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90507\Desktop\"/>
    </mc:Choice>
  </mc:AlternateContent>
  <xr:revisionPtr revIDLastSave="0" documentId="13_ncr:1_{A5FB7E18-E4E8-4EDF-98CA-25677BE0970D}" xr6:coauthVersionLast="47" xr6:coauthVersionMax="47" xr10:uidLastSave="{00000000-0000-0000-0000-000000000000}"/>
  <bookViews>
    <workbookView xWindow="-108" yWindow="-108" windowWidth="23256" windowHeight="13176" activeTab="4" xr2:uid="{34E3646B-4A35-4B8C-BDFA-EED1416CFF01}"/>
  </bookViews>
  <sheets>
    <sheet name="Sellers" sheetId="1" r:id="rId1"/>
    <sheet name="images" sheetId="2" r:id="rId2"/>
    <sheet name="DATA" sheetId="3" r:id="rId3"/>
    <sheet name="Parametreler" sheetId="4" r:id="rId4"/>
    <sheet name="Dashboard" sheetId="5" r:id="rId5"/>
  </sheets>
  <externalReferences>
    <externalReference r:id="rId6"/>
  </externalReferences>
  <definedNames>
    <definedName name="_xlnm._FilterDatabase" localSheetId="2" hidden="1">DATA!$A$1:$H$886</definedName>
    <definedName name="_xlnm._FilterDatabase" localSheetId="0" hidden="1">Sellers!#REF!</definedName>
    <definedName name="_xlchart.v5.0" hidden="1">Parametreler!$A$1:$A$50</definedName>
    <definedName name="_xlchart.v5.1" hidden="1">Parametreler!$B$1:$B$50</definedName>
    <definedName name="bolgeler">Parametreler!$A$1:$A$50</definedName>
    <definedName name="dinamik_satici">OFFSET(Parametreler!$Q$4,0,0,COUNTIF(Parametreler!$Q:$Q,"&lt;&gt;")-1,1)</definedName>
    <definedName name="Dönemler">Parametreler!$D$1:$D$3</definedName>
    <definedName name="photo">INDEX(#REF!,MATCH([1]Sheet1!$A$1,#REF!,0),0)</definedName>
    <definedName name="resim">_xlfn.XLOOKUP(Dashboard!$AA$4,Sellers!$C:$C,Sellers!$D:$D)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4" l="1" a="1"/>
  <c r="H34" i="4" s="1"/>
  <c r="L21" i="4"/>
  <c r="I31" i="4" s="1"/>
  <c r="I34" i="4" s="1"/>
  <c r="L20" i="4"/>
  <c r="K23" i="4" a="1"/>
  <c r="K23" i="4" s="1"/>
  <c r="Q1" i="4"/>
  <c r="Q4" i="4" s="1" a="1"/>
  <c r="Q4" i="4" s="1"/>
  <c r="L11" i="4"/>
  <c r="L12" i="4"/>
  <c r="K14" i="4" a="1"/>
  <c r="K14" i="4" s="1"/>
  <c r="O3" i="4"/>
  <c r="O4" i="4"/>
  <c r="O5" i="4"/>
  <c r="O6" i="4"/>
  <c r="O2" i="4"/>
  <c r="L1" i="4" a="1"/>
  <c r="L1" i="4" s="1"/>
  <c r="M2" i="4"/>
  <c r="N2" i="4"/>
  <c r="M3" i="4"/>
  <c r="N3" i="4"/>
  <c r="M4" i="4"/>
  <c r="N4" i="4"/>
  <c r="M5" i="4"/>
  <c r="N5" i="4"/>
  <c r="M6" i="4"/>
  <c r="N6" i="4"/>
  <c r="K2" i="4" a="1"/>
  <c r="K2" i="4" s="1"/>
  <c r="G1" i="4" a="1"/>
  <c r="G1" i="4" s="1"/>
  <c r="A1" i="4" a="1"/>
  <c r="A1" i="4" s="1"/>
  <c r="C1" i="4"/>
  <c r="H9" i="4" s="1"/>
  <c r="D1" i="4" a="1"/>
  <c r="D1" i="4" s="1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L38" i="4" l="1"/>
  <c r="N38" i="4"/>
  <c r="M38" i="4"/>
  <c r="N36" i="4"/>
  <c r="M36" i="4"/>
  <c r="L36" i="4"/>
  <c r="K38" i="4"/>
  <c r="K36" i="4"/>
  <c r="J38" i="4"/>
  <c r="J36" i="4"/>
  <c r="I38" i="4"/>
  <c r="I36" i="4"/>
  <c r="N37" i="4"/>
  <c r="N35" i="4"/>
  <c r="M37" i="4"/>
  <c r="M35" i="4"/>
  <c r="L37" i="4"/>
  <c r="L35" i="4"/>
  <c r="K37" i="4"/>
  <c r="K35" i="4"/>
  <c r="J37" i="4"/>
  <c r="J35" i="4"/>
  <c r="I37" i="4"/>
  <c r="I35" i="4"/>
  <c r="N34" i="4"/>
  <c r="M34" i="4"/>
  <c r="L34" i="4"/>
  <c r="K34" i="4"/>
  <c r="J34" i="4"/>
  <c r="L23" i="4"/>
  <c r="M27" i="4"/>
  <c r="L27" i="4"/>
  <c r="M26" i="4"/>
  <c r="L26" i="4"/>
  <c r="M25" i="4"/>
  <c r="L25" i="4"/>
  <c r="M24" i="4"/>
  <c r="L24" i="4"/>
  <c r="M23" i="4"/>
  <c r="M15" i="4"/>
  <c r="M17" i="4"/>
  <c r="L16" i="4"/>
  <c r="M16" i="4"/>
  <c r="M18" i="4"/>
  <c r="L14" i="4"/>
  <c r="L18" i="4"/>
  <c r="L17" i="4"/>
  <c r="L15" i="4"/>
  <c r="M14" i="4"/>
  <c r="H8" i="4"/>
  <c r="H10" i="4" s="1"/>
  <c r="L4" i="4"/>
  <c r="L5" i="4"/>
  <c r="L6" i="4"/>
  <c r="L2" i="4"/>
  <c r="L3" i="4"/>
  <c r="B3" i="4"/>
  <c r="H2" i="4"/>
  <c r="H1" i="4"/>
  <c r="H5" i="4"/>
  <c r="H4" i="4"/>
  <c r="H3" i="4"/>
  <c r="B37" i="4"/>
  <c r="B21" i="4"/>
  <c r="B20" i="4"/>
  <c r="B50" i="4"/>
  <c r="B35" i="4"/>
  <c r="B17" i="4"/>
  <c r="B49" i="4"/>
  <c r="B34" i="4"/>
  <c r="B14" i="4"/>
  <c r="B36" i="4"/>
  <c r="B48" i="4"/>
  <c r="B33" i="4"/>
  <c r="B13" i="4"/>
  <c r="B47" i="4"/>
  <c r="B32" i="4"/>
  <c r="B12" i="4"/>
  <c r="B46" i="4"/>
  <c r="B29" i="4"/>
  <c r="B11" i="4"/>
  <c r="B45" i="4"/>
  <c r="B26" i="4"/>
  <c r="B10" i="4"/>
  <c r="B44" i="4"/>
  <c r="B25" i="4"/>
  <c r="B8" i="4"/>
  <c r="B43" i="4"/>
  <c r="B24" i="4"/>
  <c r="B5" i="4"/>
  <c r="B41" i="4"/>
  <c r="B23" i="4"/>
  <c r="B2" i="4"/>
  <c r="B38" i="4"/>
  <c r="B22" i="4"/>
  <c r="B1" i="4"/>
  <c r="B9" i="4"/>
  <c r="B31" i="4"/>
  <c r="B19" i="4"/>
  <c r="B7" i="4"/>
  <c r="B42" i="4"/>
  <c r="B30" i="4"/>
  <c r="B18" i="4"/>
  <c r="B6" i="4"/>
  <c r="B40" i="4"/>
  <c r="B28" i="4"/>
  <c r="B16" i="4"/>
  <c r="B4" i="4"/>
  <c r="B39" i="4"/>
  <c r="B27" i="4"/>
  <c r="B15" i="4"/>
  <c r="N23" i="4" l="1"/>
  <c r="O23" i="4" s="1"/>
  <c r="N26" i="4"/>
  <c r="O26" i="4" s="1"/>
  <c r="N27" i="4"/>
  <c r="O27" i="4" s="1"/>
  <c r="N25" i="4"/>
  <c r="O25" i="4" s="1"/>
  <c r="N24" i="4"/>
  <c r="O24" i="4" s="1"/>
  <c r="N17" i="4"/>
  <c r="N15" i="4"/>
  <c r="N18" i="4"/>
  <c r="N14" i="4"/>
  <c r="N16" i="4"/>
  <c r="H12" i="4"/>
  <c r="R25" i="5" s="1"/>
  <c r="R2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<sst xmlns="http://schemas.openxmlformats.org/spreadsheetml/2006/main" count="3747" uniqueCount="181">
  <si>
    <t>AK</t>
  </si>
  <si>
    <t>Alaska</t>
  </si>
  <si>
    <t>Jenny Hhapman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</si>
  <si>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</si>
  <si>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</si>
  <si>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</si>
  <si>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</si>
  <si>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</si>
  <si>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</si>
  <si>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</si>
  <si>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</si>
  <si>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</si>
  <si>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</si>
  <si>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</si>
  <si>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</si>
  <si>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</si>
  <si>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</si>
  <si>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</si>
  <si>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</si>
  <si>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</si>
  <si>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</si>
  <si>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</si>
  <si>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</si>
  <si>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</si>
  <si>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</si>
  <si>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</si>
  <si>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</si>
  <si>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</si>
  <si>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</si>
  <si>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</si>
  <si>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</si>
  <si>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</si>
  <si>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</si>
  <si>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</si>
  <si>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</si>
  <si>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</si>
  <si>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</si>
  <si>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</si>
  <si>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</si>
  <si>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</si>
  <si>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</si>
  <si>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</si>
  <si>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</si>
  <si>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</si>
  <si>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</si>
  <si>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</si>
  <si>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</si>
  <si>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</si>
  <si>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</si>
  <si>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</si>
  <si>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</si>
  <si>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</si>
  <si>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</si>
  <si>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</si>
  <si>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</si>
  <si>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</si>
  <si>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</si>
  <si>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</si>
  <si>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</si>
  <si>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</si>
  <si>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</si>
  <si>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</si>
  <si>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</si>
  <si>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</si>
  <si>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</si>
  <si>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</si>
  <si>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</si>
  <si>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</si>
  <si>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</si>
  <si>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</si>
  <si>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</si>
  <si>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</si>
  <si>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</si>
  <si>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</si>
  <si>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</si>
  <si>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</si>
  <si>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</si>
  <si>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</si>
  <si>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</si>
  <si>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</si>
  <si>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</si>
  <si>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</si>
  <si>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</si>
  <si>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</si>
  <si>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</si>
  <si>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</si>
  <si>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</si>
  <si>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</si>
  <si>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</si>
  <si>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</si>
  <si>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</si>
  <si>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</si>
  <si>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</si>
  <si>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</si>
  <si>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</si>
  <si>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</si>
  <si>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</si>
  <si>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</si>
  <si>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</si>
  <si>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</si>
  <si>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</si>
  <si>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</si>
  <si>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</si>
  <si>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</si>
  <si>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</si>
  <si>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</si>
  <si>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</si>
  <si>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</si>
  <si>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</si>
  <si>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</si>
  <si>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</si>
  <si>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</si>
  <si>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</si>
  <si>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</si>
  <si>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</si>
  <si>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</si>
  <si>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</si>
  <si>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</si>
  <si>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</si>
  <si>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</si>
  <si>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</si>
  <si>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</si>
  <si>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</si>
  <si>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</si>
  <si>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</si>
  <si>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</si>
  <si>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</si>
  <si>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</si>
  <si>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</si>
  <si>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</si>
  <si>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</si>
  <si>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</si>
  <si>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</si>
  <si>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</si>
  <si>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</si>
  <si>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</si>
  <si>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</si>
  <si>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</si>
  <si>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</si>
  <si>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</si>
  <si>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</si>
  <si>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</si>
  <si>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</si>
  <si>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</si>
  <si>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</si>
  <si>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</si>
  <si>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</si>
  <si>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</si>
  <si>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</si>
  <si>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</si>
  <si>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</si>
  <si>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</si>
  <si>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</si>
  <si>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</si>
  <si>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</si>
  <si>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</si>
  <si>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</si>
  <si>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</si>
  <si>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</si>
  <si>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CODE</t>
  </si>
  <si>
    <t>STATE</t>
  </si>
  <si>
    <t>PRODUCTS</t>
  </si>
  <si>
    <t>NET SALE AMOUNT</t>
  </si>
  <si>
    <t>TARGET SALE AMOUNT</t>
  </si>
  <si>
    <t>TARGET REALIZATION</t>
  </si>
  <si>
    <t>YEAR</t>
  </si>
  <si>
    <t>MERCEDES</t>
  </si>
  <si>
    <t>BMW</t>
  </si>
  <si>
    <t>FORD</t>
  </si>
  <si>
    <t>MAZDA</t>
  </si>
  <si>
    <t>CHEVROLET</t>
  </si>
  <si>
    <t>SELLERS</t>
  </si>
  <si>
    <t xml:space="preserve"> </t>
  </si>
  <si>
    <t>Toplam Satış</t>
  </si>
  <si>
    <t>Toplam Hedef</t>
  </si>
  <si>
    <t>H/G Oranı</t>
  </si>
  <si>
    <t>Toplam</t>
  </si>
  <si>
    <t>Hedef</t>
  </si>
  <si>
    <t>Gerçekleşen</t>
  </si>
  <si>
    <t>2019</t>
  </si>
  <si>
    <t>Gerçekleşme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</si>
</sst>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.0_-;\-* #,##0.0_-;_-* &quot;-&quot;??_-;_-@_-"/>
    <numFmt numFmtId="167" formatCode="_-* #,##0_-;\-* #,##0_-;_-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2" applyAlignment="1">
      <alignment horizontal="center" vertical="center"/>
    </xf>
    <xf numFmtId="0" fontId="2" fillId="0" borderId="0" xfId="2" applyAlignment="1">
      <alignment horizontal="left" vertical="center"/>
    </xf>
    <xf numFmtId="0" fontId="2" fillId="0" borderId="0" xfId="2"/>
    <xf numFmtId="165" fontId="0" fillId="0" borderId="0" xfId="3" applyNumberFormat="1" applyFont="1"/>
    <xf numFmtId="164" fontId="0" fillId="0" borderId="0" xfId="3" applyFont="1"/>
    <xf numFmtId="9" fontId="0" fillId="0" borderId="0" xfId="4" applyFont="1"/>
    <xf numFmtId="43" fontId="0" fillId="0" borderId="0" xfId="1" applyFont="1"/>
    <xf numFmtId="167" fontId="0" fillId="0" borderId="0" xfId="1" applyNumberFormat="1" applyFont="1"/>
    <xf numFmtId="9" fontId="0" fillId="0" borderId="0" xfId="5" applyFont="1"/>
    <xf numFmtId="10" fontId="0" fillId="0" borderId="0" xfId="5" applyNumberFormat="1" applyFont="1"/>
    <xf numFmtId="0" fontId="0" fillId="0" borderId="0" xfId="0" applyAlignment="1">
      <alignment horizontal="center"/>
    </xf>
    <xf numFmtId="167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0" fontId="3" fillId="2" borderId="0" xfId="0" applyNumberFormat="1" applyFont="1" applyFill="1" applyBorder="1"/>
    <xf numFmtId="9" fontId="3" fillId="2" borderId="0" xfId="0" applyNumberFormat="1" applyFont="1" applyFill="1" applyBorder="1"/>
    <xf numFmtId="0" fontId="0" fillId="0" borderId="0" xfId="0" applyBorder="1"/>
    <xf numFmtId="166" fontId="0" fillId="0" borderId="9" xfId="1" applyNumberFormat="1" applyFon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9" fontId="0" fillId="0" borderId="9" xfId="5" applyFont="1" applyBorder="1"/>
    <xf numFmtId="166" fontId="0" fillId="4" borderId="9" xfId="1" applyNumberFormat="1" applyFont="1" applyFill="1" applyBorder="1"/>
    <xf numFmtId="9" fontId="0" fillId="4" borderId="9" xfId="5" applyFont="1" applyFill="1" applyBorder="1"/>
    <xf numFmtId="0" fontId="0" fillId="5" borderId="5" xfId="0" applyFill="1" applyBorder="1"/>
    <xf numFmtId="0" fontId="4" fillId="5" borderId="3" xfId="0" applyFont="1" applyFill="1" applyBorder="1"/>
    <xf numFmtId="0" fontId="0" fillId="2" borderId="5" xfId="0" applyNumberFormat="1" applyFill="1" applyBorder="1"/>
    <xf numFmtId="167" fontId="0" fillId="0" borderId="9" xfId="1" applyNumberFormat="1" applyFont="1" applyBorder="1"/>
    <xf numFmtId="0" fontId="5" fillId="0" borderId="9" xfId="0" applyFont="1" applyBorder="1" applyAlignment="1">
      <alignment horizontal="center"/>
    </xf>
    <xf numFmtId="166" fontId="5" fillId="4" borderId="9" xfId="1" applyNumberFormat="1" applyFont="1" applyFill="1" applyBorder="1" applyAlignment="1">
      <alignment horizontal="center"/>
    </xf>
    <xf numFmtId="166" fontId="1" fillId="4" borderId="9" xfId="1" applyNumberFormat="1" applyFont="1" applyFill="1" applyBorder="1" applyAlignment="1">
      <alignment horizontal="center"/>
    </xf>
    <xf numFmtId="167" fontId="0" fillId="5" borderId="9" xfId="1" applyNumberFormat="1" applyFont="1" applyFill="1" applyBorder="1"/>
    <xf numFmtId="9" fontId="1" fillId="4" borderId="9" xfId="5" applyFont="1" applyFill="1" applyBorder="1" applyAlignment="1">
      <alignment horizontal="center"/>
    </xf>
    <xf numFmtId="9" fontId="0" fillId="0" borderId="9" xfId="5" applyFont="1" applyBorder="1" applyAlignment="1">
      <alignment horizontal="center"/>
    </xf>
    <xf numFmtId="0" fontId="0" fillId="2" borderId="0" xfId="0" applyFill="1"/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167" fontId="1" fillId="4" borderId="9" xfId="1" applyNumberFormat="1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6">
    <cellStyle name="Normal" xfId="0" builtinId="0"/>
    <cellStyle name="Normal 2" xfId="2" xr:uid="{0D40BF72-F1CB-4CA9-8446-1A72F69030D8}"/>
    <cellStyle name="ParaBirimi 2" xfId="3" xr:uid="{6FF4969B-2454-4D9B-8A78-D9D450F14865}"/>
    <cellStyle name="Virgül" xfId="1" builtinId="3"/>
    <cellStyle name="Yüzde" xfId="5" builtinId="5"/>
    <cellStyle name="Yüzde 2" xfId="4" xr:uid="{D8F80932-2259-4D86-A6C2-AD4006E212CF}"/>
  </cellStyles>
  <dxfs count="9">
    <dxf>
      <fill>
        <gradientFill degree="27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270">
          <stop position="0">
            <color theme="0"/>
          </stop>
          <stop position="1">
            <color rgb="FFB15D57"/>
          </stop>
        </gradientFill>
      </fill>
    </dxf>
    <dxf>
      <fill>
        <gradientFill degree="270">
          <stop position="0">
            <color theme="0"/>
          </stop>
          <stop position="1">
            <color rgb="FFB15D57"/>
          </stop>
        </gradientFill>
      </fill>
    </dxf>
    <dxf>
      <fill>
        <gradientFill degree="270">
          <stop position="0">
            <color theme="0"/>
          </stop>
          <stop position="1">
            <color theme="9" tint="0.40000610370189521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15D57"/>
      <color rgb="FF000000"/>
      <color rgb="FF2F52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_(* #,##0.00_);_(* \(#,##0.00\);_(* "-"??_);_(@_)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4-4E6C-9FF3-3ADDAE596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3508272"/>
        <c:axId val="1093505360"/>
      </c:barChart>
      <c:catAx>
        <c:axId val="109350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93505360"/>
        <c:crosses val="autoZero"/>
        <c:auto val="1"/>
        <c:lblAlgn val="ctr"/>
        <c:lblOffset val="100"/>
        <c:noMultiLvlLbl val="0"/>
      </c:catAx>
      <c:valAx>
        <c:axId val="10935053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10935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B-468D-A434-61513F1401F9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B-468D-A434-61513F1401F9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DB-468D-A434-61513F140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079120"/>
        <c:axId val="658080368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  <c:pt idx="0">
                  <c:v>Toplam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B-468D-A434-61513F140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079120"/>
        <c:axId val="658080368"/>
      </c:lineChart>
      <c:catAx>
        <c:axId val="65807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58080368"/>
        <c:crosses val="autoZero"/>
        <c:auto val="1"/>
        <c:lblAlgn val="ctr"/>
        <c:lblOffset val="100"/>
        <c:noMultiLvlLbl val="0"/>
      </c:catAx>
      <c:valAx>
        <c:axId val="658080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658079120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bg1"/>
      </a:solidFill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46-47B3-B0BE-02A1848DCF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46-47B3-B0BE-02A1848DCF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46-47B3-B0BE-02A1848DCF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46-47B3-B0BE-02A1848DCF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46-47B3-B0BE-02A1848D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Parametreler!$K$14:$K$18</c:f>
              <c:strCache>
                <c:ptCount val="5"/>
                <c:pt idx="0">
                  <c:v>MERCEDES</c:v>
                </c:pt>
                <c:pt idx="1">
                  <c:v> BMW </c:v>
                </c:pt>
                <c:pt idx="2">
                  <c:v>FORD</c:v>
                </c:pt>
                <c:pt idx="3">
                  <c:v> MAZDA </c:v>
                </c:pt>
                <c:pt idx="4">
                  <c:v>CHEVROLET</c:v>
                </c:pt>
              </c:strCache>
            </c:strRef>
          </c:cat>
          <c:val>
            <c:numRef>
              <c:f>Parametreler!$L$14:$L$18</c:f>
              <c:numCache>
                <c:formatCode>_-* #,##0.0_-;\-* #,##0.0_-;_-* "-"??_-;_-@_-</c:formatCode>
                <c:ptCount val="5"/>
                <c:pt idx="0">
                  <c:v>62367.687000000005</c:v>
                </c:pt>
                <c:pt idx="1">
                  <c:v>286097.40000000002</c:v>
                </c:pt>
                <c:pt idx="2">
                  <c:v>157899.22200000004</c:v>
                </c:pt>
                <c:pt idx="3">
                  <c:v>223828.758</c:v>
                </c:pt>
                <c:pt idx="4">
                  <c:v>90520.767000000007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46-47B3-B0BE-02A1848D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67891513560805"/>
          <c:y val="4.6296296296296294E-2"/>
          <c:w val="0.83287664041994747"/>
          <c:h val="0.79687445319335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Parametreler!$L$13</c:f>
              <c:strCache>
                <c:ptCount val="1"/>
                <c:pt idx="0">
                  <c:v>Gerçekleşen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Parametreler!$K$14:$K$18</c:f>
              <c:strCache>
                <c:ptCount val="5"/>
                <c:pt idx="0">
                  <c:v>MERCEDES</c:v>
                </c:pt>
                <c:pt idx="1">
                  <c:v> BMW </c:v>
                </c:pt>
                <c:pt idx="2">
                  <c:v>FORD</c:v>
                </c:pt>
                <c:pt idx="3">
                  <c:v> MAZDA </c:v>
                </c:pt>
                <c:pt idx="4">
                  <c:v>CHEVROLET</c:v>
                </c:pt>
              </c:strCache>
            </c:strRef>
          </c:cat>
          <c:val>
            <c:numRef>
              <c:f>Parametreler!$L$14:$L$18</c:f>
              <c:numCache>
                <c:formatCode>_-* #,##0.0_-;\-* #,##0.0_-;_-* "-"??_-;_-@_-</c:formatCode>
                <c:ptCount val="5"/>
                <c:pt idx="0">
                  <c:v>62367.687000000005</c:v>
                </c:pt>
                <c:pt idx="1">
                  <c:v>286097.40000000002</c:v>
                </c:pt>
                <c:pt idx="2">
                  <c:v>157899.22200000004</c:v>
                </c:pt>
                <c:pt idx="3">
                  <c:v>223828.758</c:v>
                </c:pt>
                <c:pt idx="4">
                  <c:v>90520.767000000007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7-454A-8339-6202F091D6E1}"/>
            </c:ext>
          </c:extLst>
        </c:ser>
        <c:ser>
          <c:idx val="1"/>
          <c:order val="1"/>
          <c:tx>
            <c:strRef>
              <c:f>Parametreler!$M$13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Parametreler!$K$14:$K$18</c:f>
              <c:strCache>
                <c:ptCount val="5"/>
                <c:pt idx="0">
                  <c:v>MERCEDES</c:v>
                </c:pt>
                <c:pt idx="1">
                  <c:v> BMW </c:v>
                </c:pt>
                <c:pt idx="2">
                  <c:v>FORD</c:v>
                </c:pt>
                <c:pt idx="3">
                  <c:v> MAZDA </c:v>
                </c:pt>
                <c:pt idx="4">
                  <c:v>CHEVROLET</c:v>
                </c:pt>
              </c:strCache>
            </c:strRef>
          </c:cat>
          <c:val>
            <c:numRef>
              <c:f>Parametreler!$M$14:$M$18</c:f>
              <c:numCache>
                <c:formatCode>_-* #,##0.0_-;\-* #,##0.0_-;_-* "-"??_-;_-@_-</c:formatCode>
                <c:ptCount val="5"/>
                <c:pt idx="0">
                  <c:v>24202.386000000002</c:v>
                </c:pt>
                <c:pt idx="1">
                  <c:v>306124.21800000005</c:v>
                </c:pt>
                <c:pt idx="2">
                  <c:v>200410.55100000004</c:v>
                </c:pt>
                <c:pt idx="3">
                  <c:v>314312.72400000005</c:v>
                </c:pt>
                <c:pt idx="4">
                  <c:v>41550.516000000011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7-454A-8339-6202F091D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93509520"/>
        <c:axId val="1093506192"/>
      </c:barChart>
      <c:catAx>
        <c:axId val="1093509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93506192"/>
        <c:crosses val="autoZero"/>
        <c:auto val="1"/>
        <c:lblAlgn val="ctr"/>
        <c:lblOffset val="100"/>
        <c:noMultiLvlLbl val="0"/>
      </c:catAx>
      <c:valAx>
        <c:axId val="109350619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crossAx val="109350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="1">
              <a:solidFill>
                <a:schemeClr val="bg1"/>
              </a:solidFill>
            </a:defRPr>
          </a:pPr>
          <a:r>
            <a:rPr lang="tr-TR" sz="1400" b="1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plotSurface>
          <cx:spPr>
            <a:ln>
              <a:solidFill>
                <a:schemeClr val="bg1"/>
              </a:solidFill>
            </a:ln>
          </cx:spPr>
        </cx:plotSurface>
        <cx:series layoutId="regionMap" uniqueId="{870AA68D-2F27-4298-B10D-ABA99519EEBE}">
          <cx:dataLabels>
            <cx:visibility seriesName="0" categoryName="0" value="1"/>
            <cx:separator>, 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7H3ZcuPI0t6rdPS1oUHthRNn/ogDgJsWam31coPgSGqgsBWWwvoyfgbf+872ezmppVvCsEc6Hv2O
YNiciZmQyCKT+JCZX36ZVfrnTf+Pm/RuU33oszSv/3HT//4xMqb4x2+/1TfRXbapDzJ1U+lafzcH
Nzr7TX//rm7ufrutNp3Kw9+wjehvN9GmMnf9x//4J7xbeKeP9c3GKJ2fN3fVcHFXN6mp/+K5nU99
2NxmKvdVbSp1Y9DvH/+Vbupk8/HDXW6UGa6G4u73jy9e8/HDb9N3+tOnfkjBMNPcwlpODxClDDHH
se8f+OOHVOfh49MWYvgAC0cS2yFPn7reZLDydUvu7djc3lZ3dQ1f5P7/P9e9sBp+ffTxw41ucrO9
ViFctt8/uqpK7/7Xf1XJB/+uTe9Meld9/KBq7T28zNPbL/Dp8v4b//bymv/HPye/gGsw+c0zWKYX
7LWn/oTKJ7OJnq7O38eEOAcEEyFtG1DZPsQEE4QOuJAYY86fPvUBk9fs2I3Iw6oJHp+u9hiPs7s8
r4e03eTqHX2F2gfS4cJGEj34CnjEc18R4kASKR0h7Afc5Et0wKpabY0a/tKo3SC9WDzB6uxfe4wV
xJE/NtlfXpF/L6QRfCA4p5jbjyFtApPkB5LahGAbP8DkvITpDQbthujHwgk8/zreZ3gqNer8PeGh
B9ghGEtEHy7/rujGKXM44/duhibwvG7QL+B5WjiF59tew5Ns8npTP12jd8g+FKKcI22y5QTbB0Sx
51HOwQeUOIgxBglq+2BPn/3IC6rXLfoVQE8rpwhd7DFC3iZV33X1rpmIiAPMKOcOegxx4CPPMULI
OeBIYIEoegDxJUZHTzb9n2SiF4snSHn/2mekdKqrza1+ulbv4EvyAPyHMZviB1+Z4mSzA0aFJBxy
1AOlf3Ai7w2m7Hainyun0JzuMTSf72rz4VpVoXpfP5IHQBSYkOiRCkxykbTBjYggjv2T8T2Hyd2Y
//nf3mTXbrCm6yeQfb7eY8jWujLRB29T6VS9K38AlyEOEQ6alKrCOUCSEcn5A2+wJ8XRUTPeDR+O
3mDQbrCm6ydgrb09BsvTeX53Y9RNY54C0d+PfhQdMAHSAiFsZ/QTQNSJBCKIJxTijdbshunF4glG
3j4XtasUHEmrd6R6UNAiTBGFBPXAEiZUT4JHUckJk49UcFIpvcWi3SD9XDlBaLXPtZJ/l266TXX3
fi4EUpBtS8Ex+YnAc6In2AHlklOCgLNvHxNPeotFuxH6uXKCkD/b4zh3sqnrzU3U1HfGvKcj4QNg
20RQQXZHOhDsbAaagwSC8ZxAvNme3SBNlk+QOtlnMj4HLq5uN0+X6+9nIywPmMMYwgSi2HMfklDQ
SkEoBpH7/jHh4m+wZDc6PxZOcJnvc4xb3Glg4e+IC8h1nAILkOIXHJwcUErBt+xHvWECzxsM2g3P
j4UTeBb77DYPrNvfJNq8I0ZUAAac2BKRhzQzcSGojiAPbVW9R7lhQhQeqPPrVu0G6uXqCVprf6/T
kcrfkS1QdkBAFaLsiS1MylnuHGDEEbXFo/RKn8Lrg+pwsnnFnN34PC6bAHOyzzzhWDeqVpt3rVvt
A2fbOIIS9WX+cRAIrgjaefKRhU9QeZMtu5F5tnSCzvE+B7klsGylnu7dv08N7tVSoNk2AcngOTUA
lfuAYbFV7+g9NUBPH/rgMK8bshuXp3UTUJarPY5l/wnqnDgAuubY0nm4+PbEcQSod9BslfRJXZ0U
P2+xaDc+P1dOELreZ7dZ3W6idxS3KT0g0rEFKAgPpGCiHiBEDzgDpQ7U75du86ohu1F5XDaBZLXP
BGClu/ekafgAUjtngu52GIccbJU4jh6j2VQhfc2aX8By/x2mqOyzo3weNExdhU837d9PMBRDH8jh
mP+ip4psCHVsO4hlP3KAp89+yDNvMGg3Nj8WTuD5/HWPM83JphrSTX77dI3+Pj4E+nSQ54E2v8z/
gh/AuA+MKziPhHlSe77Fkt3A/Fw5QeZkr8NZfvvOpNk5gB63I5xHt3AmAMEsD/QPpM2dxxbDhDuv
XjdoNz4/Fk7gWa332HGO3ntURIJyRkG3gYm3J3r8nD47EhgCjMvZz+rR5+rn6/bsBudp3QSbo8t9
xgYuTHOTDO8Y1CCnQEzD0CB4GdUkA6cByEDSeSBuE6c5eoMpvwDmx8opNHudb9RNpMJN/n7QAHWW
0CxwYPBgJ3UGhKCTAGFvG/y2j0kr++QNFu1G6OfKCUInqz12nhMF7ev6fSVPDlqag2DU7VF2htL/
RWyDwfntWDxonk/3xaOI9hZbfgXOj68xRWef086JqmvdVOrpOr0LXyNcwAAifZzLmYyCbGcUhYCp
KvbYFv2T/7xu0a8gelo5RWivx6tUfaNhOP19QxyHZgEjMIb98HjpPzBbALkJGnLO7q7b57eYtBuj
Z0snIH3e5yB3Gqn3VG+gYwPyJsS4R+42EdegKwrbGMCBftHSec2a3dA8rJqgcrrc69RT1xDfVFG8
Z3yDi49BkP4xd+P8yXlgOh6DsPY4V7ojvr3BqN0YbcP1j8UTqE72mWKv77oPJ3e9unlHNyL0gGIY
EUX0cehw4kbI5gfIljBBKoFAPC9+3mbNboier50gtD7ZZ2fSuXnXphs0rmHqhiEHxgfuH3+CBwbl
Yfsj5mRSBJ28bspubH4snABzcrXHwGxvuMO7qr4bnm7iv0/ittOH4BdAEXaTOAHtA4iAsLf2kUBM
EHqbTbtBer52gtP6cK9x+qN63w3C2yFe2EdChHgMcFOq7RxAV3s7u7N7O9D67nWLfoXR08opQvs8
WbC985abrKgj9Z6DopQccMk4Asa2M9CJ7Sw2zJGCvz08P6la32zWr7B68a2mgO0zwVvftZv3nEPc
7u5mnIK2sHtWFCEObVPY4gANoXuo/sQbXrPnVxA9rJtic73H4e4K9nnD4QJ37zhDRRjsDoZoZsvH
eDaJd9BxIJTA7rtfONKbTNqN0LOlE5Cu9ln+2YaWr7pK3pE5QDuVOJhu93DfPyasDqbioTiyIRw+
tu0m5dFbLNoN0c+VE4TWX/fYjU6TFCZD3nUPPsxNSQINhsdsZE/VU+hNQFVk2wI07vvH093xIKK+
xaLdCP1cOUHodJ8PGDmt7kL9nuocAQ+SsHOEPLaAJgIDwjYMJEiEyCT7vG7IL2B5/AJTUC722G0u
IjiB5sOqft9ZBCDcHEtQRh+l6+n++y2TQ5Cctkck3D8g+D3XFd5q1W6cXq6eoHWx2mO0LnXzn7Mf
FVzJhgERjB7L2Ekygj3E2wFG8KXdvbzF//jv+d/al/qnN5igduntPWqv7xz4946Igf4rJcAOoCR6
8KHJoDwgeYCJDRydT0SHx4v9ukG73WuyfIqUv8dIXd3173oMCYIdJURS8JsHjjdlEFBGAf+D0ZPH
bUMw5PA8DF7dJa8ci7Iboad1E2iuvuwxNNd3VQZy5tMFegfpjsKgKcPwzyTYwZZuDmOODgfF+/4x
Hcl+3ZLdsPz4ChNcrq/2GJfPG1CB8tC8K7ODrVpA2+BMi1+EtntmBzvunnrnE4L3Npt2g/R87QSn
z//aI5zecg7hQ6x5cKUXr/83D2AEOQg2BjMB1erLHp8DW78R1FDo2SmAzwPcztMRf23VbsR2vsmL
r/N/9RjGXx/R+OMMS39jNrP7wy+fndL418/ef3U4kHOy9DFd7IyGD9dxdfv7RwEl0jNIt+/xIs/8
PG9nuuZuU5vfP1rIhql8CjsltrMQiMC46scPHRxnc/8UYAxaIIfRb+lsz6H5+CHfHpvy+0eoAmDw
GOYmQdKFDXt8e0RGvWWwv38kHIbJYShZwgQMg86j7fw4cvRMpwPUiT8ux+PPH/ImO9MqNzW8sf3x
Q/Hwsu3XgypcwNZbiNVwoCRh1KFgQ3GzuYC4BK9G/8XOosIOrNE6kiYoY2cOLFYOzZeqdWheHcZ2
JlTpJo6UUbwQteGKHRMnzbpZmDlAsIzL9ECL8JA6gUzISW4BseKDa5kotOPClWml6kWTxKYPFolU
TKljFnZtGbkj/DZolkE5wmd9slnblWPohk3W9NExajM2jInbSWG5kbQ6z2q5zLND2ClMGi8hXaoG
twyC1v6K8yownuamKobLuBwhPs4kDTtxLqO+iZxTpcysMw4NUjeT2Mo81uQkd9OmGq3BFYMVJF7I
dCkL9/lpoy8u940uhkqF0eMhrz9+/I8rncG/98eP/vzl9ozYnz/BVN7D4bJ/+SrYsLxVR+rpi7Ze
8+O9fh50ur1Vf5x6Orn3H46j/YVj/OWTb/MaEN62Rx38OIr2T27zfKvJ9j58XPDoMw60BoGbg1fA
xm+48x/9xQFlHM51RBwaUo7AMALx01+2W1s4gqlK8DTIbhR4+6O/QJ8RhsWgnra5hGnl7aqnL/4C
QIgQu/xle1zAC4dxoKEM1QOG0Rkb5msJUKDnDjNkxrS5UPLQLrP+yIrrwu8SnFz0hCW3Wd6Oqy4w
VHgiZWHoJkOQrAnJqq9xzOvCDURtnaFQ2KEbFUN7RokJrpMRB/SoVH1/ExkVhytdkjLwgrwhllf2
YzhvUODMgj4V1wMz3XlTFaR2qyFLg8Molult2w7suC0beR31Oq7cMa1k5ho4e2fwc91nniHdKnKo
WrWsTWdxRMrG5bnDlJtnhN9KxNO73BarME3Hdez07WejSnqRBFYz+k1bBN8NGbPT0GpPkrSJcnfI
Vfx1DEi5oUHYfu7DMvPwUEffLUKK0HVCVpZu1YuzgrdO5vcDqc9iFvYno6hQ5zoVHb6LzLLOdR53
rSvaLFy3Fg5WnBaCu2EtkXI7TegxjuIk9ux4RI7bd020GYswX6Y8qGesDaKvaCBh7xGZyUUtIGK6
TsbTywFF0WnDmhXTjQ6XqkvDRTg68pBh2i5s3RfEH7OMX2ZROKrFmEepcIchwr2rEW5GN0pyFPo5
1c7tgOy+8AZZCduL0rY54k5lPBwk5WETJPEsrhEfXaw199Kyd46qsU1cFg88d22nkGs6aEfNg1Y0
F63IymU4RHqZWHb9R2QF0niOylLt0ZEXl2XamUMkpOVp3MPFcdLUuFaRp6dIBMJ2ZTjGp4oPuoGI
JdovaWMPLm+okUco0iJyo3HoezcIhXMIgTgwfph18Syt8+o0j5rKU70qB5fwovRp10fateH06UMT
ZyRyedSHZ9IU32t4l2Zpm7FUviWJ/t6FSUpd0o1p5yo6mpu8ItxaBoFMr4Omj1ctycvZ6AwxWRU5
bzcFTM+e8a5qfV3kbO5YpBJuTEoyR9ohodsr1J2Opg7j69JOgr49Hy2pdDpDo2XMQqBWXXSDiM4y
7AwovQV0cUe9KKsUXNue5pFVH9tjNWi1trnIgnVYl46fIY1dRE37tWMdX8kB4U+hhM8I6tKP0/GS
1n0463I4/dIzCLX5MshRMbd0kLk5eKjXOlgcDoYm8zpLMnBvUnmDrrwiTDpX5KhyIYfqWW0XmVca
FMzjKIFsJwyeqd5p3CokmZ8m6AgbB51oGwm31/QCtIZl2tnseCxo4A12Zc96Ox+WvC/hujd9X2Ru
S4fAz2UFdyDNS3ttQWblfl03xCNV4MxVPJpDnFXZTMWDWJHe6Y4bMiq/K7NkUbKmMa7OxvKI12Vz
iOMmuxhQTnNXac4WPM7NheXU52MEjpno+PsoySdkQRhIZXIrK039mPPI1Squr6wGp+u064VX55Cq
Vc/QZUUTiFoyy1PXqanj2jzuvSDBkRt3ofRaTI3bNskZofm1Q6vUC0dwbEuTZWzCC87zaJZpFHtB
mederOyWuX2dymU18szrE7692rq7goGeyLfbwVkJTccZTnm7kDjGF7xoah/CUzIbaMVWgtFsBhtQ
We+GtG5OmJPYs7KP++MhY+NnklL6RWQs9qOkSt2+iKJD0RhxJQRrjoqOpz0EqRpiitAQO1zFAuvG
HntdgOeH46mdgPcCS4rPxhZiYxIWcqlHSpeN5cTHHbKcfhbWYT8P8Nh4Jrczr6tZ6IUqKddZ06qF
qDJ5lFR4A9uXBrcJVTvvg2x0mVOaWVa3dgJumEfnXRols2AkeerxMIWrjUkMjiotx7lRaoAkIkkL
JEz1pveiwMqPFYvq07iW3W1rM2vW5sm4yAy2Z7Yscj+moplXtcy+lFrKs8iExeCFAP+XWLI5Zo21
Zkmfn6K2Uf6QhvYVdnD6vR6o+SpQSC9F2efnZRmFswGV9jwtaHPSjkauYpvWiZsmVjKDwdEUgm6k
mktFiT6UUU02pIZbmpCyO+5xmZ9IVNTL3mLotK5Z4vWmbMCruuEyRBmXbmYhtTatY45tJ2iPa5YG
SztisdfGdeJrKiFkpuEpcup4qQJLnVlJI6SbtFJ4IcR8n8QGYzcw0Xhop0U0z5I4WyucBp+ifOwi
NytY/W1QWCXuaLXqGLdJvaxxUNbuiPo/MtMk3kiK8Yq0BHtFEIvKhUPYTOiKsv5Uhh0+HqOgOx47
3YZuyu0Y7rcyumC8QZc4bPF81HHhD11pBo8PJvpclEV9Rkben0W1DkIXAlO5hIzeb6KkTK9IREXt
Nhz1s64jiWdjOnox3JWHrDLnphnq+DSsCDLmi11yJ8HuwDuU2F8GK0zzpe5FpT5ThoPceEbzBjJR
Ysv4dNRRi92cNNmsQbz0B9L22ayw+/FWmpbPgmTIvapSEIIjqDhbt6q6wA2joVl0dnbV9X25UEkX
zuAmDVYAZeo3eZ6ek2IwPsvFYRNahV/ySoHWDKTvsY57Qa+eM9TnhPX/TX4M7WlgqL/mxz8OJ/pZ
VUJPbrvmkSJv2woURuOosPE9T4a67ZEmw+4hGLqHQxFg4AeYLzSLftBk8qyMBFoMO8Vh5ySTAoG7
/jusGI4qecmKYYzcAdkPtmGCrA5HqnL4oOes2ME6l4GW6ZLI8GuXRL1r6kTP4Dj9L7nFL6vWWuZ2
U36RGfoydB2aN2KY1317aAYhZ6NV4hXpsgG6bc7o5qhjK6dJ0kU12IUvrDL3IFBU34eg5b6OhPS1
rO1j8IriG1TY9oWFB7wA5tD4JO1Gr5AKgoeV93BHi4u4VfKsg0SZSJMd5Z3q4N2aFOhMWc5qC2Nw
YVod2qbyyjY7HWrM3MJANovTflXVYjxndcB8LTrhoaFrrrByoGAc+mAVqahwqYXOu5GwRW3Cz5xm
ysVdly5ElkYnxlboKAbi5Nl2rs4Qr6sZs3h5JomYUZVeNz3kBtKP7lBytsxEu9ENit2WtJ1f0aL/
Q+VOeJR0dHSJM2q3SEu+YHVnzypaiUWXD7XX0bSfpYTcmrgnc9rgwFcJp1BsNBvcDlA7m/YwdpJs
nqmy8+MxB8Jr8nAGqLpdJPKLrKznJh0goFmnwRCns8Yq+2VBnM7thUYXToHTL6ZlxWfWxvPM6c5H
ZLKLhEl5rFJZNW4sRZJ4QZOeQG0SdjMsW9sr8zL50oxanScQ+1aktoxHSN53bhG21WVJrOASzpdg
RzQZRuFaGauWoeHlcRAVag1Hy3ZfAgfXtw7jznWfkSR3tW46n2shjyOoK2Z1l9BV2aTyXHRd4uYp
SSBU45YtDZHFV6FiwSHEtul1nuTsiKWRs7BxitY0H20BeSDVyTy0i+pYlFj6hSIILp6DG+RGDRCl
Ghf5YVUHQeyO2s4PS2tsSreUuYCEnCad5SI4TGBtG62PBknQHHci/iZwa3G/D8J8xrAKrmOc6ktJ
gmzWZ0pfokSjNeG9PqJd7ByHfR9/KwpIca6DhArnKhnRPIutfmZs0p8NrFXrxiRhDiyC9jMY3wf8
uqxaEtOBpsFUO/hVKemmtEl6PajB/qNqBFlBKdbEXgh/XWYZVhpeE7X9GVxAy2v7QY0uzAqiq1az
/LA38JYCN0Pj23k4nOEQbk3WBEOyZHULX74cwuFCpDbYmGm7v0h4o49qzXjikQFwKGQKb4hMH5Uz
kHzy2dBmg9+brPgagf8tFIejRNy+b6Qf9KrmrohMel2gXK2Hkta3ClSgBWpIccf6qj8LGl2c3lsW
B3Eh522D4O1TjMV5OEaWp1jFuEeCSJ7THu5Bapnse5pF9DBneXNVx7QDQWjg3FPbL25INlwMDTOf
RJ/BC9MgxivWQhDxoboZZrZTt4u4o/G3+zstZgY+bQydtnHRgNmR6jsHJCVHn3aFE0GRFcaNx8Yy
vaZOhz93uaX0zGRUnFcspCsNBc0F6jvtV5XBHg4bQZdFC6A2Dc0PrWwE1HDQFfO0y8ytEZFa57bm
p1CGD0dlgPBFYMfyoiutbBbBHQkExmHBNwdXpduxLIKqPejhjYAKnVdiyJN5GkbWpR7LdjHyWF+W
YeksdGocoNyAVtZl+lKFQy29OtmyB2Ra6ekYrtwgKDtGZU0Dl8s0an0ewts33RCCgtHDXT/Cf5SU
XyVU7B4utfLqeFzXebRuy+Gsseqrtgy12zL9LVfSDTM+eI48waY5tbvwLNry3NREyyyuvrPOOXKI
Tl1jOV6OxUVfkzlpo4Xh43VY1dxndi+POYc3LAI2S2rLxcWgPYlzfWEgjzXAjnWzQArxC1rEn2oU
ozVvIYYnSIY+FwXxkMipp7JhDRWZ3/WxXwf6kOQiOEPG6k9Rj+O51OEQg7rIowXXSexKp6WzoUgy
VxRltWzbtPCMTMrItyp0m4PA0Jb4rsxbfVRGqjiKx6ae5ThDKxgWvKmQWeaSnUOaTL2kbcgpLsPg
qxXiL7Ulb4ZGZ+6Y19k8baGcz4a8nVkZGfy4HtPExRVuvYJzfdnATJXXRvF4m7XMwyPoLGyM6nlh
+ss8bopDRyQLoL2Rx9gIACuO5n3ZBFCBDclxwtEnPtjYFU65SvohW9kg+i47CMK+LZti1udJAIpE
c1iE47bo1V9Lu6Fun2v7eEhscVjBjb8A3cL2QVn5aqOs9KysdBs0fCdDcVEoKe4UFmpJu9L+Jril
fZQkVwbV8WYYLDIDX69dRUrp2U1eu0HtmK0yTEu3HUeIB6RNl2E8EuRud3d6o/axE1yWWX0bDSaY
2bkc1n1UdcWMhK0yXg5VzeDmY9XMxhbnxxrxdQox/xxuq2oG+gYCuj3QWYebXHtZY8XLJE8Kn9ZW
69YIF3c1w8lszPBqyDQUXEWxaVKN/VLWjh+j9osdjK1na8j2Di7ZwuLNDRyf87WMyMIeyuBThwqQ
S0jSuox0iacps04qyj4FQ257HNzQjaFK/CJjyMN5TXwD24GOO9mEMyAJ8pYK1l4IptCnZCi3HEI4
xKspHw47E3TMbXEgey9s409QByQurSkowIGI70xVpYdOlQkXlPrA163VziGnd/OkhrVhRmbDaOy1
CGJ9DhOrvR9GJTArYjG3Kyq5Ltqi+5bbQ/qtgw1Ma26o9hgwLLfiavRT8CKI5EY1wotyVkIdn0nH
5X0cHre9SdAh1Emod6N65GvsQOEmQeCzwSXCa8N765SjSoIKj/sSQNS2F1QhFKJJ3BwLVlG4Y3Io
f3TJCuzSsYM02Dd6rSUSh5RlwSwoWTYDTSa4dkplLrpkVPFsrEEZcI2TW2sTSrYCppAskK1LkFbS
wEs7puksqvrveYbxKcpC86mrVLcsIlF+5qXRbgqx0AeVL/I60dW+RQvl2WJcJRmwsKxtrUNbQwAr
EC6XOmC1V1Qm9uJgCOZaIQlmpeVioOkfAoQJt66C7jThln1SBXk1T4muFiWOWq/pksADznACWuuc
WtYixCFIf3L8GleVLvw4b1Ov78rKG1GCXAUF1TyjNvQoqoQuRj2e9CoaFpW2IA00AZmztG7PxgQ4
XtLqGjJXK0+hrEwvy7julpIk1ldinDXKi/qu2zZkSig3507BQRlOg8K1SBlCUaeUDy0NcHGYnHBb
aV9ABtWnuegbt3Cawa3tjl2Tol/0XR/6NRkvB07EulcYgVYs48WQowXvVO2lqJrpVod3ZT8siIGU
15YgzrUqbkC46vtD1aLaa+I6WHVlcKzC8oIGjPkikPFqgAL4KIhl5Bg/tqIEzTgZL5wEois6Eo3F
VTuLiyhFxSIBcTI8JzwufXDhugtd+MIUqm3HskJICWFp29B9ssMh80SXDv2qB/47HjOgKokXh1nC
ZlA1t34vCxy70GijGWQXh7W5n3EFFXQdttFwEyWya6nLSaDxErLh5z6j55bttPMsd0BKpU13GYhx
nKFhrNdhzPQ8bhk9MWz8Uo5EzcaCXyhHWx6IcOYicnLspw6LT0tRsD/qXg9ejPPxD1Qjc9Jlwpor
1N5V4YBnHcPtiWxb4kPPnh7SHqofFwScM6dL8XEneHkRAlWZ4aAh/mCJb9C7D9wya+JNZ8LBU1ZF
CeT74DCzFAjjsW17SVnnXtsq0N8KGUGqLNJFb6hawGF6V45lepcl9GgkQLTTNL4VGIQ4WmbVmqPE
SzW9iVJc+4FRzuEQjjyfxWhL+sOhMn/YtDO3ImEgcnV5DTy+pksCbb9VFTuXdts4tlsCl7H8pDXJ
ahwDCXLKSIdjqirrvEiz8XNa2elJHWU3UICG2UzjsinczozsaMgD7as8uimzDLK+VWa3ouXbmBUY
M29y0MgqZFdfgb7wGcakvzCBM3rAgS6IitkpicewdhFOySFIqqUvhhE8rcm7a950zVFZkPx4TFtZ
eOVg0tMkLwXzQOiM/sjLGtTLIFb9PAOlPIE8WInchdJQAw9IHXkrQxsCRxsydKGaUH42lSi+jiTL
/xgjbRduGxBqQcgXTu41dpdf5UD6ZwyN8ijQRs+hOdrPJBpXaghyt+igyNJqTNYqbLqvyIzI56Ug
0BjII+VVcdxpF8OHn5YhkJJYywgKX+WYK5h6r8JgZnSZj0S7wJ7NOHi96qCr4JPagMhc1u33qM6y
pSBGLauyK0Bny++SflRuPQQCysf6OKmaDOqsSl7wzG7PoHVZXJDYGf0EGq3uGFPLZaGWsyogyo8d
GRyCYZ+g8At84UR6bsWZXKXcCqv/3xV9kGlemSXYnrv3V6LPyz+ped8WvV/xNEmA4TQsgSWH3ioM
J0I380nygcPn4YBm+CM1MEQAWi3oMD8UHxgXJhQm7amgcPIs/DUO6Jk+NkYZPAV/+QGeJdvjtaGh
+e9IQNvJ8Gd90a05CCNG4YBhYG4w3A8f9FwBkqIdsqyx6V1kj0UMxRg0B22/67BVGt+YGA/XcQp/
eHReDyTNvLoeGLvpg7TIjxGkqRLPC4tmgZuU0gL3zJ3ADiKYH/jf7J3Lcty6krXf5Z8zgiRIgBz8
k6pSqXyRbMuyju0Jw7Zs3kkQvPPp+4Pk7mOVdsh95j3ZClm1i7gkEplrrUyCJX0ybu0U6x48RG5y
lydLOpHDiqkLpr2oxnUTB26mnqBAKQ2KS0LvzJ+yYUzMRVWM6RAdgjXO/Q7RgRtGl6JP8w76AZcS
GwKLxYmSYwPuTLwAh5k0ziPQ+fjW0d84558yC++pzAKYjWYKNF+mnYKEPfbPV6ftpdcO/Rb+1P08
xegQUpUR+uPaRXkFWUrQs1+8vKl/WZh1vbVttxiaD2XHfADE0uXTH7b1D0Pynw2JWBOaPeD1Higt
0bo+3TBV+Evd9ia99yo3LK90kKfl6y0YO6CAjEsaOAXxRwYYVWY6GndlsegSEs/VbfmtXfoVeESN
oVO8rtypd7OLLUm38bCRNZIbDcOWbXeZkQkwhtzKTl5vW+nxMXQjfdjt3LQfgZ9enhSA6J9GSAtf
a4O2GJWib8od/adzSrJyyZ2yan66s7PKj2GTO+0NLHm7vX/5QU/xTlBXDk1IFR/aHV76yfOePmit
6i4mzEnubbUYehNdJWXg7nyX1/cuQhXBuxl0BG5vlWEF6qXh/KebMg+b4tfLI7HI6r8FPA8jAb0V
LhiuUGCwdkn+EPB4Il3deCnk/dRHRl6Hei2GYWdqhxdbvU57uYXyL4tsDePpE3EmdH0VGCFCT3W2
yH7eVKXOQ/9+8dI+D376a6Wy7FWiSb9epwT9TLta5TjGFy9P1Xs+V8om6YwhIenxcu7Zqhdt65Xz
5Nf3fUUaoU55nDSfKh+pAnSuSpNUv1viLXHrt21uGukiEMjK7a7oldZiV1d4DqLjIqnjD5C9vBRi
n02NX70tJ67J9TTOhI/m9PKgn5kkuq/IvgYJqRYtJh8EWH/sj+OljmorJX5UY2exqG7VDhT2FG3J
Ov9lZ54/C8PnVSPS9amcp8DnqS0IU/UmLsr+x0KWH227QlXRdJP4To5JvDytZ0ZAeVAI/YCmxnO9
B5XcE7MjufUX321+NCu6K7EzTlwWvyZvdcLPbVvLVhySemqH5C/P9Z7PMWaCvqSzoG+rLs7cVoLi
btEmdL5voeP52z4mux77vYp0Zty9J4hsqxPHpFTf1qxKl/bQGWNiva+dxZ9u83qbTYOkbNmG72nj
IXkTjfTXN2G9Bn10+MsqRecmywBV+LDxsX3X1bnJonXTph5N+z2LcngTcPJ12N73cjHsz7aS2UyX
ca97ee2IJMc++iYIuAwaua44y7gM0vUHe1kXv2Rvix65/oJym3eTF0DiPzrgINF4F3LsVH7u0zhG
DjfVqmTTwZt6dqcxoOrDAd3DxI5kdWJdtNNnGQ/01wX4HMR9WL5sqw0hdmiOEtbCL1BsdDt3y2VX
HP2gC7HYLpvzBVVPUNQ/5Qwu6+3QMPXbeww6Dj83OWz0nYEZZYyeLuIGDLUZvc9l3+qiuRjlUm13
2yDUdDuZTk43fcG/zLusKTgTuyyTLXvmZ+TP3Q5VSl6SWwnt4FRINVom07pFkaXHNWtkE+76ufD5
pPTyhI/kUvU1BMm0ZDCqs6q5zFZUAbjg3gRFul4UacyjnXyO+fgmZvs0J121vBZxmXdfOkSK0ykJ
pi6/qgIAqcvZ65fmTdY56/h6XMYFW1qixJ7lfMq99U009RmXpUs+xY8uShBpnHTUDb0PXtTosjz9
nkAIdMdUG1ovyeLgIrxkQUO3wfzQpViHWdXKBfTt+kTyI1d6rYt9r8vC/Pd3dLpzzIXIkzDPwEWj
dl52Itus3GoU+cqj0TrgiFfRMqf0cVWDspxZuTDSIx+Y5yErXzeVGZ1q72WxfaJwFFHbqhPJsuhV
dUwP12XNpY0Hbi1Rtg1GUySyqG+aIQTKOhYCIY3c6bDwOVNTE8dYTeqbij0Ti8sX8kokL1HHIR3K
SLx2giVfyf2WiTVsl6ng+XQAibzkY1S5kjXZ1BhV86tENlOZoyBBPh+B0y1ABIdVEi0yiQLgY7nq
RDJBYbUO+Uu2g3HBC1yYTUxMpvUTa79GdAG/pRG6o+k1GH/At7RrG3AUxoICyYKdHxTe2PjtwJBW
Zs8/ziNKmOIQxLDlci+V4giuUVdiKZD7MjghRRUMr6jzyMZtiFDL/LpH5Bt+zseAX/axWBXDKoLY
rjG0Iis4LvPIcm6RsjZXEQIGSGOWgPVJEdNgoja0nm511PDfzosqDrAqBnwDoeNGlBHMOed8Netm
nUdWEogVnTD2SENO8KUG2T87EfbEjUBp2hPTrQIGYRVQh+l+PU2L2xf11VTZMoKLzvSG8ZFUj9aq
RZ6b4aDLePPC0xJVcDGHwr2NszCPp4OHvNJ6pqwCoT5K1zmGZZxqcRzKNQ3cA7ZdZYd0cvX2PlzX
BfOP+siXwUVcg900XH1zK6/pfjCVZpe5Q9UBoSaFyN+1XpYn/Y5Y3e4wMMDqQqVxlifnVd67Vuu7
GBC+fr9Ufe/Mb8qkhw04JU7P3nRoRdqQ7rdew2SapEAl/TGuuyRortu+jZdoL908mKE10eEW0Goi
LdZun+qxjWPAShkt0y7xJTRFgvjGCjejEjcrf2xz6ASgX16wMue4WEAqs53JlixL35ZtNnrqelji
3hpPXliXooZ57fQR4ae1S3dcQHv3pNhdmb5pwf74W+dPo/Gut1DgKgE9WaVDXbIfzW5xHW/srvtZ
+rjcoulGdqnxYPuzi3atZ74r7lzrBUcWH8t1c50M09Ed9MwnSWHAQHaDSaxfKt2pXj7EQ2EjwiwY
U9yTDhbJ+g2Zg3eYWEXOgucPPQY1dUas7St2v1vDN9GaYulR1W8MPFuckUcHXrUwftwl19G0aqRT
hzoJEWbBjlX2kh2GscMcFxnmgGUqMiv+YY0yJ3i3uKtBGYqLCmHDOiRT2UXUmha1au3baMV15nL9
UUcd2cjvPASvbxdnRhDbxpelwavGF2lWgHO/GottMyjMI6RAXTI3yUXgjkn3MekWJp+3XP7rBey3
YsSqmOHAj22dKQ52MW6E06coH+0K/jbrOgeLw8kErcBwt3yxgbNsHevuIXG4tDwHqxQXQpnYzDui
3tTlfDppzskNoiRUHmS6p/S1n+N2D31cmsHZqc1b5VenmSvz0a2X6jb2/bjAhkyXd69lo6fyKNtp
1D90zR3zxqS1E1wljFTwrkudd19zfO52LFXTVvcBIkZzU7eyNt9m2GtElLFTubvZqYb2jRbhrJtd
VKDsBQILBMK44zyH0XRtuixZ2h1QUO29FRXX6gXS08nbd+yRwckvUbcV3MKTCSAklnKyQepm5rXa
BWqt/HinjbMOX2LfG4OPshrWIN0XXVAuzi6u/DWBsouZf4KdJunwasi4yaq9QjK6bYc4rzbXWLHc
3L5ZOBzoDofyaoaB1scpVqk4hARo221a+FnLxScH9bpf1zHaiWDwvf3q4eGQuqYDxI3T+gpJsFK+
QQZbpSfezjccutadtzdJ3LjupTd7mX9M9OI1w25Q1ZYjnROh816XbR18GvvOFO2lq9Wqu4sYjnS5
RV4nhiunHxrnJnCCfrsbGqx6FxopzadNTWkDwzBIZfRltITptuzcSWl5iBdYvMskR32BgCKI6nYX
l63ws70ycBrRd68uouY+83U7LYdSDmv3My5CMY77UelWQWn24eBeDknThdFhLN2wkpdJ7ZTyGkGA
U5aXk9SEtdnPLGogArx9G5WjD/kWDoDtwOuDcNJr4zOZAoL/IfqG+kmkdwNV1LY9Smp0szAftUAV
92leQ62Dg05mk0zEU25KjLJOlqvqE3fmwJhltbFm45iCCMqIZbLXSowj4XB3kQ0fDRc4xyELpPVw
NdIgXEnurIlVxa7VnEJuiF7P0ZsNiJOQNMy6iasnzKCCgYSaMPW3y1UpvvM4hq2N/mRf2sxBFd7G
aNdgqqv4cuzqXH4Om54WppeedlQZX6bOANagxy7ETYZ9T2QflQ6rdIk6iSh4dondnH28zhpfVkS5
vTQSZ04g5UXdh+7F5DVyEyeEVBUhUeOT8Tuv6rF2mShxCYQeJGuNwBj2qPK5o2eqtQhN5jUeWCDd
KHtzRt28MFKTZopnj2pT7fZxCsKOv7VJvPBlbtEmnKU+bA3j7+PC+skyUBUf8QsvZkRNonvPfItN
bONV1JB4Gwh0I7/Pc9e0R+kXqnmbtsXEtThobWOpRisbskCy2DWiyFAO3i/o+LWE9K4Qd1YQoA24
AYx2srC2sWtClh8fvtoQ6QHukX1tb6nfN1iAenq6LVvXIhYynu3oPYGOykH/HBRxe7nmNUlHhQaW
wDXiXmEEYw/HU57+eyW2jiO0G7XYiEhVk/GNbT3IOoChb9ao2hEQWVPMXeKAm7BekvBzZTywp8dt
5ML0vDvSv3G4jbpkYcaiaDz2aOwn5ZnrJi2nOXu/zYWbxF+mUoVFecrgwur5FVoiOd1uFI8wK29D
U7NcGIMaN3ul0VvzXe5Q5ITgs7/anDiSHcZSg9d5yz6fXaOGQ1D6RCmpn9hofmq1MeHJ1Wk/Re+3
IfPb/K1Eic941i2w50AI4zLVqSTIvK36wB6Rru4s4NUUHR9IpsAGal5Fapx30BvNTiRj3vmwiaoi
zk4fb9dsmlIuzbGFqkLcIjRRoBTGxpuDtPaYVEVBZI1Ch1Q72VTDL/y7/TRRidnez1WkuC69jHH5
+yxTNjREqpPaYF5oO9rH41EOsFK31Ti3bKrpcXz1WwE7n36dojnNzSn0VIlyqu6whWqfr8QEUJ1I
ztjwqvHj5qqevXSivKCiUmN8zRfUgqB2blf2dnSmmmfB2zMFV0+5xWA8G1rHE+TmDdUJufk2mTEX
9a4vRz3gXBDhibfB7A2ovJLQx85q17dJYKGpdLh1PSgQjlEQE16SeLLPwxpu6xsx++RPlACty3S5
+KIrv02Zt7AoyWPk06fuRKzRt5FhtohCSgKD3xlxtDUxgcGSpi7ZV5N2gt9SchZzsTqOs/wQ09ht
711ngnYTmc5IR6bMpL1ziqQW463cKoGgypk91t/JYpt0KxnZKMwskOQbagxjA/lUt9hH0icpuzbU
ALotrKWzxUiUprAhRonDdrtj1a3H3byOnPcV9GIz9zZ/wJxkyOOB9lAs8LUanyxPWoXLkF3A8WL6
Jy/yIDvXMiKOejx6MNE2tKqcOm5qNIZtRSHEME29NYxmtrCYk4jVmqRyo7l55wbL0nQsyGYz7hAy
kYWcPWWPONlyqq+kLAOC1xXm9jLJmmX8IBe19a+icfGqU9T75BRcbE5AfCCWYcJ1yqps+Zo4GAy+
qugaG4n6jY8X38+PWeNSpiWntCsmDydFwD/KfQ8g51cXcTrZLPAxsaiSzQ663RYrUeKUrbmGvN7I
eIMpKjB0kiQX65+zpmFLc2+0Q6dsvRBUl2T4/OHCWZqgvFIacIQPbisWtfqldVgD2+hklCP0ed7s
pJP3G8xAhhLhm2gXm6Gvj54jXnob6NZeaa3yZdToHzAjXpoR0xqbahM46zOYM1raaE7iav6+JIPN
M6fMqbLw4ARrV8W7fjTM9y+PPEfVgKki0tPAwnn27RD+U+Rw1U0TuYMcvodytuzNo2lUkWOxypdn
9/xRaJKJcYUljKCmzkBKP0v1NoFOfM+DxPqnlvdbI6tacNb4rpef9YAG/olV03UF4FWEvMWPVuTP
WKne9fpqrkrxfRH1SCIzZjVvzNiHQ0Ddzj4ztcdduMkWpzE2QdgDokxVF1V7Pfjk3aAQltmISXmt
73n0zL+5j8akNkVoVNhzJ8Djz/z28vCfLZVtcUZg67nI8hGA27//gR0vJqkH6ljDb0PuLYyDC8qm
hVyupFAvP+qZzSEV52UHoYQJ8nnr+9muEEblPkpt/S3OIjGup2SNivnO25Q9IjJJ57+a3DmFYtsm
05LSD3lm6PP+y6eTg8RGKw5X8E0HmfVRA7rQ7f2Y49lvUj+2d1YSE+8TTKz8/rPylWve4e3q8NXL
cz9fZtvJgm6LllXluCHQejqSuRmWaY5T8RVMgtRxzTJQKiS+Np1/+Unnq0zHDJfZClfxNMCxM/C6
JDCMBJLFr8jVVHk16Mqm5nlBpnaaMt9GjS8/kKrbJ1yNTwk5sDMkbwjDB3z0dGpDEW04k9V8Nch6
sSAjEuvmcIrI3FFtddWC0hlpaBbvEX1k3IwvD8BW3j4dgbR9WlyKDdC3MPVzzxKkVumjmq9d5q4I
ouGyKOEC9cji4vIxbJlMZkNjumZa//0bFHdCJBPiopZDw70wPy5OXYQW4gH6XznFbYCYlDLOKmq4
EvpyfhT0Dk5ElaJXDnhrNYf2spyQYE7tIUtcDv6Ol3pY/HVQI+CRN5tlzgnfgOguIoJ5f3iVQy1H
26EtHRtb9VNvwy7H+Iosps87e51LnRPbqF7YK15roxmWegToe0J7vGZZ+jZoKqLhIeLzPRssJ0Vd
4EncPp1Z/ygtDMikPy2TBVmaElj25eV/ZnC8vZT+AaGiwYB4btojmUXmuNv6pc06qpBPqUZ22B5i
Si9xvb8h65cfaU/Lny7XuloaaMLRRLYi2yoO/nRacE7r0FGc9iVOpcUYxzyW5RVVKH7pXLu9ywh2
QRWPJFGLl9ig0KlqO5qXh3E+cyEkTTo9iuuYNsT72SXayI5KD3/IvpQt8OfrvDZD/ckvZ9+89fuB
jpv/U53z/nF2f/L750YuCM6UACmStmdREJ4ZOa9cTKkE6fuvU6eL7S6klAyzKAptI6uXH+WfHWm+
PVK2gYtUMG9CuGcTS+fFrapm8j81/eAipwe+HNJjCoxKppsXM7fDDsK75ocCsMEul1DEdyRroYl2
GlgXCIaUx/L3ehYVcahHYSMRdp6SoWQKJ/Aja4vMwlqLY2GAaJAth3CKpIWJyxp25HZyPMHknDLk
LkpTJIi4Faq4ORskBOXSvXIc/Gh1RF2cBrSt/w/WmzWISeFczmnAe16eEcFhmA5UeY/Lp7Eu7M2c
tFAV5c6ZWzLnlx8lzuzZ7inOSyK4oGEifvTMnudWg6l6QXIbBe3Ds8YQ6LScOhvqj7h6XNAj907J
qc0Em6WxKOnv38w0WoTAmV0WNwyUxTPJBTWezq/7BETBQTbrbG97jir1t7muy/lyFSMJ00WJ7o+k
EQUbaclv4g+2yJJITlX4nJ0tcjf+NrW13fAtLHiK88DEq0doYvJAQIeDE2Z2JwuPqIVK5gnH3x4G
k1tg+TeFxonEdgs4D+69JAHlELvVo2Cz/ct9Gz09LkrxAnLlU7hG93fuQpqEPnURHTNAnqqTH9Uk
1OfCNKF/9KFHT7KMdADGnw1HKl1iSmryKjnoIGlOtV9Wd1NK3fCuicYG0jQVyERX5IcyG7pPCflr
/75a+inbZ9Hkn/K4+FBDtf2YdEDnBWmcbN3D5ch3U5i0bzIK36+4kbKNbD1DWuf0hfjXBo88vU7M
XFADVsVucAA1LO9okDKQHFRLNu/72LwPuJXKY1A54kqtFLkPeu0uvJgRovUNXleVD0tQ6AE4ry1n
KLzBq76iA0ABuaTU0Ixb53oHoY269bmfv+ms9cJdYmQGhJH2/aVfNM3trMR4l1MPjQ7KdYLm4IDb
fSnHuL+vHG0+yoDmyGBT46lYxuIITbBqJPOQy6iP49zZjUE9va4aalPmeAKwyYriX2MkJah5MpaH
YTbt7VaMQGKB52SgfU6wd6X7IRgoIfLXof/qqS34lI3huM8WKrRL1eeUra053Vb/9+cZgyD8suo0
IhX4oGdh+hj2cVsGpr5HAU4+JypdotMUHnqwlx/0ILT69+308CRem2Lf9fnwdq/z3Grx69KfkKvc
e3OLKQkfL7pryQPyw0ILiBtqOpKbvE8cvXOrMNYHMem8upzykIKuakANhYZNvjPSxK8bp1OfuIZ6
woexGu7qmjvdH5pa7/zBCz64U9H8qkcRvW1ALT9MFCn+K6a2e6BozHP1Pi3Td6K2BUWOqiWgRglF
5c0xeJOJ1/uiTQcQ9tEcvTR0v7nLIPYbedV/FCI8rMjD6hOmBT5B2tlhbIHeVBemzT1nZXkfU11c
XsiqHQqOjCs/vbz+T53p48MUIkUbYhE/n0eDyRYQVpu4uZeuqtFnLe4tqna/39V1eTUFYiT3Ttv6
A/SsKv8SC5+J8Hi4DQMIgzAAwR19HhJ4juqXIFq3+wClMXX+ucguRVtUp2VbvjVeXH0RlPUfRj+F
9OiMI09Bs4bN4eUlCO2CPjFB+4Jmsjr7biV7jZ9dKF6Z1NAHmbpPR4gD4DRDR4soVPGhhyUZDlNQ
LydVD8j2c0fXsD1tfWrBra4mmqkMVDmkzruNSv0TtS8AZzSH+Frn4Ol7UzpX+dqot6tYLxtRi1sw
0Opd62CdOwkxtu63YYF2Kdo+2SsdqxvCxqk9zkH+a5VFfi2Uzi9LkOJTnlKCV4dDNRzapB+/r1U2
0qXJLz84DYJqakW8+Sj8YR53gsZIt2ios2KfdS4TyBb6KkxDCgWgiq6ACOFO/EjpDNWi2Rr8ywPV
pgC9LGne8PLi2rU7X9sAdIHKZrJZ5dub54+MeQQSZt9Vct/lQXjtdKK4o6ZzXQ9l17jXHqLsv6V0
3lPhK1bFqxyt6hY9kkCCd95BiwZglam5On8WugheA5s59S4ZV+cNQGVxhIgY8PRhau61cKu7PF2G
t3keux+cKRbHl2f/3MIZS4wsC3GU7ZJ07t2ED9dWLnP5k+5h1FvGc1x8R0dgC3tppU/Uru63fqTJ
TuN8X6dipo+PnOg98pdh/MOSRFbkygGn+S3Z59NdQIvT1/2mqp8J1YDjQfbZ+l5uY1ZRLCyHo0vH
r9vONONxlVlyoeNk+ZJFZtIn6o28278M5h9MwvaRcpHG+QjjzjWhWz3OU7uUxU+6LsmPnfT6G79y
nIMCOnzDFTNej1U3vNZBU7+qFuFdDY3iTlDVsLzPVRYheW3m6W3ujOIX2uwu3EVdXn58eZTyuVMg
ScD50vtZoaE+l3GauQ77KGWT0gVqCMSlTb62ZqMgs6vXcNe5fgk2VbdUjg4hKO+hyKgXzxAyH0C4
4ngPVV1nB9NK9TkfqDMEtIf8aJw+uypl3p86IZZrOWbpKxoHpcGuVbE/Uy3g0cAl1W5NWYEXUWlZ
b6G+pOpPH4tycK7oUDfxgVk5bx+2cV1mApEizPUxnYm79q2Xl29rCHpyAVHbRhldRRnXNBew79DV
d+EEqEAU2X8c/KV5ldWVMDujEDrZejNv20vw2vcizhvIciSeNGBaYAQHWVXpvke1cjXruO9pTKMl
iujIbym6jNRsLl2Z+pRptPlnKkCGX8FDq49+KqiXfXl3vGfXlpIoOEOOOJppksozg57qZK3jLhh/
gnp36SduN4rHQBKp3e/d6dqXE+2BZorlokNkwvZXRnE5RbuJr+dLodr+Loyr9K2r5vKTb4IRhoRb
4GgKU3EY0kLtqc5xfo/6/7pr3K765///fz/asRnMevMzzf/dQdVWTfgWg/qf6PNZ77l/bHr57z4b
D//375ILSa9FcDoLn+DMcKf4lscuG7bkIqQLIwVVggT3oRjjd+9GW3JBHsfrRwHe/mjc6PGWeYqB
aaCIFdkGduo/qrcQT266x3oLZILooVF9C4R+T31s5ZE2eXMZ/kQ9Z5EuXwcWg3pk28Jw1OW3wDFh
f2y6ld4+Bw5fmC17Wl256F6NZcdpMVaq16i78NFl7DTdaY7rqr+qwlrTGLEtl1B/D0t0DUgkpawK
sU+5Db2fioK38abKFlV9i6KQRI5YA4YqlblNGgmme4YS6NDU7zLPHWaqMqvQlHrXUr5ev/XU2jHk
tK6BW/1aII5z+olyyL9EfGdQCcAArwmJQ4lYnO17hp8rr85HcuroJ5gXXOyJEv0qOFXB1Bt12voU
wSbMqa7yX5Wb5H7yt+vYP9sj2lOjsvdpSijYKQbzdI+2QkS9dGV+X3ilJXKGVlhxfBxTFFOgsZhT
hBCGDk2Akk7gbLp5DwlqkVmPbnCzeD3IrKHlUot7RTBGk8OOv/1h/P8AXT29Hh/qBwR4fwzFDdHw
TM2/ZLnjZ0Y499Ixk+tTPqtS1R2rKBiE+yAcll/LEKTwLyDA2d7YCgpapSk8JXcycdPZ2uhxbVXr
iOgeMVlFQwhkg1X/OQsSv0l3c5GP+bsmge9EuZa1vv83auWcfXBtpEZkAoJE+QRn6OnWpPTUcNwl
E/eOqlQnqI0GRf3GQXKGV+2Wq+o6d8jSrkTZreNHWCB3y3b0c65YlJc34ByotGEJxVkhVQ2WDTlP
iWip6hYrQM8PKh2b0Fy2nea6uXCSuo/XS7oOLuzKy498PnmgeEnjWRr5QDSeh4lAfEgJVtfcB3Lm
lB9X+hd65TE089gHF3mUBPKrGVl1GqAgf5VfW3edTEz9L4WQ818MwTvzZIoOx3TIfTiohIviPAFN
440yLD0433lnGi0hT1A89kDUS0sXLYqti2Cz/Rz61de7hXyFUYW5m40fay1RRTQOklfknvQGRGKK
ysa/qae86b+/vGZPQ4BAAVW75G0Bygd8OFn9U4MZ5yRC57Et3xczGIzARafFYrnLjKwMdaqYnI+a
IM0emmFu7Y9cp+N/ulgQtTa3AdYmqA1wbU+HEXWA12sv2+9NFVphToH3AtBDMIsa4o1AjFl+69PR
lN9+cyVG18aKHZ3CIqRdhre1nv8BQ2xyimXfBEup2/ovbsU7tzHLvAKa8g5HeLlQnhOKi5gbHVPB
+r1HWAvJio5ZV+P7bhty3eznbrVkF7jHg1577Wrw0KjcVucjooTkFSBbVaT7etvc9Q26yAZ+oIlt
Q8v9GKIrvJF1nG60HBUQ8YAulAd6zWt3i61cpcwTqxt5ef/P8jw8FWwGRUcSjSf9rbhVnq48ltl0
UzPprypswyLcaxdaswMoHW2lHkzpQ4nC+ug9qzHgb+gFcCfaS2zCvMyDkN1xnFHG/+1AB+deHDSc
YASOzyahOJIzsygRLNRJ1uqv2nCKugvRl1Fw5XuZQCDTjxbrf5SV1dmyrmo30mSjo9oZhY28Sbst
cU6mDoB/jTPCe0e5tAHC8ijAK8fQbk/bC6uXfdQJalMgXt4qWVo6q6rspZWz+mxQ28QWJ0dVgu4n
qhei+Z2gHSo/+s21Ug4d9qI/SoXWy9+XS5oTYHQPj4+j1NZERO1iabKW4IGR505jY4NBhzXVdb1s
SE7iyXjTR1oPbsNbY8rEtu6rjV/vnRR45QR6PKdfmqhJgrvJnSzLr0ivUC2jpyNEedk2zl04q086
jayBkjgZPqN1Bc1AUi/W1dfNq6mo3C1AENqKLou2eiXGbsZRvPzEc28EwEHJrse97VFc+uyJvXGp
OanF/EVsozXGGagX9+f3yLa6o5y6UH5FWb9hhDRWoM/qFVknyNtfTrkNZ//AW4hyFcoZOD4odBfZ
wHldK+UWY+fEsr6rSZ8HlOctFaE/2y6zEvKs7BuP+nLV5u9hSCzxoLOwTanIGPyp3aFDmatpN/hp
96ZKIvlxoYItok/F7KEBGCLHzfddSE/ONxiRC6DuBgm4XYCu1R52CI3ppp0yootXiU1Wbe+dIKT5
Dve97dpSGjRSly8v/Llfo1qaJN23s2a2YIlncGkp0TzNXa8+TSMd7eKL0KC7fePTEQG7DQiyglPm
zQtmu5SxJcXS4SGyRVthTZqOXLOffEwW8nX0n12+wcrm2gc1uqB3OYKVY1dN2krAwrXk1CUzubig
DxWZ+Z1RnlUdvTwl/ylcY/nKCNad6jP0P/9AEpO619RrNf6naMgEZ2vQqR3A4Ahbr/J4julOaOWT
CZUAHHF8pXUpRndcNE7mEcZ7S2j/CSUNJbBVXFDcQtNluw6PZR+/ZfmZsFNcaRPVH0tHGXHUID+i
36/cF0z3L1M7izItUegJygQ5Ki7F6edIFGCnp6qxXT/RT8h6quGh5GxDD97+GNyo9EHA6LSw3SnU
Lzi32mmt1BSuw1YPbLX04FZj4YzzJ6JUK1eiv5vA+sSEuvMX9cUxJkZpiWW1+xG3ecpJ+nFrEJTW
C+ZD4vIbOZbHUtRpgLZ0oOMX5GpYUcJA4Vvs29qfx/WxrrD89vIinJ3RBwLT5/6CN/Zsz/Kzi8ub
N/oNyc65pSawxTs8hrc+JZAT3dsiBFnN39zC2XVkHxkAl/gu1xKvKjuXnVjJcyD1om770cNChnWw
Dea4+1mfoNBBG14ks4OQiu7DwtasVRO0w7cap8cqociohvdK9lFSHJMhoIZ14EBON6Zq+dRSOxz8
YWm4qH5vW9rNtHzdUcholSCcIrsdKUgoS+8UuccPelPH043bUvOeX4Zlyd2EFN/mqS+vNhqTpz6R
ydtLACfheai2nmVUhIO9k7rLeptlq6ySHX1mBcqP2U2Ka+lvgVkvusxIHe2elIK4FX0gYR2fVYF0
1CimP9y8ck9z8l/EnUmTnUibpf9KW+35jHkwq64FcKeY55RigykkJTM4Ds706/shrtIqFfm1srM2
vVGYFKHgAo7j/r7nPEfZbvx/s4LYI97YNf57+4cujSBuGomToJgH9Tf2DxC+hV3sfzJ+6LMBcOXw
C8eHzBiK4jS/ez26XhTuTz6PyW3N/EXZVZrQfRw+OjyANUDb+pW3I0UtmOm7s59jochYas9/NXLw
xvDUN+fPFg6Bizzr7/9Hrg01TBP4nWqCO3f8B36N2bDg513DcwGmuF8N2YvsHsHigEe9aWwhvJMK
kpwCeePMZZfuCiSvFJ0nJ0lBmWqtDevtwRnAS53cws5Sf89YcaHJgOKBZBOhwsbRGqaa7dLszxK5
FstpQqac5Ycpr3nbRGUw2UywtDMVFm1NuU5/whs0aUk0YYmgvqAEq64gHBbLn91b9HYeX4bzP2p5
Tpk5BHNhc7i17e3uDRRmYEIWdfF1mUdj1jTPi5bCgdN8mJvCAMXk2OP2XtQdDLfjVWo5vFS+zAmI
uSAqnCxwUkBXYhLeXZFoxVTtvdLSTHEq1RL4461bWFgPwy4ItpqEJwcnK18w+pNYcmnbaJnTnYao
2aivmbW7zLnERC296srIu9yo7oDsFH6ymwomAqyiOYH0MmLK2j7SMuKbMnc6GOS8i/XNYuvHzYBK
o/lkpiaATxCcVRA8wwLqukiyD+bKmj7CfXeMDDfbfgmfnyVL2HXBtqa3s56zj0SG78KFDD9tV8yq
hpIvbZ8N2mNTe9uUb9Mbg2IdTEPLAFgb1huHAdgbPyfOp5pBnuLydcXWf+Jd0m+wgCoz2GQ2Rr7d
HgPZpOn8hiNvu86Nja8ElYfSJLdCa0o/s793HRuabg8XjJVWNPkGtt4o9zMHwTpGJdWpl6FoVA6B
JdeytT1karWN+dovvO0j59xpsT66jCyOYPGt7g1DxTbAEFNsd95ZNP6tCurt0owjAkRY2wNOED7D
iFuHc/xxPlLCBX+j4EY/JXJm0bqPpWMnwPDsKaAAFAovM7gWP0ZPsvZQ0vEBadvJJbic+NIpRg0d
gPMaN3DWDd6CxQi7oKUDn3r8cam184//cZHPP0elwETybYqaD4BPNBvfytwVuTzkjbVw0p25zhwk
NS00Jo9swNM2CJ3zjWrXcWCosfNWMj3RKV4SJzTKbFzc26CGVYrnx6wrfsQU1NiAtwe4k4OwRF/C
7U5rOuI8o16qd2/B+QqiKtpsyD/OKTNz9miRwMUzGUdcb5vCRz/f2vPwcJMSAvnOtdHHwrUgXYTf
OLsL7Lt9ehb1ZHZGMAVxBZ3uZc+rltuQxTlTa7u854G0QnjlU3KS228xctlzHNRPFqOrH7Lto58v
qLZOK39pgd7Z3g4RWFMWp5UMo1kc0vdG227KN6fKVVAA43kEa8P9zUfP7N4MN20YPr3DipWTlyOL
3dueWvb2C81x+wLizedL1RDrMYW0nLbL1CjYo9OzqlI4Qfsm9fm9qBaN1DqW/eIZA1aP97FCQkEw
eIcflzwoRsnJzDlu2gkz29xy8ELkSPgPo9Gtrv7Myq3wxxjnPGLSCPFlwsGdImvZMg0VBtpTRcGA
kg23KVMED6Tb46ywWvJvJVaEwt9jqjDn5cIKepRTR3CKel1HVWBXNdbhHifDicYRcrCQpljPFxaN
TnVTd4o/Me5SRHP0yaBU1FHLr27GckgoCkyy4OhGlrbjy0aTZBeQLOs29qeAqbzYz1aHnz70ZYaR
4w88ALCvJOhPToDBcP6s00ZjvkmrtsXp8KOcXAxVJpGKZ8h/xFfQFpCGjqLIuBwH6/2ZIR1g4y70
CTTD9QWjbTsNz501ZZN7HM6nPpOQwCWyxLyWnFGJaNUB5qMbzHKDtLfLZ8xiGzXUq7Yhfq6f+khx
uQKGAtajhUOOsksLJQOcn+9ySqEa7OTVdV8x35VNgJ06X9z62hKG5Cfcxdj2sKODsezxR5EFP3ol
cQk2nUzMU0pmFL8DC8hWekvYllM17By7pF6aGCVb37pm7wQ0vKIw4VzWpbs9TwPOEIrwKRhwpkrL
TRbeef3CTAMP1gIDWx4xJG2lAuzIJbX4okI07VzKpeIsP08szxLtYkp6SIs3gVVsRcpW8bq79kp0
rMM9/ox6SXZzUmhLtsdIAdeR+B2Nbm+Ipch3X+3UMtiS/0Gf0OyVs3Kbentt1E6yDTdpQsAz4/OV
LIaWSrSV6yiSL6YVdKZ3X65q0h4li2mqCquAlPfKfMv40iZBAsuhQHyyDSOBnL/bs73cqlRVznqV
lXVQt5N4JZAi64w3e67c6sZ1OwEA0zbbftB+n3KjmJMdbzSrAq4BT7vTIr8yPPlCRXIqhyc97Yo0
jRJnsbL5YfJY23TfgjEfO/NzD6JD6gdZqrEOIs1c+/IFK7dpt3+47AfDaFHXoAgLlKEY5XURmNHI
P2oeMUATnak5/nEm53u5qRK5PCgJN99i8j7dVNW4zX8BHnW+sPrfHl5EB9tPNO/VewjP27+hfNL4
iSVdth9MLKoT9Y6d+9bbQFooeJTT2RqSm3VYDLEreFC3pzKot+/8GLKYg5mJEABv3zrXw7fpVEsj
XLKSwCHDlLp/pzIvhek36Q3Vc3uBhmKeNp0L/ynV1q0c2NMn4ovNsmw4davO+LZ1+g831C23Tw4e
iv/640CODHildQyVDey8NSRIXFq9EjWCUPY9EL/t/Ahj2n5zB3mG0aBV3VaE7FGn2XZcp3XXgobo
XKU9qtxBfxIOE1288SI3020Zl9kzx4COvn0sRH58INhrvEcw4EGhZyljbm3GuJnmbUx6yWqW+Qav
bGqAEkXF07g/XxDqwNukV/rIcpjee0MrLjPTqoD7/3p79WFDTy2H+YERjLGBnvxfysrZgAKberX5
mBG3xKf2UtyTj3JqmWY7zd6eIOylm3ODzJTts//68Fsd9b/1RWi2qK5ujZNNufrvZBpqbrWp9yhV
nadGIlW25wrfNk/Srw/1oYDO04RLROdYlKz482OkwgR92k9YSv4xRnT4I23UicS2b72AnhUzsptt
N1UBv2OQYM/klv2YHH/9WX4uISDQZfzAe+LkaYczzs2fa9/JaKEG5dF7DOiqua+5A86s2/e971m7
FX72317nvx4Qvh2FA+xIJsXF4EPNooTlZFS1njyQRcOLIi1545+8BXckZc33J/vXJ/hBObWdIbVb
HUYDAhKDdtSHA85VYafNULHJOs8YU7ZhQ5FHWYvj7Ge798d9IZJV3qvJWoq4Vs02n1skWzxq/Yq2
7W+qcsbPI51PxFYKMxatUXx5lOg+FBoXsDyTt1jdQ3V+qIBgbM/4rMqEeT33x5xbkNkK4ncckDDB
J+i0bPsghbA6tUbkwfF8OvhyHT2cmVpIqYEexI/zfCTGTb5YuGWj6dzPEudp9teX9eNt5MbZOgpv
OiYEoONb+Hnc8N7tBnLMxpusL7eZaX1fCIkeSP/9ovnKvvrnx3Nwcb1nRrvuu8rqT/I/jyAtbrCu
bn689mao2EWot8ysbYjHKP1HpTW4XjhqfSqLTNw8qn9RbVlTQiUaKvLN+bXEInm7G14J723X9N32
wvj1Cf48/1CfRWbIQN1EKbRt+fvPF3Ra1jmXq1MeIfHI0om8uvasV1fywPyzqW47FLcOCaXrb7Jg
LCc/H6oGY7UAFEuP56XI6MC0YByZXc2XX5/Vh94avx2FBqpFk6vIPoCZ9edjNfqQJeAlg696QZn6
x2NlunhLWDha9badnPyxqSO9tqXphR6kO16FMEXAUA8kinjPxaQzCf7N5zpLRP57wneoYXIJsOLC
f2Bq+4svUtfpF0HB7A9yxSoBD9mZN5WE0m1Ttb/3a0OjPWr7lJpvENbJyi4WgV46GPUlqwhQrGnU
lgK0yJVpUxPR7+DlpGl7XFizOO0NYRilgSw3MWmFfe47wAHpThYmCXC7ulKrOQCn18E0bLoySoC4
9I3Wcu+Cc5+xdNkkWbdJUxvdfF2m2Rgg5VGjmyPA1QskJEc2QF5OJp1WCIbIj4WTp/HfshD89jZE
2Tn4vMTc9+n1vAUq36/mhFuWVwpb1m15Mo0YqbRja/rsXxpTcblZ+rnKu7H6altkaueZWdC05b7p
AhhyHpb9UBugjSETNnnsCg/IE1q+cymm43UOJOm8wHpf2dHxm7i+a+dviwuvG63uBEimdE0yRogu
eaxLdjvjhU4XJU+jaq579nn0GaqierZYjgfA7hfCXsWpcHVtK1L0o6T+u5z3hwFCRKsjFE7VlIOp
DHl0P8ICX3+bRBpRkSRihZ2Fqsm8C7pAeCTddq7tdE/OEoxr+0QfZOu0sTbVTfcGqCtMq6dcUAVP
Y8Y5Mod9JjuDoLvaYDH8+8KWuPcvHHeezFfDmZeBQMh6SsQ9xveiNHdF02s6O3SdfdwQEQ9Mj3/X
wFFATDjNJhmHkJGomIwRS0YsFGBRFlLJyqCHChbSJp9ydvmBL+nX5pneH2wkx9Obq9flksUJbEDk
mLXX1PJTQ0WIxD//3Ar8MUd29OlT98qveZ9gIskq11Ss7t/XfxTkt/Xr0gzby/A8NKr3VWrjVSVb
SXCTOXDvEadAbTDDpq3HxzDxPoYT7sngiZdL6z+KBkoR6UNO6hCekk6PzpITzbfkU3LAR2kdc91a
T7WcxyMVlvbBk64ZzYGT3XiIWQkSskf5lDCojzZBvX3I05e9FVJUn1I9h6MQGOhi/coaDmzCKXWZ
ZP34Qn9tSx5HvOzuFVh7kqTsLOPu6prcFxATdkWbq9u1qAZ9x5pi2PmLblWMWLf+mgn1SPKWuJS2
lpId0A87p4eMhEAmPY6tCuIsmPx7T2QdegORf8tJM4irDMLVYjdN7CRBd+GvZr2HBk53uhEOLKHS
J4nNLhpoMvzKk88+8U3OBJqgx0CzjoHoUEJRIA0qKJx9Vujto7DpGYSwpoit06w2fZ7m1f9SaaAP
AxLfnibfzHe6OegX2CGJbmk1DYwG5cO9HPrme194yT1FzRwd1WAF34hNsNlnGcJ4GM0iy/diabSd
0dfDQz/aFEKYCuJ+mUF69HKBVl5PfpR4AVE7n/KRMM4Tygj1tTftwti1kDvYfuV1toSj5fjf/cHx
6lhLNHlRg7NwYtsYivt5JOwOmE576fSDQdiEn7Vf9KIXV7Nn65e9a2wjNEFTzN5onC5mqeZrBLTj
CZaSdpETHmXGPrMfpp0JnfG6wrlgOy+0z5Popu8doI7IzI31S98XBIAG4DAvgnXtGblZJaoQJZeE
FrRO5XwBDYWwBN0gYGoxPCZitnrRiA/SukBWX4kLOXdybwplkhZVE+9hOS/OtHyFLZbcYJNS4dir
IabkqedhOtejFztLC5vPG5obkdny8yJm1oo6bXdY9apEm1FGxDo55DQoy/5Cx7wNLbNqDi0FDJDB
9XAPpqq8RyU/lFE5DOlzly3dJ0kqqAmLU4H5N6QoYIfqFZ1gn1ogD96crfgz/QnLTp+BvVvH4ktR
izWk+VS/NC0xEUKMxn0AkuokTPI6lNSTCztv7C+9785XBX2IMRQUgjloMmBa0Dp2yiq9ckFw52Fl
lMEXqbHYiuGZsI5yir7DpeSWeyZ6spWCfPWOg9Fmd+iH0JxMmXwmCE4csDwah0KM7hf85s8T+/fn
tatX/9AJJNNFV6ffFy7IIcOCrXYsT5fHQZJwBA+7o5NcpkOoQ8M5kYEoDh3rYyNMvT54DpoheLOI
7n0qZNK+jeu4flcM8Hj0WvPaRvBwILeTdJe5Gx5Z90K4n5rxSpN9+brqbXOwKiNBMUaZ+yZbdJt3
2cyMpBe5T53KKd2jR8MoEn1THEpHyWc0ZxaffzQvDL2x9oVr9Z+pF3Z3QZPJo7FUwWNdy/Uy7Ytu
N0MF2rbn5IE1tj5cSGVPd02fyCcJduMrGTJMDma3jAQC1zw81NpuDWtQl7P0plM+zdD+W+U3h2Sj
JbFtR/lJOSY4rTAur5Ikk/er6WfPPiWdz93qD0+88FMYiNK7Xg1tQFvl5vsqSJwrOu+GBWUmqGIf
j5DFeJfNfk219q6kNXAHfEZ0EYoVfS9RtH8Wg7JJR3DW9UoGtrpEQFVStajbp9Rag5o5u553llf6
R4NeZDSK1b71x9SiYyC1b1pioo27Whx7zYNoqWfW4LGnKLX7V6Vjjd6w04k+wYNUBSK5mjSR3lH9
qW4gmjQv1SC/8H9SCtC58dLXrGAK5RU3c1AgC3WEkV8ErTBflZaoKQLEoV8jQVLPuTmO3SEjC8KO
Arh7l3bSSn8f6ER6XNSZL2L6y0SqjPThYz9YidIhvCMYw9pK4EJq6BAuFxx8XGtXnwZ51eGRrPbG
LI3p1CDIv7VmW7v3miAXEbxesHRZIORDQZJrvaMVvWSXdV62RCRjYEWpmSSGdvDGvl8fFr+RKjts
Sw89Drq5JWaOq9aSo3xRUisgHdfwWLlETq2S90jtoo8sZWCj8lbCREBwuVfICBMjnuAelZcDBYLh
BeTr6sM81CTWUrzCetogd9rwUN6FY5IoXDyt1pKYY7jM3Rb0ZDLZ6SffplNx6EBwyjgbe0c9BhoI
KZRBaRXgxdCSFB+aZgfzY44Dzg3NzK7u28XQ1sPEBnhD7XWmfoWbaG4iQsh079qrmE6BqXZgEqi4
XRRQuCMXatTFoIH+LG6hjLnBanH5G32uY+pHdbmpx4Tp1LfDYBf+ANG1cCuSS1Xf8jz4a99hjFjM
emcbqsqu4M4Xblg3lJ8331oHpKheaEh5CuJXg8Gr3aWTM12XOeXbuJjz+WiltuHHgDAyj1JdIY1T
mUpBm1Q53hKaE115dzAHwpWD2YvqIrH70LPLLeWZWuILdDn5bSTYJbakIFKybRNc2ETImMqMWMJl
WhuhGUAih4c6cx8WzW49FmbKX3KAbzRc+IGWlLw5/8ok1PnuLhOVIGijM+ZgV9YgUbKdMOfWca4N
bXTVM2jAOjkWHfF96Ti+rmuWPqeZeE0DsLoQm6b6cUJzAq0xwfHCy0NnknAx//reelkt5DRLK1d7
oFRBJDqxipBYUOJK6tqpH2VTubGULj4VH9xOKMeh/jqkybqHSU5HLZ2TazqfPuDsuZ+6eOVlY98F
fWY9egibJIRjalCMBwZMiE5v+ma0orwXXdP7ux4z9VXfNuSWdURf7hSxDJu1DLBtqNVzcIIV18Vm
01X7skucx6bUjV0wZC30Vke7NsvZvjQFzdQ27WmqB2yLYtNMxi+N8tRhnU2zCnWPl3BMUE/X74Th
tjfoGicklVuAbUAK5hzBVS0iGISjID2xTtC2ItRUpx6y27xbKL4/ronMvyXwE7sDcURjLHkoJ9jb
pbzhLc/LP3fLigAJ1hd8hOSBt05OPmngRqoR2UuRp8YrFcF5j5iI0DU9qPee8Io7rdAlnG03+6Q3
9XNVoFBL2bjtPTMpPreTSSCVYxGyZumJvFCmRVZYIufCj3KKtheJMDnpVKfyns9jxCbcuiVMXF2M
k5F/LTPLey2TFG62YU1XwAoBZIquPVmUsl9oCpjlNqfNeKULvbt2gc2ybmVy3Aah/dUut0360tTb
W3s2+7d29LV8V7k5DVqK3K17Iigxb6Ne5jMsxmptKWJ6U2GQp8E8spGvCue6Er35lmXZAK2r4jOQ
iIohLir5vQDKiYYJs0U4J0gMpgf+F26hZK1Vphe1aIffBLu2LCoFDItXXryTxK7vT+NRG0oXx3yh
HeH2m8+bnmFvEG6D3XXRxK3jzMWbIsOH1wM7z32rElRaxHVZV7QU5aVY4J4StM6S5mrulXgrTdBB
UU/5cwzzsZq/DsPCs8JDyT5NCaqr38D78E06heMOILZ1QfE8RcoF5JXFvOeM30GajMm+9rLh0l7Y
v4Uay5EhrpJOc3bEFKFFxrXovAx9VX32xDhHZW8RR65rnX6jJs943JgnAWol1nChO0xZdSDhbbhg
9mum3dxlGSGac7DldK291t5Y2WTA+ks2heBS647YSQHPOkQpwyCK7KzOCruERTe6tHhqwq5KFmlQ
6djGjlGydLnJmtpqkvVT06umvMUWR+QZu4qkZEoL3HYVkTRUWi0HTQcnYN+6ykrIzza63PpSIWfV
yJDS/Lkg/Ew25axfl1nrtkHEbnu2BYyCrO5V5PHCdZY4o6+2wRtRmdtL3IxLUpfgGRJKOnDa2ICJ
O2AOKCbDGfl5QAK5El3+KU1Lu01jWI2S9g4uIauR4Th3LTbQdMtYP6lMafXvfdfPo7MD1ZbXpMV1
9AAfE92kJ3QQCLiGJpaLrenFXaFEyX2wNWRcqkBhTW9iRH7P6X+vtcAjF1f0RbPEgchmgBvSMbPH
cxFZE1sjZKiCrWRrGsksLgMssfQr0DFsXRSewxVXtp3os3tA773yvHVGH+SflZiyDZAASmnV2Nkm
xeTyimA6Hl4U0eedfzWwoJxv9CLQFztSaa+6ErwRtk2yHU2naIs3C2zFWMdONailubQUp7eGeNtM
s48Q41h18mgNjsgBuiKgzYm4UqpbWvRR+cAah71D2u2F8AvmY21o4xLy7bWJyIylO/luh5WIGxZR
vn3IB69eFkF1eKTCm0dIvVQ12bu0mckc3okJJVBA7aBp/auVpR/Jd1rlgoKF1hcIgP12F9g7wrUs
+0A/sn4h/6V61lD9DKHZYooL8TDOpKW5Wf1Nb7bgOlT5mSx3rdsHWTxK9DNzuJodTdHVVVD3Uf9f
BHk63jmodo/Up/OrVk+sqDRddV0Yy0KGrFWDDR4DGtQ42R6LYJ68E8mkJANbjVi2oMqpbA5y0FFX
zr7AvYy0u/wmVh3HZyK39CCX96iKB2tdHvpcm2YWCBq5dR7Bn7CXhOMc4GkONdkU/vymrcm8iNBI
p8548Mu8dOIpb5qvUqexHhIrx9agWWHgh7osjGzHckL2R5U55fiN0K6t4sKK2myitSSPAP/YmGj7
Whk+oiGzIyYs0W0iwuxF748GTtbP2HJtCpZeYqZtREExd9ihekt/U/uurmJTd9TwCUkGjJZQChjQ
EVqTDuCJMkz0ThS3blJ23nVod6zDr2cagXNIkry380q3utDSvkVirwABCJDPokZSYi6KkNvGCWiV
aUN2wE/BjfGgkITW7HfHjkDpIlIUzN5WhBSMjSS4V5recp6EhLqGmO8WbnZMjKcf7ICFTN81RFUU
DwuREsENvOGVzeWU3XtFLbdVl2XmR1Yw7oUEt5a/MUVCI7DwAj+0k5VcI99Mv6XS4Mr70zojoyM1
OixXkNuhyPXpGbiyupskYbQ3AnsdXWuvbplNvRoTRekEDwblQy8OinY6GRQt8nhCs/PbZNn4G52y
t4+NXRRRN0nnsUvSdj+Yjf7Jlb0RBh76yExWK86Bfl1CfFnLDV5PM49N1Y+YzSoyFsMgH4PxlLoS
1VzfrMhU04SYBX8Kqk2ywW44gv+7AK1xwA+GuoXhET6lBS2QlU9CFWYQHohrK+07FgVkdF9bSqir
1DRGP9adVJCdgPDkaZq9ATX00HCWqBQI/5OZn4Y1C/DbTttWvD28KUj+2rLkoVsmATKZssszAkHh
81EWGqe7taYCEK6uEO6uHBH+xZZeE1kI7oEKhYPMDzlLLeLREr9PfdYQNdjP0TQ4y2eP2WK8nIdG
irjqRv+hdyQBc4PmkAmqoTW6sGqzvbaqxLz0CazykC9hhQ6lkQSX8J1MsBB5eTFrAgd33RcR2jTz
C24d1dD/AMlKUnNfyMgDMLHEaloKIP/SJ+pVZblfMf9Kq7osDHNxMHxPzotGDsl8Q+WqhJ9qt+SV
VqI2PucBSoywRiByA1W51zeu28KmIDBxW3SJTppobRTZE0AJOUW8N1nVsT6PM0t2/nbd3NvJmihD
W2ab3PhVbX3qUH+kIdyWz1Zft58kYX5hlhMz7MHnRsCVjgz5iihCyE0pa6sZyCsrj2upsB311F1e
m1RppCLyUMcyL73bQQ3txeB0eFCkhydeUh3REt1/oWKcewyD1H0T5mrtZlvvH0a5mCdCUQiILoDu
bqs1vUbSQ4R56PW9f+wtAk5i8O4snOo8mA9QksbqARdvHkuKW7FkqNtRZzlqx/LFuGyWNkOzOBmf
smSZP5ECY4SiVzqWTqfc1X6V/I7cWY9txx6efZb7B6hWxluLMv6Tzn9xQm3mwmFF+IQXyL+eER8c
xDjw1PnqC8Lp4U4ofUnAgbW6wXOw3gWpRt66NOz6wPsAHJjyycAFCndJFU27mjpT/lZQ7Ij9mY0K
4dHNGs6Z0b4A1Lcfi8yy68imqn8SojFo0aEALS2LwGSq/3JXCupB8o0XVFmPMb35ZPE+saNta/Eg
7Z4s3tuhyDpm+R64KZop2eFYQbwwL0Xd0WugEdre2gsSH1JcTDwkZmy1cHSykw4ItFhPCMyX4TnJ
58n56jRgmo8EMdaDHSW21Act9kfHBjTAg43Khl4buo0iMHICkhEEGivLRl9fwH+XrtTnk1pmqpih
a87O3rabyX91m2ZgUulEWc0V89gG4YpZ56GfAObkpilCGxvtFzJplvGovRY82jw0yOttB4lqJtrv
eqctXh/TaEVAuOsFUc8Qg1bS2lAxiTTZxO2MwS22LS3SVe/uR8sf2MLk1uxK+bLBZEdCTVbHZ9+H
lSmfi5sCAgzcJ3ImgPjtdGGpvntT5ToaCxGjqciXaGptlmThSlJrtwXisCsOIirW25nYbqoH1SFL
59HrflNktZoOwUR+yffQ6HsEwGpDz4b5klzkpHIjAqlICNz/uj33c3eZruEGdcU7G9B/9fC9fWiG
5s6CNSnNvW9lKzZvU30WftRlUHHDtZa21N80Kn/uyW9HdKF0QC/DO0zL9x12+af+MsU5f9DxS3yv
z0cEC7UJMCynkbTmey+zFSK4UZ81LB95QVPwfMr/f5gO1/lX2fbt78N/bsf/2goceWk2/NfPf+3P
f0+/txtK4ae/7JohH5Z79V2CYeiBCP3Xf54jEbef/H/95v86sxfOUIcv3+q8ifMe8tzX4T9+fGuD
OmxuEvNPw+MvWIeX77Jum3/3f37AHOAy8PRjxLdQD7mMGWxQZ5iD5ln/sjf5B01uRMYw4jnSD5qD
7fyLf4BOa3q4h+DIMAjp2g7Z//4P2/wXrWEYTjbmbYNm/D8COnzo7JuboCjYgAE4ZzZz34d2u2+M
ClOSj1PXZ5VdZ5kfFmn3d07Fn32DDuIc5AMGQATfCjDnfASZJAqVHk2k5KgAzBmsnwM/9OekfW2G
cb6rkf+cqrUrZYyvUnz+0/34N6SB7X79STx1PrgDhRkQAl24vygKMogus1X6Ae5McG/I+fspHmeD
4zp6+cAqoP2SorxDOtzkVsz6LP8+o9htdq50rZiQAPpiqsCYNgJotjqtu1BE8Nz2GF4wQlcJotRF
il2fpuu16r3koXarKf4fnARtXKIz8dsykD5MOrq0t33KGtBYn01e5e26r7XaPuXetCCf1dmco1+1
dlq9YBMgq+7zFCg/xva48Pl4j9+5jTnftbyyQn1ciXsIsnU/+mV1mrHX7n3qP09wK4b90qxA2LSa
IOFfn8PP8+b5PqDFQVtE3wEE8wdlEVJgpRZvCo65JaZY6msVzixHDh7M/V8fadNt/Ek98T7c0MfA
Q/GJGQ0+ztDOSGNRGBxptFL9CBeWmwcc/0IOVnfPOvjvXOcfHqL34wGxoljGEDdRbfysIzGNnler
VnE8QgzumVFYF6s0+Gcqo+0oKBBtdPHIAU3rowU0kEwX1aT5R2lO+YEM598F+CJE6v7Try/fO8Tl
w/VzkKMxMW3zwl8mhSIFQTMxBo8mNa/T6vUmPQjGDJv7KV7qzXsC0h42UjuUD8vo+FcCR3ZMbzZ5
yFSzXtYs5O/lQjkvdEenD+mmQD0cDWs9pjSyLtqqWQ45Y/N5TL2G1LZVJxc6LaZV0ovlILOwzR08
9/zYm27/2+Su+fHXJ3kGPPx0lj4xPwaXE0+tG6Bv/fmuJWZSsdmU83HCWolHkn0dHp/+pOEu3bdl
b4au1f4+V1KLnZISI4O3OFZ1QdXbEMOeZSKVXDj8bLsok3Zuo/9mIFS9cYLFfvWmuv7N6dwdbR3z
0SAWjOIh7TEcPUn1ZOoleo2Vd9IAte6ZV7sZN2m+HMp0b2DCemU6Iz1gcJzbVAEohYDRXvJ2yY61
SMydBfEGtw37nNbJkcSatnHordZ/kolTnAoitOPG6DJWgGnyNePFE9V9mZ5ssY63gpIosSGrZ1+R
eQViMnGdnRgp/rm2UJGr3BbPu4FWqJRtSeWxiaquweqDyvkWYMbybWFli+ohG3ZpOVgHJ7HZXhVu
RnxVSS6R5q32vZNZ+pNQff2bl2bl74Ls8xlfSrAsEV4HKHxgMIlTaLL5k+c3ZezVJukfQVCdiqWY
r1bk5bfEN/jx4OdI9S1ism7V0HRvTVE5XxAlEKYQwP1Lyu9aqfnXWlNpsZ3mGLM8RAC1y6d2jW5X
msEJGTWNt0QkISCwiUgMKTXQl81BF8XVdj3jtipEBNhP21j7BL3X1mcno9diz5l+SkvQQchZlmet
KgeT7+rrjUFbsNpWyli5eL9EFLetAzUq/0ST1/oiE7e/K7hOzWnQVRB1yJSfShuZC5tlORLBrACj
fWmJZt2XmaltXge/DinqyGe27Qrx1jxxa+Yi7Oc2Pf4f9s6sOW4jzaK/CA5kYn+cQu1FFvdNLwiK
lLDva+LXz4EsT0u0Wx4/zTx0RLfdbousDZXIvN+9546q30aRcSODvN+wtg2HjkHgSmlT55JjkO9G
w2feIJvcqCa7pKUxAv0LXXYIs37dB0vxXd71fqPrx0omGBFC01whdYV3RRJeBqH9iQOAvgd8o98G
YkY5a+wnNOVXmeMqGRvO2Fpie4+dFZABbBpx4Uz9eCxog1uVwzz5uW6Eqz6pGWgPeoASrEUsUUxO
BYBzvCclW3M3pEyNUksfD2bwolWR4slMwTaSKZW4KUOLFayTgYtrGJ01t6F0G4euDfdtjOM1pkBJ
aUyrnay5LC8Yeek44S31moytftPHreOu4Ga6coXuXF3N6HwsU62oT0oJ80BlSLYXZBr2TsnXxdZU
qacrj/xV2m/kCI4OPg1N3cwTODYkyHGDGT4ngejfMZmrZ2NoxiOj5eGQDh4Np2FlXjS6hlGgSwPf
CvTh0DNOuNIUvKk+Y67H+DtxWnEoYs+Z67WobeQCPcxXkzZPD+agF1tDlxwK07DamFlp+onqmS8Z
PX1TcMQvCGW3K47n3coq+Ucyc2m1ju2pPnqVnq7tsue4YUMirls93QbJoL4OHZ70M/mvbB1UbAqo
vCDbUTK2qWTuruOQO4eY0eOl3lcbfRjlhlfcHB3Gk5sR5w0VqKBP5k5vn2aSm1eSL+pZxXqNwS+A
C4W/rhy+YM8f116mz3uVJM1bhLBHm1zsPEZo5oRJHXGv6ewvsrKKrigBZXcysOUrSwQHO/QSnt23
jH4vyEJOup3eZqFZP1P8mq5TnQlvrLEv1KxK7TImUYfRrNNtFXr9I8637FAj77xTmKLv8U+z9jS8
yLpi+wVANjjOnsnzUkbFtGMOjg7Dpp0aqYXwbaDK6wSryMZrBl451S9XDO7HtdUbclN3s9ygUoRX
M91V7Qp9mZ+RXtY+hbZt4WMxeCZpj1I8DB0vSbORcjrDmUO/SxNrY8A0uxIsDP68dIZVnZz3uCEz
yoJ7HDAkDHyKTkGUullzHEDYrIQRqa/sgYfHGPF6Y5SyPlJiNpB7tEy5E3pe76iFt07Y2bRbxQNE
YOu5886BU/O0VWR9GgMLNSqwo+4W/Af/Kw3720aX9boh3Pisu9apTUWCRaAud21CFR5GQ904WRPd
bzWLgmh644zh0dziKpsOkIptf8iSaFsaAfWPRX8vAg6WY9cRwkhHa+PE+nUTFHgaEKCHHRMkFe14
+530rTHdOrpo2rweuJotSvCmolerLseQ0BgSQ4kX5FiSzEm1IYMNaUZnHIpTPv9OLPq/ObHuvpTn
1/xL+/MJ9f/lgZV0yALa+PccwhOFpK/tj2fc7z/y/bzqmb9ZLgdCiwvDZDe7kEi+n1f5Mv7GeVMS
j1ggZgRE/nVeZTP//XxqQC9kFgP5Qho2nk5T/BPgIFyZnzfz5BE8aPYQQqAbUNv60VxfB50Lk2my
KQ/A2gsDxBHj2hajGrFttFoFId2RMyYdfMUGMmtZKMEoAlxT461nRljiLiPDQBlDy5CgmTasvo0Z
7GGRC2btxrI/depsrs5EkLA3bPNmyM3x3FGoG00rxJ6RwWir2SA5WHxy+2Iw6/aNVOJNZ8ZO4Avm
hUxObQf2vuepLfFwVttZ3WnuPAsmXRFOntoThV7jZZXJvJMMdPSLAsul5SetznaEQymwVCqA+vo6
0YKUoB0tc202G5HftHXPvrEZkupkFw3o2lJ5zxqssJKHUPa8mWjCZL1xHEboBuN3FpLYvYI9bL/U
wG7WmleOn2JGIdez1TmMtjkTxrSfdCs8ZhMgciPS3FVXcjdLiTwf6MONPtmtVT/LFukabnjsvbG5
ecsmdXaZSkEeT3N14C/B5dDbxlUMGm2PziA2XWJ4/rSMAvBmejVI7QJ7gE6tOOD3cIhXJqIZW52e
BtYMpo5aEU8d9oU259dE89rHiZ7wg2zUuJtnR914rVRHzUvqZqViQh2Qr7R4H2VJ/M71YN0k6TDQ
QEvbxlWUF+4OPkGzb8tJXIxBV9xHswPTxu3L63I2HX8gmlH6ptvh27MG+aTRTGYyvsMFUZphz/g2
K/0cQe4wYOw8ZUwrhjXlyv1GyKLf4OPAYawF09YYOctkJoxK6pvr+ZOGoXNLbYC2o191PhCSn9/0
XDqHqBXVHeOv4IzPsbwotbDPdybYnqupn+1BiO00AKKwgXF//3uXSnOILjVLVmzIYz138FTWg2cW
zTGpqHApjnnQjlm5drqgpkleNtqtq4lFzcdK1o7zBl1d6G/flon/rKh/IwFyDmad+/cL6n9lr59f
cxI8vwuKi2r4+498X1Bd8zcXsY6FjSgSy+G/aK6a66INCsnWg4VN8FdUne8CoIEAiMvIAdVODM8m
WfevBVb/TQL35MRK1MgCpPiPFtiP2gW/ZcmgCclyLUnefBCWElFJszVMbe9Rw5BQCqXmfe+Z7d9o
Ch/Fn+VhIO/jAEHAdlEqfj5szwJb9zAP2p7QmqDsM2dc2OvuVT5C4lv98P7/heL34Y6xoFch0qFc
gOFD7ltuUz/S2PksSOoPRrBXovSudLsZLgn/YLSeaRqo7PxvYezUy/98k+IhnYW1aqHPuDSM6dyC
f3zIKWWxFE4T7GNajdmD1WV3gfk7xFqLndVisDd6jzqJOrnVe0a22DFAYe5s/FrFjhqE3reGwRxX
/YTsViVUYVKsjnqivEb/XBC+wibaejvmyt4OkSTeQTiXdI5PxZGBYn6TpTQcZlrTPYjOLo5g6ujL
DrAEB6qLz2aY0CdghEW0UzXjvjhsgQF1bX4jyYLTCgyVKErN5pH946Xeq3gzOlnh9xh197M00ksT
5cv1o8Tob2Tb519nYy6v6GVMHqQeJ5xRgmxr1VHBIDYf/L4sxr1eBtD1ZupG3UHnYAeOix5EnGNZ
Z7QnR3TlGbsA8XhGb696Fmr7zF6sgI027mvFzIk9ohfYjH5k+da6nMHteakVL+eoX+n1yLy6cc2t
3srmJU41b0xp0mgcqvQcNUIMePEsaan2IiqqZOsUDr6IMeA69/UImijD87z43DdO9ZJAWnlKvFTe
ekyXIn/UW+89cUEHrUAMOEQEpCop+UniadvQH8PhmVTK5zTKXO6ihZld6Rm2MeSTsLxwwBOdFO6g
RwofAMMFcYO5cDH5J7Tdr0zsbVeE/W+jKdZ9jvfqNkLq2LTUs76AyaIrfNI7xFhbs1YTddvvTZ5H
u6iI3lSTVOuQmPIp9Nwe+8hMo/Gm5c1BTsku6yyfn8CdajcGeM0LnTNei3YgUpyRg66tU+q89ZVW
kv22Y+sQIPrth7GgR1YBUteTsH8PW4oYU6GSbDOHs11sNHTjI29BC9nHfqu7zB+x052LDC0PBvO7
bkwjU26ThuMOdScNH7yW2W0dVNlOq1ymhfgxGVqPBQAOU/dBDdkrp+pOidaYOLa6kGio7iavpFAD
/rDziYJaY40dTOFqt+vbYMzkhR2119Y0jmLluo7Jpc23Z2ImDSMXjTARw5cpd7St1WjdJWC1+XMH
Jtrnk7U+V2QgrhjiEz2du+62BgNEUY17C2Yg3vTW/KxxpjvLGRVHqrk9I13Nm9Gzx7ui8Ho/FN6w
Vbl5U4zoWEZQ0u6DD3QwVx3eXPVW2DGBo96zBvAR7JcBnigXeWU1Y+JZp2Gegq2QvUp9ldX2fOGO
mZoO1PvAHvYjLNL6KtAYYj6m7QiahJBj344hb0RZr3tF/du9CUAk7JAxkglN5N5RlK56onXC5ejX
YJ4OiJiurFq3V17nFsVuHMjdPU+aCaqJ3LLEJekij6zZmCh329LxWpuAYTq4Hek4h7dDai1Qpyoe
wrNdYx5flXlTjNchLkvXWFV23UYnL9AGghkgO6wXWeG9J9taBBrFkA1g3McEMIS1xWVoOe8OVUU0
+3VQh46pAkTb3LFHxLhJQqpNXzjRp3fekNPtrS+dGGXuIG7qXfboBEpbSAkyYEPIjvJI4LGkYH4e
aPqwaLjdWZ2Bg1IG9YWYJmsvc013MOYoHB757Il7CtxD5LJ6+b+dwA7uqHEf32xZoHYUtL1s8Vsb
hzIjrbbqaVghsJiZh6rViyODeG/T5f1c+Hkd4OrCMFqeatPEGe4MjtgKu6VluInxCFZe5xet7k4r
UlR4LgJqUHDp537dacXd3IJbW1mF1mN8Gcb8ZjLM6otpm+4FTyQOt+ztSrykXj6v4c5kVCOqsTyQ
sPGuMiu2X7Mcmw30pgHoYevkN9qY0kiTwrQpfFiO/DtL6/KvJB+yR0OnKyJLExv42pyXd2HOSWPV
ck4TLB4UMPO9zdb/2QV+Gyf/zS6Q4PNSiffvt4FPqmSGHP64Dfz+M9/3gcT7OT0v3Hyd2ZfA3vWv
g7UQ/Cv2esyJvw97f5wDszMDmw1/mbMw+6Y/5sA652xOVDq3G7aKrpD/5Jz9YRvIdHTZuxhkmmgi
AC64bHB+sBhwfBaxFdTjuc+5EWTrKPv8w7vxF5uyZZryw7TlTw+wbNp+eIBmMjIibzyAS7giQuzu
vdd4OJPcwcz564f61nv402Oxk2bQLtkCepYJ0+Dnx1KovpmF5/EysTKlJ6QSNAzDHDUpR0pr61Ob
TKFL2WCArYIpgGy1GeYU4VDwroZeh/l7CabICRm+mBGuzF3QhDpM9KL/Eru6G+cXfYMiYJ50u5oP
WeslpK3cBOHUxiEc3Ku6I6sWW8e2S8R1UpccmFUSYFDzJfXTK9dokMZgUgH1WI0ckzv2g3kdpXeQ
7cIBWJxZkC1b8yQQf2O2eujAvTw2xAcf1JT1cGvr3lnU3Wzcgh3PjPzkdORHrMmezy6m6fET+ri9
SrWQgzjHXVhJjmUaV6bmVPMp6bxIu6MbMDaLDf3rgadVi4bZTcHOYZ1rd/9ZNf43q4bg+/TDtfsn
98h/QSH9kxz37Wf+ODx6v3GAYcXw4G5JMAx8bb6rcQh1tgAMbgNZxQlC/dK/Do/2b9aCvsIyxNrx
k3vEMDCWiGUovhzGAPC6/2TVYHry89eaklP+A2rDEQJAjvUR14DYIc1K9ubBylyinhbQjQZBezeD
7D1mYW3t2c6Ayy/HUb2ToXYurNQkjuAKMd6WZQ9Gpq2018zJCAJYpneeQRfd2wnxF8pumf2Eremc
o2xob1UyxPd5axFW7of4kIe2+FRWAXiyxEmOnLA3IOrrz+ybkv2kuU3MYXaccFT3FVpMlWp+zKCL
+uEplXfobekR12NxChwj2/VGizG5Ky5LS8a+lwUY5ZI8OoqhJZUX50DXcg03iNRC5whdjXQvE4yr
snKzXZW53gVy9pCQgZrkzaT1HgHyVL8UDE4uFQApZt+lUW8x+2Q7UcrwWXixdxZaei0mjOiBFPdI
RDSi2th3i5oACkecyvhqKIXzN1ccg8RQSL+hThYIgzDZEWL2MEwLk3CTxf3OyvTqnZhyzXQOPmcd
N9mu6Mv0oTYTGyg0UtWuyqdkT34fyps5Em9ylGDSK/un0o0DfKQRimYZz2+eGtUz3n3jJiQ5vieJ
15xtI5lucDDBscO2vCVY1Z/IK9Sfc6Of1kRInG01ZMPOESkvI5ymlZkWGTjGkSxxavbvmmdQkWMx
6/eqE2UbBxOoIy29GfgmMrLr1gou87TKD5qrHbD8pmsclxxphqbe1fVgfWVshM086WJSiea442aJ
TEj9wjUM/FluPS1Jj9RLB9rGoFzyROQ3eQxV7L04y+AtgbpI+ImtfTWM9b0XmPHlrNv6Jbtjkhyc
A+InmL/tRdLr2Z1ZmtUOM6r0VmNd6ntrypwE6pVh3MzKiS/D0Jy3ynEIs3HQob4xrgR++a5mxNYa
wxL716+9hmuFMkU78JPZzN56MDHngEKbPTl342RTw73LK5uYh+vEzzX8znMRVtYNltl5P0WKWIc2
GCc5WgsTrAyvoP+198m86Ks5U7Bc6w9VESyRtMJyz7Ku5EvhCfuyDs30AIi02idJhm0/J6JF1x7D
qawaTzIaTS7HutlreochOuxeKULXmSYTNNvIKnBea2P8YtVTfghVRXBVUX1e1oG5paXUXSunkI+G
mb4xU6tCXwtN+cIM/74cjPmxbRnZzXqh35SRbRe4bmHXQSYmpMbeRj9Hg7CEP4KIeyWhnFw7YYox
wmRf9IaPM9oVAz8UznH24CJ8+oOhNUwp0/yUhHyIo2HEB7snXOgCQLxzjLYj3oLYsepScd+VxSGU
o30s8RgXcJJ8zkJ5AXAtSW8MIbJbK8j2thq7ox3MxQF7L1bUqmcYz2L50pVefHBg3W0JO9VrytgI
zhVTcssRwfwyEx7yjZRSwTmCT0CmI30GEDI9OJRs3jBcLX0+UIdha5SSBGcSf60103bM7PpUIxsk
vudtrS7Jd0i3+iXG4Yxo7M0QBMOzRk/QOoX6fpPoUCcLRiutn400fBX60LwZHdkJDuxrcofOjrzV
tBkyDAibyDHc545SowqMx5zFOH1VCYhOMcFsy3SHOwASilKW4zfDZC82WkhxIS0veHSoNpvLHouY
5w0P4azQ/rKU4tGsCUlPanRCrrI+n08leYBLVQRwO4X2nMiUNmecbsYmzjzOX3bNub4pbD/T4icO
x/oh0zHKl3rCsCNJy88ZEMRTUEbejUXc5NC21pSviIR3N3GnYfxwCt8i/PBqg8bYJbrlXuuAMDq/
Ikp4HlyG/G6QYxXD+2RvGPB4jx53jfMMU+MJASi+yOfhE8Xi9p474uxj9R/ObWjGXEpjctEmOEE6
pXkXeW821x2bsMtEH2sc/3FGqjOvNqVoMd14xMVmGVUbq62NJ8pzJfYbXmUTuOU2mhL5hYKi/nLE
AfNqGvVyc8Hp8UytXPwARpqJLWKAtzUSL9wRYSOSpMLR10QQXQvBqY0koIVpoJ7u9J63voisea1U
h21wku7JXWzOFL1iKzScZORCEyP8G9MCpqD38w4zQb8ryEweUm+uHrIefomokg2U6/k6HQwTB8+A
qqU6fSZWoxUm2d9pa9flcBZDKI8edaufxhofwOLrwonF7TbmK36iJqXao0xP5SqtG+8lte14nRej
/pwFyJmsTNEh6ORaSdu6nvtEe6twtB4rahK2JG7bKxEX2cEyNYCSZtjeZGp0H8LRDbZCr/W7aIiJ
bQ0OAVlFMntrRE5zbhQ+HnyWb/rcs/zTTDuTz5jMcEd9i1jPYK9W7MlPVqFLUlAFYVE4gUuHl7YS
RQ8AI09j/YZjUcO9P0nC+95iI7JKesLmfsF2+qYO62xfRnylV1PlpJTitQ3BLSdw668eyezDkEUS
hXHULmKC32zt8+thKNJ9Z/UvpPdQH8slROOi531OO/uFDPyrHvRfnWx+oSbkthDkMcDV0nxs1Pmh
IZezaer4XtZhdawix7kfqlQ+ppRdvqEcT09NwA8Oha1xqceqa9JjFfIq+mNVt/XQ7TJ8HbN9yVaL
wAYZtlS3NrEsO5NYXhxdTNJySLJMvXtdd7Wyn1s7+NrDUnOB2I98cKgREs0Xjd0PSn0HcbeadzlO
/su4qrXypWIBZe/lDbBTg3Rbp5QhHF0Nz207JpKgvJGeRKiKY9/EzoulrPoThaZhch1QUHxyIks0
99jlomCXzWmGGkFym2QePRNW8u5GU6s9WHUwWYi8QPWRvWEUHGoHR22h6QpwSFlsB6x8iFfjqpkw
qNDsgHUuNJ+wrY97O66geGNSOvMnp60Hw9FnDHmMG/Oi9yRyr66V1iqFDPFIPlPbsxd5KOYo20S2
dI7cQcD2anEI3AWXXVgIdR7Q2M4Nn+Zx7hCao3h8XWCtx8azcXqZWr8TxaQ4WS3bLUpLesDaRnOK
4wMtiTD/oJaXQbcH8GP6ae3Gu5ZxDOM+8yafo3aN2Sk8zGbYHWC0BMcml/Gx08GYCAxhMNyqC2RT
aAMwCz/1BjYQEma4HushJoXVehuAKcGmibNyMwZmNVE7g02rCyrwDHzM+56DKeq4zHfUoOlfzZ7Q
iF+lFSF/zrGGeLfdwnafWr2nOPStN506tR6Cmtxr58d1FqNG/ucQ9785xFn4Dn91iDu90tRHVjlW
Pw0Bf/+xP8QfYf4mDCz7aD/y22ntf85xCC6/magvS2EFPlSBX+KPISBWf11gTnWB/NHO920++IfL
giJIg19Id6sLqxFi4z85x30g4RF+ZXglAaVj+GXeKM0P8g93OsgsfT+di9GgcG0kD4crACC7nzrj
cMM4Qh2TiQVyo+tpx17JHB5Ss2Vdbr2ifvrh7fsLqUh81Iq+8Rs5vpK00dlk2x+maYizVepFPQ2n
dSHOYcqZcNU7JbH+aWCbxpTb7F+coWJA1uQubbAgVwmEgW93TEZtTvHuYWS84ndExFuzTDzMlECL
nbKt4IuAHj9tf/2M5Uf5bHnG9G+ADUXlZr75QXHCBxLx2aruTD9CGK7tac4ehiUOsWV/xrI1qEkk
a9wiLilYGoBXKtWNXY79XQCGKLt3FtBW+LFWWWuANCWZ6DxizOI0Vgo4vUyia4xnR7r5WHhAI3mP
bVSfaISwpk2MN+USO8eQ/67a/J6V+YvP4c8fA0knnUJezPqC0eTyon+Q7BylEWOusvZMDZr3WIZI
kJzq2CStqqKfrjlbe3dVILLnX7+ZH2aprIwOGw7mqZJrkb8sT+uHhwV5EZrYHIpz4c7iDO++P4Px
o0EgiB5//UjL0PlHnXB5JBQSolV46z0k1J8fqSrgJdcQds5A28xXCk84NGM3UnKVVtEGz2M2+4au
6CcGxzXmf3fRLBfFzw+/FMNbzPKZ8LM6fHh4Qjkxzm+GtMvSTXFeb72m2fIcKGFoN8SAy5XS+eh3
Y1Z/O0aXzhc4AvRn4DC/mDAz6T4zWBg/CZy9B6OpJNMzV6kvlTZUax1LDa0HgLiwVhv23P9+P/i3
l8fHoTcfFHEOlo1F5zb5rrJK/vhB6XZvFZYVaJeiD/LXmPhsuELT6Nh9IlwU4XGM4vQzyH2Ia3MN
mpxoX+yzWXa+dkzacM5EIc6pMhm+xI3hvA8WG6fjrz9iiLUf32UEMC4iFDTW1mVO//OztBtOkk3U
GZeJCcXYw1JO8mU3dZPhbbuhxxQNtOhmoO66XwEd4awkih1T5WqXoWzRulLntxXdtBPd3GP4NCZ5
eVCIKKvKqqsHaFnuGmU3YOqNaEXxkkFAOkja4jxWWkucmkNEyCSRSM3MIMyXQ5TvoSplt/iwr9lw
GRMHLac+4+W575hqGWt7QCMWsZKsDWY/zyt9dJOLLLLcl0CH4RJhu7uYCUF6DKsjsqxcdDG6SUNE
elTuvBajpa3nZHqrWohkPbDvRUXC+RVgJUN4kfK+jsSY7gJHE/GK40rwGRMeWLa4qLVPfQ5Nr6pa
gsJ4ZQ+i9rL3eKhsvvdGnt7FFKc7q4EE6bEJmt5nq1iR6ZXeVT3C6yK5Wm+FmMSwyZANwXaNVJn4
g8S4lrdGAxvFu0IWCPU1UPZuz61Gjj6VDDY6tZM9T7kenWTjVXcWXIpd7yWaBPedz6+uXTYb5JqE
4FLqhluNaO0rgJ3xKyDUyvJncITIZ6Ecwu3UJZzXx3HcqHDo3W1TBtEa60G+L/ijIKzNpuSNhqO3
ShAMNegII3PD0prmldllgW8wzst3jZ1uwgV2fDMawkTcaWBmJlxJ3dboRq/lxOJMFzYYgSwA0Vx3
eY5NbUFevUdBJOX80o7a5IAQ8BqW8vJNqjzpDMIkXd9X+rlLO8iiICrqeQdEtQugUcYM8RKZlXe6
oxnkIQyj93s+gwAsk+6BUYiwoa+LAMsvVQPpWG9oQwwxw2edCK4ihsHwBVPljNGaWYHX0aDeGVxR
Y8BRd/R77oVbW4uS4IqDo2GHfo2swwVnUOa4LbK48VZEbwEvbCYYRUw4CSOSCg4gzIOcDZBCI49e
UrQNJ8OBELAr2HJoyWffnS1WzAI7f+/nUaNlQAtV2F7DxIDcXoax+1XrB+zDa72UHQhOt3fPFhyw
4FgYTudYiV9MbT2rfUuKsAFZFUYO8P12mOut15DP26rMztVebwlB+JYEA+A77KqzXUP1jubzscon
rcpnsQYKk+Zr/qtrV0CSNJiIZPqekjz38oPReF22ScG63849c+VtAlBDnKIxajF8OJGMOmY+Q1Xc
cTM2juSbZbrtK57BpuyycN64YprRUxICUZe5C0Vzo/FVaeCziv7Y0N2drcPAwFDowGmuVrFD/mZV
0Mw8f8Hv4iFg8QTytaGo3ToIPTb3BIpT2wdhWhvruIyD9Uxsg2z82FQeLUVjYvoGaPkZHEEyaycc
N+ZWVAEcQSfynGojqFYtD1EsxnCTemZE6SF/DgsL/gcunxDk9jTGoF+gFmmfGlL7ij4MvkfyLGYs
I0yJBlMz7pkoyf5sVx5ydEG6/dLqC25JIeBjfsADpWNsqYwSxQvZsCI61tToTNt2tOb4RGtdd28m
0nq1pgAsiiu4eKnPgHa7aYlw8eThu0IFNqjr8wmIb2Iqk16ycWRnkYTJcEd4e/xcNZEBH2kMg41L
BzSkNjfg91hZmUzbohnEGQKVYd60nSXuRQdnaDVyrnYRs5WDOCbzJN43gLyQ7p2wlVex5niP2G+X
izNJ6pYZV4urZFJm5/p4ifhsorHgiZWQF8WJO5j3iFrJ1Z2zSjZrV3hTeeDMFsjrpIGteSvdwjMP
k5mM/WU3dcvmE8H22ko1e9qUqEfjoSznGZ+MJLUJHtJZXvzy1EfWJ54XeImzaRW8ir5Gc1xFaZnO
vpcOfHWqDGXgpqBRCnRaz64g5N+xpsquiK5qYSqIB0YV6XzcODD6y1yLoIegJdTAwnRHNzZqqKHp
8s8YGHhFLCCgkpZ9clfkj8CTvKM7UM+0opQp5bqAQfc6FpCAVlODJcnoJr09hWxzk1NZQRe/c7lb
7NpCF+faC+sXU5fMFCIziuWxJNXTnyiBhVyhGlIJbHCVsaskbyun4Fq9pVlqXU99C9ylptA5Jc2X
h+0eaFr+ldKZZQ3hvBqtOQe4yIpSRe0Wl573pOlBvs3HKsTTZbLMqWaMbmMSICfIVIm1tmQjacPI
iEivSGJ5j02iDeEmkwVfk1kLDO9gFqWov+QsyOroCi6pDbxLrpHEArOE83YeNtxkxvpECILYQ+Bl
3cCd1hh0tt518qnxgAlrim06sZKuEe/k4Ui/5Yz3B9iZkl815WJBoo4wyw8VHwuqH9iG7VwSErmc
lANSaMCV5jrt3sxBG+zncUEdQ6VrZ2ZHaVleFvZkXmgd2J5NVBf5cAppJ4t812rz6J6dSPuuQ7GG
d+zE7RK6aBkbe+Pg1twFVH3HmE3Ez6JEOBtWIDlT9VB1EBX5ZYjsyMTQMo5aUI2fo5CRAo1Qrc2A
AOb7DbJNMO+aHozDJp57LtJY4uC+npB4rHNuVwuurxp0+9IUERxixe6m3YzQBVHj3YIhHbiRZcLc
ttlGTMbUrIcMcwqW65qrPzWn0FmrABSRj7Bh108AVMR9EjVca9zpvEeu9by9LryCIvBeVh6dOPkS
vZv6l1A1lkYIM1uUe3h+43qEcG4CXM2oZqyD1oNLFnJFb6rY4NPk4KCmi9joUnx4TRUZ13ICaHkI
poU6FU+TFl6mjUa6NG+BfCHu5313mTHr4xhJy9C2jdw0An6t6wdVm3zvFcZcDOtB5Fx+25X+x0v9
Ny4agVD3SzP1RUlQL34tXn/00Xz/qT9G4u5v2KiB40M5IUbOzPF/pBRG4vqiiJCQ5jwlF0vMH1LK
MveGpgDm30UO5JjOqfK7lCL5hR6QZSozKbP+p35q44MUQOHEYjw2heVYgsn8x1MzBuCxhxTVHKwi
cNw1e0txq0f1fMmSW23LGgIpeFlH/9xqTnDPzbs5qLwIjloTB8e2kYPvZI4AU2YXOyJoAycGOkkw
P6bavVvlHP+jyoqZsHSeL6JkuhK4zb4kjRQXUxRmj6asuw0QXCqnSFJcljp8qnUhHQiUNcBREerN
uOvAzO3LOrfveo7yf1Mhgyfhx3Mt74CJWYGk3OK/lsbHyvJEUa1bDhUtnA2UBZsv6i5UpGBl1y2v
i+f96zPeB8Hg2+NxPDFIqmMypzLm5xOe1OAdhGlaHUatwVYaZp/pdRuY9vMe/PqRPigiyyPRQoMk
tzgo8Bctr/wHaWLubQHe284OY1C3a5kkWIqUpe1gBMV3g8zMnWJfffvrB/2Ll8fZGk+5zcVEZv2D
NgfSux3zgoFvby+jRzyr2BxpObXW/WSB6f/nj2bB6sAlv1TKfswDhJ4LjI4KSnalIx1jRZPPW4A+
gvx15t3/+rHEBwVkeT89Qg4Ydw3dIyLx4ZObUhyQearHhzqaMsM3ogDrGW0UJb0TYDciFU1XfdOT
5WnTYT9nDgOzuCX/+Ovn8ed32MJFt6iN5CwcFpWfP9YMR63KeyM51H2aR+upVYCPqPu89+wKE+qv
H+zP15CFZ2Zhu9B/jXH+g1TYcJIzusZODpWY55vSbdp1p/ENrqIqjVAWloYC6M+p+zeP+1cvErmG
JgLbJhbxkfQCr3aMQ+BUB3rEodYOfJqj0Y+Q3Rai5a9f44fHQmbh96O3IESyCv4JWGTCQBQ0pMe4
EAjDQYSjNaXSG7VsbIyHXz/Wh/X222PhWuStdMGkWx9LXBLMzFpDZ/thVjPTwzJw8mNGcd1/s3cm
y5EjV9Z+lbbeQwY4AHdg0Ys/EDMjODNJ5gZGMpOY5xlP/3+IVKqrUq0s014bmZWqGAPC4fB77znf
Mda/f5+lm/WHbt2P98HRiOLqslzFnxdJJ9OmlsUYHeC+AbYaB7rjK0jiHCQIIXgIowit3gjQjYYK
2Hx/o2dB+OPc8C9bbr+sneUzAP5hozOkEpLO5Z8/Qw+fFHhty2foG0yGBsd81BKca3wqSbQmDt1j
aU5/sZ9fLuEvX33RkknJ5JVnqLP8BH/Y9vpA9gWO4+gQUog917HMjtK0pusSb9+uNsu8WWHHH3O6
T5z3yJxGvX4YZD5+MyRpbR9l72bHhECKPefP7OhHPv8zx9rd73+h/+tz2gvlx1WcDtDK/XJ5gL77
w6w0ba/TD3xH/21BSq5Sl58Ic4nEZBiXCiWmpggXLYbkrPe0EMB8+v4Bpo915baIisbIMa9dTTZq
K/uwiNeIFwDC/v6z/vOqxdi1WKGgbzj4uH75qJzn24LOFTI2V8cgkATEy6ErJ+/j9+/zz3ciwyN+
MqUIoOIG+WWHjTTBRUHNcSiGYr4jOoGZSZ4U9hW+R/vh9+/163bO8nR0pRwGVQy/ML398qUmp7Eb
a4zZzuHurwPH79d6iocRgR58AoFaqByH6croRvUKYIh5f2G3f3FhIWAtd+KflytCaupcprX80IvE
8U/LNa1LAngq4e9x49TTYaFW4251R7M8BEzF77DO6u926EdeFHUZvtIyBLQMoxppiwSKfIWWzz+6
0Ipu4cIyFm6quKy9CoIu7eskm89p2PjHEO3j/Zya/mc/dimGn3Q+z2mNJ8atavmgqjE5Al2wr3qI
vejys0Hc210iH4jP0wmwoIkbMoHo1noZaY+aGua7iaZRBww07G9wzLdvKZXTOy4a/4zReZpX7pj7
n5mDjeKIpyIj36gv/f3cGFZDtEyIfcNUS3wKcYqWjpBQWG+h6xsfeZeZT6inSpSAfp9pmHJ86zPt
W4tiiE54uIFmFZ4DkzvbstlajLqP3ruQzZuQKbR3heZgN8s4NmI6053AGyI36LZ6KK3dYOkchiDv
Nt8c1REiFFfqlTTm2rkvjJj1xt0fJNukcHn7sqy1O0fQTVrpTadeZ8u31yMU9rNa/raxCz7GZKNo
qaKhAXePc+XRLczpzHMm/VJhI7u5XF5fDu1G5KF+V5oop4/FrFKkKkaAd4Rwk5BYKjKSN9UcxuVG
XXarzpiu0JqwQ9G+077mJGQRk6WPhu4xI8T2GJVcOxAiUbOQUsJHxhXWc0fLV/NEoOe3ZiIUNBKL
12G0EZ5RfAXrBpHDO+xe5CV+XU/BzqWnQROZdLqHODDNJyeH7bDSBNc2A1L7TsUrtkZdWG+xXdEj
5aaBLuRH2Xxn0yxuEWLX463eV+NNNOEEXivLiL6mkubwSM/tizHpVroxl3UIUt0/Ol08BMxSnDaC
pG9wgDEy8GA5+ZrdStF+OgfDRCvJp/QCxUAz9S6zNV335oxzDhzpcvJivgBtDQBMvtewwDZ6E5Zv
IW3lfYH1iCgBSnmgDyH5pKCzx2tpF9qjDBMuGCyZ6RxoaXxMnHTjzqi6MNgjjiUXdNvGytgHKEU2
9CJsyC9FfRcgxTjoYNKvMOpZHkoFErpEg17WzOdjRwN7DxDPfwxatYErn7zBVkrOE+/m+b6tbrJZ
7ZII0Dhjl3GHAdF8dRxuuxIeqF7ApdYSbGSI82ZPUPN5Bq75LR08oJ8kEyQeV1V8AbZ7E8HIPcYG
KCYCn7dDFxZHl5tkFWLfWVLKiIDP+FpwiAgtTaD1Tz2YWtEQadDa1ivOOPOMvv6mXjA8+NIQwk6O
RTyzoFtZRU+SSJXN1JTiCjuCp3ck55VtPuwSNwPCP5MmFKJBxXQOyTpyw/smnN7dUryVndZsYi0z
6UBY+UrMvThouvNSyQZpTW+WqTeNgG78joCSzLSOdH6g6onoOpTRsE4s+dj3/hVEzOClBUWwCa1p
PIZpxgZsLWckLI3XMjLNM8qr6s6I0uaokbS3nmd5SujZORA6MuA1brJsIkHzvdKTcrHTEqKWw5sG
Hh+Y8dEorMLAwxaoE3nTfKAiZaDMsFvMTzYcpO04pH63aQlwumoNo2LgYFt0WCT7RaL09Im0i+Cp
E/rwwJCc80PRLJOIsp+nc6IYnPmgAfFttc63OIvqw4hI6oBhkswvOnXmGVfGvWMPw70apgnZL6k+
y/NnsU6WfeghfMpuG0aNnuJOSw8WZH+xEgmRa/XEWSTBxJUnuYSDrquIrSgnN9zyeSKowFX7Mqb0
wfqfrDOOeVt31q1dh/sPwD16z5tGb7+gBgPsM+BjsUjGib0l0i5et3gi460di+wKQnGyzWMaoHo3
NlsyRILnNg4GOOzjuiXv5kgHWccLAuT5KxLrxsc8JpqI1JZaO+RuHR7NinP7SgxOs5/7jIUZc3ag
REg1xHa12mQTCWsQHLeAgvpXnG3OZ2vhi1vJ3BCPIrPV8zjMLk1omwkJnjjEpEXHeSwfqz2hee71
qFXyjmhDtNlFUXpaW6k9FbS7d0d6zqvS6OrvpXAcKN3xdKwYpZJeo59dH6CZZ7nGybKZMSRBrnad
St07zCmAun3TNyn+49CiTVEDBIow+BnMr4/8qO4DtO15zUOYeJ5c662PkWDiO4DpdA2I+Vg7RUX4
lmQJSJKHmT6R2zQo0tyk0/a0HiPrKZma4jZoG5MQLyM++HElzlzBaG3iQa5639j1ts3CdvOzpH3g
+QCrb9EF2nu7UuaJ4A+08+VsP/h2ZazxSRY7iEblNp0b561r+UpsNAwumyEyPeDDaD5JEHF2IUp8
eGiDgfit8QMGC6N5jZe9uMF1y7HfNQu5KhstzjdTohUWNoQ+hWOUq1eynmjiFFVwNWq2U6x930oP
qFOn7y3l+Kk1h+6utWC80993+4ZOcs4z3XKH2suL3r6mYgfRkYGn8MmuPqbG1HJ3teWZqXSKtd1u
b5xmJI8G26brRa6zz+AjH+jUamg+feeqqIheiQmR3RF5lr0neaWgd5du9UzCXbWVMk4+XTuLSKNS
ZXHQupxeUpziDG/KrxkvjcixsCAa2bNIvcaf+ze9ZArCJtBoh6BczK5AS1sPMzgxbPHcXRF9hWmg
iDf84hFZNOJj0NAZk9+H0RKQebPJg2A6K7cr3hWxpsd5jEEguzwDq9BE+2pP/tpykvbW0PuG+L2E
PfuHvs13kf20Xv9D+8bwd1HCMQJ0LKL68jH8DDWg2m1EQgk3Nu4On6nuZyXD/DzapbiOBrt7Isqo
f7fqyHkNOpTMK6y/Wroe9dmxeewx3VIZNu8s32vSmo5CoPDdZLKHjmZE13oC8Vlz0GOTL4Y/IRoS
skyYb1xPYiKcJK3oaojKP9gYTwGCWe24t8jjPFtDlK4Z3vLMKAQxBF7adWSbsTlhbzfiatwbPkJ1
o85KggUsUbCdTXPw4JixmDz8zx3Qbkbl0Gc4JSV+Cg0vaGbtEVm2vnWTgt+Nh8KOTJ72WM5R91FS
G1FhhCmCzIyrgC7iKxEnLGU6Svo5VCV5J0rAQ5S66X+ZbGG+aaLUPoXshpPvTMGjzQTTMwpedsSc
/2TkUb8SnV1/9Usr4jipQ7proicOxv6m9aXOVKu6l+YX9OL5aprZXv3UZ1FlX1C56vjotXvVj6jp
VT4zK3K2cFEk+RDtBEydQMyRwwkKcbjTRg7jyqHGXjEyKzx3jN6TVAAc0KiTV11ILgVc6z18GLHt
5PAdQZu7o5YHVF4Ld5ugZPGSTB5Fk9lACnp4j3a3ZXQVeHieNDLGWc56PJLNZWcIuI23ueSFQ4LR
dmKqklWWMWS22mh8qKQIPdE5wTnO+0+thGNYzdgMZE9eGyJWfYNweES3OqV7V6c9IMZ+4n6uu10Z
tjpqYkJSqfF56nAQOlpdAcIZAQCTrrY5YemNT2Sz7hIZcJrnwOVRVBNcM4w3AxBhpm6j3Nt1FXp6
1juUJkj2O7z2gNr829FoCFuHZrh12uZ7W2vFptSKGZxcVKyyyv1aT1q2radSXrUlvYM50A8MdO46
U3uLpLVFJDFxTnGv86w5Zlr1OmTzDcnPx7aQT2Xtn9lyaRilUXsl6/kzroIvCBfvFRCLktM009X0
zdUj0D0JTUpFbB7IjMab6wWtoxn2U4G8gFQ28c48koOVFrDJh+KQSqDirtC3cVdejaEChBHIj6x3
y5XI6GpjeqYiCIauewY98YEu4SDjTmwrlUaDN7lT8KwjGSO+onaSo1WXRJFNEyknkQnubtNX0QuM
eUI02vBkV0+603ePRL0yIWuiB2UG4V4NbuLVVd+9aKJ2NuPQt/ueGubUETXHMJlIKVhL+tE2I/Ui
GyvfRVlFVGrDCPYQVZL26BAv5YRyw3FXDAZH6KhOLOZxOP/b3ib8M8xGBlnS/YZCY9KOSOto6KwS
t3H0nejFYF61DulsJPaE0O9SBn+8nqiS+G2i6TzQuDD89oB7nxWtBvijK7qaVkxOSJziUW9AG60S
zkN7ZXZKuyYYQEVrUn+wYhCv1qxkM1ByJi7k+E74r06QgOb3JTcg78qIAbYjhYhwKKTWwikoiwKW
fbcu2F7oMy0zjYlYpFeAGRrRLRU1RiHsK+gh43XFM+6LU/nTGdcCVXKkNOx4ldSvY82O+k3rTpQd
HZl85dDEppcbS3VikH3zPZ7FcBPLyTjpRjJvjQBtfJgM/muQaTS5A+A190ZjtxtpI8mg39Xr75AE
pX1uw34ped0W4ENol81zlfccHVJN6rvSMOsDZ3teWpM5ZpmCAh1sQkAImaGorwbZfpVpJtZRzfFv
ZYXlrV3PXoLRjvE86V4zj/yDIALew9PlH83QpikAkuvsdCQNXCY1l/frS0sj8kvWB1+azGwSbHBI
DrOXy3/iOpm4h3AoHwoVuztl2/MepEr51mQtNRgRQnQJHDIZB6CBZPqhOlg5cy4f3ISLiayTNJiw
rbaXRnGZjoxRxsJZdwl94zSLSn0VRdARsNf5xA8OyVHObb6Tmd08F1HLF4hiXpF9ZL5raLzc2lFq
vGSdzq9OMhqfGRnnobbz8TaBwre9UBVBYs7EvOBPAYXJ97IyeuGlTdlXLdkAnj3F1Y6jGrV916WK
mW+yJDdGM10RmpdsBh2CDl8HwIZQ2K7Q0+tZxvrXZ+2E06Z8o/kXoYqI6Sg68xXaKGi7BlolWjIA
34g8CmYCVJJhsE5p1erXNpK2qyIG59jMNs0rf06Ol3Wnke2w7WN+AXMGI5ESsnIXtg0usn7Uls8X
lv6nltNdw6lnzXdpt1yTtGPKZvCP/FbjNVl6XDaalJ5llPNZQIvYFUsrjoSr+ayIPb6Z08FZF5gj
cbmwAloL6/TK7ZcXTGP5EAhX27ghKSvww+jnK3xyY670l0znT5Lcqg8Igfi3RcvVMuRCKAEjNJ17
XmgzzaSQrqtB01+A9VrxOmkTdwfQFE6MxvHaUPRZ15fGk6EJ/3M2LJpKMavJnHnReNSKN1qJQIh5
nPfYkUbj5BqDf+xDv3jzQ6hHkx9y62ghtzAYbmaTpIRhhzSKtwSj24GsSM1cTU2/oF3q1DfuKQ74
hrlAqrDyidPiBOwP+Q4ZgjhRt9TPLbwojDh6mhzh/cznvinE/ZCADr/csKJJwm/ZnJVvGCd4a/Qf
/TElIe3Q0nLF/e9ghMGp5gU6Hbm24u9c4kwQ/jnvnd30XmhElB5t+ZHrjuu5DPN2xFr6R73l12lb
n5t9ZFbqd5NLxyJ3dy0pgyil5XQ2aYGfy6z3X2vkBugC5WxcpaTg3OSm9I92avLJWyofe52zHe4A
idP8YCwKL31ZBQOcwZNdAp1ZgUjsoW/Ar8TB1bFK1Ky/ByAF3hhFErrILJZ7uqhtn9jPVG478npf
XYsrhRxEe5wpCD4VPJxs4bOwBmsEMJ6yQWBHgVgUUia4LU1hw1MIRCLPkWH/3ZHUyR4FxvjSFNH4
dVxscKuGA3lNK7UMNiHHCp6MZQwLpenz63Bou8cIlei3srf8z6gY3WNvhymhGgNPJisaqu1kqynA
KcoK6N3Kf42lbZPzU5u1v1YFDe51WkbF9KP9/B+hw18KHRYLxb+mhfy/OpqLX1UOy5/89IvoLlIG
cCHMRxGWXhhmPymcWEmgb8rFc38hAtD+/gmNU0Dj+KsfjhCsJrzgT7+I8TcEEYvIgVM/s+t/y/aP
LuLPLXbyGRBSM4piGsQMF5Xon1vsGUDrZkzkcDIinkkV0t2hzdJ85diy0BGN9Y7IPPrA7dztEpGl
mf5MljuZLwnKt4auhNXO9Qq9F/zftI5rOguQdvKqdB4iiR1Uth7gyMhADDeMhFta5oB2mtJs2sfa
MGhElDFhzfoDCXNZ0+NlJfuJOjhPpzhf930E/cp1yvxk+/F4LLSs56ALSOM8WTzKYrOiga7JF60p
+t1Q9IqcxdFdY8IsT3EGuzeLRyA6tp2IR1pquN2isBsW+eOiFUTe4OJFrlAkpfUM403Sl7qfCQik
GBZUtTlN1nMEhLHeoCQFYFT3i7TKJY0AV/5IN2Ds65Tdxi04yGZBpa5dt+1jr8EStyNXHOW/LKeW
PS3pu5WWaimUFCvZl7RctvFcq5lYtZwXJnLMB77d+/2NsP38tR0m436gwO13RRu367BpAEsFhMoC
4gqYIDRJVq/phvUvbW1NX/y5UNLD8luOB44V7FB+TRMazZPeiRc/ZYcZbKAFUPjrjWUk/UYGZWWs
GqM+DUVhLOH2aoCBbuIKiZLBPiD3UF/cGCWWuAiko4tYOmwW4XS/aKg1c5FTVwirxUVibS5qa3kR
Xvdxq1bRRY5tX6TZYHGQaaN5t1cktmb7alFxk/eKoFss2u5hUXlnF8H3JBbxN/mcCMGNRROu/Eh/
m20D5pLN3bhdWGwbNMzTW7aYrdATZ6jLi7F8oLgMrxIk+S/YliXnlh73bakFLdZKFHNrUdNzps22
7hYNO34RukLEEyFt141F5h4ENLqnPhiR2tXuzWijh68WZXy3aOQZwCCXLxblvEzNpacQdrDTUBwf
Wj8Wh3ZR20tb+V8XQysUAQ6t737WI8zHZtAnu6CtxKMP5OEw1JnaEomKnN/N/eaBFLUPVBra0nae
1/7FAMAdwLBPodT3potFIFjcAkSSWMdkcRAsDMJdTz1Bp7GZDWNtL26D5mI8aLAg2FZaX1eOPr+n
beavUQ5PXxiMZHv/Yl/QNB0rQ7m4GvrF3zAx9r2u7JgWUHsxQIie5pG9uCIMTh9PMqhaiKkuZ2py
GJ9bOHUk2rV+ep8s7oqGyIBd32a7tsCvXyvfgvZF7U+AQIWz4GLSKHJLDOwsvuFflUsOZWe35Q0K
QhdbgJ5+Rzo4HcAjFt4YEjzbj5NLk7r9iJFVo7AeBkp8BNZx6rpeYYk3RpDPdlrzhGVENK7dXiim
lZWJcStliFCFZSdvB4SRCHVXiS27qf4hj/jPU/EvnoqLcuq3VsozUUq/iP/+/jf/eC4i8UN3hdEO
lxu+A9SE/3guSh6Zi4CPNgj1lfjf56LFwxQpiq4LyWTakouo6e/PRcv6mwlhh8ei0G2Aqv8erdpa
0pz+OHvWF1YPhijoo/SNwGT/IpUo5yIRvj+FN6osXQMqQqaReB4K27PZ8ibCBxIz33ZJEC5mIbM8
B4LpYkpA1rfGd+aC0QOca48kcVDs4VzRWCoaJT9m2lgbMnlobVpZOZ0K0pLS52i2qlPRzPq32AxG
d2V0yQgd0zYUUDyNidQu0mTxpNpWiUND0nx/HM2oHs41aJ0NAcvMXMjynlbJJJNzadAvw8uFPnHS
Tno3lQhjGch4RpzPQC2m+mvfCZ5pImSY0o/6BG7BMb7jiu4wiBCCvnUx6YkNlQIBFJYMo3PaE6vS
YXDaazV1R19k4LgA6Y13faXtBE0c+p/u85CP5i7U2HLYzhclyTTN8fNoN+RydGa5JuPuFBKBV+/j
2ajZteizEpTcFSkd/5W68LSMBa0lirSm4QQYcTZW/PJcZX3ujNtowXHRj8aMwllDXg2Gsj+4ItMV
Bf6C75oXlBfPxAXrpepgTJbcVUaKgxzLXe2w32/EKIZzEVtpZKV7lU6QkfKtnB32ag+8Ch6zPZDQ
kB671yRl36mruRvzGioFQDJDjOimky4OSYQOamqXg5GR7N1fpQTcRxLtkCFdJznQXFGqXJeCCWOP
GPG+aXAWpBWh1N/cXJXxpxsbzSd+HDpG1yJv7Mx4UIxAtrKNFI58MkDVSzmQ9s340u1PA9rIo8w7
PAJsdH7oTWkXHyLLzcFbpMkdLiwejBEljk/b5aYhf2ClRxGeqHQE5oMXF8qLMIyjA8+Dh51OlwCx
xG4JweL4N963siMNlSxfeilMrJbAmDY4Ori5AKdjUKStTXTrHioMFVpqTkApR73eMpNq3gpRph+i
rQyTpjX+ekCxc7hqHVpRoAVi9Jx54xrHBrfVyjKD9MggMDbooXdfSaruW28mj/EWPjgcTKA9wdeg
tvSrILZwDowoM7E45WvF251TaWJTm43xLi9aY0erxIlvLMNXNEYdjlIJoTxXwghwMAyi6dfOEhPd
D7p9HS3PaXClqXWSTjwfSb/WVzO4NxCS4RufEdG6nhnbLg2uoZUyMOwseUIp07yEY+J/DevQ3RZw
SiD70sZMqgTKgqHKp7iZr+1c2XfLyr7xad6ucW8QPFYZ5zlWE8mgZes5ZmmDFi8F2UhmqX8WCABu
CnzBLwQmzlekTw6nok/SfZNKJmWRDHZxzLnBj5gm+hXuATEkza6U2HUDC7AsMi9xchL1ZRY6JXEM
5FLzGfzOvX0qo0rbx3EzPNtVMYSrmCCa0xiZ4jWzJ6hO3TQXWMlS3bxHAgwWPW/MT005ADBbrsY2
mWN4CG36gcDU9ZA0N85a66bKXSW9tB5Kcxjpnqu++LAuE4XYCvRVkdT2e5sVQFvcpuE1ShBQTio8
hvHaqup6BLe6LI7JSMqpA/FjQ7QkDPY8cPajzUlmKOmurDo5xtvWDhjMqQ5OlIGH/JF0k8RLuT6P
uNXvWNbFvSOmkzuEGqm9vkv1HZY4YcxKHZ1ai9yVa6XOt1Hm4a2bOtG+94v8G541l9j1SaBjzHRd
0u+zyE7VDXp+8T3tAecwmf24TljdD4ZWlNnKGCaxdwk/94Z2fnL02MCOZweYDFUVXZPfys7e6ebX
IgWIkYWdhqTQoPlDx81+tZkHr026UffU8pFnqXp4xveRr2wzLs4iLYn87dX4oY15vyFtu/2E56p5
iV3NmwJ1EgMaYb5Aw81uZiNyb/rRmW+n3C62Rhq0t6KuS6i9g/6gjHpOvKaqE1qMaH02DVkJb07Z
1Wtr7Ip7OmtF601DaIJ/7igM8Hh9kl+v7/OegaYp2hmrKUtrM7PleGE79RSDQTisc3q0B2dYwg3g
GZ9FRUwKd6S5tQJDPAUVGDBnsMNjAY/ltoIasm4rvefKuuH0HRV9+2DDyyFQWXDmb3QQuquQXDfw
bZSbhoEkYq6R+Hno3b9nWWRiPwENYNoEB49xSV4RlJ7TnBfDXUovmsGke656YUfwoaPQP5hSS86h
bjC/Fxh90qYXj3GTlmdVOtODznQXwqsM3XvLHRkFOO14KEY/slaFbw1eH0b6Dd3o5Dlzi+o5cPL6
Nu9S/0tJmXHVjdWIo8yZnwyKLNo1Rbyb6n7aQOOuVgj7m3Bt8W05sbZCbw95OtMiC1T3hMQdEldk
Nflai+zckzaeoEoP9dsKcIq5UY5fHPNBs1ovS5DS2cTcImipDbFxCsvkOrbDizUqoMB9KHfTmKGD
iCt/PhqRIT9gf+qaV/h5xOAcp5KMdfd5mu1mr1szD3on1wnFboIm2oIzkicVleWjr3qGb5qNFxZ4
FEfptTOMp64q6m1TWl3+Q2P/n8PxXxyOFTjG37WMvCLPv3+00UfX/tEc8+PP/n48JmyUEzZOAWwX
1HEXA8zfj8eEjSoYQRyPySk04PBzEP8JmQUzQlSioJr+yYT8x/EYyCyKZ9vBsnppN/1bmBFIsn8+
HiPRBsQD9ABKPgkz/yRgtsUE0bKI+n2RBwZZUxH4njl3PbttXziCvjs6FMWSFNANthTXg23crMZx
SjDvMV7UW+fRIbPyyEExOSO6PPUO+U9Kk5BCOCqkusYIO6aFi/SXMpP2PZ2jTF8DZTKBzlbutnQ1
+I4SNwomobvS7/Eih4iqYhQGG6NS4yoweE/c6QQYQY32dL3S13HSvCyC+c5mjlqVheDGjN8lw19m
MPzniYFPhzZSfSj7+sVwwtKb7d5cxXitN5mvvrDV3pMy+N7zhOFvy5e0gCkTtNhVCoWHWYo7I6Rn
JXK+jyzHdqPX1Ys0YnfVLgz6i7Mlx8vqjVlODLSmDow6DwE5z9ijuTQ9du2gzUzOJcmnSLRxJSWX
8jI10iteNO25BBaMdr4Cl0F3DlnUNGtczpTMyJ9QHDFECX1Qs10oin3MFHXLsyldy0rybxPrbnA6
xnf8ZWzBMYlcbAOzWHh9E5egxNWwsVtjvguK9M7lELlJG94St7R9ZVsVB7mBkK2uYm5llqRF6nPw
xNkbNdLS/gb69DnlFRZRsxbEqZFENiQTB3o3DT78VDO4Du4jJV67MfO09Bo9Jv6PMO0tHl6SxVBy
e3XsNo++4yeEJQBdLLV03pYzIWWDw+IwMT3iIFQHx9AeL4skQui2ngjzWZeKdYBZ+Y6ROtNRHWuE
Y+C8YhhIsp1910d8qCBOrANAQpeIxq5ZF0E2HpVLblqPQXLNXKL3aL9eR41BN6EgM1P1YeyhAcSy
j1GUUDg86yRjXrOeP0c3AXJGx3bF5OadgA5++5l/in17RKqjEbrXOg09UQRZWNZHOm7MlATw3jNq
W05WTf1y+b0znj2YOVhW7cD3pa50V6RS89NX8Ms66aRH3Qg+uclZ1SCjUFGwOh3FUimWe4H+zPSE
C8dccbZ9Nw0+CHceckaiLa87LhcNvscJl/xmqLhPlGKuNIAjRzDC3eFyxlUJLygVv7DTsZgc7sbL
xciJm/QGjf+0TLL3jKiLja+r6piKxt5YPos2TRgYTjAr77OGBEZBZbZCsd17ZluW2zkTYlMnhb7O
aotLulQPQxA2V06jjcxXMLyZFSLuS25borgpMZecoiFGw9MxhUPWH+F5RzrqCG5UIon0tdNTx4E+
Szc69wnBDdFdH9rXl9vLjGfy2gxUyCMnQGpL5IFFh6hHz/i5rdBNjgGTl92om8mmN5bbMAENc/lt
tYyvr/n5SRLayBbCEsjLyoVAwbW5rPJZMdsuytrdQSdMNuiK3C1d03Q9aCznywJYVji3+F1kzfnO
nNjG3J7726JQ2l9+5rYbTO4DlhEI23bTowd4KyNb21/E7IxuUWB0hrb3XZPdy47e4cPxExgJp0M+
HyI49hWNuzkzMeEx52ScVnc5j3l9vLZHe+cM8btGDinxmEN+8hORbOCwRTAjdG0f2NynBR3V04Rr
caskiyzPzPykIV8h8o7tS8UZvGM2B5ACOG6tnRumTNY4pZ58A0seSTPSU61urqFhkFsoGsRpkhLh
Mh0do0wnN8QmxTgN2BQDg81t4KfTFFM6vxN3Ifz03WwQHluCtNiUVt/TV+FrEy8YeUPHyZ9bpNhn
DjtYplLzx94kXDKTLzctQIseZKn2yGuHzPtZErVt3YlpCWPxCcGy4Uvx2BlYTNVY0mAkuyspUn0N
VyOHuWON151CI2fZXJqJO+ByraWLeDbJeMmOKfbWyuluW2PLPN+x2QIXjiN6Tf9WGDO93qJKd45f
fVaK/zvr4g03Pce/iP3E0tIIbXj94eiavck1esxFpb5kCG03iRbeakN3rejsr0wCUI5TNBJ5oKVN
aqxpU+obkRDXuMpHDfb/nM5fE7Di/QqXnyU3rmM02mqe6/hdxMW4hh/pEmCii0c7QNrcOEMZn6F1
dMdo0PkJTR0uB7Nfgyov1mmshugJbsPAkgTcwLiD+Fs3I0OLKWn1DU3XutlA5SyJWawq7Vj63ZvW
FsU3ong+rEgvulVgjsmnU5naTImgzXPjsf0P+zYnBRVH/4jap9YQzJWo0dcZ1b22DngUrfGb+GcX
/4q2Tc18aK5hUDmKhrLVZPt2mlvtZQqY04Yk66QnP3TNdlXXKelu1ZRQa9m9FNMmIIBBu887jg+h
ko9/OIrd/jCX/BcuidsiYnjzP/+9WEr+aDnhXGMt7igM4Qx+3V8ToFNXE7NV1N1eRROwwzn8jBIe
LmbuPHZ1YbKsuOusiJX++/f9xWq7nKcsepZk7UmsN+QA8Ln+4MyCAyUmty27PeP+ZbPjHjSj5BsV
AnliZfL5+3djfPjP3xIPIZW94TID/OXd5iHQLIZh3T6dWCDLSQCRirYJ4Pv++F7/KQL+oghgcktH
+V/Pjdff07fhrf7+xwrgx9/8rADIDbNcVPZ44ykDLsf8nxWATXGAYf4CGfwxHP45N3b/xtKlOnAh
htNhWnzzP+fGRJRZ2FV1ifvYWRLC/i3OoEt//k9LiPR6PKiOpRv4w/4Pi17MmciY3Wo/ySl8YUSZ
l2tJV6hbjUSYeKOqs3ZbVtNtWoh58NKQQxWu3cV1VG7jPso5c5qz8eLj3EImlMPMAWQxfB9xgS5P
9xidCvzzpcmRO5oGPyX9amk1tyJDrG0egGyaTD3YkFxDHgQXMdoTSIpTp+WBNwJMvk5jm16j03Fu
VHhWLM+Ps/ooDRJ3u4KHu4Y8DphoXSE8k/XVWPEYlJmJjHa0493AhxMrs5bl4f+zdx7LcWTZlv2V
tjf3NBf3ujDr7kHoCIgAAhoTN4IgXMvr+tt61j/2lqNY9UiQRVjVuAaZlpmWjAhX1889Z++1nSny
94VWN6fcC8QB4vxz7FTaY5RmvH8IZ1yIasi3wE0DQEeUyqWryC0eWCSyQV13bvAqtYSD9DlSIzSv
edaTjefBqMAgpQHMyZutHpCuDby8X+jI4Fa5ztZJ0hbcQAEoN9XEt5NZeG1bA0Ixp7loCgqB1qTI
MNxbv2svDN/LF+GQ3/QVYZUDLwE40Dm6XoKO+Ft2XozEX7vlo4/ucDkZzUCwT/BMgb2f8cKLmYmO
C+i5whQLP6u4Qb09PSUp5VFpEVeb0EtCFkNRF0Wgnh3vdrD8te8waE18e/4J1QLdurlEg2RtncnR
j1aiaaDZEhJtlJfeF2zm7o0Bad175U+mubWxIRYzZqebEurZm5rKK/Ca084X2qERY/WFiOf6lqie
jhYqvJsllhlMA2Z5lfZyx5yFhp9sqiMB3vWjSNxbW0XFthgIVjMgVp3bfuKsJ8czdh4iT7rk7h0B
oVpFA7a/wyISHETGWIYSZc5Q8/z2q6ZXdb50Kt26bszUuswiCGur3gzR8hfQH9ZpmN9YmjGsrZpx
88osrJNKG0aYrk80mxUCn+HJWcRRFxG+AqWly4bK28JsgFYclIZBgTAWi9iQeBlpqBWXpjG0ZwEk
7XZDl03ewciJzkRm68+CA18pkt+WNMvNiBEvlJmN4YJrW1jkfJ/1Iy7ifQFuG41D3Iwo5OQExgDk
oP82ek5/gfrUQjSfU6qmQHzRaqSYh7LY+Jtn9D8L/ScL/ZyawSr7z1d6srHr6PVnDsrf/sz3ld7V
/+IjmOVBjRWs3TM+8vtK7zp/0f2x4dZCZ8Rv4vAi//tSbzAKZY7nWXyYblI+/GOph0OLpp8Zk4v+
2DapWf+Vpf5jReTZeLksMCiSZdDS51fKj5VJ0M8OirJod6bZ4tGALQ84Tpihdy5aC7mdI+v8nIyq
KF+9Cyd/OFe/qcc+VCpy7jDR/uL8uA6EmI8W4KoKJo9Y+mbbt2a3hu5gr43IxMDnRNnu3/gq9FC8
hkAQUP39fKBMfzrDyPAxs+RE29Q0eloNgOTRYVWfVHu/OypOpWfZoDdp1n1QXTG7SspRCGDhwxCB
HsR8VjdNsmwGp93/+ag+CLzeT6DFMQnEjyBcPmJA4Oy2SSo5gSgvAe6OJjyy1n4bOnsV5D5irYI3
0JyVtizBVv2tBfxPMQfcgz8WCd+/nD3vfBcz5P9wnA2pEb5VNs0W9xS9/ngI17nBpPvPh/jr2ZSo
10zoI9BqLCqjny+cIuBOdZXfbmuyd2ruzVwx+R4qp1vHZYbc7M9f94HdwEFJNipzKjayPd5G80H/
UKojuTKt0GhaWDgMe2F9f3Ms880NCkZFaXaGU65c/Pkbfz2NaOBIlKa3C1X6FxwC09y4d62i3bLO
o3bBMsnF8or1n79lPk0/bH3ej8sUQBdcHPezq/nn44JLbuSMNNutFc0+F007Zz9wHA2Mt4OeyU+O
6Xdn8cdv+3DRYGgHVSDTdkseIi5QYBv42BAKxwnAakR0izpJXv58gHN++i9H6IKUkhalMzfkh6Vs
DBPb7XseOyO0xVHgf7sP0Pnu7WIC014EFIYVRqbRBREg1Kvd6O6hlNauDepi27Vet25RDizq3im/
DoOl7XH1egvTb6obRliL1AmRWCTV9MnCZPzm+lvwsGZwkIsN6uMd5yp6ZEXDYxT1rYBVMmcJ0k2X
3VrTsOnSqETH5hb9yuLsrU0SGJ71CWtEa7jlJdJNaxmUgXdEpRl88izI3/401uf5CZf89eFhiL0U
ZqpMGzi84ZoBn8SFgdWpcm1U91Wg7hg5x0s8Gl66KkgbOAx5XJ8DH+1w4w6UdR1R5wDI8cqMOMmY
lPorP3fpfZgBlJnWrC9Ne9L2Ew2RVUUXbdWjuqZVWHv3LRjM+6Zz/aUHUXNZC83ZWBjzkSfi/EER
eMCATy6blrbLxpce4UnyLBTJXcv2+jIRI0p5a0o2NVsKunfNEfX0tKsiRJmjoOU0YHI718NRf9Aw
FG3jnOQpX45vyWidGrdJFh6pN7vGDpsjn5xv/ny3/vqAIHGiMOCph9gC9uPnx3EA19Ci7ueiq/AS
Izy+QVffY7S5bSe/XLct5ul/4xthLCLzkc683vz8jRg1O9ebkmZbg1ExlFijjPzq5eK8tiDGwkJ8
/PP3/bpuIz5mtYFk5HmUPh+6ECrwupxr02zjMUUF34l+HxS9tXbNelz9+at+vU2BNOFxIDrG0yHG
frhNg5ZNTQ+efeu5Hf4TrTLgqLTOJyfwt9+CKo0yBXoq5/DnE5jpkDAbrBNbza71elE5nrZDd+le
/flgjF/XsRk5xe6bapH4yXduyg9voAT6q2GXM7R4MIoVMOB4Yw8ZtHqVFyh+lUNJwY1Pnwmys/sA
XHNbiCT6bFmyfllOgachkZMI0YldEh+uX4WBeIo6R20FqVpMFbx0A9622Yi+iVw64ZPYk8vhrWu9
+JYWvXPCVNJvA6l3F9k0kQyLgf+TK2D+9jcBXKcpQZ46QsCfLwGyGE3zQ0tt86DN93ot157egjIl
0uvSJyNqGTpt+ZTCd0XcpI3HtozILqZ5uvLcvKB9nX5LjaG7BCkARKF/JijHXFZRU96MeRvhY4lw
naOKOORjeknu1mfFxe8PwJtTzynpef7na//DtfWN2stGt+ekhuMpIP140/YiuAtZxZZl5cQrX+Hn
yxy74Y1VZwdowV/cyLlVte3tsWL7ywFZ+yxV8K5BqRS3LsHgE5Lyg+XS7AfCOjKQw5htxU26gbZc
fvJKMObL/nMdwW3xwxF8eAr6JuUHFyP9GS0OwEN5+aGRA7gVTYeUULPIt3Rs4ljfWwXdBKQHn+XG
W7+9C2hr0qMCYuR8fNzdkbVklK3axlrYlAzsXPlCWXXloMdY4Kt+LbCLPTimEX4lkKBpu2AZFyY9
DitkBheojamTE1yT5broATFn2KnbchnyhVt6Q/FSxIHxbcwNg6XSwXearKUegyHXvAd0zfXO6KR+
rqG3301F8YWZ5I098kWBePdBeEp+cs5/Ld1cm93gjBNDt8pu6eebhoafk/gMTbdVnD7kRH92cbrS
JsLaGPNYn9SJv1m2bWpgdp4CFtUvJCqVoqerWXS2ZZC/eaQ58NamZSQAaX/yTfOO68OdxDfNWRxw
KB39Y2Ff+UGLBlJyJ9XBbWJYwUOcTn5KkB27CTkmMG11W3MPvg2B5c9r7G/evpDvTGJULF5MFN4/
n9EmgAnlx7rats74RJTE1eBUJx1PFujCF7a89icvqPfa85djlSbDG5MNNz3an7/Q6zQ1QLFSW7bh
+am1qHtGH24MCKml1U3fQCjfFlE6rIKxpLgRDPNAx9UrnWrlz4f+25tJMoxAe+JAgP6wrEctJuew
4/nt3aJZ6aVDfxMG/kKLCkz2Yfz256/7zUsTqTUaF7xMUmeT//OB215MwHo7cJHHmmlwafjLCR/8
J3vE355fg04GdxKn9xc9d6yMoDBEqbbskeul2w0hYZexx1ifmMqeOINl0Il2BWeCBqMfYHqC1roe
Ou0Mls5na+Svm3K4tuwK2ZSDuZUfn9d+bCXBU2g5rY6RWxg4MIvr6WLsZh9lZmjLEifkNnQaSDxJ
q3/yWH3M+2Cn57IuYoaW1O1kGX241wi9p5Wa6/V2NET4Ujo0HRnXB81RRYYkesIuIFgULR9ANjra
gkVnQ1tZ4ZZMTES2DvymXhv7iy60mCyaTdMaSxlI9frnO+M3C80MaYTSiMTWYAry850Ram40ytyu
tvbg15sWhO5aoPSGSAE291/+KtRWghAZhzYcZ+fnr0KJrMoK6Pm2mfzsTVijcz3lIUpqHOj/xmFR
g0oYt3NL7ZdVrURO0ZSuqLYk1NbXhAjbm2J0/LO4br78+ah+s4jxTbRFKBHBoX7cN5oTsW9FyzdF
TEpWPiOaGzxq5pq3G1kkQ4YFoQj/Re7sfHN5c/6VYLyIf9n7cNWQlecEs8hqC68e0c1svo1i3Pm1
bn6Ge313iXx8Q1Bp6DMo0mHi9rHidhNRtMFkcIuIWgd7g9OdgKFQ9CCJMj9Pl3atzJVNTZ4uK6vr
tQ07x3ZYT4NjZQS0Sh6uyKLHuPeRy9+bRN+GqzpP3HYFMd3GXexX4RcSC7WLxHKlQpaTMqlX+RwF
mXNIFpKvghQPr5O9senhGKLl1PDxI3x1kPCKOsRInYTGrd2apFmkYpDmJjaywV4ToBuaj15vRNk3
O6ZZAjGLHUwIOKO2/BUu6jq8Uyky8X2a013bEgqRibWml8Yhm8Cgb5God+pSZgzDL0TTjv61TWJ6
vuHfNfLE+1olyJWEl+SrPOlEcOE6+Rw/KK0i3rSgtG46gBJE3uVasTPqhHiuMajRp3thdJ8p2KD4
vcn12ZP1FyA2aosi2YxJNELOKclGOY9B9jAQtz00w1ulYG+shg59+aro8DWcZRqAdvoOWWmuykzO
xVWEFfWLA85+JMSxGZaTy7j9BhC2RiRqo+LxqkenepNHom7Wo1Z5zkkvMjdA+NsF7Z4idthULlpq
xBkBMnmsAtO0BLbhbXM0ecU69ef2n66ZMM8qJd27OKzS5ZBmhbVUIuwYzZSlRFnSXtPn3bSdLB/8
0kwfU83VT01uA7fBNbrTxhg4X+WBSx43eaU24Ezyk+/QRBUh0RxkbWxNkUBp85JsE7TdwerGHu2T
+hInNrmdoDlWbTxYG6I2XoWl9euOyAF+Q+1sbbJj156I7K3w8ApRMU+LmOnimSJA8MVpcKSKdkSW
43RfpsqWu84izwZH3ALsw/2sW7eJ3r2SXlavMa9EV4kFFIhETePMzdLwwuq5HuwWooWK/PthsuRW
agaqedyd5Fv4e98TyXKIk5aigvlXyltipZQzgxSGfdUI0uqnUfK35JjQXRp6UaPaH8zVpCfVemhq
0nNCH0u9Q6Zvb4Urxl3ule+KEyEWw9ro3XCDRIUcV8ZaK98cze1E6Xryg7R8RmGkn+chUHVk1DZC
+aZ+s7UKCFBD3JVLwxorfiH3dQrv34ENuLf0CN/T6DDCG7oDA7NNJEsDQ+gImaGtHvMISKgUN1E7
PhJZkq97OI7MjP3HzNaCmicwc/cYeYiu1CoiWaR2m2BxOijfAlkYFC4yMqFxHSqAj7E3rTABlaeo
1rqrKoB/qVrCbntLnQM+cIg4JWVl1PJvqurLnWs10S5SGYlEmdu9CQVacIz6iQ5X0kXNNJIoVeUE
8y2oNGuyUIrIa26Twg0nGHYeynOG9cPKgWWW8DJlkYiDtn9i9ptcVj13WTyi13MTY6+3wQjvtikY
m04wwFDlrAceiLUvTTmqc3eEw6iexhCgIWQ/E4E7KEBl1k8athw9DmDyaSa/eetoZvF1cDBt7iz4
Sy3UtNqBtVNg/DvXNBthUuK4qMXTEeLNgfasrmjSVsSx1JwpYprzdDUbpm5DuvpXZhrjbM3yJNrj
EqrXEgzSpdGb7gaJcD8tyFwGWxgp/cXWfepJ+ruwPCc9PSt5yX5tlBvYqLAC8tl6GVnM75V9I4CR
vHk091uChe2Mzfcs8p1Gd7gLOzd7q8sazeqYKeOZYJp6xRZNHj2ACk8k5fQAfdS4bahYbl0ykZ86
xeeMWkqqS2NWhwmo5TIacrE3haUe6MLNg3gVTnOUGHcCArXqMSTv6mtVCpinoPUencqMdnHtN+me
iPlkE5GG8SALgnOYl/f9yvZlhpVtUjwcqalJokGQOwa2LZcxBdeegBhykmkhr9mVevUmYd+U7TJo
EOmiiYLuvvL7OZJIMtLHWjYLgYD+Iz7MGA2SEA73kXtQ6w8kqIc3oFHTReHU0JMUp1O7R0bFITpz
4uJZYE78VDvp7jtzaPsLGOjBMXKJNS/AdFwUSG3PRSj4VKuMtkKP7JuuMeW0oBKpQKiE4RGcVPlM
685c0ziTx6DmUV3nuJ82Uzskm74YoHSS/Bgc07TsnGUpySXnIap4qLi6NOGrQ5J54gj2q3ypu6C+
FhP4QBVxvqM4IV6cMJct1KgIS6EYzzRuzetS1uULdL0cUJ49ld0qqeIIRZ+MdnIg5NnWQN8YtagO
JZrq86lT5UszlvVjF3JeJyw5XwsjQNMxtSGnlRAW/xDQjUCd0ahXr1fyKKZK6xdd4QXHIZKksfQ2
pvBXMp0EWoTS7C0BSroHd3du8FouV9j6MM6hOq+Yo4dgCdy29RE9FrpxWxqjPEay8O9KO8Q1Jtvi
2Q4QKDdzxu7CJCsOoKdLESlbhI5B41aHsdb9VUCA1tkcNbuDHDHcuRCtn/PAj3bvmupS14Jji2YB
dr4rqcCBpzCxsIBf4vyDN9J4NHFWGPXBF2cN/wPCSZc87z5tVvFUItKbeM5pY+XqgeDw8c11OvXq
BEKCXh0JBajBEy5CqDotMxdT3kRZ2N2LommdZV/wI1OpJye3qcsvVhzaN5o3ke9e5n14HO0sBxwg
8voxrabhyrVVe6+XQ3KK5sttkrR9LlG0niqB38tItHEDrJ+cFoqM8CgUZw1G8XilB9r4pk+YxbSB
BCW0Nq5/IvJJ7PHJIMC1ej6xmJITJftw5+lMZKaeaKvDVNMSX2tZOL45JW0+2DE41Bf0W1S9IJi5
x26jFYjtsYnCOcY5659EyJZrUbaqGvdZ19kQW1vupEmrapZeW3CnsWaFxzSJC2OZGVNxpVkxTdwO
4i6tVOWG3d62Cjdfeqp5K5AkEQaqZ9iasr56g81l3IuASJquVxhpu5g8Qh696prVYnorzLisl7aZ
Q1WsY9l+M13S27hmqJa0suS02LzJ1VbHDVsvyJY1bsEyaiev0VnNHLv7NpRudd34OY3/yiwvm24s
nwZC0K+Nxg2Ovl1F28ZD1osy0dqzjs2ROi7Pdw794KFCsaNf15qrWOOLJJP7Yiw4ea7lXLAn9jdl
69csYgSu0Ddt4HlVvuU+g89sLv2sDLZdmnY7YWdcGl6b5xYybuz9ThBd2UKVG/I31V1ddqRcIZhs
goL/pMqyXPldab1IL5AbUZLZVQqyyExrQD7UWfbW4HwtmGgKOEk1zyGhfuPJyOBFUoRApwOJcW+m
ARxerbhpPHFB/DjaSF3Ho9rU9aonUvCyov+jt2GHn7Ss+drEPuo9mVwhaUZb25oYr+uRdjHg8Tjm
o/RvbN8s9nAH24BFF/K2kTNsrBDO7WXUHLoRuFjEs3mhB0Dj8sDJEYvn44JSnxLQY/xHC/WLB9Zg
nzj5cEqKznrtgDJUkW6wpMFUnCxVrXPbQN3diLNhiMUD9fbsMhyKF6+f50xFswnpLO8rv3CYlhEE
s+viYnyAfhyc9DzsN85Q7uwirVZeTxj2IsJR4fbTF/p/2RPg0GnOOOQkmZoIWOjZ4SydcRR4xJJE
7RNNtxadrxGdmwnEz20rzzIfUq1Izeyaf3BoyvvabVuBabR6Lzi1ii9ppe9ctSDtFzSmxwWbUvHF
izz7nuDBdBdFzv0Q61AVuyCkDqSUW2SzlKmI+vAicmncFIa59xHOvYS63286V9O3DVLplRvBce67
mVcOOnHRJ7QKg3G0zyguxEMs5DaXQwH4NmYBLnDTLgIbzZQH6eGtS1rzYSiFcell3oRqIRO3ZTjE
y4Eadobzzoem0ntyfJzrseMqyU4N1cahLlzUTU3q7jCU3yZGTeayDJoIxB23AWn3QYTULy9Z1soR
OGsWq+WAZJmgRLAcE0q21rEp6EUQfwGDgmmgz3dNUqXxQgoNOV08XE+6+dBEoBh5FDeEV2FZYKpH
Qea0l5mQ/h2xYJQZoiOG3NFxRMH2Prl6Pa2SzHLP1IiUztfDdSjTZJHgfj9mpSyKZdh7BkOLdNqP
Y9Fd2BIILTWalvDA2fmhDIaYMEQLTiBJgnO6XJ2zLU21mMeIGVoH07eJHzNT2Ftp0ICntVbwxppK
WhptpA1Xnm9V59hYcWvwZoiSBWE0ycHrI/0kHTSOsTPsfFzZnauSi5SrfKby3mHVL1KGoz2s3141
5/R9wROreGcMmvcIyRldnfalLvI5NlJOywrYy5xpG85U7cZ4JKiv3hem82JM9je/LqpnKtYUzyZR
rLEied5JybS0ujZYN06bXY82FQtwZIOht9dMy2AgZJRyaNiRDdhFB80qerHqHF05OyfBms+iYRdH
Dac8KY2jUxxp3yCkN90Yuk+bpixChSHj5yyL82uzcrNrO6KPvIhGFtAY/NZrqkz9JVdx+Fr5QISX
JtyFY4UK4CDruLhBp+32jzUVD9ctYpNDyBmsxU6zrX1aurxRvKF84m1J72xKDfLh0Nlb+8KPzFvq
Y3amBNOIQ5AA2c+Au76qVtFEUGObvSUip6ugpsZ/1lVsvCTv6WoFyO8rVQ3+s5lAxVkKP9K8ZTn5
6pX4AC2bqeIeIsdE5jdpNbAwqHDoi40TNF2xEV5PR6MFvYnuH9gpTpicRNLQhmFOjVn4z9KQ/Bmv
HNJ6Bdgwgfab69xGuTU2yapT/EpS9pBLrXJUWvAVYbNmyBtFrs6iSTbsG/W8M8JlX8K33lC88smT
5hK0KHraj6tQeKO21ca5BGiYkBIBPmTeeRyC9l3ZdUbRmvrQpsjV5VUHq6D1n7u6AxYbtNFsKwtk
9ma2Ld/aVhY5272wvOe/nUzZaUGLV9gyMK4o2IRLx5iGAuOyXWwtTwZLqyLZd0kviFMPtSi/kejH
8m0KTfF+VhZgI86TASKTQRfoaFZyMLCeT/IM43JxI3sUFVxC5q1LoqI4vsSR9EPqEubhmULF0G0B
yjrhBQ6f7q2z6Y2iypUlmQKaEd4mY2du85a8UlhFznXiQGxbwr7Rb/ETqXE30Ib3j6LloHdmp/Mb
qcr51RFwdnZ545BrzP8KoPNcE55dev/huKIvw1nstIb/f4Iy/hqxe4kW/FjvHPaf+hYRhZtuvbYm
IrP10I6CaIwgR6U6z8+i53JOu5z+36Enc1xfcB9S0clQECqk2zVNlJrZCoapKpI1j7pgw81LmPfX
EuDkzMXCkUkC8kQ6+jHsQHJXcwmZOjmU8RRt4J1B2NW6Sgv9wEy63vWEMl3jfBowdSTR/TSF/V1v
4vR473f+R4P6iQaV+xYO3B80qNv////yb+P/Wn3hStJD/pY3UTPuX//Pf33/k9+VqJ6NR4BMPonx
5e94ne9KVEOH18PYhJm0x9iPMuMfSlQh/2JnyeQKRzAl5axR/e45EOZfwgWEizjIM5hL8of+7//+
STyoPvz7j9YcUuPpwv8wIwP8Q9wWc04ay3iPpTH3u3+YjXu6IsDer7QzBqHdtStFtp5EDYUknZK1
Q3GPF7UzT1Zqd1tc9NPa6EZvTwZcuAqSor8dEzs7s0BkLY2qcXdJpHcU4XGcA2U3kEKCilgnTXAK
SmtHWEG38EUNGF/k932bXHHDsnqTgQ3N3UTIb8fD0lcIwLwsx2sP7CpYVBRYN02OYbMsTWc5WUF2
KfpO3eaWx9LuNGI1tjXUMI0ekWvdxUX8hkAS+5jfXoM/bk5xYctt1UviIqy4zU4R6PVDQfV/hlmv
Ay5TZQkwlClaxWk+nI+97eyzYMjWcTw1B1ED02pUa1EHFnOxxOm8rG3NHBa9AL/eUQpR6A8VmvBR
z8fdpNf6Wi8Fq5Ks5Lleu7s0NU+lbjgLvIXGBWibMzpwGXRSD+eXi002IS1kUVWuv2F7ki25YYq1
C49yUcGugJxeLcGM1ksuVnY2NXRPHKk5hyyGH+MXPqu4QNUwmMGQ74bcMiAqqYGGajrdVDKvVv0Y
3nvIDu/6TNr7QTjdU24U5iJUlbfSR6vwL8t6NPV1WoRkXC8raKj6WZdTeN7ktZUk7TpiC6uRVzsY
TEeLtNUmYOIqpvbJgSwtdQnNdgF7AaRZA3nhVOHvuvQCD4Zrj69tWOBdrfpthq1xZzpy2DpZnmOE
ZIJ0xLfdnDS8jw1dPjahDZRfZXULRsby3ElqHbv5ECVrLSFAZUHuUEarFNnepTaCidJWWjYMwbTF
QTrVNRSiNNJo5NAOdIE98EEKk0zZDTlaOcfPG7t+KkxfnmqwHJRp0NEiLYY/CtM47tldJtkWt7VL
G8Zypq7rNx6c2Hbaiqmsm5OnwNfbd73eKv1G60abRrrmARLGNTpPXc3NDKEcIn4A5D59uIA+O5bV
Br8MNZyR6sZD4ZbDdT+ARodbTYjIxowMYH2JFgwrxoWev9Rapbx1NHbafZjIKFmZk5MRUGNnw0Vi
6Lq7IH/6VU5BNa1Ig/BPeRpqWGUd+Hpwacrw3pd5kl1qMSOjJYMF/Th1vd1tUtyrPvC9sMgXBqHf
B0MbjJ3Z69HdROsBlKvbjjc1sa4BetV6eEiA5pNFUNnWcxUKc0VCT3CswrE6skF213SXMTgTed2D
qCr1i0nHwMxEDNcjpfYuwgZ6Zas6v/eGCvyWU0EWXogRmgjx2/BWyYn0AR3jmHFLhx6SVA3xR0Ez
yJWhGQ0zNSN3uORTQoEkrWZcGMQZo8VRzantnPyqctlMO5UAgNLRq4y7AB5gOZyVaWnKRaUF09N/
3ojvL69P3oiQ2+Y31D93Zexw30XRj6/C73/k+6vQkMBZdSx0DsUjJbDNjPzvr0Jb/4uNEymX2N/k
7LL7x6vQNP8y5ymkh5Bhjk6dIXnf34WG+xdOSznLxpkxz2qHf+VdKH+WxghetrzeENQzxZ/DJ915
dv7DqxCdYzrFMjBvFI0WWnhTRiQUXnbIwhNP93kp6LeGUUpmnzOzT8NEO5leNW5zoY0Y9iNXLlMF
HGlBAH2/0mxjCQi6XMuhK5+UrvM5DE6YSGpdEV3FNR5UuNuSnQwkLGbxOPrfG7CmBpQ6nPvt7y1d
IjCSE53UaecFAAhCgzzMfNJ4VJnJiqM2ROGRZ431JlRN/8ULyvGLY4VjhEGY07YMg45Ctk5q4O6p
Xh3g15Uv0DrjL03Qj1ckYgMbcePxaWT1XHplkDhLyMvNN8g2BiDlVOx55RnXQWjTGdOImSjY0N21
TM+STxQ77yKN/6lG3i/BrE3gqoIkpIj4oNTLJiFizWdQMdUElEurlevSHGqmG8XAym+ZVQME1cy8
q8IpzfO8Nzm00nYLzNqJ3m0JNBvXDtuJvTe13cXky/DSZNr6akSJ9pBXUp3CURvWMorji1Y2aJzc
cEajpyC0gxCqR6us4ui69V0Dj3Qny/6cOS1RQaG5xdj/Gld29fLDQ3L1t6P7sQab05V/KME4aKJV
5xsY/wNpoL/ookqkEwEOzvxGFJn/ZMxXPwAf+2iYYrjSHDj0bQyvnwAyeAdhnqEX0Zppo2AywHkZ
9JcyMTgNniQGYzalHfrCIrhn5J8qtNDfzLIwzgKNIIGwteFCBBWke9e/D8RgYmFh+Jnk8AfsJNV3
UQ6eOyQzdJvQTlyNBRPjSc+4p61G7870yXrN7fa8J1F517S+3JFnPO+wkFVFoDvIsYFkoZdeyKb1
KS29+CBE0X+NQnzeaWP1XwnKsPbOmNa7GigIVD20WOAAN03UDyceyuTS6XiRpQptbWK96my06N76
tU0qFsSYM1egIwJ4PrSrKGIi9x4coE8gSMyIXq2T0z8ccq7Sosmj+CIL554MuDQiafLym5tW7Phy
hviI3SROW/b2xiYPlSLPqYzO0qbRL8j5oAOfG92FTCoOzrSgk6yrcIp3I9IDbzmJwDxpUTMcFcld
58jjg000ubBU5PxsUqXASunVg6C8evHom5wLQVGl0zT7JH30w5qFB8k1Pey1lmVYGOvNd0vxD2uW
iezIDzpHO4WNDirea/OtBuH3fsTuvqodUD5oDrl36mL6yuyQqX4zR9oh5Qxf47IYLkvb9A+kCFQP
vEOJSwlTfcsr9XFgmL2qWju7yyo+JelqSc3VYTRN5zTtwqehpzeM1pSE7TtmAO4Hfc70cEYOdWy1
8QKFW7RkuRo3HXqpeUEtkkMty8ZYy0Yz1xHdRD5zIGUAksl0/X7bwm0nUyKCRl1X0DSMEtNlkbr6
o6tl6mGmOz7k2lRBkonwFmfMOkMconn0kuvJFuyWli1BtMzJF22LEmCcMKsmbugeXb36O8H9p+3U
j4/uu27vf9ar+fTPhiX0mjYOcYwkH3ZPfQU2IphqZix1ice6QXG1GOtKu4knjyMwYlOH+KC023iM
uhADVemVF0OdE4Pi6hGvF4tnkNS8tCKqMOnKL4AAUXF4zJlwlBo1lH5CMDnTZmrsq6jVNn9ee353
AGJ+vYIt4L3MRPbnd14+Jao2EMudUhtz9ECZfVmVQbCpbJ8WHNuNaeNXPeuFabPE5CHIJjg5EP4J
+j0zettn2lTDDzLH4os1EM1u93R1Q5Ppx6ZKXf82dSr6KmEepJ9lNr+/jz+cfAFghxakCY8Kd9XP
v73P6qieRC9PRTvj+nul/DfuZt/d1YyL740pmi4goA7HFHr6tqHVG8GQym0qzag7IICBiuKZ9T6V
xNTArdZuKa/pkONmgnNUtflxclV07pgcf595xLw0qldv2KJLLlEkXpTft3t9mlw0G/PUrkUbkCMU
dmowHYzGBpOhacNg88FkpL/TXOYqChHs2sdwt0mVFWzKNByemLlP27rv/H2EzmA95U7uLhvTHL4Z
eKjrBUR4PM9EJRrrieyzjVUkL8x0diq0cpz2CWnyqSDRIXd41KkJhqv3R8/3tOC19rUQMPmcUNnm
hBVNhKqcoAwRXZPFAHA8swpf9VJNmxjW1xN3XvdNpNm8gsynJnb8AzbU6UIQTxLR0GflK2fB+Whm
ya1OfmKwEDCwHp0s/moV9JyrIBz2SW8SE1qTQaGxez+neapW0kn/m73zWK7cSLf1u9zxhSJhExjc
CTa24zZ0RbLICYKmCh5IePP050O1dI5aca46et4DKaRQUXRA5m/W+tZ0hW/AXfL3DzFF4j/doLyG
6KapGRC72r/Kwb+UDZzVUIiyoX4APN7JDV14DBRqPZtzuqz9jOCMNIqQb4AFcrSjFFPvDrKQ+4Wl
ZLaNivYYa7XEW57mLJ1yUsNm0kmyzcD0v2AFXO66OltfV12Kj3kknZHjv/swRmv40SfS0gI4cYVE
IOGuoE7KsctQdjRCUsCVB9IPAiE38zDf5XrIWNZbiv7gRtoUzIuSNOTFE/NlHeUbCoscomyyZ1Gt
3WO9mpFd9KL/QujAEZkRdsKMvzpM+oKfgbcW2C6pAEgP+b3SznYvZA8cYCMMczAZybL1zPlFVwof
feWaPl9PXPhtygsBd4GHNTVaawMUWn4iXC6CZiDuhcGNOCxePms+2756v9RGXF0MYnFpo/ssfuYe
SJ4J8UMsTgtt4uJPivSlhWq6AEioCRuLqVuYbJqcBszOVfyleVJ/0AaSi3S6yupGuOAdtLZwggZV
D71mDEULcyvQIRR4HHlkxfCDaseGfw67fh3UxqgvSQFpLSvIAR19i6KuJXHc4tZZ9NT8iM0Q50mE
jyc7aXh/KX+8mUTVpNK2dMrio8grztWuLlBJcbKLjVbCdYhskoFAtxKEHMHtP2nWHJPjg53ku14t
2G5mmv97pGQhoUwynZgb9MMBPr8HG75dlp+Gk7lHts/aNu+LDH6PQ9Suz0Zq3AJh8jYupKQY2SQy
J2AEPIVJTZXpT0jNO+BImk/miQhYdeU/QYg9gKHIk41N2Qq8lYXoJh/p5KUs4jujkOOGy8DjJ7OG
Rv16kf4z6/1XnS2XCJfH/7+zPX69x9U/Nbb/+Ig/GlsdcAB+fhz9wGUc2tj/aWx1SfvKwA0TMI0N
LeXvrIG/w67rv3keIl/a2vU8oxv+d9pasCx/OR3X/wPyReAF62ja/CuZCBh4DasudK5sI8ihDIkv
OpVsttFMuUhtGPRMHOYmPlLhOfnjkiibbDpD/ohxujxaMjNJjajMb46jMw6SWnJCAz+xlTBc1qSq
dFwSfJbWq4ivWBi3shSOYI9E41g/ibIONZK4k9wsTqSrtfthyNP0KoEd1P5IibBDeFIei3Dm8Ev7
elPMehSURW4FmPXsHfpc+uLU6+8zkCWNn4oxPOemUue2N7r97Az1jeE14xfpz29WQRqu5bXiNR8r
uSc7XL01RSY2ll04SE3ad7NJeTUR+CEElQbRFsscTwehKmsHRUq7lrSfiFfksIuFS/21aSDQDA0S
sF4vhh1p1CgRDTh6t1ocGy8D6HWQDSrAQwp3MYnFw4xh8KHra5JWOvGS24n3NNnTTIsOwkWBc58m
19kOYt6E5lDc0+/WB6tvjGtTFHR6LkxkkSbJuVjh8PaKiSdy893rapsKGq2KDR/yxMDa2+eVNny0
mQyPc2ibJGnp+Q/ioikgVvD8WrjWHD1NdfCM5EffA6dnFz19t3WXOO4oSRmtrwB7YpzdN8PoMVzJ
NOZnU70USfHCCDi5EDrDBC4eB/w6MNcotKstrke5sRXjWx8Q3gA9sxhsHbSWVzzKZcJGxPZdHdcn
8qkeWmeHioEdbNjn2QHPV80lLCWYBpCgpG0OcPgFreaMOHwae9/J9OjByvTsbp7b5TYcY7GJV5J/
bBpa6wPjs/ksZrVF/2TtLeJXZ9phM3kElZefbSad53h2zAtWXByccTjejU3d7Mq2nT471yKGh26K
AJ1MUz/haZPZHI2Wvi9kOp6bBa3YZJftufsVNzA5Y/QVIxra5Ao1CYCCMvJn/FMnnQ6XQNNOiutY
zsKH8bzkhHMaotzUzuAx1EfABU4GnyT7VQNdYlYTTQpLNDCieNgxw0TL+CsAgcBp7zQUxZT63S9k
8LDSgz0wwknNFyVrRxHsNrdPEbDTwh9YlPysekLDXTf3YKqBIm5s7ctZbGyAcZwCvQsjJCiNNgJm
X2iXTRSJO7nijKEQZP7QyJNaMceFy7I9xzz6McCsW4fQzme28pCXX2hkZ6Ukr/Qcv9G78bu3MpS1
LJT4o9hT9MAAI2JCxvlU/WIuuyt+2XWyUQUFRed2Rpx/h4C42i41ecGOg1+RzBI0xyzdH3JESns3
H/tnNI4VKuoS10QachlKL0rIhkYsYxcEBG5cj2/JqcCL0Cd5LT7NESliAzEasGyKST6cWU7Akx6Y
MPsDPdkutgU7cjirzPSt8BKvBGrHgWZNDMw3JkHOg2f2h6Y0l9uxF+OmmuQN2nJAUWluTMckLEaU
QU51h8lCQ3i98q7dFX2dtUCwyVRiILSCsZEnEX3pZKzfx2Y8ur/g2SWgU0BPNdSmqt2YE0PxAsi2
WGnbkQV3e14J3Bye4oqIqNxUdkli0wrpHgTbmMgcxXGp9S99tJ2rsuryiOnDOBZt77AtAfKNvgbU
Or/kfbPiv8NEfdOkmvEZGGb3uKyI8EIwlV80OR/mtLDu5VwXjABXjjgVZUzIq53tUc2SNBxykAtj
6U6EOE1PZS6sXa3KiJIQLrlgV+5XK6vcW6nlIUK1V7MS8WFeeebalGNEtrpZC9LWdl65BBeUl572
g4xezZ9WLjo0h/5nGmrVleTL6qGtGYoqzKnUOOI9WopoW+t5DvFpYL04tKRgK4r1V9qK7twU+UNb
VT0pQU65MRuw7EjXurtlRbWPK7RdrPj2Foj92maFy9aKnGZfWBUZm+ZE/mjmDkEvY+tHNIOCH2HC
9ys0LePMzP0wG+NNgwzoHGtW7VfKHl/UL6D8ipaHauEFnVk5rxjneDdMRyFxdxFfJtl0KWOQ9GqF
06Ottt5ISkSkJMEp6mFZ7hdR6e9jEVkBzLSncMXcGyvw3h4cNoVCC5GGJvoUKChARxrLhwVWPtUD
fUFj6mROi5WlXxq2F8hkuB8JmXgBoIZ/ri9af17p+2nezqWv1dH4LNB13Xgroj+CrexyggLu59xE
GNaJcys182FZ+rs+StDk5ejDUfFm7Af7nqmEUaxCdJ9XYs0X0JGILlF89AgfzmaPR21sKmiXZhht
sIa4h2Ry+h0Ly3yL9LvYCDc8s2zK9hV6VSrxlLXUgpRwVMgaeaHiXb8GF0QdNGRjyjE5uGFBvd1w
fI/h+A4oXu21QTinhR3dpy7z/KNplXa12+a+NQv7ESvLk5gt0BJeSNzWaMJ27rRlT8xov61tOTy1
xAPcoOB7T9d0hTjF91dnAMsGqPaHfsmRxk9a1N4kRthvrSSyHtqorO6WVTiO2N4esE3fI5s0XhG5
jmdEXAxqTD0cXvQk0Q7Q5+1zoZL0hpCUXWUSCCFIhsCN8jxpo+ULvCFb4iVDwmmG/JvnRmrfo0i+
RZamb6ZWYRKowx8uCfBkGsfx3m095CJxSyQF8I5zbFnjSa2BFYPXIpxphypQbOICy7GXn9iJvsXs
SaEtp/IRfL696/Ss2/D1IRJLzcvAqbpVsf7G1lzzQaEiMlcVbS/zt8lhlx3q1lO+hmrUa7wGtL9h
D03E2yVr+EZDdMzempLmbdJA7kVe722rwRiOckz7Xe60b6POueKtAR4RyLuM4Ss9Tvyu9fYcNMAC
yS8g9MPzcB5lUX6aupOswFJggiuGq5XjbsXhjfZOyPxpzZp9pKjKTmW9horYa75I8itqpFpTRzwZ
qSva1F3hkEbiMk68oBvHZjWRVRKvqSUiNqIzgZ8cO6TjHKJwTTYZsEfc1TYhbbFF1O/kEs8wp6lN
7Mz4Bhk6JXeYqeN+HPXlVo0yJQmi0W+qpSl3RElM7/2vQJV2zVYJf8WsZDkEQt+Zayuwq2X6LIE4
vzn46sWaylJEXhjwhfws+qLepcRrVpu51Mj/bYW7KdIMGvDSwF6UdVakvm5l5UVNRrYxM0iz41Aw
jEBh+oXe1kAXtoxcaQ6SINsTSF+z9Ja6d9MlIt+NiKl2IlTcoGOo3yxr2AyXsAoIhhWH0NTETxcr
rN+tqTR9B82lcrpoi/et8Sk9mi2+8nsbR4rpkxExncKwRVZUGiiS+FW/4TdfU8HDcCt/BeBEc8t8
FvHcJoq1lszVXyk5a2BOHYuV7E20L+4lcS8VF5I/zlGKIaXTPyclc9iMEwfCQFS4CRt5F5YLBrtH
dwr7FPzM4MbVJ1jKARcX0g6v+CanOMusm5D8sezUTa5XfRvJxwCe1X1NmsaEraRS9tMGX46JaUaX
A7GfqR1ghMlkMMcRMRCEz3TABebph8Jg8TV6fIXUCPZ3PqZ60/B77GZjUMdwDicwfQMECmTnyU0/
uPWlVvzpqnWqV5M3z8zmZsdnxJXoeXWALcjYJ9JWlR+pqWSOJvQLgaPuEbb2whvMjvIqe+fbghXD
rxvb+bJyRajMIhfiQ2xv3NqL1zw0K/w6daBkaoUq7sUI9hHN+xxBPhz7g5V37noazAFVH3FPUC99
Y2zXmVOSHZwmt7boN42TKFsUpIJNWIKOeOsyNgxsZ4ZMLjU+n8hUBRZosF4ArANJbwmlQ7RIIq5f
k0K7EfzkHhjUsCYjZ/Z1tMPbKAVd5Ivcmx4n1MrBkEaE03X9Ii6zioxN2kHAb0wCLP0WbOqadKuY
onMLrzFydY+4lOGZ36qyuJkQonyL3Lx77Sg96Zna4TqXS/RY2Eu7I5WgvsDpTAli7ui+bKOAvhMO
Y4NwcmI42StxRBFQP4ZhIbogqfijPQm0R4bT5UMXeZjNar1+buKGrRi6ne9lFT2HDNfOlsHMC8Ee
CG7TWLe2pSeAUwziJL1CPeJgIS0kDFUpLwg2rfsyrt/lQrIT24iJEHktFsvGxdlGuPISWWjn0U3e
Zvmcv6RCpU9uOoZ7djCwpudeN0hGGrqnrOnHrwH/10ahZEayGCkSXRgSpuhHqoD5PmHrTmfPPq0H
tU7NzDeA4zR+LFR90Oc1+N5NNc13tXQhlpZenjw0EZp5gQKj9nE6GNvW1fStIbHRjpmVEHe2pGcY
AsmxMD15RdNLAzs5PExC+8jdanmCPh2SX6Q7fHPmzKEh7Gx+yTgqiI8eRrEhNWm51eZqCXKgJvvO
GPKHcq2TzIXnilF65+u1AC9iZAk4SwObR+JVhzINdaRPeP3pP9dCVrebs21SXOOAWJWtS7T15nok
eLHFlVx/r7rRLW71LG1NDGgOzVhNfoPAHsR4dNPHTivW8GBn+dLmUox3uqelByeG9ZaUgza/dOWk
pm/LqKXcr1pHw9uhoG9ZX0BokoZUwNqbaTzxI2lc7HBRDSDUbPWqz/z/W1jkN1qdNl2XaNqHmqy/
5cQqPv9p/PO/7GxXKeCfdra0D4Kpsw1riaqM6c4qjPizVkDV05jmpj5e4bnZgeat4jVj4DdSHDWs
y2H0ZhTmfkiNGzOzd5rV7OxY37oyvKienVlFhseg7b2FPGtU0n//xa06hT/vRX59bexzyMGVsJn+
yg8r9KEuRWiMV6Waq1TUiuEhGf7V5vF/+STAUUAtCEbv8q8/AMCoE03vMF4TA1oafzlavitl9Y8F
1X9Gkv9yJOmKv5WfHvM8KfER//NU8tcH/T6VBHSKzc0ApWl7OrDrFVP5u9zG03+zV47PinTyAF6t
Oos/5pIG/8mBNgD3RtJTr9PE3+U2pvPbCk0D5eCtMhwo2f/OXNL5xbL603OKKtaQ6MXZ3liSieEv
XcSfdteJkzC+0dv4Zqp1meABqiDupjhYVC0Z9cwTgbhWn3qPKqtZFK+ICmZjg2sDbGlpIA+NXsBm
cqvcuVkWaYVbAhUXslaFmO579NzWXicoTrvPvLR5qbEx2BvMUxFU/nBNgxtIsqNSLtzaz0O6Fb8v
xGJhye2ds5c6ksttbJYjO6LOInm2IsYrZ8O2HVbo5sYcK7zObagG33I19vzpLD+5l4nqcj0MMgth
dX6s8q7dzAh6kbMxaDLOntGR2OUVzmVEFuIXQw/q2NB2soXF41PIkf8A6zh5VGk630+x6K4NaegP
RYqvZiuninjn1J0i2y9tEdHtpeoht9WA82usmYhU8yGCDHhjqIaQt9jdT4lBzBj5BNXOLm3iBtsY
c0Y3kt8STDYWG4v8yxc0fgaRm03+qBtgFLzYeovww93a1ewFGK3Nu95I14jK2Qpi3biLnYWNXunI
LRJMOizyZO5MqeVXMggebEFNa+c5ZlE1yfgTe5jaW1BRN0ywspNeFPjBnKl+GBoOdSJ1kuhC2Wld
x3hdlFGD9Gcxbmujqq6haoqf6eB4O1J25l1rs49hENY+GI73aYdhxVAHl5SjxaCyW/6GR+bFs8jE
aZhQblRu3wxjhYcBA/Nj2rTmgzl508lUcrxLWoE7Nos/Uuij73bljAGXxonR1BzYmHd8tskWN7nS
7odqKh7zJiNnO8vbq2FmMRtajE2hl903edpdtSnrNwlv7FM2LaFvtcZ0nbGwB2qyCdiw+Uo1nGiB
GMLo2+JKrBe5W2NmScuKTrtMU4ImldJPZlyLG1ZOXzl//jbqrfye/TWOExgD3oPEpH/vovNnBBam
jN9BNVwtjZFmqrhRMvxw+0Xrywdh8ERLp+/ORmZZp5n1tWpMa0fp3l4q+LivzAGBvrAoiwn/BMiN
KZscOdMcrKDOsnFP4R7ttLo/IUVvb0TsXIahrfHgOGiz0ceCk08n6q4yH1jy8QxCHZiRIodat0FN
8KxxI8Tt8gByRuxCebKGNaqnLr/PY5/exWZzqyG90tGLBF5uPVB75NvSVZ+tkuiv0+p5XtFh7Krf
CtnkO9wW3Qy02yAxielTuf6m5i8tCoGb6hDJll68WL03bRCohwc1DtpldD1vG/YqClJhvXIYtreG
KqadxlR8k2eRfZzr1nq28LcCbpAtg0tW25pp8FppSIVjpOyJ8YpHst72smj2qBkMCt+bpUvOXdHF
Pvk6/lwmVxKn2Y47no/tuoDCmRbbcVTJLhtRtFuUQg+g9/N75drREZAYJAG6siMIx+m+mPJlX3YZ
OA8u7P2STc7Fagb8ZeZ4bMhkJ5lJb8d7ZAnPvT5rB62eSeWx9LjkBataaxSPrC2s3Atqnb74bg5H
syCB3L4WjfvBstjeOs7ikew+qx0k3wz/cxLezaab3Npx+15aimlNXTBVTfR3Rw02CN5GdG9tw7eM
J14FjcqNU5SXtOCGzSMtohwGu5VT38X53cyxCyaf8w5uN047Wc5vS+/BOAo5n4eeZzCZp/nNmycc
kUUi6se6mR5LgUqLhKbitsK/BQPEoy69i8iyPpqKnohtCap2P7cHtp1LWh1VRt4kRWIH91SV3kOX
yp+qYn4bGTiMxtjNGSq4elKDGKKtIsa3qEKSRRBl0zj3NsN+lTjaTl9gErhGV+zmGBMYhzvjzKl/
jvO51a3DzOr+hiSxuOdu0erPTMNGitgyBWwzxTTlt1nj4gYnKAbDQ88A5DxZjXM/cWE/mk3IK5KN
PHpMqgb7e0t86U28FHPrQ40lypOnPyFJGJ3ERtdCaeGVV/KhBpVCk6CL5qYyYOTWcwjn30vL6BDW
3RGde3Qb533+iKvdlH5Dytk+JmBk3HjLGL8q12q3g2EVB5245HeXqt/zAVAA1ovmzjpHZkNmurQU
47BlhM87KDrd0RyGwUfIqd0rjvafZWZRmkNvGy/d0LZ3aEAIeJN4pho27KWKkGCj+/Th0vUvArvj
e92I5JU7OUJ/U/SX1iRUMxxs76eY4h7kRx6abP2z4UXDi3AtBJFZNChkUprOl116JE4mKPR6bLJD
vo2gtxztajgWnLablvphDlAKruvFkJ8ig7rYfe6H2T4zmsq/tFSk4U3RG0CQHJWg3K8t55l7xNsq
9h67nhUngY5SqhCEMCqnY5NM02dGV2NxGEXhMxCf4W6SND3w72LtLkmdFmqqWTSvAEKyq5mjheIp
7iy5MbxiOXp9nX3hcciQWpSP2N9dtlM8ljcsrIpAz2JeVlURnrDUxG9tkAu5s2/Aiym2s+GJC3Kf
8dUe5/FH6Mb1GyrkAYsr+0s/9Jgr4USZtRtkY8MdTCGmOGbbaJ+WmGFG40aFCojf/NBL4AwHxPLq
zcPwgT5hCfuj0pFXBmmS1oxOUOO81KRRWr5bmRhgLLZvGHPN+up0Kj/yzuFf6w2BFHC26PD5yr2t
KRvxGnpdaG3LRGSkIA2ave9zK3kIPYUsEIQXGVo9MSO1a5HaacYMfG19YMOUGRLfTFff6HHnBI6y
RDAPmIdygwdO5mrZgNC0SOu0a4I1yecCXORZvt6qe71vu6BlE34m2aHHSROCyJtkqo6ttJrSL/Ky
ec2adFX+Rn2ro+9rq+/k36ly2+GDrIEt1MsPKE3mJRRsn0zD+bCi2HuSiGXfq6itdmSJDXnAEY9V
ZibwQUP5lXEispgVxwRW2sVbLPk22E1+ULECGWdENjFdszmbH3JkT9yFuvnsdXGc+G5hTsRHN6w+
y4osLTx4/GO29Jl7wD88P7hZWA+bCdHX++CRvadKW73RnXf3ttexCksnQ7z2CwXkNhJjz7Mk2t53
S6l/eTV7pW1YOJF241Zp+B2uTfmEGttpifSNp1Pf9jN9paZhF29a1uUQbo5plN2JpU++16W8RvMQ
VHFBSIa7Wm+AHJdz591bnSeI57KiIPIK1pC2p4xbfLaa7+qR3KPhImfLbgbrA2KzAZ8Qqcxzac0k
LafFyHBZ10x93uhtIjCRR9G17YxlOyLJwcORI7227C5YlJnveiH6s84G0Omb4kecGj38sN6RALkY
PftDi4Ypc7rmKUKV8OEgc9kNFblxPr9Ncq9UY/WX2JhI9qDMApET2ox0kobcaphDVvqlBJBjn+az
9BU+H44Wk+hx1kYveTjl3xiQxXuxJr81etifG3Y6TGHBlJ+yBo9OJKgRizG6cQFZtLsSod/BTTzs
ZeCxs++tK3FdsTdmCxAndhdulTKcLVvR5ZRpuroZkX+c+Q7zs2ElyWe4JN2uQAwGdKYedpFnlsc6
j8zAyJYXhQwXy4+hN+8RC5o7s65ZjomkOf7q+P/TJf+LLtk0KTf+NBwJ3rv3352Y1/fix//7P99+
kAvbtj9+/LlN/v2j/miT9d8cMAY6+ErcUf/TIovfmOuY8DlIYzXXvIz/bpHpgx1Xx51tGYLoAH2d
ffzRIltEwhITAjsPnPTq3fx3WmRLrhLWf2qRiQ7AmEkilOlA5Ptr0gRaalOLR7s8coeyythTiUbp
sOXaZ7ffFUhU8EwiUD13xkxtDIklYFdNVFAUykNdWDBs7LAttswA9GvL9fhtykS2Bc5cBlHkAM0d
GxO7ljN9x0JX18GMdQcLSakfDSXyTY+pAJRGxBQ6lF99qbojNIhobyclaGw3qzd6SCe0LEQ3zINg
HYRSs/Ix7IOMiAkkz0uXbjOdq++Wqt33smmLI9UYa43EwWshERN0g9gMaRLdIrdxD+Wc5LgtzIHq
sbU6hIGGU32PqZf2xqAtNy1Rs1hPDcf5QEWr0KsUinK6aKLoUjUzw9m0c89TuogHdvJGUObyfuh1
7yJSs2bhF0VvRIADozCz4bDIHhpSUhPll4LubDAHHsYELntjzveVqlg2lka5Iw17pr0Y9NtSejdR
mbEWmrI7zUXaJJmW+vo8utuci8bvs9p+bGj9t2NtiQ3zBItZwtQe+3YhexLI+I2VxdpN3iLlycj9
3sRaugRtKqpL7cQy3tZgcEj6HPtveqKsrQGD4xwRw7W3lF7sjBoxlljahYKNPk4mWugD8/jmTMX0
OWe9s21HRDyhzNr7BX4xWxon3zmA+wNNTfODlaTyow8n7qT5DXNFu9eVmR7Ajxh76pDwmYzXaocn
z/lyEyebL/1spBdoAcSGuYqxBzFgxZad5xAkbKEOrdM0iMXJUZqJE4GzZRuroRXhBW3dh9uU489o
nL3dIsqJCAh4ZlveG+vemkfkOighnuJeZ8w+VfM7hikQKyU6lotWZcMJ1AmsVqQMMXm6hMYoRDVr
S460Y8kgFJMVfgvuq7rko/4UT5rqaN2s+gBSMbufKnIW3dIcbo2i8U5WzcCBHF6Llj3RtUIeeq1P
5h00x2XwPbykGYjcabxxiAdLSwMJD0ppc4d/390YOsU6Ha9RHGbK/U3JbiLyDatH7QPorQgABQ5G
kNYRCmAdpcVkLMUdNKODZ9d0W31ZXxrHeAc9I8NzzU4lPik9f3GSRj4Ulc2Y2tW1Y5v0Vmjsscmk
ZFEM3lh6nwuBXck2CucF/+bU3iF6cwsCBMxwOVsl6w6365/YfZp3DTd902/zTH4DV59uvabXt7Rs
HnYgaawldJsjsood9aCgTaTjBndpdFDo+5onA1oiBR98qpLxFGOdSt6UrH1aLSjAwRA7JoH6BsWg
8AM4aQmPrsKz9LrE9dhthNKiaz3LQr4wMzdqFo/2rN/Dqe/DLyguDIOSxfM54XCvWZq1FX31yJNr
Z77rFUikvMbSQScOOYwMQdPzIbWQRtctB1HRELDNJqy570Fn9A1a4ZDewrqMUeE9F7Oy3zP8DTwp
AuXgkfpTDH5Zo9kvO2l9zZbZZXsjxIN3QAYjkeVpCYbWTg9Db1vaGZ9yyaPG8YsJihbcUoZFyHxg
e1BLJnvOPj5jl4UoRgwPsUFQIJ2DBMQ8qbqV7mxUDquhOja7U0aAmgiqatDIq59ktIW55dxO7Oh3
jCz4VzJ1U7+x+RlvHDb43/LRNU6NwzgCs3JTs6IpvHGfWqZzoTqGhpRAKIVuGgZ2lhNrb/Sm3LOG
ivdALN19hZDjrjTy8xIxAUbfY1fnKbbjU6iU3FVjZyGjXmMyVwGmYqdJAK7fpY5x48pmb2sU8ryr
OJ/1yEm2TURs0Q6FmnikYE+3jtEuOmNOGxW4VpZXGffVgztI59o59fBqw9+jtzG9E4MEzF11owfZ
ZEX7rumWlizVPhd+gXDts57rD+6o5gpjw9mNMmSxNCRYmA3iwx9BzYa7CenIk21F7b1laSGXQ5kf
80i2t1D1CDYFk3EzsNP4pDC1mW/oQSudCM1+Gh5g1ojvmdSToEUu9jroNaySjonjIbXr6QTVCfOC
baDtrieas3FO32LD1G9sAvquVjTtEHKDZMU+lW46QoiwTw8oJej/ljtA2uk2RmrZ5qV6gvxPI+4M
/V5nw7e3h8KuyZwbRzAp+DNGvPO3EoNpGjST4Z4SkyPeQ+MbMHejPebzP+Kqsn1jBd1GSLfuaDTG
zbDEBOKmXrR3+AZW3NaAN3q0Yo7GxfpumnXDXUi5/j4ws7hgv9d/DL3BOJd5whZ1r35w2tpEIcTn
M7wqChSL/R3YIrVtmJVcMzHWzwzz6ksPu+nOhl50psotN0tcpucsJi4LdgH5DBV4IdvInVX08kaL
l5yhX8UvDMTFNQx10mHS1qESKNA69m4lNlVhImJDtN+RlWu7dzaIo71nOM07UNxNvYaKM1zo7psW
0KBvFa6D3Kn17jMnXk46OIWPsY3o36ZCbLO5EsdYRC9hUzobvSwExYOElq3N5jZBMuj6Qte+T4Rd
bse4qi9T6c0nU2sxvnL718GkoYxgKmal/qR3T5qBDCfo26htfUtOW08bGegPkwPdAKvxZvGQ6/ll
ZHQoYN21TRWZo0f83wRiQpOuum+GLoAyZL8bE2zHyYpT0KnMHLjdGiLbeKucOZaMfFI34sqLCkYv
31pnVsl/hPn/4KX8i/qeotzFJP43wvzyK3kv3/9c3f/+MX9U99ZvEkuQKYHuI9D/U4Hvur8Jxr+e
Y5ry1zKL2v+PHZj+m7Q9SWidtHVc6VTx/13gy9+AilGKM/P+x+rs3yrw/6rNZwdm6nwV5AlSx7rG
X7P4erYxyULtsiLepgAWZf7OwUqIdE9+Clxh6goQsu2McbPHPbPJIsyXTtwUl8UJrWmjky9Gcnwy
fEkE6rdLOJVvnqDeRsyVAWPjo4pgqkJ6VOgXb4WN+1Y4unHbJKPTcdQ15gXlPMbQLC0Qd5Ep6uwT
x32U4IoemqkfbsXwXlQNPTGLo2eKdeAZWTJom2XIOQUzoaZ3VPHFRGaWhtlJMznagokSZcIzTJrT
Vjl19hHTpVPMNwUX6wzPcoutPTlmUz3R4edef0HEQ3YpKKQF1VVjuEQlgeBgZWRi+vRTNzX3tbfy
PwnAi89mygW4ZSCVcEKUuWMips6qzxWR+Fpxll/7dhab3szbE7G24ydKv/IVXx/UJ4aV8wnZWX0/
qzR6x9nN5is1Kij8/Y4BFDgLJmObKXHH6wJC784258qDi0GaLbawUZIwmGRX1yymeyKtlp2au2Bu
q6OUIwDEmjXQUPaYlq15PxqJvNPr1jP81Cw+J8LIGbcW7p1j66iSurR7NKmEQUy27dYaZ/MQLlSG
YD1R7Nkd9WQ6L/3JnUbicpdWr2+GJQeHJSIIkEiBanl2RWGUm0ab82ezUP0jpSyT0l4HEQzJXP+e
EGPyvaP4P6rRhqFYetp5XAzE5v/F3pksx42k2fqJUAbH7GbX7iJmBofgIFEiNzCKKWKeAcfw9Pfz
kKpKorJSnb3pu+hNDpZJBSMCcPzDOd8pWdxVy+ysx4lqconE8CnPIJVAnynaqzFsm0tKfPUmEbdT
Kcy9kW26HIWhcsp8WyPqTjflKJHKCcRZ16yrWrGSUNBeGs35jiAGuvsoKRB2WJBvn1P8YrlGfoEo
yRo7IoRYluJAP5zcM0S1P4FPSe7k4vJq+OXbB1Gj4ae0ci6FlbIEoACJD6y6IpbDVb2xetUcxlmo
+yguwNJDOnwyyqg92mYhvyLI9tudZyLDXQl7DBI6skbes9glOrkDqGl8TiPbu42dhI0IiWdGuZLd
kr06dWVLlpIWxkCTSHoJJoBHBH4zvsfsI7uY+Naf0u66E3N89DE5yq2oRhwKYemgBp8jwD5BSkqQ
3Zia8VsRdd/w30UVOdeNcoZqi9ilvkmRSyRkqRXc5TzXRMqTK4+kdPh4KCDM+iipbfhbVYqoB1Mk
1Zx6SKLlZOZXpYk6G3N6BwvgUIxU0aECIHk/j8qej1SB6aEZvVsRpFQ9jr+sbZvlC7BA+TBh61Tb
bhryJ4pgiCp5yHTUH3DOrLPaqlCjd+4DgMuhhscj+nVPF7KOGQrfOKzPrnpsKXsH5OOqq7ocOTXs
ehmqbAtXmkuR++U+7PA6rBLMPh+n8zqKRaSZ3vpJt7CncmqWdQ/O0uHhzVlSli6BvY1xGIf20WFE
fmdkgcbe6w2YzSpMRaV3XentWKH3ZLnemNVDMd+xhbSgIzAAqPRmLZi7/I6JBvaC73u3ZBfaMgdk
xRfJ3GYF1jJZiSa+KXiWD3qDZ7LKU+kRGRl/km00+0Fv+yRrP0/v/1wWgWnKkho08QpgRccfo7eF
em8Y4wgj5IBdotBbRWZC3Slh0Sj1xnFcbMS0eguZUuGiVeW0ngfzU6l3laHeWmbzH22nLqmW83XY
m5fpecEpZGbuzC7+OJ23n6xBA39mH8pi1OUb27LPvzf1zjRkecpa5+SNaXrbs1ZF/oV4cL709b61
MKsHldgFbY3fr0e9mIWEqzbWeVuL9D84+DFNF2pyirlve102vA0Og2Nrd5e9Xv7ORLvtLb0QFt2M
yN6xfNZBhGwf28h3Et5evTwhseuu5TQ6O2+EF8JldOnptbMZtRZid72KhlW+N9zS0H58riYkaDfz
eXvdVTAgAr3SbuZZ3iNEQw6HUD2/y/Ty25PtH34Vm8csicQlzVGzNTrEZYC1JqGP2YYtesDl98GH
Ar+BOUOgoV63L3rxHnnRfANXHmOEEu3HJYuGteGiJbdkcue2RsMtwfAKy2vHppTVPoaD4kHlYXjn
6sU/riywpLSVG5uvSbJb2GRaKJBP4UuspQOWFhFYWk6QaGGBpyUGkAUL+gjv2Gn5wTRw6aSG+cnV
0gRCLJg9pxPhih6/qZX5ryOrg/sAc6yePsw7uCsSOKGfv3nQom4wkHZaDEEnhy6i1RIJzhjjKu0T
dBNNXDT3LsSGDW1tdmlrgYWrpRZM3+JX56y/kFXXrf1suOcizG9kZea3kFqRCWrpRqJFHEKYt2R4
ORstZ7gotNQjZ7K5MQYt/xjFs6ta5t/CyB4KLRJxtVykR6i6684aEo5DrSdBxL8G5VXu5rPexNUs
Yi1BMZBuHN1unA9lkEwXXs8jcsoW78LIQdJ948f8z8zBPyX0/l+pL/+Pfv3Xqp5b6vf+//78r9D2
vv96evj8079sz1Slu+FrO99/7YacH/1GltD/53/1P34fZ/+uUKZIhez3nwvlS+rt4TWbf6qUv/3Q
PytlXKe+FJhKCKuEZvGvSXgg/8F02HEklAXU5Odx9/dC2Zb/EA7iV9M0bQgYhMb8u1CGe0iFjL4L
z+nf5hQKKu53g3CSWi1C8GwSs3F8vgvQsj07bgOyd45KhExPcNz6dyN40Z09lsR5NsxllfklNUbK
nAZLBcv5QN6rSvUHdEBqbzcE2nDUm+b6h4/x9tss/kcEiGvxHt/9anwkWhFqeRbrgPcl/MSsy81I
h7rwFWrxk+T8PgWLxwMZLykjLqGHXeexV9ICmY8oLoxaIfo/j8eCshR3nXADpmb1eYS26GkawgQG
awBkxFNBbgbztlzP3hblGdB7zyM5ntF6Pud4vREcxixcNs638Z34NsyrzpO9WA/5gCfpgZ908wYd
ip4DOn7Hs4EqUx4DPSikGk+3Uys/NN/GiHIM7FsIrcNHWUFzHtumYEya479aDWPafCngI9xD/akQ
gztIwgkI4qDkLNasV6Kw4vyIeSon0AHYu4b1MfMl8GUD63Fk50Z+ShgZ+zZZ2mMTpWI/DHb3mphx
e5LEG228tLtEcHysMRZ98MuEfAI5zXu/G3pcDJDJJ0MZG1JlKclzSrqbhnwpyOLxzoCZRd80iOre
cOSTaafdykiwkW2WLI8/gwep/ZU5uOO1QQl4x9IWxZAfz912TNR0FfnLA5Eg+amdiaYkfg/4XDcy
F9gFmeFgTsLRQcRQt5pc3G40GOwx7s0gq+8VJiCYuEFx66oFrOQaxUV2jTiqA0kZsfecgDSdlqXZ
Ao20diR7jh9majigKqwMJ6929wiVy13t92SBidYb1h1mc00DEYfJJp4WLbixshcTG5VZQwJe+nHN
ZNq741NvLnFetrsUwtcxghV0BB4aHIE45oRUlWb+GepO96HyYWM2o/Dxng5G/dB0yYJiz5qubGX6
f0R+7O1YUzdbWiH8ghawasJK2q2VVD223lg5OyIQ0AvUEAZfMi571jPttAbZh0Cki8Z700cSjCRZ
XbpjxzTaSSSVYpxvMW2VOBtwOZIbaoMrKogfMxe2BS2LhE3eFn64G9lyzeuFPdVnlz9kjcPQWIWB
HLb4KcSLFaUxBpt5/mo1UXjdoBraBNPUHhAw0Rv30DCfOmuGYhZS21xYykvbTTXaMxuqHlHSXlUW
jY/vdh3Dx6bwLVodiLorE04EYMM8WtAQwnB3p05TmY28h2rfiksJQNwFaGjmFwr3QLcqRB5fRURq
kCuFUdcm6HtZOyrdpp3CUjtbLjlDQei8sjkf8WzkY4ugvS6vNH6dj29psmuXRh+UC7BHK0j03RUH
UAyj3AnVXnnQQmhw5HjnQyl2935WeRcZO3MZj8sXXy3w0MfOuZAeSGFoSRJRlsBlyUk4PqkYKtcK
rhjO5CJaSgazCQOrNbD1cUYx1vrPJaFLw8ZFhoUdAcORuqF5dC6gijAlYwzpszJXfVxczZVPYp6c
lbqoAEBDpuYQwYkYBjni0MqD051E1om+cLzzWiWY/BKvOCGK6/ITOC98V1ZAXtdYqcpg3SKQCYLp
9G48joPLIsb6gGIwLx6JUmvuk8Huyd/JLaQcumUyGt09+bqRSnRL5VeWkW/EkDgbU7dc3rn7anUj
phYXv5gVx7eJNWYfa92wBbp1i+CAb4p6xN9+7uzcLste04ix7yo5936G3Xq3XTLnxmfUwXSHLELl
vXXuGf1z/xgRi9PuHN1WtgsZLHMhxifclgwTdPspdCM60ZEuhmfgVdFtqnnuWHvdvMZSpTt/VO0D
GWH0tqHw4jvhWtanShXJvT9PhTh0bRfdorev0SUDCc/XFiiY5wqUDYNTpFfuvtVNdajb67iRDWxp
ManrnsEGsx4xusBnbb1rzeY+Bgqom3VXIZujpYSizflO78suedf42PpIVeUlgLOyReJs3qWzDYA7
s6Zto4cEnA3TRaoHB0i3BH/houOc5ybPKJmh3AI8Xw0LFlOsgUwfmLT7V+I8k/BnS88nOkYV9ARM
LVSPgrQHoHX+2oAgxZeF2RrxiuHM2lLC33ax95raVNdj4NTrrJnsR5rO+iKtff9WMpLnVYtXi+6b
C9HN7BOrvivG2Rw5bn4VzUHIYAXiH3T7FXbeCQJMYWwCk3F4XTvpzezCgnAqo+YHlsk6waJiJjDq
+Q6qb3MN+8DakHxCkwcDd0UkuPGc6vlQa9nTpeMCIF6TscD8yJXqVemZEkgMf9MiU9vruuRLrmdP
XKWuvUYww0jKOY+nZj2p6rA2x0yP7PbSDvS0y7VjxlqiQ7FOAJuBoJouWNq7uSVqbYOyznz00r4v
t42em6HOZoQ2n8dpEdy5EK+1HrP155FbEPvjS9kFuh8+D+VwPrVPEDWyR0o4vi6smk6qTgaQnPvZ
9B6yKXT36XnUZxOatqxLIFLX3XkYSD1uncKM/CZKrOp51lPDXs8PGajxfWHvZaxIgkv5bKMW5c9k
6mjp+aN5HkX6eioZNJ246jjOuIv01DI6DzCpuxhm5gHusJXvW9kL4PanzhDehj2hzQAqlfUxZQTj
r7jrDGdlMwyM10MejiXhXE1xDwaiv6m0JJ6MxIQJhkInryVf0arV8vmh6+4jOfKwxrRzDVEgZurJ
LXaVWJ5wN3RE9EGjw05m5RYO4wot1A+1ZJ9BQfMlkE2tsEAZ8kgvhC+cKHJ4GYiQ5XY+6/9bbQUI
zq4AqQ0CiC/wCtRJjsp6Mha/Wflpqq4asSCjGs8ug/bsOKA8aT9ZZx8CeyU8CcijEP2enQom10C4
ldrAoNKWJwGKorI5wGBwps00hjGGPDSbqHxzO3ggmdzZVGdvhKNtEkGbcdDGUptlKy9Pr9t4zqY1
R3vBbCmYHlvopPfMvvznJgzSfeUxjFpl8A9eHRFqfZnflPumaxFbGlHB7j0WC48MwkiHfVLU4haw
YVwcwaVJdOg+wIzSdBKI95F5QSZzbsL4ZtfZ2cSabqZvO1Dv20b0XGT/z/R1+6+VFgd1P/dx/1+2
dQDZnb8EE12/dN3Lazx0X/v+JyvQ95/83tt58h+SDoQxLPGoRDtJ2qvvViDf1n4fQEM0Vx70Ufvf
OidQ83C/SOjix0y9icFA9F3n5AioRuwtIH0wNRPkrv6dNQi95c8dFK8AFMOmt+TFTMnK50cznbRn
FDa1UaPDy9/iKpJ7I4B9xUE8/gYV92evBJ4dShP8fEu8DwnOS6d0lknwShZGIaQlz3VZwXEP0Xr/
pi/8k/ekGf02DirrV5gw5UW4tJTJh35kIRAO5qlT9A5es/zGivgnbwkfF7HHLi9n8lo/f3jKz4Ws
2qU+4N5+y/LsDczdW8rf//b74WVcbGE+3/gv31HPxraL4VeiYRrlVgYEt/HcZvg7Jf+Nj45rVSJM
kNqa9j6jOKpNEB4x70iF7CEmE1tnWFnBVVv+Licbod77Cy/wLFBAfE/i257vxwvPV0VgUGPXh3gc
s5U3zPdzND0KY36slQq+Dae+jXRuf50UvLOMcgOJwGNM4vkB3iQ40z9/UQbDSe7Nqj7IpgNUC9jx
kAZIzyojeTEDTbV1IGnCW+j//qUYeA7CPY1E8rz3t5fXVoOVx2V9qJukeiDAxIY1YGSPRso//fVV
8suYRr9H17c4FdiSclf//B6XIR3mhN3GwRia9lAM9bxFPRQ+/PWr/Nkl/+OrcGT9+LUFgXSUMeS8
ipzcSxrQR1WM5ZGxwn/ro/vh/bw7meDuxRXeKy6QfCAjZkpfFh1y+V+4vcxf3xRqUe2tZArnWOgN
fn5ThDi4QVHVxQFhHwgQU8G7nuue9COnmFmvmDjdZCsYHLjuwQShSFgFGwa7ccqjalzSxdF5TVus
gcOatKjx1Y8TbG8pC19W3WI3+NnbHBBfh+BGXdfEBa/aeoGDjGSkgX7D/0K9WmxN2J3rgSfGwZ8a
4qJaaQF9I9/NxW72rAq4kmMxuYcQrsSqmku5H1Ou5wwzerTuAP8Wqwyt30Y1kXOBt6zckj2LUt/y
y4feSJ0jEI3xtQk55UVP7hboKV4ldarLMehUuo59UBHb2ckZ56GUXCeMmQFiSuelCHnTmerrHeSp
+kQeZ7XpXQdPo7JDpI5iAGYAbquXhFuC8m7McNqmDVRoo60NIq54d0vBwVWkrET8vrSYE3C4xFFS
4pDiEVD6OqkoxsGxVlLYRwdx0T5tl+pSmH2FehSvNoo1Y82YxfoEx8u9nCKRPkd4UB+9MUNI09n1
U+MV1qeQ915DSBP1U104pEd4oUI5Evtg7CgvUfauSCoCBok5PH9kqwHbGh7mHXzI/jnko7mM06Y+
eUP6Zgq+0wHd1ieYtW9TN4YPvbdUF0RQ8Nt3XaXdfaRIt7mJVs2VFLe3KXrH+3RKnAtO9H4d0mnu
VUSaGGUA8iNki+UxibRyy4EMdBPZtTylXlS+0RqKG1GlfIhD7pYbyxiDYHW+7PMuco7sGIOr2OMj
I+uFtznEKUDsGPUx4OAPwWLxliKoZM9yIUuvaAAiQGFPi01OdhZRYbAG8n0CKa2+FoOq5QZIm/oc
h7UhEbuqLqCozBIGMWbZXhlVsnwKjNL9MJFm8UZPDDk0I7G37Dk5TTOAnZciTKqo8j8Ap+P6cVvT
Bd/ruJgSJXTxajdMwPuh7dtk5Fp8BX04Eac1WTVEAyPKjLWZevKxa1puO8dcjLVyeMQtLL/2vV0r
PGX5WMePPbmPaj8EZfoiR1oOdtekyPlEoyJPVUR1q3C6H7ElfF7aJdu79dCDcDFaK9mlte0uGsvH
Do0+fwRzN2XiyyLr7g9r4d5C9AaFH/lg91H5ff2E18G9PFPSi6nil20Hwz56FN9MbsfEwM7EN+HG
UfbcRBbgxjAqSXHuLJTL6RvzFnnFkME+8ouInYiKeWPM5Cpv4sKLbyImnltGnHKPpXikDefRx+Iz
h9TTBhs3luEDshDEljF6369lLd1DmXmoUDxMv1eOGD7X3cxEnb0+oebAgaHTBOWR5uqtC/HeNUZv
rolM38s2+toPLVjdDrNfYx36Sn0Z4jnBXOfBcghr75JHoX8XD9yUZEZOW1Pk6lr1LVGGGfe5Q8dI
AoGffQpgcl2actoVi8/gYpnqfl2MWUfCX0Iit93nXNScigQn5PW8KbGNn2yKyl1jcNdnAyNvpWoM
VKShbyFWu6zMe0zT+rlbO7xvQlJfELBAOIExw4qvC+5s1YubKhrFB/xT9hEtDK/Ggfo8yDBfmznB
m6rk7bvdwm2EjVye+nIYX6GYwc6OOs6c2MmCO+HB9HBMlD0uB2Xbcn548HHvFhhMK6tt501IIxYy
GBiCu7DK2isx4mNdnSutQbbNPjeLASVIyiFmDdXGG3lpjJYtEdkBqlAhxtcYk0BdgjdE7oKeHjnU
tk3yE0FI1S4ebTTTXVGfukbX1ZiWLnNRczGNTcygtxBI3nHJrZJQjpvCYx9wPnXHOHnqM1iSJjv1
ldLXCCln4iYLSXzEOxXt1Mxoz4fUgeXS6N2blFjSjojYtaog8rs6KpQJHpbcxas+JhOf0ILGHp8w
iGyHVe564BtmRGW27SHiafBB1ZFG/JJLEy6EFXYDZ48RcXqMkps+UwWfOf33zmbkRHKwSm7skHBB
KVgM4FajHq2GU4B+F2U6eRBpXMl9ISPjum+Tk53Y6rORpt1pnuL+OkyXT4lpj5/YIAebYIZU5izC
hXwMNhlQTHGqjTa8zbMnH4wLfF64i5EmofXJR+7nx1aZ8JOwiG7jqGjWvWnXJ2fuLNr1OdpzuH8x
XGyils9DL4O2fGEkcf7YEF13ROIoH80iEB9ACNbVeuErRYesa4tz+ivrI7Gj9xrJEJoAWgdOyahR
J9oVluu0+zKWyEjjGthBh0cUbkDOYZbS5OEIs1L85CIys4tybNBcE6yD0BHzE1wsBWBmldd2UqzI
gejNlRuOTbGC9gJIDRjc2NjFkZGvWa9RXDdHhl3DBmXZbOWbEGWt713OozVhhQSC3XL+QWMklZjB
/rghvi9mxZ+oIj4y0bEZTlgF5KejowbShhhdkgwDmQ9lOiZU2fpv3YyjcxWorPhau160wrsKDDvw
a7HGNNB2VDeuuW26iXN9DvxsTtZ92/e3LK+Z+6TOIFmSBFG67eu4dTaLPWgzYie65wCbSw/XMX8Y
U3uCQyA8hGcU11hian9WxzJHF5PU5hcnGA6wFqBmzmzEHHb0kGC5vzg41B0zeuNa2KWRbnofiZvh
WPOe+9SyV0SqzsRfBv3BakBXT034ksUumWlsxbeWWREL7jfic9HDAWA6VQnNezY3BP8NjE3Rjd1w
u0avUe6LYZWRI7DK/UlSWhrGRTKxbyRtsuB8czyOb+yMA+s7n8Xm6MgcSTFvGO/xSDpjMLvqNwQZ
oevan3xHkmcnaBvSdWzE0Bpo/GOF3S2wkIbOzA8ND9CNZ5F+2kcDO5GgpU7oKS1vZpxJMUGZ1BWZ
bKtLbnj3srdRx6+E/F2j9g5h7CDQRKzps9VlQkGz+67J9UnN4R7g92kL8TiY82WbcaaOPuLQfLjH
HSF2f91i/NIZShOHl8UrMYpkzqGbuR/YJJ2j3CIa6/ygGoqwMhxCHlCElpRlfAaEV98cfP+xORS/
lP/6BVGdamO2bf8CaS5bChyHCBYOlAa7A6dEhSqwVPUmbYuX3mAQmQFSPxE0ON6eHztjxX52H1sj
vFMBozbMcvelWhq1nzqe63/9edh/9vu5ArU6BBgEou+b8noCoh44Q3aICzIuEQwVb5XN6nY19iMh
oSvsrdMWfR83UpyK/kZvsLStuD7VgkI74U1QypRH7CHA17ExaUYZgZf5PLiXjpXIq7JN26vMI/aM
dQqujHO8TASdcm9PNK5bxy/CB9sxnRfbc7Rph7/sgWSRUBwKHsDhPOWPZpKAZdVPxRIOa7AeF3C5
v/ksxLvMRH01sp7BjWR6ng4ceHdxRMMYpjy9skPvAVF2DXxf/USe/Wg7n5vEh9BA2bgikN3aua10
4ZX0x7/+On7psxFWIBcGCchXwmX67jfoZ2/E8S6Sg6Tf3russi9rMhF/cwz8MrHgVRhUWB7yacvH
mP/zTTAkgwo9IEQHz6F49iIOrrL20MtbaIvhjJLpM0ONu8EhoT7/9Ru0fv2MKVHYogSkwLECeN8O
zyJzVJuP8YFxfBQecqeSVwZqxedioDTuqtGdT9JwpbYoP2a4wN+I0hq3/ayIeu2rEp825y3z7iYf
Ansb9TXlJBusA/W3vEqrsiOMGC3JhY6bir5NXP53Xv0bGRJmRP0o+c8ypGuEzNXQJj/KkL7/0D9l
SPIfPHS+56H+oEKSLsJ7+R6ib/6Dowh5kUUtZAFi48X/6cT1/sGc12LOi4Dtbztxecj8/ERkPO1b
zLkJ+cFMYPP4/fleaIkmbTSz44g9EQEE9ZanyL06m6Bqz1FPZlT4N4brVvdJPWvpHmKNJihMsS7l
kG4hXJkPaZ8tM+zSKTvFZ+MVxir0JJix4A7bR7oHARFKW7XcYOJIq4hj11DS0Wc2g69L5WOFrlKb
vSpsX9QA2S2qv2BfmDLeh3h09zB8MIpFhRFuyNHw9ksStxeZg6MMRXy4WZjiGmt7mEHpF9p9xuTA
+5RgJxrWPpXjesJhvCaMg9rZsPqDKqvwvjorqhItrhrML1m2VC9+lgfXIGxCe9VOAblk2t82Kpxu
WTh5pzGcSMUUJOrBxyDw5EJXXoestYzXEaPbm69XSmwSA1K8i/ZrNFkhAmO9ckrieqDtRsKLJnE8
4oRkLzVn6QxkIrW+4pMlDNRFvEu+o03XMUfeTWSW0WVXL8ZreV5xUVFbN4RElWBTGri6kKZSsC37
LA7Ux7ju+wcpewxJOSF6X5zQjz63RoY+YnAdqLoUigMiBqJM6PUvGKlQPVvasx+7kmg8S7v5m7Ox
33LGTx6qMD7pMv+SawiA1DgAocEAi0YEJCaQoyVyj1nb18dWQwTqMAdk6vrdzp+Cztq0pKXTukJL
B4epCQTyDCPgUxr40zSiwOrs/HIWPmEEVeHxRjXQoNNsAzjeBjY3eAeUn/mHqnTiT1mfoB8ay9q2
QKhV1bbw3FRskKJBUcD5BlGB2Orsommd4RrJN8SF4UxfQMkQ7mKd8pNHs8m2VHMa8sXWxE5W+W94
JAA5YDUt6Sbyjo1zGpe3iYfo2MH8eRWRMbZxl5mOpw2K65ph35V1ZkZkZ34EoeuwJFyNlWB2aHnM
DiLnCyBFrXen/N/7GkbBILI4LPWC9UFpWEUVlOJmKVx5hwmWQHSYFmR+qTW6NoLO3RvSSdUrwUfZ
halxGOOZjKE0JMPRuAyc6ZAzUg3RkBqnYZzJGuGZsoG2S/zRnNkbscZwKLQv4RZCvnjqZR6W66hs
BvAkZfPcziY49xoNEtbwFrTG3M/3HTrd4ODY2QjNM4CUmVhAfuSZDsIGnSfQoKEhSKviy8aMnS+D
15iYJRwu2rXfLqBGojJ4TjV+BN0cJJJJQ0mIw4FPMp9ZJc6ZW1JrhEmgYSauxpq0RE8ZGnTiYSxk
iObNX13Se1nICFGVhEuFJdYGTUrJz9QUpgLtE3tkWCqzxqrA6e83haFZK73GrsDa6Dd1396Jjsk6
AeXczwzRGloukC2BhrcU2h+3KIAuk1MnGydGkrVo3EtWCdD5ZqdzmTUNptVgmOrMiGk1LsbQ4Bil
ETK49919debKgIGFMeP4rflkafDMohE0iongvJZnMg0jsPwimsHVZGdyjdQQm/bMs2G5nZJJqyk3
zZl4s2j4TXjm4AQaiaN8TcdxNCiH5hdmjqvxOY4G6VRnpk6n8TqzBu0wg4a5k575O1KjeBCnNM+0
4uPXRoN6ZqcU17CBmSBR5ELysV1k62sQ4c0pBjIGQNyqwf4YnToOPnyVtTDrhyjr6k2QyRFnb5us
CwKRNl7pHx3tE1Jlmd9J6N8bBW73IkUPua2E0+wns/gQle6w79qRQQxRM2rVEXCGvSmby7XsFSJs
c1r+WOiri60SxBlUMNi3ZhUDY87NID1hYM7VcOnkjVciHm3xL39aDDzgh9l3yowMPdK60ezFrS36
/vMwzF16CicoBhYaypOAdbtDJt7ee0Vu3nvCj245FklqDrLlQoGaJ0G7vG/oYe4H0YWo+5M0fByJ
L/tsG/jPVwSXjcd4jrLHgAkfhxQYg/uAOv/WZAh7yx4C1XhUuOCtM4dw6KJbV2oh3sVtI+CzPPLW
UzEnN4Mlh10T+E2K9L5AzSBNfl0vA93VIdxYdblRc6sjEVwJohxRXfDrL1NvIaorQ+C7Sx8+OEHr
XaRJNn6gcA0Q3qsw/movxnxikDsU+95oqqvZnENk8XX9sHCNX0S88dc6aRhvzK1LtgSWsClslme4
MxNjmsZYDpHI513qoBTCZgqEvocrn/Uu59GQiOWSWDH/IkYOy3wyvaX6bAlPtuxTSGqqs6KuDe9H
mDkVFKRrtjgRbhvQQ9xrQ3UbLX6y15/nh7aaBOCIpT1wXPj7tGmNU5YRlrK1rNG9y+USAxB3Eoj8
Bu1i20yom1yznwmy8uc77LLjXs5SXijwSo9tWBW3SrjqwP3kzSuaS9hSNYhkvqII1MYyz+amT8uY
iZwtm7sRCxXmwdQmvEr6Yhu7iXlIm9w5DVkRXi++nC5IniELtoYzW8rg1awS+So6Gx+d27nN54Sk
hWeyerKLDuXVvrRjI8APxFHD5RdTl2Odc9e2afpIhNPsNpTV+IzgC49FL7wnq0qCkzWX3HngEHFP
oz1O9ss4MkdvW8uqHspZfk4soFhbFZN7wCS5GQSg64B8C9aB8gnAQPbgCtk1t17bJd0BBGljQC/0
MhcVKbjBK8vrE55j5B4ABUI3lxCawRiaeEtrmR/aJsLHaAfYMmLP39XAUTFBlV64TqOR6DirSi/7
Nu+Kw9Ab8WeXIX/yYnnc4mvyG0x3245LG3l6hNcs3rUQ06T6fRWxNxmOXLJWmx0hO2L/fwEv9ETt
O33KMqN8TdVkwZoa/A/Ie+tj0yQfADvN28Juigu/6eo13BJ2e9V07+XLEwfgm5PEL2nvPfnDOHyx
qw6ckdMCqejc4ck/85X9IL8la2M7OoVxxZdj6VkOI8Ksb97sxQWm1NdgH8lkggu4SoaEYUs193c2
6WjzehicGN1qKyN2PB5o+WKxlrt4od4hy2N0C+Nbk/2/LdTvWiiUNky//qKFemnn/KX846cW6tsP
fW+hfJc0Mj2lYSGEMUMizvmX2kfiyjBRArhY3OHnMeX5t5XDZ46gd+eeSwgMoWP/aqX8sw5I4Ash
blMHeP8dsc/7yRqTPC9gmmciIgEF8H6UV5oDA604I7cwEmRkhphJr6Ipmj8W6FnXUeS6v5E/vJ+V
8II+Fm/TxZxmB473rnPr4QUhPvfmwzSl7Z1J4tTa88bfQbffu0C+DSjxmLNvdn41qPRuZ7KFJ0ts
7lkSMyJv7kB6qDXhkPXWNEaQDjzZN7gmDV04Th9/uAb+RFwC0vnnBpWvVffB0Kcc5qO/CnR4mAd4
LfweP62XTzvSd5Zd7sfmQTku8AIrbo9TOrXdfqaEEqs6tEPK1joxknVnkheNgZJKvwqD+RoBJPO3
SDj5KljGjAiFjP83r2amzTZNk4L3m3ooKcNu5lkezPNb08/Zvc2Cc7MQzHOIWb+yXCeYhu6j+cxa
cN6zgqa3qCOBFbECjwivF7z9wWwm8QGxVn3Tjpn4YBEHfNvbQwhoratfggJc6BoN7fwWd7wjxBjq
MR/Q8nfpVLLlZGPShknAwqCySiy4ZvUcJ3P9xP6DHxwnBotdMwHg9bzwXiq/oAbrarAyfFSMHyOG
B2IdAmK09zpMuVuZfmdhtUisD3PFWgjicnxym6W8qhyJWTWP2O+wUGnvqlyhPlU+Ph3YhMGqQyJ1
vdhTcgjNYtyQRdkeQTM1d13Rk7s6gMbwOIAvQMby69i9ekzNQj026eI98O1gWuxY2pH6A3aLJ8br
jHl0HfmCa2gs549xH1ZPOCb4ZghoMg/eKLmHxjY82n0przzcJYemiee3EdXNR7PlR2Zaok9eBbsi
nFg/NVEvPgz50n1K+7G8ojeUV0UR8InItMF77BQj4g2PBIhVluf1tqNVpZFU1rZqrOy+9lg6DaBi
1pjl21cn5F+jjOHdOkrJazoYtLOr0hka1Njcziir5r1HGXCBR7e+mf16RCOawjHu7LItEQ13+UXd
sd/rF6J4fMeYiK4Os3sWrtnOoxK/AZDtrnMZqa+ZiS61JNJzR4FmcmiI6pl1onqkbFiuZaP4oyAv
7msMOLqODK7kaNQ3IRUTaOjGPRmRqdYOMMatB2pl1cu4WCuMy+SpxaX6KrJk3uNcdE6RwzcRKhms
nJJFMtFy8HzzeuBzzaL6xc+Z56LMTVkITUZSQloMw3vPDJtXhrXLdTnG80drZClSVtwMedtkO1xW
/R9oDFj2OazJ4ihfdpBfEZVHfI8pQqbt+RLNCcP4OuMa2i3QLSEJLHwTjlfRygquf9S+9RNQnBB4
WPY0Gh3BWIzVT1HwZg7SVKuE5pYMhrCwLuLOfTatudF+p+Hx/7F3Zs2VKtu1/kU4aJLudfWdepWq
pBeiVA09JJA0ya+/HzrH9i5VXVXYz37wibC9z0awIHPmnGN8I7Z5N1e2gT7lbTAlBFGJkT/8gGsq
r4kq5qWcyOqdEn4ozzcUmc+Cxn3piJtQje5NT4f9sUo7+dy7HrkqSvC2+vm8I4CsfnFKV58zx3Af
pkAHcmVkAWVjNdZf48DvqnXqECQbthi6324uYFpBUdgZ95OWFajPlBz7Eev2Z9kZqNSJAgrIdOH5
WECaTpjVy7U3minyAdsnUimCV+OSWfRNFh4QIVHmPeUz5pkvRHPR2jW172w9m8Oj8uw4sBnvhuAf
nwdEUepb2vbiOQUvk8eHwZkrcUjVbFRbKtGxvyLGInJPY+z04p5AGM6YYtKfrEAzS/R6aNSWO7Wb
hnJux3tI4J6y7bBa1eR8gY6orvs6hMvHG3YSRn6rzM64w3J7b7j9tSD+hUO8797NEKBWrj8511Ro
DwD6rkujcTamz0eEqCk5lnb+qXOFtUUA3297oV/ToCS8aui/54lNwkQVf9MUZISCMDStrF5eiFsa
t5CSp3UXxeq7lXbNNk47ApmaaIf7yDpNcx5ugG3768J3gYBKGvcCvNgVR/RBr8k+PHlZcEIz0WzS
oiHCRBK5daTFihHJmMQaSq4LvDnHb1IWxc9YzopoMLeCSNUJTu6iuteVn27t0gjPWRLLq87LRjIY
+WCbrLTOKSE8256ErOOs+SER+5hHkwTIQ+nXei2VE2AoN8ClOhB/B3gI+8T05do2SvM8uml46GPr
wSmjcOcJv7sgGHGKrc2z/9bJcfTWbhMa86rEoRZho1LDwZapv/Os8YUmZnvpmcyv0R31x3gMrQ11
gZezhXGO1lFHdvXY72M3Zs9jAw92A1AG2mWT2kI7a+6Zi4FaVHm3i4eecOkEKPQqDKaXwAXpNTr5
dK6mmKFPkefPoRHV/tqbPL0PIV2Na9+TARyJgBTqQThUiE5zR3UW7ESPXvsoWV/h5bKIQJnLpd1x
qorqK1F08sxZccadadpHe5LAB5KEr6rbxjFSoqrmDdTKck/Sa6dP8+hk6zajORZ0cAyLjTMY9clq
vfmrLEz3aOtyfpTEg8VrqwsP0+yGx7KP9G2aO/NmiBj355jA1p5dlLzu+bAqRrwnHZSDO78TqP0Q
KZGX2Y6wBGSwa4yh3BphMa9GkA8bETrZF7BcAHJNPeIj1IRShYOxw/4HGDEu7wrLYC9PzfGYps6E
8mwYNrERh09FEFv7IuWNJxopOQbDhCtijMRVTegk6XSjcV8SEXVtNTMH3KAFkCVcMgqwyECYFXFz
nUSzfwnpAHhrMY4teVFL5EIpkvyKbHPrSM/QbzCpeu25mCPnuceQIXACEgeGKxFHz9K1CNYZydc/
ZLkEFOBl90iLyszhOOMHIxDHaGGvFe4zuVhpip00zS4AKrtvpZN55pXFzJgwdLygmftMuu18GJMc
2AReqQ5xAePdnZ+4w2udWfVaFeNSF8jmDp5isfEa+uzbAI3eGcsj+T0RjTqf169Mjq0ztBckw7VY
o/Dq8OLWbnoA+xx16yyt3Rttk1oKyku+2jC9iV2XOl9+G6DpS4mUZQ77UGHNNIo7DIh25LI4SwXf
MRolnsBFOWjmHRuOZBX+WRVFsJHaiO5l7i/fQE6Z4EemjDaxi5byTVbaJNK9mcnHuzfonTzDKXHI
+sNaEmxik5SpkiIvwZo8ydeJwBtJA4EfyZrZnXVPVfiv4qtJbbRVlu6+y8zP0GBBo6dOLiNihacl
n5gy1HuYsMN0yDqbptramNA2zFWLowM15FK0M4mTZodoqR5ZjNuMgXQp7YaANrdjcw/L2rivCDt7
Sm0A6rSe8g0hGPI6nt/+irChc+VRlgKlWRZlMO0/VUZNkoY+5UnYNNYty2D13ZFePWwMhj7s2gNL
ZcxCtCpb/hzdSb1PLAN+PKFt+L0bI6jWZtnqfVx6+mwOGfffDyPEVfbymmLrWdIFQyy7lL8h+WO+
moqj3XELTiysx6Cc9M8AjNgeeEW9rbI0RBozojfRbrQwMaEsH3PMPXcfHyKsP50hFl4s5yUGaqxA
74ZczHXrODbUITbs5sTwCRia3y0oNxpQd/CYKO8d5vcDP8xLp5HNVSMBz5teuX870LxPWHo7zyx/
iQODiz8nfD98rh105FmjDrQ2OniJc+/e+J6yGeWO0UkLCsIk5Mmq2Jxu/bgu8d66zmFW9QsR17yY
FUbNzhn0uRplQ7NTiJuBycenkYp795cHx+H4F73McvgC5cUsHkQBEu53f2xAh9QfDKc7GCmZiBCu
vQct+dBMK8OM2fPWsRXxglkDb3yukAGa7FMnhNL110xSN/uI5q4+/qN+G6GHHNvwg6DFDzi4/3bw
jWHVQzqJuwO0/cZZh6HDTBBR14VorWHftn2yYWmet9px2HiingoqwyKw95PlMxVDztRMLBIwbz70
kVt/x+3m3wVeDNZQNTNOkBbleKNcY/PxX+7+4UX0HQhHpoPqZ7ESvDuzu8hdZaHH9jA17GlYKuFR
NmWod7VGWi7TatyEieP/HGw9HFKC7HaGZX8NMvl5rGJwgS7lkuGSttLLsr4aWls8D1JWV+ns5GfT
LJ0XGwzvdCVjWQ3nNkmCY+RZ+QaF7Uw0Jh90yVJyiMPUvTHR2W3xyFGvFgiJKSDnHVne+iwSqvm2
6ccNlqX+yRa9cT/ErfdguL7+WQaxCeuxEqDTnY411hMede9YF8ceP8ZxGYtykA5mziVgzWlMkpIE
1jwuWYnfavWpmpu7qmiWNSVETyZyCnrwCPAMoQ48MHiC9zhF8jqHMXfJ+oYa1KLlEA/J8BTT+Idy
DM7xpXUYBJ9UMfv4E6Mx5iGloKCMqVPT1o1zErZ76UQFUS4OZuB27drKAAjDDVX2Ux0Ja9U1Dr1C
34OUCpR0SDfRvPwfIgr6aGOS1OCto9TDRr5yqbjPoSm6735B9jG7MTV9aybZEsOXcMdxFeLwZhFG
hD5RyiO5J3JFU+RznDYPnL5ZYkmz+GxmHDXtynLXnWvU7boM5Xw1tRzcgkTIV531KN5Tle5RkfM9
5SNv5Kw4UCSV1z+ptHjxCbhZL3av52AsnJTAUmLQ3p5dmAMEIzSKh8+mY9y3me0cwY3RtIE8vYdp
zaKHe7w4Kjeov07aqL8KDZhN2YVtr/hs852jgvaWk2hw0STXrNDijRuvqLrPFVkfnzFrQtqbWI3U
0n5AsInAulT4YsVcTKipib4miCQuj22XcWphhInCJvXvSqftn0yLBEC7suuvLkOgvSk4YUmL0/MG
8ig7gCK7E1MpDSWSseS1wnPMFyxYTVRUEegXKE5GkRDKJ1565hvpzL5CgWjx/4SO13wjeJGnsoA8
O06HK0KM50OVsCc2sqErh56TMIpw2UITSFk7V/tLzrvdfBm1H6BPps2CJTq8xEB+Tqn2q4vHHGHf
soHuK6DtqEer4SkAEUPUFBKlYOkAgRWQ12VOf8hPOSYHYzX/DPhK520azPI59xhSTL58Vb3iuG26
IMErAWxhJN/PEvxLK2MpnJe/ehIhTSxY1bwYdbH8Bs5INvPyqU7L+m4SYESOLtsUEFhmOG2ZeavM
HJGdDymdkeXwmk5wZjfJJJo7vAb8MnVGKfK2F5OAjSCbXo/G6h3wqlL00tdxPB7V0pSoC1+f59jT
V9NAd+3tNbQXwAevd2Mepp74XRHT8XA63dy9dXwqh9cHeiAKX4vOCUA5ELcVEi6Go8jgAi+49BEJ
ZW/tASM2eAyi4WRLw5FHvzTy5pRRRC5pCBEi+hMcjr6a+dyq9QRyLlqNE72wIKZ7Zcopv2+kWJir
aLM4p1CS9biDbpt+oDlXKX7iGAHvcZq5IxPLGE2cmU+wBrPxaEcezpWYCcZa9gZRzRmvYEXjbtxW
JV9MPJXujZ177gMFj9nS+Bq6zypjbMUaljdfZgdHC5yosfkWZ3RcOsZSnyqDzzyy2wKUPS+F4wqW
NU700emtU2ME7OcBpUbLOCzl31TaNHuamSXOsbj8W//mbZOccnq3VZ0gpzaNH6Y5L+Wyb/DzFSXF
UtOZ+e5fryaMx50UtIaq2orumY1WF4Qh+abBhXoJVNd8qS3KdGC59NT6pVYeS2ehG3LSIiZCsbgb
dve9LsL6BS0Z0n2zCS+jzzpbj8SMETXWtN9MGOPrMc8RzXccn7adR3kOiiREy1jeMrdjGe6iujsX
XUFHMkx9at685b/OJgqIkknvY7J0valLll2AA9qLFfBKiLnvvvdNVH9NrCi+8Xv4P1a7vD/kgR44
6tCM9LgdskaK41t5G8DH3MV5ld+XkFR2s2Cb9EBjP77tDZaiBdwHMZBilnz6TjRRmcmLGz82oEeE
YxhcGkaOV43O7cexJe84JE1z7cH4OwqOw+vEy6xH6TkoSHp+SHzBxVEXZnVBeF1dXBK+j+XyGyB9
kM9dN+LBwjtFcT6ChicpdXjSI2WyJJP0YtaF/WiUFYst69iXugvkM35SIvWWBNm3luCgaFoGtoxA
7pM+n02Unx2riVxzzMmJIZ94Q+qJ4gT62Krkw16EQ3RB64KPQptD/QIagAb1SM/YSSOOCorC2fFw
wtg0l0kDX16et2V2WvAwdI5QFtci/sypXsM+tBdaadlNdKFaZ7ptadp8YkY5HwykIno9AHu58U2W
t2TgO8pDh13LGyRnPId3zYDGOI30y+xiKtNjBUnihKSYJuKyVDoLL7/NnfxmDogQKMhfoetlLJr3
kP0hoWXCN9nSnYZjrq98ZJKPTuP3P/wqmvbMLaGEUuA5a9KMKC+LWr5iKaXkaEAsHsnI5hAj0+QG
393LMLg8tZko+CPmID6VIecZKLRNm2oYmy9UJYSr9JOO2JTNOqRu6d30ejQI/mYgSDlR1xEVpMb8
N/T84BpFwFVu01J/+1/fPkxdZmwxhtW331zS5+8lm8qxmnEwTrahd+T/pvt6rPmgU6rK2HdZZAaX
N1tIf3ZheaTzlfRmTmSjr3cTbuZezLW3TToOsG+NYr+TL8LmZEogT7nWEwTvjbTnfk8jgTsej36R
jYc+EM/MXcnHWSYxZDXJbe/6XAxrSHBSkar/b1QJLS5V+i+jSgvDKrLdj0aVafXjn3PKf/83/pNK
QJ6o4xH069guWaSIPv97Tmn9BxNCH1g6zAIrWLDN/55TClJN3QCHsR+a9pvo87/mlML5D0zwsAqw
s1Jh2gSK/idx7/Zf5gZgff9fRT6XkL9YIDhzOgwpKVEW5Jy3jBX/4QDQoUNygEbvgSZMh1tXX6Gw
+cfT+Pclf2HH/XYJCmMUpRaeXxTlb9C7f1wiGvvCiG22oAEZZT7jdNLVKvB4pP/1zP8XV1lu9B9X
aaNwmnD1UXRVL53xUk8/1N9GrL8/q19v5N3x109rgfeSS/TznW/e6XTTzK8f3wVRH8u/5ZdfBBZA
wGDbtnkzLOs96WAR/WTxgK+c5IL2G1YkMkJpJjKtW0ZhLv6He2Qr0cksmB46VLwsIs609bLJ2utp
GPepbNsnO0HSSNh3B6Zf+XfEGQ7uBmLVeAmRYu7oFJsbR00DQZlR9IDFtU9WftlnjzoPJiAvfnam
4PGJBpQvQFlB/dKOLeCYHhhsLzyxhOMM9LVNbvjJVSGlBnbc1yvCPuqz1/YZkPvCP5sgAp/JIWHJ
TFydXJmN4Z1BkIE/M9kEEsOFDBuX/bTKlw4hnLr+0ofl/AmVaYE1MyGh3W++eXbpn6K0JBLeaAZi
EeZyL+zuInJbfZoqLe7GqLf2Ru8X2xpQ/VGUJptNb4ldlyOK8idpXQVmTvfEEROm2Gm4d3zFvyQP
1MWfcUvW7E8aKFVnXUVQyg9Yg+N1XPfJXZQN47dQweEdqAC6tRfhVfMHcH5GOv8YUcp8Qc3bZpuS
JvEnLAuuAxbX+tG2S6nqdkL9NBiwECqTFeoptNMg2U2eEnfDAKDfXx4wU5CrWnMgXZVqIXNr19uU
MlIkAEaOAuAFszxiBiHX/H05FilOPH2RGTgRxQ/VgRIateq/Z/P0Scz2j5DIwefJxiLAYT39ovIp
O5oc3/JVmzTWvhrFDxpILTklIw2ODMHdKmP4NzEnmBXGI/595cTfkU1+fipDt3tKDVSOxdT45xJy
4pUsx2jruC1EQ6bod2NhZ8eYCnETtrLdjfQ89jDocM676IxREuoIx742sVDTAz+5WtgHXD1cwJ69
ddNkaj+WQU7rNhse8nruH5SM+IfbsOPFAJx7h1YXfl0R5ScaejBrjbrfDjCkb4KQx0nblAN62Up7
Y7N2XquRRItjZnvljtQkzLo4a0jP7dvIuodhF9/peJGpV31OWM5I88MuljFMHJt7S7TRa+SjLeEt
MaJrewwJ1+Sg7PcLoIw4zCgSN5pB9kbH2luTwChOSDGbS2P41r3FyeHohdK7jQzH2FOhO7e+VcaX
UbhPUdnMd7jKMIRO7mAe+qTxbBTKhCr0/VRM6zxNolcF/hj44lirlWP0xr5m6PdTZHnwkxBYte7w
k55b3wpfE9p1W9pfNC4Wv9XW6FQIQiRcnkdEysPGmqfvRdPxJLthKrBvSpNjgKUPJcz/C+F24tGc
8nkb6QAZJpNNa0+gBZEpoxi/BHY0wM9zkzuz5KxHT7HwNqKfUrQe6YARWFjBNyvv1Kkp+/K6d6bx
a+s41VXVx+ENhD3nsQiRS6y6DjHz1FjuecTedusMnElj2Qa3xORVXxH8j3et1pRPWaKup67xLtZE
JdhBgDjn0qn2VuMOa1Sl3oOE/bZRs55hfhvBgE3X5gKNtSxehU3wYDubPsczMyJZqMLVtKFpVgPq
HE2kY57imE96yUPTDtl3lzPhwRpYhHKj7Pa8Gu6G1AwXzr3s9oi94Jt3MkUK7DKB6U3RnIvRAzRH
KEfyOGP5jFfxAJ6MjybxNlmIcJ0idD7x18aPtlXPJ00n6wzEVK8LF23IGjGJCWq5zMIj3Ux3B+jL
QxEQh0e3C+ud8qZ6S+YswNAkT8nd8IhQWgcO53yqBLUFh90ejdYsuI2GMzLcLIOYkj6CXGkW4ZoA
T57DVM8YUuFi3WLka17HRuGTqIecvrYI9glzY8yl6H+JB2XiNvj+ASLy8MM3q3nHHBnQSGVV+7FO
CyyrRia/doifX+FK0pcvwjT62YV98aTx3t2Elpmf3v5xu+KYDKeyPeqJzh5Vrj/ejHM23aAnVtsh
yGtN+Au/PL8jLT7M+i0ZI1wynWUuVh5TpTUZXGG3cgq1mC9U99mfVLcZ3IR/FGSMsU0BQF5xQM/W
Nt2ce1FN0XMmkvppSEt0rmFf7V13jrbpzBk8o6jnrGmGa3Pq85NX91/pwapj4JPnBrswczdBlHM+
5EzL4tkO16EyeXxV4hrb1grTKy8HPGgZCu20turpUBshYthA0vCCmDcsM7ChPGWdhb3drz3Vb2hu
zwdVSf5gc6KbHKa592AB2fyiumG+S0XHTyeBW6xdGVR7f1xGMrPsuSz6XU5fMy1yq+2HNZ5a41Gm
3jjSv+SnD5wZtabvtMe+cJLvocU/nReZ91C2nnuOLOzfsdd1G4Chw/L1G8GearQ9OhIAzojVYl9V
jfcQNp6xxViNbgHy3h5EAgiJZbPrQoiWRkbrZEQYQS9iCGmSdKDSIm+6dYhn/mqVDbnVkhccDF6O
PyhK174p1LYUZvUjYw9ntGN2j13uzU+8SPEt7v/4RmV9SG4z01oc3+E+bWW1D1rH+6IoSBX5H3ZE
OH0V63VXAlmxIwNdFP6hu9kwhx9DFRmfyiXZdlYKe0dgeP/+nXI1RT+1yR87CWfcmUJa125aGI9x
lLPIoGo4ZdA/aI9P6XPVwzkI64FIbJi4n/EFic9Da4jPmSv1NTuVt0uaxNhoRn0EyInk4BO5fjXH
RntPxigDuRaJrpE70/XbU1cuYz/O8mh3F4p9VdVsfF12dlv8z02NKLrqAWziXDV3E2j1s98AiKnC
TB1LrZytpC22nlqTpHcApfrU27q4iYIl1wtAY75+e5fnwJrvQkOQR8YJ5TzDFb9GZxJty8JntC2w
j67Qgec3JmfoI+HF3pcwAqqqIvqo9AzZDGH38fPPDYfYDgGR1XQLHTV0yrWp84Ql0LLuEyN9bXM9
XbMo6CNtiOoG08a8YeYKw3yZ+j2ZMAZdEuvGbDsjpt/5FgKUItQZ0Rt+dgNdHjKhY+cn0ZfuORtn
OMbQErbQaaabxu/YusmoVXu/qQ1wMHPp5xvsRREjdHqEW/am4QhFA1RZJDp5NSoahkBqqvqRQL9q
h/29oAaqfGDJwlY3DbTFddszo4yZ61zpkbjSJvLGHSg0Ay1LXhmPnWnSMg1K+oCw5+gsDiwbZkzr
ADOIzKD4pgRYBQMGXZCI1V5he34ye16nUiIRccLUejVjZCOiBOfMrN18BZRi9ysMwg7++C46JTT8
tikO2hMEmPmuzX3/5I1CbwOlWzIa7EGuHD1IQDyhByQALgwrXUV29J3pTXzzhoPWcE2+3/QoDFRr
ZNclwwWRdbYGjyFuMwfqJNElTXTAzCH2qenMR/CR3n7kxL/c0Y2fTDYRT27C0Dm1sTil5QOuJ2Lr
ggxgiQRUoNwaExyWDvtFVzpAB1A1Dw7hGTBUU+McR8NtLzVOO9HgO8qMH0GjfLxdmB16YlwKEsIu
3AbDdZPBKIOPrt0FQTtua/rG+yhKiaGjLjkTy9D266Ix/S0VYnKSs0tCQKJvkafU67zzym9+ZXzr
Zvdmwuq1syf0FdRtzRG1kL1Civg4gkNbt4ER4z8noEKRNmaZgghPzHO7MA++MOxs1ypz6poUHgay
wUhude60amMGyjiSP0ycjo/HZwVJlqlujzCXFbu6mmR0JaskXudkbGy9tKjTVe0QcTbPWfIS94N7
yCcLiYfup2HLtKp+kMKzZ3rjZkNr3k7AFHnytqpy+QWYTrViVy9he8r+myQr7sG3WliWZEfmx37Q
8wmnd74n46M/GAmmJ0ZnjbjFqjHfMu5pH1Al5duh7H1N0iTQDQ+5/nbycd1ETOn2+B6y3dDkHMnN
Ij1BDsduZqnmNWTycLZCgwEwNviw3Yx17IxyF/RTnp+76pXy3nqevCq4ssIeQA20gvpuaDIsZ3gf
x9to1vVR6WSh4iTdTgUAcOwSQiBtPSOBNtHyK26gp76KRDR00JJZ3whLZXeVC2KFLMn22Wuprxiy
JPa1DkL1DHDcP9GsrT6j5zCjFaZ+58lcdkiYVyQd4ltAyFH15yQNxFVSduozbGyX3m4zngo3Hs6j
ofNv6MnoyyUWP27dq+h28GX5vex8MC+eJSBEZjVgXLjmJyu3xaVVxJZ4tNvxTQ6V4KzbiX6rEe19
ciofGE7kWjlWjCG5rg39Ix/84Itd+ygywzlAgI060e2KbJ0NpQZznsxshUmZkNFuTPST8cWcSfLJ
DplEhiMZ3vLzstueNKcK5JAOciALGQh+zA0g2EejSAm3UdBaWOUZZJqIBkKUdbklP7dO5hAFXYzI
ZITfAKSmMkYh4ZWPdV7WFzUX9rFtI0qpLRSjKIavm8ugZ1LZoVU9cFzyjB9aFQTVjK17tHoveMLX
U604dwZ7TjEjo9Q0+lQ4hsLr4xe3lIrZV2Zz9aesYVYhezn5e2m42oJ+06Q5jPAlHwNpqM1hSlV3
wrHGCgVyOr3krUcaV9+O2Wmw+x/xGIBPor1zmcKgOjtUtt8qaRIHGfndBqTl9VwPSJ86wDl7laM/
GvmpLsg4R9rtjVTXwg7iayxKjKZEkXVb5jTNFZYRkuOZSN7z/X9XlQkqmT0N7S3k3JUTqflEqkd/
m6NJAAxSJE+ouh02Lnw66Bqju0469atj0CvNuvFF6OlhJmdM7HwP5q1RjRZ2opmVXRoOTpm+eMDi
g4g5SZr23jXxs6wjPJPw0MzdPCz4K954uM212Cf4YC5MfjSLS9tjcyIR5EA6TvxKBgLiX1ZCKEYG
sPx48h856rCfkDb+EpXkxsg4/CwmMZ5Nadl7/i02WS2NehCpYFYctDdDrfRrPEfDbljGszw3nV2F
0OL2Q8t4kxF4sIc4MbX0V3goTuR/9odEPKbAhnZZn/LBtiGo5YqaSideuHNxHBLpaN9yBnliQc5v
Jjl7+Glo1qtReVtZVNHXOsxnnJJjcECFmV17hGGhBDI4xdi4sA7kOzSM1MfqvoJwT4Vr3KEPU0dk
7+VdlBrerY8yksQCz762ksH5acUYgOpsRDTQp/EpqpL+pnKn5FK4ufsgZBZW8VrPkdE/ZxV4e1Ri
+5LldjtIAgzpl5t3iHYJYRxlv65VXu81zOkHxYpLi37JlAwHc98WPb42sm0mjCAnZ1EWqbF9ScLK
P2Rxwo5FIXhiITUOpRMOF0o5H0ZXSW573OTUv3X1s1cZo/xCyVenyZjYBArJCDmZSf5am1lmni3Z
R+cAtfOGbgnmBYaLj71tTBpfJ3AKzLdtbK/rqmnIemtr6e6aapo5miVteF3ptnisSuSx6IPDfZJ2
JFPSwnr07O4Hsrd+Zc6UKm3jtCdzhlfocmpwC5sppOtySGoGQpetPDuWaWgh7rEOBvT+E9+/+8Uv
vSeinPVaRHV8oCosNrQ7vnV22m/IoYhAurG/6pFpwOR99TmCkAh9AQ13Rw2FgN2nTWT0gfUNmM54
FrWLYrhxaKTkVXsTk6g5oOH8mUBBvHVNw77rpvBnMwnjKebT+wS9sU02blc3KbrmaVHV4MiHUlfv
QZT1xCU01cZTixy0ogPwcSP09y6oDXbX9eCjhtaSS/lrO9cDjl8NRtAeRkH/bjBoxqWy5p1s9pzH
y78gQH7r7AbL1WAdmnA9vd/cOv7kTtRJfnvQNepfs+M/0hLMZBHL4m+qn9/auyTJ2JjwAqSZLkvf
rzdmdp6k/WhxY0kQP06ZYMvIBuvKVHDXPn6Gv+GEuCvL9he3Dqqn37RlVo4nuGCufMCI0F/yQuUH
r80oOXl5Vw3z7X098HJ9fNE/PUqQw5ZDH85dct1/vT83jSwbnmF30DlPkXEouzR2aTBv/MfHl3pv
Rgq4Pz7owAf4aqIrevcocxb/WUoDAqtOHHQMkZGxuAUZokE6mgRDNbdSW3QQizm56pHh/OX6y2zk
1079wtSFGgOkZpnRvJ+dxEImYBq7Q1AaNOArbpCh66ePb3K5ifcXQXGHnHRxkzEW+PV5ThbbhQrt
9qAUrVt/TKgiYt+JrgvbnA+ztqfVAEZvW7cUyR9f+k/vj2N7rg1CCD7NMgX750gldMVkxbYDwBdv
5FY6Ljn12dII9g2TLDonpgLTGHa2H1/2T58+gCNqc35Z27MWFeI/JjlOh1bUT7ksxujiZJXDJy+k
5Rd7vLWhz/v78eX+9MI6rDGmIAF1UTf+erm4bUwLXQaX65T7CDJhz+GfhIjIN/+yyvxOVOKFxZQI
xZrhHmFK7x8omIZ//ZbIPAEovr2bOuq/T4p30yA1k3hQz9x7wWx+RepNM2mkFf/x7f7ppSXU1fM9
4aCa/O2j8R01j7HZ4hOOxZ1LiAfyQJbYj6/yp4fKT7iMr0wGn29Drn/8hmKKRC9Klp63VWAgZW8t
Qj1BhcjkX36/P92QQEAJ1JeufLgMUf/5uuRTXw0a78dhHBs8HGP94gX1y8e387drvFvUUhfFPRs1
NnWiqWev3Yug/Jsq+TcUFC8H7x+pRbyKLlC6X+8jDLNgbG3VHiS16xUYOvtk1xWDsmFMvyQGK0xD
UDxJm4xZJBpCABdkz358n79/ehiAXEYofH8hrYt3K5qA5urAYGtw/6NtUsQhrbGpNZcC9OUxl2G1
+fh6vz9XrudD2KeOsi3//bfXLJrYxSZyKKuJAsXTd35i+X8pJX5/Fx1m6FD3ae3av8u9w9hSBC4W
DRYoAMOdrNN1LYeLDzb4L6/iH67ETSwyZM9yf6d5hV2aghgIakhiQUXR0p2BgzzKNnv6+LH94WcC
EWiD0nOX6ugtbvkfX5cnyxy8pF+jlTO3bfHVCIB151jQmugvBLbfY9+ChUb435d6t8fSo/KiEvzv
oUfPthGViBd1379iWqFCDNX8SbvUY+TtRVjGBN19s22iZ4BBxhYLKMYipr97u6ONVrYODfBSzPnJ
RcR8Ug6J0DEO3quo4BwomsrBQMO0iHOV2hY2ucGQA4rpeqx7OthYKnDB0nFcjV46/+VG31iPv+6z
7ODM9Uw+AAtd3rvPryhmwwkhRhxAR6nPYVmZ19YQ3GvPS7+W2FpP/eJYaYvouZ3yeOcTIczM2jt6
XokQm8ms1ch8bfefyoiDEUECAJ7Le7wmV3NEY6ms8wbl3Ei/MXX8VdTCY0GcWBPHMtj+yciMfj2J
WhyYbaNZUoGNDybPNrTw/Esu0DJkOckpE+v1JoxHVE7xtCHDtwh5Wja5NRCOzFefJJm/bFp/eNdY
l6CPgRgnudtfioR/vGtROTRUH5rnkhndZbBC58ivPh3irCWTizDr8fDxy/17wYMvHyG/SxQjtv73
BU9TI3Ma0bMfwkAR1QVnf9uAFrx4jlT7KIjVJaH1+kjkWnz++Mp/+Hyp5gAK2Ghxfj9ztLEejKT3
qgNtLv1l8EgFbZj3PLpQ0X58fKk/3CQCD1Yjeh38z/vSkbko503dV4dyaJmKEPfY0q4FPGRkVXv0
ujwN1h0Ddr0abZr2H1/8D/dJXeV4zMI5GaAz+fUn9UmIpe1UVQcEm5CLx+oxnmKkHplu/7Kf/H4l
sSxSFrknHK/c92EQ9IC6uLayBfcZfNYaoaYdTD1fkeP8j19Tyg0EUwijOH2Y3rt7kkQf9ngWC3QF
OBUAC0OnzG4AqXg7Gk/f/6cPUODZIAQTZCxT5PfbVpwWsgI/xG25pXMwAOHVzBCZ6XTFAh77+GL/
j73z2K0cS7P1q1zUfAfoDXDrDo43kkJeETEhFCbpyU2/yafvj8rMQuhI0OnsyZ00GmhkVVQkD812
/7/Wt94OQC7G1oatATgL49SthIxXj5wu586EdR+Z4qmavJ+JMu/DwTmzB5nH8us5kEtxLIX5aTDn
28brDwNZcDwWAiEGtpS1Sa3UL22Cq7N+ghTXHyhTntuNvn9Fn62oPwvgThmjAlGkB3E13VV6Dz1a
Ppcj+s8a12eHTJaAS+Pi46f53hfJxpsIGXYdXHF+2r9NZzbwAacN3JToju4wZv0OWubn2NHOXObt
xgaIosbR0PRcdh+n+I/e01Qc86/e9cIQ98IlbUwqVsSPb+btLMJVdDi1zMzI172Tj14JQxVJoqe7
2qSiRaVnmSXdH27h3OAoo6HuEYc+lmdmSePUPuehh5wnDtcGm8ZseXLVIJ9an2NfuvNtEtoGwCOs
dRKlLBQhQe4lTexmBGS0ECXuoyV5npK2l+ZuW1WF+4w+8gZ7xf002tWt36UpJm0svy/bgqo07COy
OOfBNwZnF7aNfebXv/tiPH8+/OhAYE5fDJKEKKOzAZRuoCWbjH5yEIo658cv5t2vDF0lJSXyhN84
DHMsDU4RltkOUTOc9LLfaUA/PPcfA3LnV0GKNqpKx8F4dPIqbMxHhawKJiIlTYQsQUTEqqY2H9/N
ezMQtBfKcB6Hcp7d6zEzJZpB3IpIEQ/h8e3dmY9nAwPHpvu9T4hK+/hy7z08bglrpEvcMxid15fz
2tghipEhOqbBz/nZ1bFzk9fB08eXeW/wzGnGYE5nyPDpZ4zyutCnksGTxbZ3nc6ebz2wf9JsKTd1
aHs/hkwme6qFzZml6r05DyEpgSQsvm8PPZROtcjEd7gLSRQlbuN5SsKNTB5lMt0xXZ+52nsfPMce
g4+dk+WbIhmOaCSkEoozJsB0C6eGRGkjOedlfIEkny4dPEQXLr+OE/P0wO93huowP6c7rxu0xzjS
SjCDiOiCxOwzenPu8JDoXok/p+0/V2ORXtmZa24jD03nNEqHxnIiV3oFCSIbPPQYHVaVMyup/u6T
dzlhMzJNm/3P6y+rDhrNhiXPaqMs2gRt9ay3frlEVdbsY9d76hTVCVdGNDEKM35Mh77Zg175FqHo
mBzZHuSQ49WgZL1wRiEJXuE+Pv4q3xlr9LTZgrquSXHxdEHMXH5DrNhu4xr7KSe93WigJcsAnGI5
Pn98rXceh/6iMSYWjwLx6TbG0EfYwl7L1j7Qf2oUHFa5rT03IyRF1y+SNaXy9swO451Bp+t07NjR
sGK9KevDuh5VHZbcXmJ/ieJQLA1UO/Qx6mlhQnJ5qOqhWqHG6Hf//F51faZss7PR34DnLeEjN/Qa
6KXoQytnqKlKZzdU40Os/+Hj6EGR+/iK771JtmyUAUA/+0xlrz82xsrQNlZV7oQWAhnVe1QJhdne
DJWf73KHg/TH13tn2uQG2UNhg6Vee4oxz4Map27Jo1V9SOfCwjWpVWW1MlHE/k8uBXwLTyAbRqhR
r29Nulbc5gVHNN0vi2uSkmFRukQ5xZ2un5m+3vtGYX3xeVpMK2/K3z2SOMCRFWeVvLvvovKXbVf3
GaarRRxikuwggP7zxwhMzjBgfNM+OR2AuqLXZjRTsYP8h8bPHW7rroYUQfLYxxd6Z2KmpA6ljuxE
CxvH/D5/24nKaUABFnAEzEL7KVRq603V/ceXsE3+HSez8qtrzN/ob9eAiJgmFv7mHYJ+fQGvWR4a
uJW3RucEiyCD6BuH2rCwh1quwNiED+VQE05r06vtyF2l+NehhiT9Z1lis1yDOdbX0DOyXWy29WGy
rOjG8EPCWMc++BpIrdjmDeIsTrfjEhlsAEwaG+ykKXVt6zVa3YT2/e3k54itCh13W5k39RakXOBz
gFLhZ9JW2R2WEDcLwrw/R8qNtrBPx31mI9HszSi/7EXd74Ad3cdl2ix5wjMti7rpAvaJ3CFOhLs2
wOIgsstGLJwOIM3MeDnESbf5+PG+922yimMtpHNIn8J4/XSdqoEH5/BtIhN+rlT7DKDzs2WKDaFR
a2KN/nJg/fe9OsRSsudms0f5nobQyfXsaCwqMxyLXVtFc83pigyW/dAWZzavb9tqXIauIYU/agS4
Yl/flqXSyKyVXwB4S2+kjGs0g96PKn2gCQ00TwAQN76FdXHmyGS+f12qtDxRDtenGzJf5hX55TY1
kXKcvkQKHipkZnGD0UXL1mhmOONUdh6s27SvVlmBSFB0BRN5ZfR7G5W/nQxib2od/NyWJKEAYSgf
nNzS76SD7SffbR2q06CQAsJ8CVc+CFZqL+60CvXgzkitZulNdrVI2wQMUDvJcJ3we3AQyl94PvTr
5CWBWg3VBkcX/30+YWRu2mTtCtd4rKBEnXkV783pDtZYIgFmXKU+P7Lfxm+sNXZOHFSx09rnkXbo
Yhy0baq3/ZkJ/b256LfrnG6MetnnGaboYufZc9wx9YZlHkXrj4fLewuiA7CGvgL9Nsc7WTW0yoAA
BZ57R9PJW45QIDiMP5Up2VpRM54xnb17MeqVnFnItXmz7XVqJqMiY6yIyMk5iU7b3pIbFKBoqdv4
zON7byJwKPuzWmDZe7P5zcbRdBJUVLs6qW+MxsXHH4xPZVb/amM0C5Fz5km+jdFhJph73hxgkRC4
p32aqQEK51ns0xKVRbi8DP3gTfUA+8omO9sU0c6SVbtU0jdvYy2IdmOIqSEs4+LSC710A29qfMDS
y4jCiGxNZ57He58t79mkjET91j+dGAcVgLiL2OYMlfxl+uFjZPR3mYmO5OMv6t3ruOAV2FECQzst
FTe9GCOJHm/HSVRSzWmfi1HAKenqMwvpe9tWilOINrT5/7kn49CEy2wHaC93LZ6RqEHiOhQ3dWmT
5q5/zsrqPs/8M4WK9z7g3y55erRPJitDo0dKAHkU27Arf4EpQtzuHOqyP3PmMN/7fjmR0iRj+8hZ
+ORc1A6eJSfl5kwzxviNQM8/AGOQNwpxYkn5NlwKCT81Z0Zex9XsNRD6rMysEf35QBGAhkdPQQWK
vjNwLOBqw2cUtfVdOPnEiYLaWuZB422UO3iPns2suXCKBsGUaBSAsbm0WRp/aIOBnQUAjJLat6Ts
yCS04R6x5Yu9nojN0YzXHQltdyQC2Sz2hn3ma3rvKfizU5cSB9/taQMWFmjTFPgT5lyG/dRO+qLV
rCdb2kdqpk9tPJ5Lm3rvFc/OLIQyLsXW08cuEz0cKzZDuxikH7q4DpLAxOl3ZYKFDMg5QJP+8YB5
0U6cbAhRzMDYNhguHDNP3nQoxowuaZbvnHzyl9HQAdiJQG0U5mgfozLLHqWRe6vEQjn5YhfwojZ7
zLupXbdI+rYC1P25oKl3njubjdkC7WMMfHPk9Z3RIz7OzHZzeuA6qkfnsojYNo5JCcO1BumGLvL7
mQfxThETVQJVn3nWBr9lvF5ZQ2VPMugZ0c0UIGUFSLZBkGpumgB2sE8G+YIvBeWkna39sI6WIz0Z
nBeWvvr4h7xNHPNAunCyoR7EMQem8usfoiGNcPI2zvEtJyatkdnXEJvZdIO2urCPPBl3D3XEPmKx
agA+UkTWRU4fNa6j/nowB20zjoH2JSInbAmVX/vCtrjYRgTzzI4pKCHKt7dI8n+NiLGZsvu15STR
Gq2wBfmjaHfwcNy1ijp35YVHMHnmXWoW6jPDFhPayEB4irzOP2Sa+1XrxvTMwfydOXzmceNBd+cO
/WnhiHJbkjWtyf1nqbqLkKXtlKPip1gnovDjZ/3epRBeozXAjc6ycbIBoelUVfm8LBG0Ea1k5c1u
PiXTgx9l4dPH13p5b6cjba7+mpxeWQZPj/+FcDJYSTGHA+gP4IFoGGP2mix9G0iADoWb6Ue91ILr
VpEtYBgivIFH5S8tM5NbyMf1n1vJ/yXNn8E3oEGaNYj/QQmsntvn//Mn+OHqOf/1739dxj8oND0X
vxMc/vpLf4d1GZ8YlwQkQpJn6FM4/A/Bwdc+oT3SkcL5NnOJ5bAz+Bvh4H2iEMOrd1hUaKvNBZm/
Urss/RNOUtpD8zaO4jOapRNkw0cIh9OyJnwI1JYWO2u+NIuCDBf6/ZRQKYGVImv0YwEHqK2WfZjH
alfbM+Ir0gr2v2U04jNIUl0M5NPSjIL9FkmYRr60n7HzFoYOmJVSLRbwxJnoA9PftJJjaFQCM3JQ
EIRXFQ1T429P+vrP4fA7GmL+Zb8NEoP2Baq7ebH1GJRvZGJe0w0Z+6r6iJ5J3epRIZY2gScXY+9q
cFlGYqw/vqDpzfPp60vSkmbzjPaWFHqe2euHJeIMU2RXhkfH8S/K1sVtlfVU07YUSsIKJnglqp1e
a+A+qdRVatlZJDTtfIeUwA3BRHq5D1xw8uQE0UjHpBsQem602CS9IgbJXBYd6cwz7igzEB5traAo
j8i6afATwA5plGiU2llUdZVPSxvxGoifoeBZC6dXt9kEd9LQJ/sZH2nZLJLK41I+2eHhunaDOSHY
RmCLAkYQIe7wRkjCbZuu27DlHi9HJzbua6jrmDBMcjJrE0T3SPETdUGLQ7L2CB1fumE8EmMW+6Ty
kMCurkltyhDvRKFxr+tADRax23BvuDOqryLCmx06Az9DgS5Q2P4N+dXoB+wETmlU0WcV5fwif7TN
/TjpkXqoSQjgxF0JKJBGEukNqwpV0itqMa7YOO7oyC8GLKXo0NYN31/YZNNSGCjjb6e6gJdkZoZ6
kp6uxDfTaHlycYPmBgZwqcp9LaHlL3sUXRMODoCIBP32/KnsIFes8TLDu1dTBYNPoO6PZnZd4yxK
HJwRRj6T+0cqZT8n5C0+diMBxX1X89dBgmHEqmg1cfrlX601FQ8pHi3egmO1bfMlAhIvd9ak5fma
52h2Szs2eSyxyMAMKRtY5N04lbzWfla7Hdn9ZgTpza/EnR+Oj++G94dt5UhCC0HocdYKEqWQu1xG
IRZC4WkRJAbF4J0BqR7Uu1inzVaPDMIMujf+LKrK7qrsjWw9J7qtMpuEFTh2arwHGtqSzOcDp8gT
jJSYsDvY5ElrX47Exz2K3tWvhl5m17hjw2djAK9FErPlLcmXcZ+LMO2fpKklCl4fn2w0ABzth771
llEyB/Dm0BfGg6EcG5xi6fqPggJYe2PEk3BWdu/y2WBg4fEOce7Un7VW2Wyn7FAUbP87nH646ywP
LAkR35Ywfgy54t3FprSGP8Zk7ORX/jFP/pBqULdxrsEPc9iCLMuQb6QBX9Uto9LX74lp4PVkqaic
hQgG3i1MxCyH1F7KrzwZBpcL2mHaprIk6anRhGy+NIGtbjEAMRAE6UNqFxscHLcpVp6jDYxcLgLV
EM7dJyAPSTtU16hNKwgN06guTEARIR7vjquQaE8qn85o89ckbfBc4OuApevw/h6LKDXq+3SahHiE
RTJVF61Ri/p6VGCeNxlZwsPDlJP5/BBbWp7eBn0C+xPicrUMetPcTz2buMU05jzLGhd0vFTaALXN
90MehNTyehdkHrEXFrMKFsuKKt7y5UNOleDFYVFnHDv9PCjaGu7XQg0QL5nMS+M+7gQhBp7uRc4X
lXmd8TkJYLPB0tPT8odrDvpV5HgkvXI84JoiDROFDzqsk2+1XsPTXGAIbn+agdemTzUzhA7RJJjs
+nOZExfkEUQqAn/tZrim10bKsXGBDCM5NJXLO2+zWr9KWoIjnrwuqNJftlsYBoHxY0W2Ua71hvE5
Z/2ZqoXR4ZHcB4XhQRIoS0fT9pFhEuiNzgikiKBkTSrCRO06Dr2rgp3lF7vvgtlufefS+xiWel52
D+RaiDUcgWjFh9EQBhlGezPzAyIr8Egt8phDJSWMESyOm9s7sBrOXCpOKhE/hZHVNRtL2g7BlaUc
g4JJptxL6WmPjS2NpZlr3wS57Iu2QBVIdBkG5WhQ3g5vYvg9awL3lwrxJBR6XXzGi3PRDXU1rtOs
Vjeo28NvttkX65xFagU427z1qqD4pltRvjEKjWx4ADf4UFq3vvZDDOGuTHEqA1TJLmMZZg9G0rgL
X2vazSRapOO9ogaPgxpP6SA/99mUX9hw9NcdIMYbpnX5LfG76K63suvB1VSyrSucctWIoUkjJHbb
x2V8FzZO9kCDswk3dVvA0GYBWxHrNh0y4acbNMPxokctNnMaXaa93izvWXTkl8LOZbRKpqbYeLFW
PkWOMz9aDE1gnuyuWDp0Na+ko8xFSGw6fl63+SOu3XqVdZa1M+b+NwgZ4wpzsWutIs0usGSObAdW
TW30x6rJy62XVSMq18ws97PreRPa+k0SlHKrcXRZYdCSX+ANyoFVqnf2BVEO/XrM3e6qaq3gzpeR
sxXNlOKWo7KB3HLyODc5zpWI2urIhD3uKBiO+0HoPof/dFiPTY3Z2LC6ZdWNCTjJxrnv4376qWlZ
cvQ9fzrWRe2f8wednIbZEtH55f90JiPMAqf9p6rMTQ8YDzSIloC/tCAgQhuIusKmCZsRTnt5DBjl
Z05h867n9a4I4RynIvQdOIbQJbzeFVnBFLnRYPuHCsLeVwI8mBhka7DH+Hj/dXIEe7k7RAKoSNjt
GbSXX1+nj8iXaIgrPFjpvMNwtZo5e4a02ipgwvjnF6OMA1ebDTJn65MOrM4YFiGbwIOXDf66nGGa
DaqypYg7f/3xpd5uZEl6ohDJXlyjnnAqdKxC35WQOrAoOqN+VcyQRpuiIYjftjw2c1XrH19P5xyi
85ngfLJPq4MoKRi2WW7DHoiCxz+XoAIzEmiRomE30sQYL848zpMiKO+Om5sLoBjKeHmnx4wxD63W
r1vrAAKV3RUmIDY/TKiswIWCh0OIC39rKfKef9ZEwvLx8U2//Ug9G9cMRVhKvcYb+wy5r5CqMiDP
XRfPdg84j0ofzunb3r0KtQgfQZVtcDJ5/YlmgTEUQdw4hxCS6G6MYXe63tna33tX4UDpoYklexwN
8OurOK1pVLbgXsg88FZODPAUDdf/4DOBN2hSVOO0M6eDvb5KWuVEzEPyOBgBdFkqRnwU/TjgbByD
Vr9qpeqnM0e6t/MXczpzGLdFx57Lvr5kEffBOGSOdRBl4HzRO3hfk9azFenoMK0LALgGuJ+JT+Tj
j+PtzEJhx6cBzd1S4Tm9VfSCsTZJaBxpx+gOSubJ1um91ZSAHP74Uu/cIh8HtSr24BRRTydLF7MR
l8oNcKkzoDPXy+PUtKQWWXww6XyCU/NX8/FF37s/ejoe/Xw0Z280xz0QZzOC4HjIHNiARW6ZhDZ7
0ZaDztmR/qIVeb0c+FQnqIRbru/OzsPXL7GMvNrTmE8OU91AWE303EYl4GrZreyn+qok36ogvYNt
shrY1w3stZqrviLQZGPBVOdwUdrP8EGan3RLTHadU5FF117qyHPytrcTL909kyYTM5JDgWYeZ791
SIvYHmJSPPjCc5MLxQFM3kQJ1kuUiXxqic+2/uM38QKsPH06KHvRv/hAit5oiMOMeknAGncQnmCv
qzyT8wMWPsJGap0lM5LB/L0nsX5VdVn1FS7tpK/M2Fe3VWNUGfb+bqo27JLibQtuPVp9/APfeybM
lC9mMt7daV9Bq4iQ6z1GfT55bLo1O/mmh8I8oE4n1HqotHNlnDffpgM7lNFAKYdPFOX465dQxc28
6Qd70lsBpA5tzicZq4LPVElO4x/f3XsXo26Exh/F81sTpTdh5Q4rqEkK0cx1UsAi0hqPU46tSU5J
H1/szTTNnVGdtvRZsMZ0drIvylOhyybQRqBXNgfLMG75shiInBI/vtCpqtpASmU68+bB5uaQVZ18
yGC9YuVId2AHUUfNtcYZrlsS79yiu6B93Rxl0lMJsUKo3tEQ5RicJUCwRZXNy2BZqdsoTqkTiIHD
0rLRIc1Pbl3vNOFQyqLqZW403Akcz6uUw/ELi68tSB7K/+lE/KLdRT3FuobO8nQrFAMZkm7eNAdj
IlhwwFJ1BG0fb0MNvuzHD+3Nh86l+AYsDGqU9N6I+shEMdpewfuuMaHC0E64fyRv/hphfHmcAXHn
6ofz6vXb0LdY1nAGzc0KT7fJHT15S8WUQyyqbevgICH9hYyzP9RW4D++FEQcF0svTNjMfiiVMs4s
AMbpJ2JxZfojjsmVDeSrL2qv3+Y6Kwva2ELHdNCJgMunlZZ4DkqtETexaRACGXjfSfdIrVVfNnpD
8HTJCDTrMN4Z7QjoH67EeKt1OVXEiVTjiSKkOx8supp/fsFm17nTJMQ/6fG1CxW44N8EHnPngzxK
KFwCU7yxk2Z6pCnHcidYDLZjW8Pf6muoiQvDaRB6DYrSWBOk1P1SCkfEfFc9OfdeiFzpEs5EWq80
Pc1vBqoNV7XTiq0CzniN80NMWwg9KYlZLcFsmkteGDibRANM49oduFKrlhdtahGr5pLXTqef/ikH
6Ck+QFLRl1DwbeCZnR5V8Di6Ct8utW+tJ6PPnJKiZMxgRpqWndQz/edQgyW8SETCePGVnIuhpGNF
1/2o+GdXVFO5d4Bn0Q+sQXPtUKVzKioq7NPrqXL/2nz2aUDlxc/mfU0lGWtRkdkkhRYNiWipjr0c
QBFyqnSPs1HdSvBn0TUCsQxETlj17U1jNrwQQ+KfJCM9l+ltOWmsF3XX6tUGnZS6TbE+XYSOU6a3
rtSbnyAFuQty0Ozpl+kUnXVZV/pcihogvSzIe+Avcuv2s01uEaJy3bf8dWok1kU/J31R0SCQDV8U
YNiNIwklWVEHoXLVThGFcC8fHXPdmwH/xs6JAv37NJjFvlJJJ+4UYMhpWaUTq5avFRYlnCgzG+Nz
MfR2e6vHYKVWKZ9LdM15FQabPrqDXAoBJb3v6wb0Gxx7sZxkQW6EY8zKwCnkCyqKnoOE4Q6xe2H1
gT7sI/C5Aeuq3sdXZZ1R0/JwyE1bRRfWWEDYosoYdpqq7/XCrrMtnFg+MFrHIGpEXLM2vOwDqNnz
9ZFiQakhckrqZrrjkmuDv1/heweIpf7w2ym49qZeXf9ZgrOzjh9jRkq/txLDfo6DKArWDbBbuftz
WDkGcwv4QXM/uATCPhfImMFx2diXdNBY8Y5qL7V5o7WYxmvH5iuqPIeTWZTZPFejmWvmZtJ038eY
BNSNiqnD/9mawfD7HNjmvJEILfZ2Xulaz7mezJXYmvL8QiJl3ingm9PyZflznY4iY0Ttyr2wAYJO
i1SLVbKB16Y1x5xk0WmbS0GnIRstHqxFGrG5IVc+jG+aouKH6Bq1E1i5RgP+R6/Ut065piAZz7XT
9NYr8Sxc2iojwTZJCmsG6cbjL0/QyVgnXmVYN6MuqQJHI3tjPLz64Oasx7QBohKEJGXwlW/RzUkZ
wa3pPrExT2FJ2HVLxtcii3tJzGAQTDm1eZHZySGrG6r1wEsGfUMFbfIoSSRWcMg1DcgWED7VehTI
pq5Phj9X/P/tk57pk87wm99W3zdt0qfnJoqLsC1fNUr//Ft/J3JDuifIjTqIx0kf1xNbt+FX0/77
X8J1P7FCU2BnH8U2nR3Of/qkpveJoyI7aQ5v7LRchz/6q0/KH1FWwRs4b/Q48vNH/6RPOm/Wfl+8
fdTWHBZmroHNXmu+39/PCiM4RZ1ulgbrr1zm4R9sWj8TBrGHbT4nvO3IYD40GpmMQfdFT8UiMZsz
O3PY/G9/Aks4/VrueZaXv/4JJUc76RGZtSvrUbvqvLsY1CzfcSMXRqWR/gFZZcFCfynh3G4R/hXr
wfhq9VAeo1UhRXipTWIRl96m9dOFpKNTRUi5LZu+okxWoieGRZM/5kycuISoVoCZTL8lpOXM/zha
oLPJBWqmchvn2PTEerT9nVUiKCYJx7ngMEnpddLasluImpMbgVMd6pgCgwTmd74GxBneIicRmhLR
MaS+vCDX9sZquQEPYnDsiUvbTki+ac0Gv/uFJbobgo+rdV/+akowdX574/hfdZyCTeg+Tw2/IU8g
WDtA7xxaV5UPMTBad2W26lUO5zO9VSK4T6qhXqdNvu5b+a3DOb6Ns+6aevEx0YvvE2CHNkmXGDuy
LfFd3mKAH78wi+JHriwks4lHqqA2/IBfsAopQV4UzWATAiKX0mm4GCDi1CQ4Ea3byyD5/zOdPMVp
LH/9jJ//73z9HzQe6jiM2v/3+j+iHfjr582D+NV/WL8EXtx0v+rx9lcDNvXv4TT/L/+7f/iXeuLM
fDJ7oxmAH+kuioJX3mJa+lOOsf/573/99bf+Fl74nyhbUYhAXmHimJtnjb8mFN/9hDuK4qf3oq14
0WT8LbzwP+FJMaFwzEJjw3YZZH8LL8xPMwqLWPkZqAQT658JL+B2vR7PQFIoquHwnFWusx/8ZEox
yZ3K0Zprx0ITZVR1cHkdsSKALIA2oiu5TonXKBej2cPFV/gnILDJ1gQMlxE1lk9xQd96bC6Zhiy/
hIeaTE9qyizrUfc5ra2GRv9O1Fz4kCtCsuLQsZ968s4uYfG11xMar2ATlwnepRJOxGU48IfgMpUv
tyKJ8AW3SXF0E8KDcgVEv27N72IgsvZId1sRKu0Y7UWfkGn8YKZB5140sIKJycucoSNUKzfnSIFZ
DGI0il57qS38BIniSBLplDbjyqw1cxm5ZvcVO9dA77rrc3GZmjGxT1WNHWOT8m7vUDPmztI0ijJF
URfED8zCUM/op4N7jRPaNZZjE0lGzuKdY3XGvnHbaGuoBHq9P67hzcfLRqtivKe0CbeJEZNSYabX
ToIiYsf/xLwkSDbIySonF6nFZFUvapaAdauLZ5VaauFpST7s2X2y8SRPeQ3SwlfLnpCgFY2Pyl5P
lK1udS2zL3uf/rbedq6+73y/ooo4+cHjlHvunXTt4L5uR8Pb10FrilXSSDsj8cpipwe8NfnSD3WE
S8ZwlykuB56B7BcVNMOD45fZsZUuz7LLIXhxUgrQmozjcGy7NvSWIpTR2o2d6bYqQivWtgGI9F2q
E97c1lSfjXZAEDlMxYpidB9BBKySjTcGAbN3bnyRk0mI3dSI6d7P3MxatOHgxjtLaF72iPGtKx7C
maOmsQ5YhhJrAIF+02zptY5asyeZq4DMkmR2rD+HDblCvDnovzaui3XeWEujktYVzO9hrbQAgq5f
6Ht6YbA7A2ftIx9Zpmk5JMvYJpTYKqucFC2/Rc3YNt5iRqvAubQNsrvhXgI28XCEC/c+VYQX28Y+
7OpLe2YTT8O0IGblyqqmCpsJCF1F0ombFpuCk+6DENGNwrayqLnMJpwUeRn9+FXXBhD5bhxsgn68
ozvXEKrAGkL4bXJR5ULbS9tKN21QGQcfxeMi5Xi8bgTGg9xSMdjqrNwMXkkscTZOew1kNS8oMx4A
vn8rWo9QcD10F+QTiKUFTHJTFm7bHjBsJHtOed9rTieHmpCOI0CjbjVNOVQewjVpxy8bS3Yba5I8
H0HieC6KZVgJXywkmakArKNf9lR9cRUqDp9uJmYWjcg0qyalGW8m+Z/dGF7A1cQsEWNlIfTvro0F
mPgy1he0LYOlVSf6Nb8+OSb2KGqEDK3cswHpfhHCNa48ULUbl8G2A3S9Sl023EU4tbuyqvbFYN9V
ZnZLxMbFpAecczttzuS4jx34tFrjH9xwuG18Ur2m3Fh52rgOCWwG3Rotvd56aKpq643qMgGWSQhn
pza1zMD9BxNK1cB6dExkQIBKm5WeZ78yS6uhTw+EJQBGvosFZgRwxUu/BVRKviqTYOxdWhJGd5ID
RNNgHy0weFg3gPlplqu6QGzRD3xbEm0078PZco5qliLyu51XZz8mF40lRQP/AGAbYk9NBx5CTXIV
+W2y66jTrhgV+k0YVTc9IFrhcVNTWVwpz0qes3k2S7vAZSuTNOIopWHdxkblHErZRkteGEckLBVf
3Sr6QnoNxyND/RG1ub4L3YaSR1xlII9n6xtCiEM3xua6YVq/aUE0L4hi9vdp4t4GTn2DrEbbME14
xzIRg7sEmt8+Ma90K6N3g34hzTa5SgySAKo2bbcaL2qjlVVHh9yObk2l/MtaaailREvqACDq0CAo
x+8+jyrfwCklBiKRLtCO5raBS8gTmpNvtWRDSrbJzyut58iKSVSNWB0qsEKpDoUmae+zInU2Rj4F
d0M6XEpR1UsF/fkBmdyDTU7sIhP9czP5X5yQqPbOdviOO4kBLyMs3hg2GDP3pZNsfSMJeIqVdWXo
YbUdvPpHATx3bddTM7sM7iUMDj7glM5oHmX90a4G7SrSzdvOlxdZEz06Kfhtg9xeDa/Kgpl27Qj/
m+UPSDkse5nOc6kU3rXXmNsmTtSt4tURr9BjtmUa9b6lQah/yeDwrWrTZagJiwqY21+6Y7+GrX2g
2tZu7L4yjrXDhrXqJREduL2jZTpm3jZT3bSPynaH7v3Qx0G6bTMtXoa+kEgfxIbFLFtOge8uvIGU
TvjpnfUDjns75z0K72qcNOsmyuesQ7euLrMuFstx6En4SOzoOzAQazkY3YWKK9aEIXvQrX5XEDrg
9xMLa+L7a6Nu78gjuqpiN//RqwIg0vglcdNs3XM/CJHKdImzID72I6muda5vLCKNjWVICsaVgn9O
TG1QyVVHVedox3a4GYU5LpouNL8GZSdvqUZDMheIPeTaS5mZ+twsrkPRN2Dn64h8QtY1GXMyGkto
+biP5aboZHdhEBuKasygGNJppIqb4iESw7w8k0VcOv5CePbVoOGJQ/xVfNZC2QOrGjMrjBGUJ91t
kQhv7zfpdFC9+WApTX7H1Qn4PcjRWm1IDzHnJBAdm69llQS7ss4abP39H7nor/XIjZetNbS3jV1c
D4UQFKTgFY8giFOk401t1huIuOWhmpwnr8E4o2KSSgRiOhoh/cogbvgb06u1G/QxeE4mvV6jqyQv
A6TKOin7aOuQVLjw4Lkv89TiZpv+qx/iHis0TjhwktNH6bfDAvuL94cD+WDVIQta2JGZPZeeO965
g0CY1nlfzdSWy9zL3UcSFeOVCBxtabhRck/2qoY+i2aM7yLnN01VrpQ1DyJeWLIwlUnuI3oaxjU/
L6QiwkHpp6zT76Mm3FvfL/ons+nhmXfRFRmH9mrEsIP2TepkB8e4wSmy1dZCanV2bKapJAuzs9gj
FOGlbmS7Ng3SJRnO5AZ2fnmL2KqCBe1F3Q2AaG83uU71JCZ/B39U3fcNBgmOqgSG+FMaXxRt+7NK
vR/MztmmoiawoibUPcSJfnT+i70z243c2Nb0q/QL0GAwON4mc06lppJUJd8QqolDcArO5NOfjyrv
7nL5HPts4Fx0Aw0YBe/tSolJBiPW+tc/lDI41EEzbx1Io7sI3s+VaHd3i8aDcE3cRsvQqDIL5hay
XAxf9E0mWqz2u3a+KewxOI6VmLZeor/kMZ5KJCOl4r6uB/GBDbKFgNpLGjy3G5P8YJcxPK3CVhxe
rVG+aqgQl5j8rH1OLfhijo2cCenNfUhS9iw/FIkUnwFo3c/41ZOUsqzxLlGiCXTMKRh67rmFnw3c
SZ/yuBjOXr/22725LaV1F9GoSN7bsiF6jajjbUHlESZ+StuNxEkw57g09MR7VQzxB2z6wcavFFph
QUpwEywn1xq/MhZ3D63AzN8OyIZgBr8jkmolvOFvv0xOsOGgPPDkzk5mEwoBOrbNqyojDLj/fejs
LrRwCiPhIJIYyVfRpok0Z6CqjoldkuYZ1d0G7mx+lJCXNkmTDeeSCLmokbdZkkmoh/hX5rXrX9Kk
gJrcMcNWXgB1NdnnA+bo6Ersgyk+93lC0QTHCgu/6Bkku9jk2tpGhi23ROeiGHeajY+3J4SQudx5
Gh1XydormqndMKwXYWWUdZjawxbOomZLSZ0N0NGwaTWe0YtKfh8DfN0o8vfkxBnkZNTPU1VWO+zE
YBumxQWjv3mLbwjE3InyEL4sqQ6xV3Mu5tWpquzHAMLawY3ll7zsn2mYnTvDJWSroFexOoeATbjV
YVN329qeMVOvneZqNMTeNYthvTDIxyI9L4rnqcMPnvkIx92M5WomCEyQFXyzBJLGxsoq0HpS6Qpd
w7KE+xmmVZR+VY3YElZFWA2E8N2Uu2AMyM/dyY+ePZHf6KS3bxs76MJel98pgElPTdqdyJYqTAxl
8UgH6NNtguyrL54bO8On3O7jvbbLYGejlaXw9jHZNbL8qmI2mHlUxT4wHX3r+tFns21QMeNCeEhG
NT3oGXp10LoiROVF5SPq4M6ss9tymvtbywTzqoh0WNpmxWHN+dbKgrOBqRDeJpUMvWGA1BN44w1M
kq8VPUcujFfLX97i2j14ou1vaHVnboaCrbecIl8NO5iuhzz5bvga9xy3NW9Em9VHrZp7bA4v5ZSw
RRJWFUKIMvd1TYsLQVceZDccrMoRIODZBU9eDtHMPJvKfybCFOlVurxNXv8l6uPPVaVYP5V86Lur
V0XP1bAQGzSV8e+GQYZ6TzgvKbFLGEvvZgn8T35dbZsgqA6KA3JDEFF9G5G9i2+5KW5su37IMDAI
jTYzw64nBmajgONuVVSNlGjGfe/qwd+oYlo4FrKIr8tpoKEz1ckeBXZ7aljBv89N8k2qkTUSjfMm
kVbbbEY7R5edOMVrXmUYAKSpKDC5sVDXTpXMKfKqxttaSVPizm51OINNOjQzVx2y1IibsLbIjw8r
BZHEGgXUXwYqNDq1fh57P2d4kgwnKmt1CgjTOdhBae/reYkvo9m7ewy+n+YGwwrkmXeB32f3ZWqI
707a9pclSd1zLfFSt/JZnfsqmvdEvDVPdjkjz2ysN/r47KpKmyY/Nu+WJR7Coa3iG8kUIOzBea+M
oeydXnCpkNUEDZHAh/3g2QYwpEdidBpTBJTwSEtpb2O4yJuCCANCWrrVDH82GJnjXGtjUObWmdxZ
SR7duUgPEH3Nn/2C0V5heQgBcu4YhS0ZcmibsSo/4foAFXocbqH0Ulq0CQihCn4H6SV80/fgkhcJ
RP/aKSmFmmU7Kn58G4yMKGi0CDlguRbjHpEZcn2ycpjLZvukIhOc2vHkFSXqj7wY9qtobMeOTmBH
4ZS7XKWHDDMHGir/sc8M+0A7DOoip+x1UAHxC5FtqivH9Qo10jHczm1wQdPqb2ocN7YWCYKEIxWh
wRhtUwlLX7y5NTcuPO5jq0graRpSiGAnm5dO6e7cVvK7XvorvmkEo9FfWEt6K9jddwQMFvdZw2Os
1gCNQFk7kedjaMBU3bhV2m0VGpHLaGf3qQVhWlXFNXa9l8oP2gM1tkYFzvJvp2lfCvOA3epAFoJD
P4OfxL5XTCkNyOCQqbtvS1XDTu6uMzPBTTNHTM0kOgOCRpiRlmFBkDXAasLXIyrblW2IXoFd2TGj
I9pRNCaqdihc5vPImxr2q4jV7Dv2SMw/cHkbPg9e9jn1HCyU9P2EmuOUtrO1pY28sEW/IMgs90QM
7mi3WMlMDsNuaMcNb4N5i6+jdfCnEShl4eBljoQSRDzOmXHys363DC7wrxZlQLOzlB+1bQCdjOPo
7y3mVuydjxaBjXyjodup97AofwzjhpawM0yEeWSjgwpsRZSO54TZBnkg5eeyq4KHLDZ4kL5z0KNO
trCYl2dYWvf42nVolYW1la25x6nO29ikriAmrRxj6+bevKHJyZ6KKPnmC33bLtZF+e6bFBaTtrdO
FEQc+d+bYSYjx0/nHXZkJDUWwVZnZSgy4PxFD9/rDh+WHBA/0Uay0+s4sa2NUFnk5OSLD16ykFS6
LUvwgEQslC5ZhHw6u28SNuiw7Rt3Qjpge3dEh1tng7q+hqqPPd840JgPem74S5zkiGgKOOW13pXt
VDbbpPPgCrmXuhCXxnRCAmaZB08q7/cgObD68p4AmUV4mhN61v0NLBWMsVsrDzbIrppTmmuGquxq
3QY+QuOQlEjKGjoBqvLuybDdot0XPgzyfWOosQklY3uyY+kTZrYPq0/3mR0IbW1K7pET1eAOvTGb
Nz2yus+tIpu0u4lE0IJa/KCw/E+D9odv1SohbP8Mv/9fisbDGfl7NL5tU/7Bz+XPePz75/6FxyNp
NKF5gYM7CBr/JIRE0ogZBYuXod8fQLzkX/81yTN/Q+kIWzmwIEm7nuP/O5M8QP4/4+7Qxx3sO4W/
jvECGJHrqO8nKgyQsHYUrnanIiPYzotJljSslndjKSDROl1iYpLjCBoa0XEQCT2TvTZUVonCo5qf
l6jXFKRxa4GcK5zANoGYISuoCEojSJ7aevi7vS61ahZr02Zpv1yi1Jt73o3a2kmEfdfAY4zHVbLJ
zQmmObdDUpKjmfmwXzRG4PsmkeRZZtC+HpF7eWGTkWjvjyMkA29NwpTJfPBgzJ0rZ2Kq75ZTecNl
4ouCi3P9hhv1smc8Snh9D81gRoTAhp/Y1NTHfK7BTD+IaOmNs0+VJagRYW5/HWIZu/sx8KhuzSGK
013Rx1PDUZMYzmtiBjPJZwFld3KpOgmhZzNS04732vLQ9XuxP8a3C0lg/r7CETF+JCnAhTemCm1j
FVWY7KYt2NXWSExJEJW9/s2YED/v09Qooh2BL2HJGYpK3yUkV4WRaJGpidFfpB8K5QrMczeFG5ke
Gsgy/lwsc3w3eHO1q8wlByX2Zl1vwIz8T0s/dQa74jjtoLF4h95dcIYbp5XR03xxMj3cepSNbajM
WB5zeFPU4Va1HUlB/NRgmOcH+aFoCvMKKRN6SLCvm8HPsLVwOW+oCrSt63tigCwWTO2Zm64nqc6Y
g+hhIE7xmcNMfTKTmXjPvExCiZwu7FLlfDPKKXuEmUeISjBpcr6MYJ+UIiUsKZCvmQN8MsJ82KZe
U57SoOzOdoRFpxD5Y5Jn6mGYkNfAn8dzuRz1wRCjSwFQnqZgfvLY7Nbkp6D97FQieixwwtxOdMon
FeM0bo5dcYGHC3yNWC5EZplTEbvlRhsiOcRTFXxxYwUO2eAwfj8g0XuLB45figDmzcHsc0AQpGmc
8fjhU7NZmg9NC1Y9ar28SCt/yozaeiW1uY5Dy1ZfUssVL67PS2WP0t5zpNunmPYWoHoqTo0cv0VY
e7wtIIi7oCaUaDMkcfcGzLfLFmgqIhntjarHy2Anzl2u2nwvidGmSYqj6thAcDkh6nOvUeURXGf1
/q3wypGybexOQabyU2nPAVV+RbIoqt07OTrVUclCXkZG+beo4ZhtxbWDUVUibvuhzj7pMsleeaL5
YZp6eWG4mx/7sqxvFZ4qX+q4I3gsamLvnDZyuddON9DYQNpG9SaGTVT7HlVFB4HFMIDODTmlV+JB
5EOwmC7e87wSx3xqIiB8P03PJc3nXQ8wcTM0Mv0INWsiSxmfpmuthvTaJUo/kWo+fsCMoT6jvCx3
xpQGr6Ca2UszuN2F5CG8GgCsMwKivMXaiyIpCGQKohOuLOMBT4cYrl/g7xs9ON+dodEHaBTzxymz
MM8NCD5UdXHqnOiKnLHcYnxmbsb3MVYZn6ygvswEAQFtSopTu//alyPUI4VrrAmDdkNqYgW21w6H
hozNvZWQdLdMrv5cR05/MfWY7nN7TkO3tMeHrKL1TLB3g8DQyweo/vOnvkqXL6iShwduSHQ3wS77
CBIvwsEeiy3vSbetiik7jijKD7WduaAefaWecRbL4fsJ3hZjtdTyVP1VGkweFr8AQZgiU+4md7I3
umi6e0/AugahJHM7swi59Wmnvy9WwijFRIPNUqaZAXR4qic1XJOouK/BC2+tyoo/YUCRHxZC6/eT
nKE1mXNqXt1UmdegU8GtwQTtYZ6GnoMC5+KbqhL5Icinu1z3db4RvKhITmJ7uwD0Ehs3dhSuUPvO
dUVbgcKI6MBeltdeA9d4kq0G1BM9N0QmS9vigzsz5ArNziDwTrvzF/S0pLuRYN2kFJ1ZdmznVn9m
YshwLSNFdVIIGLBC/j2jbT7lrQNjHO++J9Fk7WNMqNctfE4ArR6q6QZHDv3cln0A5Ost14Hi8K2u
eka1QoyPeVqB6vH2eDflOM5fZ5C3OYR46JCx6YxnIy6GQ9QKvPW6Rp4tUrf2fqr1y+g47f3k0APM
NvQxmU7JAydb/eoGffXZ70rv+wyBkIFH1yKeDuKvIBDZDs0peFpX4+Hn95d5ap0tZm8dgB/XGQZG
S7VO2NlIxlY+vJGFLHLU0mjVQ3cx4H1hzfyCJ2K3qzz0lngFpVHouJn6TsKj3uM2pD/6McneO7uK
i88yjv1Dqafo2ovIvwx+aWzyaWlOSeADTSsr38wW5xuIWpffdrYZ3GV+0V6VIJS6xw30rCuju0Yd
3LXMVmDWuUc3OZT9Rzx7YCPW4LuM8Axm5a0c+4c6bv2bhSDobybpqP0m6FOO64B7TDh4ZzwlieO+
6hQT30kxZKHuxc9/3bQxuF2WCOs606/umGfKW2y5CBogumar/HwW5Mo7/sHrAMlYE2MqQysw0PYL
rGenyvPfFJKTvZnKN1Rt1dWIS+eDDyANdW+SN2MX2GyDs3UPIdYM46i8rg8QNZ8Uh6Xrw2Eu022Q
aeva+112ii1SbJukrO6r2JLPnt8NxI8aQLm6cg6GmwEkwsjZwS+2kICSgm5Uskbeb7YPnhPbX7qk
IZNXdKRf9uMQfBAOxIBSt9behKP45ERZYtMv1va9ijSxntYwBQ95XHoHqOBVOJryxo+akcdOfDRs
BmBS253OQWf5Ozik+ltCMnS3MWbg4KjT3pEBVI29fjuHZTS39/WS13g21/qYJZZ1nLDeCxeHEcs4
LsFyiETjfaQWsJ4mGWQz6mzpffcLo38tKt/ZR6r+5Ojc2xlZ8CAtopv5fmZH3TFiYmWx5RF01WXJ
eawb4+RCf8A0Adg04tDWy5e0bgrNPDYaz1Y/bZ2K4w3Ly5iladPSZMq5j6hN9wKX1EvvKjtjutx4
2VZi3Z8xbLP7Wxn3msa3ecHppbhDZ2/XYcTI6MB5V+4Hm1xW0M55b6TCO1pV7t95wps4Fbz0lQLN
BfHNALX1HB37OouYJKuAFF3RCHVy8liErGzEvgTdJGFjT5mD1rKifB1aVMi0W49u0xAiucjx5Joz
GmWlGVLmiA9YHIEHtLkkIJDKOiiTbQUCDMU0OdAMojvLHD8MZh4/m6rKn22LGpDMxMUOGTfpu1p1
wWVRay5K7EQn06vhksSYi8B3qDjBgIyjU9oPoDVIpLNz1kGzYKQm0p4SM6iO9H5x+00WmdfCcVMo
ZKALSO3fRIOjtjA/G/ITmeBigSGvgKTzbaABYgOVxmEX6+mclOOyI/Un/rSAcme2+xS75Dr2VnqL
XohMY2mfC+WJ31OEBeAc+JORHw1jnLzFT2IZrNOMY/9mGBO51b3R7mq5vDXJDHRhPPg1gF6QDO42
x+wCKJsJTdWV48HEUClUTh5OtAiXNBfFLsdRlcci9/0MiYBOtd/KnOKGsNi7wU7ltXXsV9EymJwG
giJjpfKtUj5YYJFzY4qRWUABPABHqt7AAi7PTK4lMzh/n8TlfGbwcJfMtvUiG2TooT9VJHu7ZbMX
kCnDxZhwyFC93C7VTA9OSo8HgLJZ0ky+zoY1ATxCTCBd/BBEjnc3uYmCDlfCoWb5vRnY3OHJET3h
L+IeayOazwDYJgG+ebod4tEOF7/hmIM2ekqJcdjPbbeEqGWccLb7cVNXXXxb4o2xD1Q23zkmXy7z
8126dAV9Qt10gIEwLX7qWu9/sDl/dpT5VaCBDY8F8YLZHX44f7ViTCLgg7T301NWtLR1xuQxnlh8
dmmnV5idmaX+gpGZX3Jkm+of6J30t38mmPLLXayDV70lhrCr79DPXSlsLiYhS52exFQ1X5YMj9Q6
zZM7XwXq8e+/5yo0+ROX1aGfgWYLdZ8QqL+qbGBDuRiv8KtqS5c73hECvcs5rr79/e/5i48VNxQL
a3t1JsPoyP3VjV9V8wwbxYtPfQ1ujDDQPrn9ZO3yMu3udaOQXw1BwmR8tou32ovpqMclTu7IIlib
a2Zr5e7vL+mvj3hl2+GchHMbPe2vro+92WFKR5eBIqFcrmbRzAeZrf40Npn0YmvGSfNl6geeMxnz
P2Ki/qeRITylmqqtvne/QkN/om3+v4QfsZyx0Puv2ZyXfvk2/6/LW1PlaflnSuePj/6LI+78Bi3T
xQ79B6N7lYf9Qen07d+ktbI8TUiS6wvMg/8XkuT+xsBV8FphEEhu0s8ccfkbfxWnLbiejokTl/x3
kCV8F399sQTMZWKneJV9VH/eyvj8CVny1ES7kbfZkYMGWacI1gacSGSkG9bQELTZDTX5z2jUE2a2
YMr2qbTKgMnG0mJ1YY3gpHu5TIXaVQ6x70cjrwQ8hhpfIhNqs2y/FgRO3MwRdgTskeKWjB371NnM
WahWcVxiNitPQyoQmIxZjqRN5eza+DX6NxhBVa9l69evtbkgvoDEhFXLWAr/hjh2+w3wQNwWwcoy
q8rYdTd9Zfn1wcq9pIGNbawfedf1qCwlOVh3wUuPpBosuF7F/JD1pkesEYOXIhXTYwPqf4rUKuGS
9eShtrFKVQFXNZUPDO+1X1vfFHCGClQq7+Zdonw3qiGM+35mAN9Dpwr4GjWENqppK0aOKKR4AmPE
9mnV/lSV0R/lkMjnZfSn+1IiWWuliSoNdFjc/vAfY1eJXn6YAeGIhM7MCzK4izWRZ1+zBlPzPwxu
MIF9ldHq/DTJhr9mE556KYhZfptjPke2HBfgiJGrHWEE3JsSwytC5zk1e+kmy8YNJr61vcoofSVR
uGUm3x3vV1x5emrWW9dmKF1ilXErlZHdUMkIplMpBIcoHU6SjO0TJmB85oc5AvMnTC2KqaC/YF1z
h3880NyMEcHFKcJBq1+f8DBjGsYjbdtPLlrq6WZksxXbCc1WsaVVUumDUVh8hYp5BwKgIeFPvyW0
LkSqhOp1xNCE4eO7YmrEXskhoxWbr4PuCgf2jCoS82Pjtsh+8mIxmMKOy/ckWm2NYPwHL+RnPnZL
6+xncCE7hKML5dVqswfwycCmp9IG/LfCeipxx39d8UZWbcFCV5ASoj1oJD9piSz+9JKIa0vWRdSZ
Eiu0d+swrxtYDVTaPNlAdvikvfuFIbxFvIadzGo3ErcsPsNCLBQNFq8eurHuKycTcjtqc9yJwKjG
rRdMPOCqhpYNySBuYdlkNbVQyWgsDVXAOA+twSrWFbyWN1VNng3295E8GdmA0m8eJdedLj2ax0JF
Eywo2ExQsApWTCR61HWkt8e7kn4Us4R1ncwBBiX9+oh8ZA2nwqEN9kXLD+u0mR6wOsH2yEbxPw9D
sKttUb8y3Yte3pdwamCVNau2ulTry56tizRysXob4bH04bsO913JXCwWmtUERdd+9U8BjAu4katC
SoZ17rNgekr4S1666wpYX4k+r9MDDAluHtQnHvaqgk1Fqn8of7VTI6Jye1c82WMVvRhI/wCt2gxR
VqbjgjR4j5fTrdDlLpafMsh3xmGDfRdfx0Sv98N1TZurDR9BPSwwQ+LQ1ypoXvBJbPE0WB3fGrWi
hR7ElDjzVMHNSCjhzaKhiGwwzWVJVFAn4feAd0AE8NpE3oPdoslDYTKzn+KTtjURMx9RyZmAzVlw
4+BpuJVjAp11qhTfV5IaMu6Xdu6THdxC3jCrKVavLMmOVVjVmDzO7VRf4wzzh3TW6UHOvMuro+zJ
LxVmXYXI+TkMneyTUvhCZB3doWlG4qkj9ZQ7CBX4sWahQ84Gs3tVZqSPgWjjQ9QlOLit/liuonrf
+wlpJR9a5M/2cerZIuXCF56UYkURGM+DyqGaPUUmQ8VzXHnwyWVZYAVXRBljZXNJD71tId6DLd6Q
PrRK5lMMOnaYhrOmIt9mgSPq5bE2LSZ+JkYy0AFKIZ5wIsIWzQF126oGst6mAPCj0Ww7/G1WG50R
wMIFX9fiNl3N0opCcD1ZUWOyNQTryoGXUs1nO2v48VYctV9jRQhgmjisbiCjJ7muPZg6IrtAXW6O
vfBMvX9f87Zl8yGz4zvDS1nXf48L+G2fDgigMefie5rrMTKMQncPAxOaCcSiZX9rWnJB80Su6zGY
UTbW2sdATi48yB9bGg6JabFF/85Swi+16VFltdqAlmkj/KmFIe5tl7eLEM4gC/uR2ysxQnt/44rB
t1/GspuAubXTJPv3nRW/H8SsY+LrF5FCTngZY6y0PjrvFoC5ve5Sgmjdg510zluwOgRlvS4eRNJb
eKKVX8tkCk5NXa+HAQAFhzPjFGAR2r7bcXHYyHLqhz70KzIiN1PCBCC5s+ZkPrL9yGLcipj5Lroq
GE0Cq8QluBRl24GFeNGEk1+bBvnDkuXfMjPNPaLbOiN+4ShFs905BY+oNHlrVD+x1/JOMpBli6nQ
91tOFkrduF+rsnipYtGcg4hMqXEz++NEHSKbJ8v2gdXXgwj6b/6E3WMNS7T370XpIXCLmkECJkPK
h3/d3TomloSohWIUEXHynHqa1D8E47/rzkJKX+mb1gycsOm80PTA5MdNX4jCGIkkn09t0teQiIOm
iFYfySoMgu5jqXvYPq3eG64X3Nf2AKMb5jO6PPPj7Obo2LDTYwp0EqIq2FUz3nDcqrcL6Q3WtjZr
BNGutcD3JpM7ZtZgZ2FdWcVRCI3CLbVrOM22kntVWgPjZqZtZg83wEH0AqnRG+cBpnkNwWF24UId
A5YlMRbMuSdufxJcOmkvd/7Ueec2Czjm0ol44MmAOleM4tkmJ+Jq0EnfpYvyz54VsXoFlopu4le7
mOzaVWU34S6ivP4Cncy8ejiYyk1rONNbblfZ8+wVz+hxdX6T69Z+0AoGu9G1ox/aSxPs/UEO39u5
CT4nPiBqOwLeLCyynYbQCydnbiDrZsHRHPSwnacO7qdfT8g+7ExtehTjV79JsvnK/XK/ogwu90s/
RpzjBALH6fhM2gXiGwZQhJmPvw/RhFdl5n0GHZkfE2cutwIq314qD/PIzmkeWromyp/S3TlTMX3J
euvJQF0DINa2Vz9NlgcGdU5YeX2xx1fPPkTB4N3UQWrvYt0+6aCH89O4VEa7ttDVFT01WxSUOfxc
k3oXUzec+6IRZ6ttDKamVXtSQW/fVBK4kptW7galnQ9wdiv4AdrfGdBMYbu4BkqHQt3bOsPGzz8b
ixJ3HAIzJR9kEST17imH4/kQw2CTpSyPlkGijL+eEHJG8DDFaAMYFYPU4BPz2kYM7LK6Ca5L5jz0
KaoGZnHmo2oy/6YiQeDZmizjBqtsAu4NnywweF2N+7kbiDncRpa1nLup1CAnXfUpWyEOZhkFPoBZ
Yaknq4n8I9xl49ZkEIp4Xnigu/a+92Ai4ixZnCBFe2+GKj5NhlaMFmD+hkPTtHsD0Q46MW80V8vt
/mBGRCc6vtIhm3+8XcD0kAQl3Wkona81wvCdxSw0FLWZr7uVOM1ZI9+iBv7GNqra6ROWj1ieGQ2V
YGqW21mZatdpsLBIs6Ow8zfkFlcixU/R8o5mO8kDRPx521ozAoYR7vVN0hue2NSyR1nARuI33LvO
MR9hP+cCcC9vZmpxWGHZYxoJcl1FVtj50VvaIf7K5h/vk8zSW0xoalijA1zQmFT7hrm7jA4kJBts
TGT7EebTjy+Gai2fYw9jHfi2ItnCCKIDSfTOc5vqSoJcuk1lN77AXM1PC9PlDRxjtV8wKN8x8eJ/
Zl66d63cfB7jyWeJ47JgG+fUWQs/NlL8CL8gDoxvYl3cJkPXflyFI5ei8a+uKpEVUA18KHrL/ITI
wG020KKj7qy0nqGUu3VvngqFqOlsaLFYCE5kFuxlIHs97jKMlYcNPEkZ3UUdxsFhPRDtPDkodV8j
nbOpR1k21jPb98xgDyvLZpEHL4O94IRWjk5rE7eGOcaw981evvpJwam7qrNcuNy+JHB6jJzios2G
/18xKwfocAosAYbGwtTU6alBk3d/r3JsKUTcweZsSnWdz2dTLNPjDKmQIFI86QoNBYG5GfXZTx3/
fwd7E8gN8ACigbY82ugVuPmpde6TKE/rLs2OUQWNbVtUFW6fi426+ZM9Lzge2UVANVKVDiZuGwQm
/+SR9VewCgsiKWAF2cSgcRW/2LOMiSuqxeriozMFPpzEso3TbR+IyLoVAJUxxWZUH1KZJjFqvGgp
d8h/o9u47MSTb/bi1q4UVeW/fVtISpMQaVxwjb/gVaXsoyrJ7PhYGpR+TKumeEesNTXpQHMMpcCi
8ukLfEFW/Xb9+ve//Vcvr/Vm8OsxIfcJPOTm/CJRLWdPMWZauCcztmzHDC4MQ81W+0XGA0lmB4WK
HH35pLzIOIm1/P5h/j1Aj7DubHceFGYsGDYkx27toGsdl9n3d0fdsVy9b//hgq2/IDAO0J7jod01
TaYa63//aRkNQZwakkh75DADWrBgnvoWOaGqKZqcwMGCpS6QIE6tfoP4Pz/qDqzi3bw6rabmsSj1
Dw33f5m7JX5R+XIL8ZmSNmQj20Pm+77sfroiw9HG0lM3QEnFyGTjGniydEBSLy0QD1x37HGAFCzs
zkAt5ake6C/KEVXgQTBdQLza1msPxp39+1sl/7MLw/4xAJYVrvluMf/zrfIGk1FUo5Nj7cZUqHFF
78VUchwbb6Iqkm35oYaiap/mirIVHknVqvNgW8Njbw+Qk5JhDF5Mc6Zbht5B/yw62th3f0xSgSjf
07il5o6YJW2aFespA5M324DTSGnqNROM1arpvv5oStMC5+Z+WVGAcq4xpIpSuFdDtkz3ax33lq5e
XeXS+kphJkdi8D88J+sv7go4t+BeisYOkhrhSL9sQIkwdDoPnnGQicMeaFULbi9+v7Y65cTVs/EH
N8jsBuNDaS2AJ1ORcFkz9K4PU+Byt2K5Grg5i7Fazdr8KzeLPyd4yjGqV1pKadXrw4acPGHq22Ou
VMUgYGGKKiHexQgojj8MnDGjAbxx1TywQmgIvr4/+/+PRP+TrwCpLWzr/4REb9/Ur9YCPz74Bw4d
gCiT5LC+M6tTgLVGq/2BQ0Nx/M0kMYzshjUmBI+B/41D28FvJonEa6CYaZkMW1lh/7IWcH5bLQCk
x8c4e9hp/x0c2n6PlPo/Ax4bq5R1gsVBSnooy/nXgBo78OvWnTzrZjEdO14OaRvPXbStLJMopPZq
dFg61QWs9M3gw4XbAJIvr6BnrgitVBxbPHVuIq59N2uj2BM0VIUeNnLXKi6PSSP7s69xkmdk4l6q
vjQ+YFhVr6CxcelSn6rPLtwPAz3Hc+YHHWZaCFUPotbVpmgzHbptO9PCLWJvAclCgRgiech0EIVc
N1JQJz6qNLm6smjOhKPUm0RHD+Oi76a22q577MYuanHULXJk3/VxuM7ds7AjyEsq2Cax/toD1G77
rG7DYmiysJHlfIW1RW4B9EM6ri+JgUKP2AtjR2kl9qBQy8FZ2S5lbB2M0ik/BvOQwZNT6RZHhR2c
rbtGzfaO3RqCmtWBhXoFUISDz7IsXH5/IdAtz9qmJ/CD49z26SPK6WpbCEKIamUF4VjNEWB5PZBN
nt01c2CGGhnjDp9VsaEGYx81SeJOTEeC7xoO9Mp+gniat2e6sWsiqP2oSx8Dsxh35NAfgqI/4oCv
SOO04OMFkFBtWkko9ib7cCZCWPovUNTmcOjWL8F0fdv1Mtrmcx+HjWO4O7zcPxdtsEUWXJxreIiX
uknnUFrTrlo8GAR5vUdkXm4ZgKJl4/DdaMc9BmiUu7kyQ19ZSFqXyHghYqva0FI6uxaAdSN7RAOW
jULuP9g7jyzHjbXbTuVOAFqwAaBLgJ5M76o6WFkO3gUQcLP65/AG9jZKKj2p7rvSf/vqqKMimckk
Iz5zzj4auqujSRXzhL1wOXaGN4Sui2irmwwHSahG3zDpNlJIVDOOF+8nJdBtMUva+kb2Ede0fW4x
XDBUwGblWG2oOjni8Iz3iaVAmbe0LUUBrz1rn+pOvHjTcsnM0d3Eg7B3WkVba+hLsneb8n2BZ5lB
9d5ndSSZfI8obPxMO7Wm/9Vmahv2MBxCPhNPRTdtxMhHwpMx+clZvVNxPq9jL3gFcc+4w1gCuyt0
lCzOsTUz4+NsL0aQy+48afmnZbYnkpG8Zpul2XxwKoamCwH3LPD5LKRV1oZu3IAVW2y1tdEjBkwv
2zA35JvW9SVu+ykKiTpDhg+pbm94/AVr9Mw7kZVyhzH9WZoivlY63HfL+xT7nQ7V0m0DpxHaE5gz
zO0Q2OzQLdL0oRyAAkAh1xk7IB1uUl8+6RVuHJTX+cOCKj7suuXa9bLYeRkEczNKxG6h8QkxXbrb
akLC0ZuafpcKia+a5LUtt12yghZM5P4WqHs3E0eDNhbUiDcc2NggKxzMM62JCjWG8s8oaXgXPbyH
JuONQMT+iM8TOYzu1BQ6TqY/gzJBS6sZgm9uu+yIk3MDXy1sSpa8eszxICOPUfrJYBziIDMSCfsL
8gIhowA8YNYhIJBU+daa0dDwo6qLq1UW/1C7VNDn9gi2bxj+fEoHMARZtXqjWjfeKK710F14Pxs2
GQcXqS3pEvq3KUoA8gKkPYErZGQj+kfsFkdqYkFoIiB7WzoPIsraLRueGhMQVsUFgnFo2/AlzNb/
rPriIWWlxXbgrkCcBjM/NfZzqn0t7WXeFRISfO9e0pF/37nVfhTzOp+oKrgLmsQP2TXhHFEGgErx
Noadvrd1jN3MY4pcm9PBXQm+Re5qm9FTfWDo3rw109oMJdq2QI+FvM6mu1Ol+e63KEE8BBwoITvn
MTKTOChdf7t6rIDVZKAU269Dx4jOXeYIM1Vm7fXCME6RVxBsUZjDFtVUR5RK3oSjX3qHBGdWXZgf
heguWWxDtHCmF28kXwAaSR8QWiGOmLyrJ98fXgnrGcOmcb+KZByDIUr7YIyLJ9NQZ9fu5U3jmae0
xijq1HXBXgcyuC7viiRClWolXoA+6JtEeBGmPqIXZ1H13rZVGkbOnG1bmCQXNlGYSCbpbRwr8g9F
BvjCSj6iXPafZhvZaVEZ50WQ5TsQF77rvYIZj8crVsvyxLA4vYOlgKGYS2jSommTjz7fZyMudlI5
RCqUzuO6DQtF36bnue2OsUQfOAyWtokZbG+KhOslKVvxgTiytzFS6uDO2CGVyXotLpKdgsSyn6pJ
27E2YrhSDj4BD8OdHrv4iW17/cEhJ7RdFPSOibwmeqjxe25Hke6mNiUeUdjF0Ui0V+VjAWu16YuV
4uy0CqWOHnRlzppUwueOxIHzNz3hxh1JXOSUGz32ekp6Jagt09qni+XsYsZNOJwaK5jsxtjHbvY6
DqlzXDTvae67c5fDF2De+s3SGvdUVEW0jpqWjd0IY+cgLNwadqmfvIZ1Wo0nGvtQHe0kI5cQn+Ri
VZ8K6uL+mUSACF07AzfQmocJuQWCtQnZdD2+9PRpEAmyFngoAFY+faWHV1r6KMrchE0HXzIskU5n
HVqzRulFngX8xGdL0T/i0ppn2Xnx1ulqTm8yfpdmTHOgQ5HzYNkl4x9iXZB6VCdpDZ3rB1lNVKez
qbIi1RJUL41cpLz+U15/h3/9XXltMir4q/L65usn+d7lf5Z4/PqgH6W18wtjhjWZltue4nR9vj+W
1g6ZDIJ5yHf81g+Fh21RWTOyIdkan5D3vZX9UVnr/00lDRDmz/OENV6TMt9G06GvQPp/j/1TGivM
ZLhYaCiG5LrkEoVJzsahzebqQnKRPaOfB1yfIDvFyrzJ03x8cjwpjt3SR49F6UULJ5llXqWRiVtT
duIywc8EswQEF5hngQnVtCRUkCVVb3ZXlkRtucysB9NXO7/30hsTTDjyQBnjzuceYqWVdAFIFOum
j0sngEba7vTBK+/yXK/uenI2HxjH49xkeZO/gIAaT2sCiNpMUlRvyPLZ/+qJBnQWPOdDkXjlAzUt
Vo2c+ozoLBzbbnwnWmd50I1CPqxxNIwr+fGXqJ+22mgx20RCgc/YyoNBGBMVjI0eL8U+8qQgqry7
bslWpKsjFOQLeNK2bbo7uPjJa1vmag70OmvIKh3MnZ+4xqPrtMmDM4lsO+j2EBO/VU0X1rbmxWu7
Z1SDDMvRmrgwPQZ4xbrVLE9Vr/JAN6ZP+TThxbeGHDyMNqQXmgqOgqpxuo+kpo0crfwNnwta6htv
HJKd1ifLSZao1jYJ6Z1hMXjuSkMF25Cx2rszfSQ8WhHf4gjOdiDQckhfLM46cgsO+liPlymp1KXS
jBTsTAnUsCeY6ZFdukLU4OdBj/T5lpF3d5gR2F3dVh8vdlfNByYx1juurvoEmKN/JE63mDAla/m2
MhvoLzKBD1Y2trpCUtV3reFqISku1b2GHuKxn+3+A5Ov4tuMmPLJHLj9RD5Vt1zn2o2VugTb6P0b
71UzBwjc/Lu288o3S6bDzvCaKqyQ3+KHykF4644GbExOX1q2NLeIsaEZT/0U+NaQthsUPjHKfKxE
nwFVKRkgkgUMpHGmo1GF7bC1RZXcU53qOauftufOKdFE6DV2aAjyqCvs98EcvPP3OBOAe82NLY04
UJWOH9ZcyOPq4mk3GRqqqEHzs0uzwNgt4sZjbyVYbFZxdqc3CGvTPF5uczTizSZzIu0zfn5usSju
DH/TjgJ4EAe6OlepcDm/kuSU5og3mS1mEDEL5w0rPfqVKZsuws/1bWJ36srAhW1e3bTDvdTi5UNb
NEQCa0UznRsnjZ98BP23Hr416TXxfhjc6i7Vu/4B84i5zR2rRxY+UAPzmaxcCpYWbm5CaFkoOsI6
WclV2gjPkiUlkIIIH40hj5Qp3boONtAAs0li5YEovHzhGGnu5gorUhW3+nZQpbNNtYatYGKgDMaV
1ARum3pbRMTtbRmX8a1MbDMUrbA+FmmBzJnv9vTaRQmF7OSp+RHjOOA9a9TTZ+BaxsERUXlSy4Bx
rGS/GQWD1jrDrsLWRY4XGi62aFVe3mjo0F9co6KocUUdNYHdthEnSYpSfynrL+ysdW+jRDldrcUt
Z/40TpoTyTZoL/HQMe3LiEaJcBzHE5EFRlYHkLPZFU7YdsEr0d3fs2IxXmUXVSqIoRY07a4QtaNP
VyYZ3oS/z4rpes2dHJq49IN4nAXX+6SrTn+MMHzP4jl2S9Y7vZWoARIZ3XN1Whr6yCXo2d1NTWgP
Zj4+ymyKvc92nEdJBWiw0EfnuYT5S2Ct10Dm2GlK9dmX2W0aI8fhZ0jJxcXs6J8x29/VARaM+7+u
A8Z/Hd4RRSWpRFP89Xtx8R3h+esjf+g99V9QjnIm2jrC7N8LAdf8xXFc00TAu+bS/GnGRvmgCz5k
WKUoIxwGab/P2Mw1N5V/DhOUzxJDtv+mMvhZQo10mCcisALtkudRkvx5zwAgYMJm6i6EbIFDsBY4
unTjL394U/4/O7Gf5aTfXwR8MYZlfs9/y4rp60FrwBsvB9xI7WZyu4W4ucENcOL1279+KcqqP0nC
15dCOMlJaevoWn+eGNYlJ1IWW8thGlLi6Io0P5sm+AmjbiD3EF1xKMHa7KfFsTegxOq/efl/ezs9
vN/r3BIOGH+0n3MfQLV5zihMHDnV+GSW7quHbeivf8NVP///ZqI8+foSjm8yY+XvhtT+z38xKbVZ
odhqVxHn0+RYL51v1IEyIULqS/v1r1+MIJd/fzkb0TsVLOtE29f5IP5xu2LFrMsnKJkHdiPtCder
wYTU18pT7nAYFwAQ7WhsAaXGba/T9tHjMJD02XCj4kGwQ+WE3sqMueSSzMuPkKF81v314APlKIq4
3nDe0uCardEg8E38jaSoPCJvsz6ZGU3f0PUY39YEWNnr5guMEUj6s89AB1qbdZO0iqlfkluh0ufp
Zc4ieUlFPMYbxsoyCe3WL58EyoHXdHbrjV9KHJtx7dw6fZU/CPbim8GmdSbWMcY6WxkbjmtGzJ5q
CVNx2t2gluXIhXIFgTLsrLL8ZrvFQ53anwHs3fcS4exoewwd9eljTJvKS2Riqzk8ZwnJNsybpd2j
68AfWRmh02XjV5n47dHNkttmBpSbMu/c2maptlRk4maCeYZJUEQnM7ZeXM2ITlnCjKHt3BW6N3y1
hOY/TUQrhLORZTjV2/ipp58OFCNk3R9iRCIxbpoxGg5Yo6NtRjrgtepomxNYJBE5XmcHS3u+HUEn
zuvVFPvYtjPQlSmZpk+ty+ouoT0JEEQicCFBFrZvY0TGrpqkFM925WqvST7IW1RdPI9H0MdTbeTD
uZCpOuCKp4KWsi/5qzrJOSpbea0L3dmaVZvvcPTwESnb7K6t6zlgdGls0WWZuyEt9BeWzx4QN2Y+
WpKa6oNKdcCjgT4bF0JL46c0aZctGjBjEyFjDBP6bbyzEMTp9mV0iaJE3jdLJe+YOF0isLgf8Jv1
TzZUswPwEONqTJY4lBWfBRAc6U711bSvSutDkksH8k0KeSpzrelgo0271wUEcs1q5HWJtfpOoQ0x
OzVfMZk3qFKaQt/JEbl6LRzqTMzNVPcIHvbSt9UZbxwj7SURd6nb7aLIImYm6lGT+EaMrTVPoEQ6
r9MQn+wyasGojPfNnD8DgqNvGFg12CDTzhiPcnI1mZwNKh7vSXs19qaV6geDqJ/DDI7q6KAyOzPF
RqKqx059W87cG3yiCSoiHTbW7xGEz+8d9r41MpZuL87YcMTC3FsTih5RUDahj0REiVHRDVu95dXi
3EKH5OP/DpjPgZVFSXaaNC/64OV9hUIz9vdxFI3nKcsy1ipqDAR6ij2ldMR3v9Q2pq3TNEWKzsDJ
/Y0livG0mIlxmdjT76JM+C81TDf6hrQKhZu8W5H16hsLgNW+1x/SadYP5mB9hCp8YRUePyL5sJEL
8U4Dxzr1do2nM8rlZrFBgEbjkIetRyCrWLKr1rVQrtqoCAn/+MIgFwQv0YDzxovi4Rhpsdoamn4P
FGzXT3V8yDSMz7XfjPsl52njSLTP5Ey4JcfTqIVNK5n4Yhh97wayTuukEdtu2rVNbD05TuMHFRLT
6li5Q3entMZ659z2juyCmTwaCa3GWm8nCTSgjWM3y01U5D3jrqiZn2sm4hcOpOVokJC7oX7/IOsR
+K7vrbPQqA4IwoQPpCeX2Kv2CRcAwF996DdxjO6gKI3qpiu9YzGYzwz1QL5FBtgnDIK29DRAvBoL
pVzzrnGUf40mhKNL221dhVNC6XbzKVPWcNvQrvsbJCleyJEgbtOZNoOgteIoSpPNkEd5XI/L+FbT
KW+ohnhl9g2opArBFwiw2JR9Y/9QvBpjqz9F7mLfkzYjsPoxejSKMus2WDxQ+zBb3AocmHxPxPSl
LGftNm8rtBhdxcrBzV6cxIG16eMfplkrVpj4ZAfEmDnseIgNU4trXworHVv8GMtAy+hpBzxSImhb
97NrWMwWVklJ2EZOBhXJc9cNiLEnm6TcStOeYbzNhAHlNgwp4ScHeBfI0iflHJzecW5FauSHRIvj
j56zLQkJ3xdzwts/JNOzwcnFyB8IAW9S8WSRGhxgx0FJovW5+Wi3YisI+3ntIZh8nJjM3wgplteu
skIixyFeI7qTN8poeuCITG97iN0HmzzcDbBxLeTy/FahANtEWMp2sCG6I/fjeBwyizOjxQEtzhCT
ZrMIzaJTv9YV/xT5f1Pko6k1qbH+8y79uX9P/ljb//aA32p7Q2cd7lA78xEjVMNaJ2s/Bn0GO3R2
5L7DNp3ATpva6gee3/xFJwvEoE79vbC33HWvrlvM6Vzq+xUi9COZ4Lcam1CD/6jX8X4qRZn4Udgj
2NER7LBz/TmptG7rNKlnb76C0EExGnhjM8+7UiB2KUuCExk2rfL7GFU0DlxCCuc53U9rAs/31DrZ
EipqNjUJQmgAt9+9UMk8O3esrDtUvnUxpdAP1+6cCcKhLAV14IPmzihDA+UPDE6eE46bsjmws8k2
lGQDkxe9iLRbv7SH8lTLjGDFwET+7H2zGrDV6jCiQZqGY+wqI42OkQtF78SktB0eQZ/q9qNW1S5j
QwixaG6zkaUT76VtYS5F3avzskjNm5W+U5oxdH02U+gnSyAxaizSm6gsk33rmosFvlRET1VpJk9L
X1sHfqkaL7PSPpEqlz55mU0cOc6R7B67900/yfaIsx4tZx2pd9+A9ys7BjMMDiRQEHzdgV8PiKzJ
0FpcszplMfsHxhhLPmITHUckzGeTPOvKWJd1001C0Lx2ZCG3mhhyLWbWMRtq0TFu5gRBR3bjmO7e
BDih9kOkk03CdR9HxsoNygE3Tw8CELO8NkgJKv4KsDXMcjh+/5j/cyL8zYlgMin627b/9FV2X+c/
ngu/PexHz2+RA4TH07dt68eY/7dzwXXo+ylxXBbOSGTWicCPY8H4BaOoC3V7bfDc74fJbwuANSGI
pyO9B0Wgjf7uv4oBYlbwU1/nr8odxyM60EMtxgX5577ObCVFL8i7gz9ogDYqaTH7JCwvPycgBs6T
LvnSxU4HmUtPE4UXs+rvkwYRxD4HdZcDbxwgNkNcAAsRKQu0OoQts5lQ74K9T+8x4eiwF1lax35L
0TFp401M9pAVgpuOniazct4oBN4LgxaEp3oauLEf+7xe7jvpP9Vk/wRFxYhgU4si6lALM5eXdFRX
Na58MK5246ETMDz6pkeunLOVgFaUmg9VNeanTsI4rEuPr2fDA0fhaluUu9NNOdUQDjXDeIgWk9wd
QLbfOlPCym2Q6rKaLGGnxAPiBLyTOQiyAWL2MnJSLXaXweHjjfqebyvd5BN//zTQtI5Hj8bAbBRk
hLfnbPfrICvVcQGEGbiW4oGdM3Ym1O0VKymwp/qviALbOKgKT39zS2Bqohn8wDF9TlOdtJJ+7ORx
0BSvbkBMY9UHCqNLewQ4aW0p5rS+hCWcpiYNUMfIA/k+XbHZxNoHpSznEchJCWNKWcZFep2v70fH
KLDhYbQJh1gZb7Jc2+p80nm2okymW68ptG9LMvrBZLXRKU+m5ItG+XTTMNTcf//5uvWn4pMt4dHz
36MJR7PaVPjQAldArdrpUlV7peYB5HRDpFDNm9x5sGaqZVjxakh9KWQNJB0b1ef5eGELmiSHqDDy
5cDYWVq7xHFhj1rL2oBkEVDkSqvz02LXx0Ha1M3ET1A8pbH51mi6J3ZGM3vQonObCVNf8lnwmvyU
qa4LeXVg3V3npFvbJYWlLpfiRWpW8Zg0cn5rm6S7eLC6n7JlgCdhmVKEtKbWqXJUfI5aO3nNZuRZ
mOqdM0OsNPAA8WC37OnnB6DsQbawgHDwiVZ7aFVgvpwWJDoSebHGDywflmqc957d+fuCffW3UZCD
AHmrLGs0UASXh7GZpfnOz/Q+ucmLmufy8TTuRC3M0UQHxTofN5lElYJwO+8eotKfr+ky5oFFURku
vR5dS1GmRLnEo7c3et/YSWxmLwXzgH3pkf+3yQVYV1Qlaentc0PvHvvafnP6Apqxo79yIc1ZQM/N
hilTFAv4UIprGUdLH3TQEHaptxCx4bLIBxcBfwN3HqxU5UkwuUV914mlvO80C+bePAPtSm3jpOLK
x3zaxlt21/YBkHq/RQO3nIAb4fnIzZE7uHCs5wlN7warFxyXCHPuZpxGtbG7nC+GSY52wJg/31Uk
nG7Nugd8rUcZ2ZVjp+3bxuquim3eLVvF/MymwrnDKGVugQRjJ9LdTgcnUhZc057m0zSQRqjCcdLd
t2HR0mtkGPHnWWYZY936iNsI61WzkgappUbo1yi9NnNmiSrQecz70vrw0bRMEkIQ12X72Ppwpbfj
YBDUlQz4yLS8Wp7BRenbJWuTm4GxwWnRm/oFCta8N1tXh5oIfIpIGIoUqH7zYiC7KHpYuUnVbS1V
AWYZOSiQ0RWjHg5CzOcxaur7ZFq6V5/f3yK4EK/JsSlrtwvFEsuTgjPEREywuslHevNNueYwbvRW
QYJMXHx3LuqAQBYUOwJeI9vOAiihKcvsPBAYhqpOplRmmYmW0BKIDaU/TPsES3AwzuU7SZztFjGd
eayZDtzUs9KegLRw+CszWXb+OFH+uFXRN8BQFnlHoijBEhUzJJTYy70pWAWFnVDRh+8nS5v30Tcf
NMCpqPmGmsZigPdfv0U4R5zHaeGMkognQqHpHKvDyp7eQJ2E1VSLaj/FHM9NBVKar8NoPhjO+kKg
mKYQRBE/SYFS/zrq44DectT86obbfr6B913PYV0v/RZCwXKVnuGc/ymX/jdqCSTFOmuD/9xAbd77
//M//yJhKSbx/U+aid8e+qNkcn9xoVrg0mB4Tie1si9+K5k8lh7cfB6ydqwcv25RftRMLFcI6dBd
z6XLQTqB9OFHzUTgImsHDBSrWpkmyP9vOirhUZj9efRuCVo2qgTG+3RX310mf7BAxLNNtmwWJ8eu
xPJYe5VDjpDZdGdyp+wQvtpq7M+W8sEiY2suY76E6QTNXjfGQ55ILdtGBIztJBf3o+8ZGhSAwn9J
MT/usSKtUy1CKJhFMHVmOdnnULIS59hFi0uUR6YijISaPQoWF07BzZ87Ihz8OQ/xuE+HNrJPtAJq
AOYUSw4+L342qg6t7eCgZfRFhqVrfDG6IkKgywryeekHlJ9jMe/SQdPD3s7UfTzWxon8Sw4ERsyr
PFcrBihKUfvg4Ci/8BCMbFJ3h31Ta/dp1GRdCAB7PEgLy+MyztVm6iz9FTXScM4sfX5iyGXtUDcl
qx4B7qG/rL854sZua5YCQxtxxDtouUPFF3YuH+PEQU5rTU2QdfxvNCHG2TfS5zqvHbRX/XD17Bnz
aAFRr9XrMGaZEONstPvHvMncu6g2GPHbls5iXEjbwKup+I0LT1tIkop81uwDzkEaSvCsbRHyM+eh
1fV2YNdMpk1yPNlrW68qz5uDkSYX157NvaGSW8SKQx+as24XoctED9w6YM+qiBf70pPdgtO4Ej1a
buj8UdkffPzYz3Y3Z9mmSRdjqw0myuZshvwpO8pff3TUZfHMQ5/pH1IydkPF77LNo/4lqmb95I/y
eUatHfgwSj8yaJ5PBkJStO9eEjo5c1IkuyGArfihs/F9hoOL4pDdcXsDrBU9qk9V5264KwQhwZ24
yy2GgRq7tw+RjMx79PDZ1onFdAHY9LU3rRjJ5rwIwItpfLeMWXeafEwvGbmUFnKaSyFyJo6GiELU
8tG9YfVvMQ1o4CAWOCbIACDx93ox3E8EBLfvKNW7j/rYqm8E3Bn3omyccxa31mMubGhzDtoTp4MG
CeG85C0bm1JesR5+HAFq3IBg1bbmqH+1q/KjO441IninapmG2VSriFpv6beBlZdy9j5g2VZPiwac
loD4YisY/K4YZKXKg24rJ9sR3Ifio4D/+DGJl1qnCVFps+20Fnl0nkmDIfJsbh0Xl3G6ykHuB5Cp
Qa4n+qVp2dIGE23L/dCYd1TRH5bO/0Chu5G65W+lqzPl8EXKHNgmskXuAcyZe535+ys2/ifsdl91
U5GjkJHYvZXsYg9OMQzebVLgCoCbQ+RvIsxDzJnzwDNgDLe65Aas2plt6ngkSpGg0lrYyRSouBvN
a+d3S7z3okkiRZHNhxKlhXqQDBT5kbod0+zoblBVvZFt3lxnjNZMMMW0U7q/n20rAf+wDO29uZhe
eVCEtvgBgovsnFvAN7dpxwW7mfTauXYoULeuVSfHhGyXbdusxa2raaHRCO+VxdnsbPqF5EdXww3Q
JXtAjngOhantnAgDuq/P464i02MTT0X+xr5yDktyTM9slnZ2xYpohbwoOC42mDuJHxkSDQmJIoeu
yyyGiLWc8S81+SnLLXLOlWr2A7uZYDDK+Eo8BHZRla26VxZMR6f35HXSew3QQZio4kzBGodl0TGj
TePa2xI/We6y5gzb+M2MJhHWsjOP0xItW4d/dYbjX1+NwmpTBvUahNK2JkstdFZ44jEXNAnCle29
5UvrCVATywYE22HigPgN5maZ95EGxRe/cp5/gElPKTu5rNtsou04ID4yYM8wnKlkwvzly53pCLAJ
y3BTLPH8TSX4LpPBdemAYmpdN23Ufoq6zzbriHVDgkYmEWwRMcCoY1TORVAj/7+QAvuRi4X6GxHu
oVrQxW1Wv9pCazyOSNDLtP8MCMYqQLS43YV1k78bYuMxBh93sLRSP6e627Cg9LJ94Wq09QsIIvAy
G4MLdsuybA6MSkMMLyv9qM+uAUmX/ZUY8QYI0kHPose0zY3t7TpUtODpDf88VS6BMGZB2tvC2L2L
3f3Y+CxiIpl+U+msVq+3Z29QwZAnZAxF6Ftme2x9AwlWBsE51CfrTrLd1urJxJDNV/SaNHEKNxTG
Qw5CIZgXrDIOZp8TqrVoN6r2PJVli7B/6r44tZyCuGzwJhdFc+ktInsXZSdHufifcPSUx9iRX1qf
ZZDKx0+MRdVWN2aDMCiuG0MmR0928YHZoRWWkXczwKLumebfWCU+FU8Nzv0IDAl0f3cTz9mD0jvt
fkyyu4n39RRNDmBFvbhB57PsJpGjAZtSlG34kjuBG6WToQ2cBSrfgOJd2tP8jJVz3oyK9/WhVSSd
npasn/EXgiao6Z/I6NowFET+joxuhlYA04Z2g3S7BUFY5DfLI/nNvvbGqGGaYW+73hKmTofQcMgr
lxCWnNwMe+v21MQH9qqPJFbC5FyGhVKmywv7ZsC4wcfKMSxSQ7Bmb3RS1b7OpFEhHFeYlwCKaknY
gH95tRo1vZIyNJ1ceNpn8n0IeJ+1EVNJ6U4iYEw0nFg0jxz9BSB3tmA9G0t92RolJyZxa+J9zrwM
kYAiX44QL2vD3LN88BaVknNONAOztS2Sj3GHYzH+QiCCtu96Gr1u9trdiAhtZ635rvQ8HK95a/EG
5TOeTbqX+MUmByp0s5KGq8k7io7Ssg+pXAhj0hdHbcZaGXR6JDSO6L4biwAOVSbbHjkXJihzVj5h
ztmg7xys8ET5zQnk0s5VhFXnoGxmAhihEnjdoI56MqszekLtqLWtWNtUXeUbxvP+rYE/qQePubTp
jukAkBoPeUSI50eEQIj1DxhGEnypmZ7de4lsH4BxjBSSAt50DeuNZL+IUEn2Dwdgm4C1Gf8OUNRm
6UIekHP/Wvi+H0boQC4laF8infnjvy1Wisemc/ZWD+gfb1Ov2H5WrO/aHKBwV1v4t9LVsq9hq9ta
k1be2LOA90QF1OKQhw13tFNbf2WnniFy0yMCBJXl5UTu2BUBVnmvB6ns+zcO72XL0h8XnW98sl2s
rbPr6CUrQhW1uDpQZmx8ibtl7HHzb3AhmEHfC8CbtkjKW5i5HnSYPFHb3kmujTM2tJVlfxkVOSnw
RpCBVnDx7ruCKOwtgXdr6JmQW0x1Ft5WorTCAmbslynysElQcz+jr3PPkZ1UIljdsMBbKM1C0hBj
/1rqDuye2X3rS6t7nSOMJyJ27F2hLfDeJ0c/SnNeSATJMvHBAtwyBtDm5CG1yNopcT1dCzafX01W
68CvCIvlPE1P6agZ+Axt8TYg4IUvLUsXn0Gb4rzpdUw3cY/faa5660EZtbV1xFjB/XFz4pFTf09H
rOCODMN5cYeRKJ14fOhcltsoiaYgw51ESEOTvM+AC1pcvTVRdGnNlKkxGrltzaEn2WqigYcUvNUE
pidz0N0vZmVOlwYYwo2HpeCxGdmXBJzn2TdAXN2TX+nFW0zmbxwi6/RP9RxHpxSN4Ulvonbn8nmF
fh4Llrn9GIwMM47mOg7Q6NfZxNvNdq5cg9pfB5riRAo4CrB3juay2o2icfaw+2D669TiDXihJ+zg
1k7T5bZv2uw2jcHvZlk53GQQA84cEkPIF5AvizusK1dOPmtdsCRaS4j0KquZsYPVQT7M7aaGbUrF
YGfnJqVGKWBFUED1xeckF85CqFIybtNWiW9DX49f0HpivWkKf7oSnzxZu1Ha9e6fAcD/ZgDA4mPV
2f3nAcDN1/Ff169T+rn+aV+yPuz3PepqfrCFAy1EF6tS8vfm/9cVqyVYe7AXcXEs/74w+b4zZbnh
e+jbflqYsEtBj4zJwsD0YALF+G+af+fndarPBAFdoWM72DKgmv20L2kzu1hGmA8XSSjP/G7XNiKn
ynZ7e6vTvDPttMa1Q+OUqLtSO9YYBR0ZoOSsDqCr9D2k5vmLBHmNblxvnGBCbrxQIwn3KzoHN0T2
jSOxBXwVE/PMiLmAYfgIsGPxFAw+ZTJo+FIQjcHlMscsltlCLFlCul2q9S7tihoIVm9EL5v50aoI
5w7ESEzJh8Ji9zmvIhmiYSS5X1V5Sj1tDCYPt505lA5FFLlvwGqSixhQTXuPCcvKNcpa9yyGlgZJ
Uwj6/i97Z7IdN5Im3XfpPfJgcgyL3sQcQTJIBilS1AaHEiXMM+AOx9P3BZXqX1L+ldm1r0VNJ0uK
CXC422d2DSB62T/2ASOsLRNSpzCf09Yf5nFfNTKwy3VvlrTAA9/L6aIyW9LJfbfz20bfCbuo/PWs
VcYf9bQxf2o4MqT/ySt9txT/48ASS93f34Dy9e0X5c3GGsAf+XHzLU4Fpo1OyLjkXWD7fzefzZX+
Q2rDtWD6ju9DHxCLfQH37Q+pTfCPhLe4iF0czdwj/87dRpfSr1IbXgpuZ8+28TCEHoRtbvmfbafJ
4E6y6hrnxo96/0kz8TtqxwKFKObC3GjEjcUwV5/QC1trVVstHbAz1bQKMNJ+tPv2WrADsz+KZM7P
tV90yVU7SXpL7aYl3jB2rn5itCI/Djkm1SHW5B4abZMbkQFqUjNk9Jp5lBntR6Wty+j0MGdlJG8B
l2E1CIyKMUU+d+ypW/KguxQKy8HvMpwGXS7Hld/oYQ8ro6lXTULwhqFovWgeGhqoqzVntWSiZ+gQ
utY8wjjNTIxYkP1XtBPmby2IfZ6OQpZUrZTTbQTNijI4ItvmpmxKDRWMMl//WOvOnXezNU7NHsmB
f+r0orFPYxBrSn1Eq48xFIBsg89qoiSJNwhek4kaVc1tWTr3gHHr+9DN4suc5fK2JTOLhFYMG47e
QbyGnSD32Cz8Q4lg12LDqmHopORrUPnHvNoYbjcNDU9p+8PQNIM/E6j9bleILJGO+zLCxOrvQY/n
0Ju61MTiMDFarcx1vvggnO+eiEHjhnB7q2bP3MQtrcsZcOSK/HMagIYlFNIAInEuHGLIFrH+kP8V
aSSnc07cNYy2BKu6kAEu/aw74hlgj0b0ZS9GME0ycFSWNnYSYbBXa9EPDlDudpT+wLbQkIzggIb6
NfwvZUVXdkcx46Z1e7lcODjjGbcIKnDQOFEo8M8U8jQMyBDm2dJlNjgdYl4PS7Zk/GKr3voYQ/22
5xdCILrq3gYFf5YwMKt1Ed3/Z8fxf9xxeBjR/37H8YJZ4bf9xvKHfgwbrD9YpWzYJuCIQu/diPXD
nxH+4WPbwhfGMV3gfGeZ+7ECsswtuwCTCwIS98/DBtf8w4WcJkLLwS7/nuv8za71d/atv4waxMJZ
AuKPx5wRxu8uf0t6rTQ59B9lQJEYN0ssbp1ONee5UMF359+/tIota+kviQJei1gQGHlMWeRUfsuA
4NMwZoyz1fGd7zpLDaGXueqT5hu4phIr3P70U/xpVfu7eoJAsL3jKeGbPkMZ53frCeN320db4vUA
s4IRgnQZsaCBFB0mjGnVENG64kyB9Uhe3H78+xf/3ffCi2N8gd8a8OtRUfnbh20NKH91j1d35uT6
VhYlW63CkrDIF0DcFM3hU2Sb//SR/z9fMYpJgHWQxxkZlSWe+9PkaOiHrFOBT1lYaU13iAfDm6xK
8Exh2k13sQl9+O8/5l9eEDPisp3mFcmJiN+fn5lpTA2YyRAra1Rf+SyJPDQB5JaBY3xyIum9/P3r
LQapXy8iDvRLHoXIEl+u/W5H/OkTooXw/I0meRjrqQXP6UW9jT2gNek6UUj4a/R26xxwTD/6Orcu
tHhVTxUYBbVgzeZqFfu9fxm0baOqS8EYizKz/tqawukj2s8/XAWM7P76fsnZcu+TbsGo9XsguqLx
I0YZgosJtdR9hCwuoqs+LkggM7qgCK2NLXXCBKDRswF3WY/cg/piAPU72CbFcaeUnfCRZhLxGjt9
56HMFlxLfQTBugT3eJ7SpExQtWxg3N+Z9LS+l+s2F1DI2KKABTO6FOy8tudg14jJOhudb3TbcUFc
N4aeLtaAHTNKF3z83EHU/RxgKtAbzgmT3MLFtLOrzgFajC4NXT1FKw8PGYDr56xIwujSdgz5jx1Y
DyjJfq8N0jb2nFjWV65SpMiVlRJxpnUolO79VGl1DYUFVBulXfigcLZBClkWgk4vcPtJ9tMd4t50
F+YtFOspaiGCZzYVkYxBjp7MQYwhYMAFLx15Z/Y90ZiwnVm+qPRaMpWdeA06c7qgAhBZLmUEqp60
6cWguO9RDGOwSedUvMK3s/HSQxx/8eqBQ4vnWkxW32F7o9vxSbH6kBUqel6QVGf0ZGf5ggYPlHgt
Rr5H5nR8b8z+HseQH20O2vBJtbN49RZq3TvPrXWUYCxJd3CAaXPhQPYQYi/fr9WECBnJXlzmRGxz
lOQiq3FKuYIPa2vZ9PteSdBpBvDNBINqlJbHvDValEaPKTYyFoVAz+9guaBhPd0M+QgZuqRFxFvJ
ynNf66W/IIkbbv6FxxbqLnxqsMkTmKgWYBzOM2PtEjO56t7R487ixMVV1ShcITZfKXd38zKxlyrX
MbzGJafU8SOFieUcxyQD0qya5bMqlwlegLEP6CHfPzgXsXbGwN0mue9vyBgk/bqFaHd+//8MUUTF
sTYz1o05ORh81vsEbv1GxWG4G9ueCzhZbg9vyFVz6Pssiq4sxmXNWvZqpIZ5CkJo8r7V4cvj8DhC
BwjM7DyQ02nEKihze3qgX8fsmBLVUyR39AtoirMN/kBVpJZ5VNbgy4kBtgG4ru+H1ICuPmZq08aG
ji5NAzpzldBowOgsGYfo2p5D/ULqUL1JbbQSGlI/p3eKdh/FxlFqMikVG/kekw3FP/Q1AbWVxro2
czw7Qgq+5/6xcaJkO6UQVaMq1DtmJes2aacjqTc6xoPMOYtgyZtIdSBVNBGfqadHjw6/ddKQcGPg
pc+uyD304cT62JswXwnMeKtBT9YtetxwUUnLJh5OiPg0oPu7XF89LqgYvfJK+gxX3IA+t9Vo0nS1
MmsUu25E8u5ZNrF3+Sdm8t65MSsm+iOTkGtS1SU/+IT7EGBJnHIKn4e3kICU2vQGUL4NF3dI7Saw
3k3oyh5Dlu9HTw4AbsCwhvuBhmkDBbd9rSw/O2cM0NxDqxyWbAiOrDkdU4N4pXPRvyUW/wMnwQj8
jzArbqyoStKDZ0Q8pecOAH4/NC8C99lTCYc/W2pUUaKFlNMFl1v09N6X0LhW8wLRaKLtIVevU01O
OxPeUlABOTgzzOyZuQI31nsxQmT2QNl9xzkGTbiwbUMQOjxGa/J85ZYGp2rT8zHiHTCxQNCHNZvh
8wxm8lPZGcZ8nBN3DI5O2YH2XFsNeR2ns7r85NF98pkObOFtuwobUthE18po4js60JJjDGTHT5L2
qRi6V11CKecStJ7Ix4ybjH7KMxEa1nnRWOkprBv702hEZJ+QG2m7DJX/YIOfQM6R6iic0ZAbR7XW
mvvS5+S1DMhCjG2302hP426mtqpE3t7UExI61tNEbRhDtz4RfldIAoRRdSZs534uLIf/f8MTq/sg
ktCOPoeBShlPtk1U7+YAJtTKjvOR9i0qTq45D418dSWF0TOeuI/M2epD6lY0qME62mR8JNgYDTYw
bUf9C3X27EWagUoWR1Egl1uSn7UNgeqmRe+yWLhF3IHz6DXH8Cw4G5PmsVAS9twYsHHevhcWgLtB
t/JmLhrMZ9Olj81gE4Mg4lLCEMhBK6mtM6oda2nr2azpWcjf816g4A1JeM1om6KHogiXxpCRZq6V
T1pxlVKYGWM1rrgEJycOrz1KH0qckznrfSe7g04k66AUMY0o8FjoiMHIus6CmlfOeJiUa3LJlIs4
vLwnFDEiX/Mch9qJzTSa3dcZox8U+2WZ9ElpdVuKaZdLX5lFcjeoKgD+1yiXgcSIqfm9C6UbjP6t
cnKeHJbTcUXYc0uhS8HzsU8F63SJC6/b4LGgzAOTrM+OAQnD239/W1YlQKO2ScZOIjIMHl9+x2rf
FtQhIHxPd4Nk71sGIPmtuaDbAzcoFDWqLulouLG8mOYBswvrF2XjYr21heRdp2XDZ1Vy5iUrLHv+
xQV+zLAcWdAlfVgAFcR9qQKTIfM6nlzvNOYLypAmaf0QGbV48RKLhVVjVqJ/pWOgQNd5Bhd6tOJH
hSioWTcL79qldKJnXfSth6I2zFMzJsa3oWvDfTKqcFrxntnlvPd+2JPisggKhNN1Gw60K3RLEU2M
kTLfdb5LCiWeUibfHZEVKjLE0uUxNgGVEWQ4h+ohWn7RLHP4mcaSK67o+RkNq+XUMDCN6BjPU/iZ
kg9D83myDA2Vh++JreWD56TG+IDzofCadaqSOAkuzOBDj0cV3JeFIxaDtt7pPDViC8wju2XAfWqg
KtAS04UuWSgWphtR4lyU6WZQNF2DNrP3JZZSAGM0xZ5yt6MLpxzkGhST3vIvtCmAtacimxuCr0l7
qQNWlpzGGpjnYXoyQDCvZJ/w6NEYMDCK0F09+cauGNV7zs3bVIzb8LCGV66GotWi1cQBS7pD//uO
KIi16WYLG9E0tcdaApWJh8K6VC5LDNnaAbEWU+fKytmRDF6ZfwNVJfBM1dEhnOuSSpVW1hvuQLVm
VfhWde03o9C34eSqI9c1G4OxNW/DoTFv8ebKjYR24vW6PJCTawE9xhGY+nHhudMfh9lVbSfXvXXN
wb2hv7i659fmuVxNxYknX0mQNTeoA3KGdVB62zgsbsacJgGHr+rWpDjnQ2N4I7FH2znXkjbztROb
bCCndl+gO208eeeU1oWdX7W1DWV+AwQiTs53a3Rp453Gge4rF/C8kc1fRevxg7gjt/AOIoFKNuVo
FjUbbUOSHecJDPttlMsKkiyZ2ffeGCbYNRNsm6pLR7fNDcNwLtIyYbUBv8cVOWMsijCGFUl/p3OV
4UBh2/0PR3H391PJAu3yHYGwgO/5L+H+WdpZyBOvOTTwR9j0ywkkWRdxJf79ce0vpx/yahZCBa3X
CLYc3H49j4ZRwiC2HihRf2/SGXE8PrZ9B+HYXfqicBpxdHlfDv/+dZfT9S9SA6+7ZFhweSI3c1L8
9XU5khdOVk/NYcoK73Uwyu5Q9hMdJorKpI68RqUvsBBZi1vYJ+k/sJHRbf7y6kt6xuMG50387t/U
fYZ6Ynn1QdHUTNdE0NmP0I3qq8zHcL4CN8S/Q5PmWLLsvCkQ+YGH/0+m6p9GFIvS89O1snkdXv/k
pZxfy6///V+3efGKtevXIcX3P/SnYhe6f9Bxx3yaeSNjARFy8fxIWprL8NDzuHfs91Ef/+hPxe59
QrhoaYwNbVS2H/MKBySLEAIevGsvf+7fmw4KhMSfLy1GlAwh7TAE2W5bzl80tA4saTV5VntyBwNm
kFuA/JQDuIghuBdJldRHESLFr7DIzUzuOm80PtC5kzHRe98ITUYHtQCnVphGe2OEaPU4Yk69Cjge
ZHcDfaafWND9FzF71SkB5Xg1qMzehMvGgf6ttDyR0Sc0nIdyM8isus6a1mBkkTT1DduJZt6XGjKi
IqYTz4nd7EqpuvBFsiUJDoGJ5ZA1TuNdUBMNOdoWPhQJvK/ZkrrYOowFq3UY023+Kgcj+TjSDliy
f6qR9Zsepu71IMxkiHcGc3h3iYmkWNxKRWuDOlNojSa2I709N2c8/+z7kqnvfEIDOnOjw9BT18PD
vm5NuCIVI9gAgqIdhRhiOTeX0TmwZ/bY4IH5PrGy6HKkXSISoQkdWUrcaFYSWeYXpYqe1ts8SQVu
NOosBFPLCpZjvi7Hbjb0yhuxya6qwDZKwI3wNzlJBjP95Bu4XO68xuEXU9FBPsNO4F/BxKjn7I0e
F90LcGi0SwuiU8A/ePKDd9vb+RR1Z9JbxtFUQCfMLIhWVBM7KwVVZJX1SXVMDEPuY8YyYF89vENO
b7LV5/R2bxVK7Lyw0a9+g+1S0WK3xu+bEFuiNggOXn7dEc7b171bHmlOG/d5JelXb6sa0VIWCytz
WvtjAlSjrOoN/X3xrbDDai2TYtp4MKM27oCzK/Pi+tDPYXTflap8jipjaFZ5VASrmUfibZF5H/K6
jO+hvfR3CgfiPYxl+cIMaNrENEecuiaZ7pdAMWVTdfpEJCy6K+xaP7P9New122IJvc+ONspK/XMY
5tFT0kzOYUo849ag7QEobGdgOvQ75zryomJvZEY6bywfGvVT0wbst6LC+9B6VvVAIVpurcDrxzT2
oF1N67SE5b+u6c84Vh0RglU49CUuvWo4qmnu9qrI4yckEucqnP1lQ46F6NENLeZpGHcAqI2g1L5Z
ysWZxcgJZBqFVNU2B46/0pgO7rp09o+dEo8Z/Is+G11n5TqTf22xOaEGO2UHjmtxlLfUJ9pX1jTV
Bx5viBuZ5rdmcNfdJ4VXPXX9VBHY9ZvPCgHIaju5Rv8ITvzS5ZYgmbvW2CpvZooh7yOvT04VmNfH
mCTYx5EisHJJ09hfsrozr4y58kGjto5/UsUU7tys+Qo0Jzog/LbbhPA2v6CfPYR5MH40vax41vmc
PjtqSMVatEH+3OJK2KicO8wzhm6PKGNvQ18Nu7TxrlSdYQwNQAlnnaNvq7ASJzX1ECgqTZkgRIfQ
uLWIpq1mgc1gBeUyvauibIIB0kzduoYPwlWMVJWIgPN8yrZx4xqt3tZqbNYqIkzG9zKsfJw469gw
YYz3ijBpWG0cLewnl/3gLa75D+ncPWSN4b9NosblBMEGFh8NZRiV7GaGtt1l7lWJCnbN9rJZeVkf
bfw0PoZu799oRTS7rsf+YS6CYiM6s/7ijdDdGjXXd9Bz588E2bt2ZTFGxAComqsYwu+HOHHF2muJ
Ea0AN2swGWF848LwfRkEqMKaHjBKP801VUvgsbOJmFXaxK9geNOvheIk08v2Gk+3Wnxc0wZLr/PR
pusBN61vB8B3lL62J1R3N/cw8w0gp7nj3IShIbV+u662DAQNM6jv8wwL/LoZLDomFu1S9ilVjLRP
cthNSpVNB3vRSGvl0sGQx8p5kEMUfM5VyW5tTEfOgcFS3IZLT19cI6LCiXqkV6K99VXokamDc7zU
qI5LEWVsVUgCY5Bgb1SUzvtL252mFubs0xGlV/j76GxzaDUiUAGfpgyodWooVr42LLs+9yk0alIL
9Xowpy8tz7yLxWnoGBtRv+YvJfubQa2gairc07M0XRvDkr9k+vDFrTvxrTbct7Rp7WvLB+u01i3s
PQ7725ZOEW5yI79R2LRuQifPrxOz9rJVNn9J0NIgX7KBd6fpQ212D1D4ILbjz12DUo9IInrJLiVT
tDfTObxvra7GAWcnztolrXqIjeRc5DLeAVmOwEl3FrYVATk9FuaO+/1LNlfBpbU5CyVtUT/GCCM0
uXbNSWXQwTu238WNqIEQib6SN3VlxgdDTRrRr/SGPRO1+p4rt+TIFqq7VNdYiidg4YShrYJtjxs8
xR7hHN4h9CDVUEsrGs7YRS7KuzIyxK6wdX20gFquzd6cNrh902uji/2VV1X1fhinceOO0/BiU1e/
KYKaWnY//zT01uesbXJSd/Z8LREDITH2KrlzA3hcVV/TE18SUsFy0H+zoIpuR0IPD5npia10KRSs
Y7yciI4Bp0ojeoBJ3J890x/2KgROr/u0u4UU5FjbbA6Ra0FUUTjXJcZR0feWulRzVepzRxjmU0to
c0f6NH8rUQS2ekbSZdn7lATF1y5P+yPy7tKbl0PoEfw3mtbDlWZqdYDShqGcmpENZb/2zkZqu54b
I/sSZoFg7UyMPflig0RoVNxnQ+FQnpalO/wZ7RFtv9mOwMYOjlv3O39i52XAON/ndiKv0rLmvFZM
QPUHi8CCSaXYGj+G3Dp+X30ZhErXvPdHgE/WetSJd1DSQQkRN7OLtF1xZuUsENq72hJfWrO5H0dU
oAokKxGeec8Sbay0Y3y0IOeukgSUVJrP7DAKrJC5WZ/9prv3TfSovt3PqhzBbudqYybVJYAWc6L0
Kt7hcAlW5EjtlZdW1IcC/eznYuE/FDdOaRiXsJ/UvvDG8ODqDK+xU96TMr2jMSzZkXTGiFxTc+wV
mrj9aG1g9hb4o5t6M8xgUl0SDyuRjNBvpIPKYvjOrTFMNpETw39kRpEe5gzAEACTr23kkWPW0NtS
ytxwmWPeBK6U8DxwxntFd8iXtNQUkRlcfnVvHDwMOveeIQMexnOySMMW9LFmPE4lY0ewp8DE0zk4
lYO+L1LxyY38D+8HhP+cpf75LOVgyvrX7ofbJP3Vaeli9/pf50Ng/iGIL5qmDQBi6QrnLPMjZun+
EWDr4hCDie9PH9gP54P1B33g9hLO5ESCA5LT3I+zVPDHwpUmGekgVJGQ/LfOUhaHsp+PUrTAhBZz
ZLEYLJjQ/j5JjpQRy6QS4oj40UQbO5vzSwID6wTWWq7ZO5CEdrJ5R8HHvLPUFJ0CsscvIUvnB1Ex
VnPZIjybjDmeY+STfxis/65g8O5sk4/PG7Qdz/u9Bisk9R7BgXKPmXTrV5G4IKG5qa8rMS2qNp6f
fdiYlF00NeiKn37Fu+86yc/GCed3WxzFbg7MDlyyrMOB956Q/dlHgLGoaDhDtMcojj6WbUT7rBrT
8CYPu9rbYLj2rwnrYnp3NP73yQ3TDxbt4J+muZrf/HejPCEl5xQXeOVybyz2w7ulHunVu/ffjfbT
4rmPFve91TjNzjUbl+HzuDg0SlhezJHK24QMJDRfpgQ4RNuWyAqTpc04zjzPA5TgduUwuab1yrNf
gJYBTGOyspr7ACvCkhXoaOi6EHmvyGYuUQJjWGIFMQOHZI02RbXrkjswQJ0x5fYfR/b4BZ2hLfKM
7zXVuXOpjzOSJbzQLTkGTRnXOofqzH5hiTnMPrChFRC3ZN1w+F6XSyCies9GGEtMQqiMTpIlOhGo
iBRFahK3J+mypCv4ATx6DXO9U2zp91PIDsZwMXatiCW3l6Xk857BVGptiDLirq1NQmQ0ynabgLLc
rRrBVO8k9hWwwtxKWEqCGLbBeypkpmf30RrrZFsNvhqPYRDivGceNFymlF3Z2nJUz4bGs8wd3pgo
WFXRkKNSC6+x4JfEs3MFgtGkNyNObbXK6W5cMTEj0NJkhnsQeNuNVeF63UoJ8dHPdLBNhFfd5VU3
7fq4tWl0xBK5ct9DM7E5WTvojh2RZCXuNJXNexKBDB0TW+5yM4XaLuWGOzU8YpYqLzPDb+a6S1pn
XnI7AcHPV+bDzWFeUj1h0ZDvSbuawhMKCJneZOQwkPKYOq/lkg4CSWJdRUYwncg/M4rMlg5JldCR
UPgi+eoqU95a71mjtPLLr5BrmNYyWCG0ItKqXMiJJPMwTnOo9fzOy5YH6gNjTOazI+xGtlVZhEfv
gdBSOjWr1q9qTqbwD2M28RF0zwA8+VuVsVWHdt5le9skHUAZdmkxkkxKWAMNbmbzpm/DDrEjJTh2
CCsa0G77votO8zg7x8J0MvlxcVDQpCbs+nVG2h6JxI0cjHyrNYYvVTRmxaYLh5aIILSNdDuMXWVs
a/CbCDJWpXFLE8PajpJCxAft1FofQHBwsjCiik1tXXVlvOlGPAKfqH/H9Q25EdIKk9GKFl+Vmwfo
MQmPgqG67hKVNuhATv3a15TvWTTugQEnwXmkdT2/IKotiyHtzHhW0+o2m0f/bI91G8IwD3m1bvls
OgHA00WzpbYt4J+lGc/tn4fUy+CHp5J3Ty/PfGhr4DRprRqKZAXzJ0msexUKSdFsoriRt3A3JoPz
xjR+NrNuNG+ytBPmOYwUum4DU+yVSm/aiWiVBh+xLOWUVPE9kT+3twMzGIZOxiAx0NgzUoNjpEQ+
lDPnPWFIOyrmDU8CS7+KcezM5sQRxeQ/chwKHA8LbVHggiN4VvJjReg07aECiep11ANzD93N/VXd
zd657S3eMXnr2iA2SGPnCvx4s29B2d/qKsGB4NWpje3EyiZKcmP71q3Jk6+gnhW3nSjacl3FXi02
gZbyCJxv4Owqh6S8LtnsZiyJs+LaBYJ/pLU8kGe3Bd6+oq8kGjcV8tcn2mAVmeC0y8M1GfIl14k3
3lyNiQ46ysJ89cIxsT4nnoY7CHimXkVQ5o6xDVMsV339ubeGDzCLvKOk61gs7Bd1P3qFU2wMjv1y
H1D8DTEzSEuqGWqI5q7Iop2FPHeTOJJolmFQ/pBQN/No5+Pk0VQyii8k8Tl5ScdKdrXKt0iAIMkL
xmHXLj6YK1okEgKeM1UFQxsUx6kNGgEDtrOuHKMYjiHmV1jyfQQmhOfMzEcO9cYNOVutGNr5Nv6i
nhToWNtw4fSACrgnlqZZ/aSXdWB9iWGJJZCFosn0fQlp/Wfj+H+xzTqwxNlt/euN4+PXvH/tfzbN
/vlHfkjwzh/CDG0ntELvR9zmfyV4Dw7HYupc6FZAxdg4/ZDgPZyxePl9ul/dhcPBNOrPraMt/qAE
Bai1S3DgOwL93zDNWmw4f908YukTdO6GqK+WiepvLyOgn2yIJL8NCVYYFxHPumdpuP6qL/SXgBjy
Ge4EwplBtHMq6/ziq+CGUlIWcpm1D9AsHlqz60+jhky1INFv4MsaRx05XrSXdZbcjVVrvDIqg4rr
1aTN3CDyEcaEHfd3lS+0c++6aW6XaGeF5R8J6wb2GeaRWX/oaRrHFGPkc+3sqa9rmhuESYrk1ybO
8QkEQSiH0l1FEcAw6pxj08cAqbqu/VAE1YBg6VdlYZ0o5vJoO0EbH7Z+Yrr9DoSA3ZwGN04L3Hp0
f5jmirA0htK0zGbrRHQbrU3HPabMubZqDtVuNAV7qHBaHIGfCnC9uU797DHShoHv0vJz2W4wWNWv
WRUFbzGZUH8D4Wrq4QCRH5LUMdNEbcLq6Sg/GXgL/T6favsqMJ15aWsLgT5nFrMGNfDk2Un2GHI7
12xHNkGdHcq4xrtWpaT/i8oZgO9OwVbhqn7RktE9Tc8JlSvpQ8zDlx9rzG5au6oPdOE9ZTV6eMbs
YwWzgH5FFbObacs4eSb1qeKtlukRq8dN7XZXCbL0cx+XFVVqPRPkiSlHJUOQS7H3ZZgihStFkdIX
/ZqGs3U+Ocd4yp8mSdWjDq3sFATu55gqr60T5eMDOSwSX2Qn9iNfqeFAV6DAVe0xfDHcsKs946GL
nNMnr7C/1TS9XM19DQ48j88zizkjiOGF0OKplHV1yAce2JTTbqa5tFe9RpFtGhNyVzvfJTFwsNzO
n4BE0dzcGTXhR/kVicCD9DVHdypE/+e4Q6J5ZGPe04SY6zHfu9J9pwnc2mCrNhLv1TpG+oPxwood
jUV3EwzK3vqk245Md1Jw3rNYMSdP1nPfBp8RE+W+lCL9HGB9O02d1tumFcYlJvHLICX+yk6qvhXG
8CCGdHqoIBDscW+nyCJNeqhylHl43d6K3Qz5UBhqu4FE3ZF1Idl1nR3u4lK4tDka4V566mstaIMf
kqHeMDvAORSPKWDpKf1cI+hg56nKLV3LeNyWJHhdg02hhWvhABj4r0xZgHDu01VgT4+WqMxVV+RP
RhEdaSfEHdo3ANwH41noyFw5+ZSdklaw32nc9JuDOvoJkvA6swaKBBXsCfRc2hpHbebXdAyOVx6G
JAyXXdAyzZsN4rIeKEPJWF2saAwz2ZtlEqwBDjEDmrA5XrQlcX8Vbt7cMdovqyUYlC5tcN7Oqek9
iXyOGrCQx+yxh+6DhGrB8Eiz2j5VI8EVhLqBV+PCQtqP1PBlLFo8PpGUd0RPLKyHXBZxKAs2sdOk
39qGRXUbQ6c5sX2pDvagtEJ35dICnq49c1rj6hfL4UsN36y2BUAcQxPbedM4Jt901ofcawqHLn2d
baPOxLp6wuhcLfQJuaC9LAkZIqnCcs8gr0EdNaCa2Og/ba5wcWfe3k9qVokJUF1txuhHDtEnsMzL
FL11tqjvWJxi7JF2MH+cECWeQFpM5yIzYH3nz/acAo0o8hpHyXAajNY9Z6adb0CVZfDc0reoD7pN
ajfpU9llbB844KY3dqdB95RsxDdYYKw7fEAfEPJzhKjQCa8bt6hPVsjs1XfktUS2v5B7Mx4wnPiv
NqasTZzTPTCXIbzKMU64jZm52NuorqadLrR540X0QgzR0G/iYRjORZ/UW/4eDquGqffdcteyu/Lu
YR46u6jFp2S0RYItTNLyx04/1f1BWWYCyHlRxtpgDlY68qp7Njkv1ViLA/jb8Etn9/f+5KKw9Tln
WCcYPnrv+psJG8525NEtrIABqOVw5IIZ/S2qceJlxmBcaQ5xuHlQ/CqTeAbeYHa2+IMQDi3Wg0Cf
U8TY29kw5Y1OQ6iVesSSWCH9TT32Gunb7x5lmkdDd1qZysYEnWXjqrG6PTbxjjV4uMEDRGbTgUjB
5JsrER/pcchdAZgF8CT2+MsYkGvPgzrf1otcymcLD+007Q3dhkcMo9Gas5zJmT0sv+hFejUXD9C4
yLENpXww5xeNlnAvSfQ0o8chyDXRqyLcYO0+UtvEWNpovk2t/wEHbL2dQ3Rms2/oytS0dhmuS1dl
NSU7QD/TycjbtwX+VgA8YEZX4J9Rol0Xtl/dEgAwGcjww1amznZqkZ3nRYA2Fim6bdAoGHGDd4zx
xxkBn3nM6fGzy5z1rvU+zYukXS3idpIPn+w6z69EE9ErQuMR7mX28Y3OrGuuAbzhizau8vwbW/Fw
NzXzJ4wlnN/eVfRMi+iGJFpkI4+w9AMA+Qx9WNGaOnR3UW5H62QR4umUkDzcaaX1zJhzgPjWhO1X
d0iLXSHYMMjJfS45HkLP7/GqBvxVc8fIGSTH8K0bXRt6Vsb4l0UU6z9TAfDr2X1o183RfJ8X5ANf
A2OEsYzADkvuLlYp+UwnCg+MwXlIU8iHMqbeKZsC1nUvLT4jVNiIKUwrRrf0dpn0ATMQft7hrCmv
bcsGGKZndy0d/blPIHJIvBcrFfIeVJLnWxOE4hPe6BkSVV/zhc5LV27ijxOowbzh7cshz1647fPh
ZrFdPra+4M+CEXtAgjpSkqXWRhHG9yMFi3diiLIX2lof8BupNTO7s2vX/QF7ewyvKcmaLacQvugk
TdwPociJPAtOcHoItu4cefbSqQHyapRQmOdlFpV6Eokrru03UU2V2Gh+52WMU99Kax4OQGX8gz+J
4JPKe/OFE+6XrImG2/9h78y220ayLPor9QPIhSkwvJIASZEiNVqS/YIlyynMQGAO4Nv6rX+sN+TM
7rQrK7Prveola9nWQBIRcePec/ZZdAu22wh38pDJ3kIy54yoNjNVsbPKfqQHP299c/QRlwvBE6GX
943ni/tpZuCzZdfUKDFMaW4FQbzvXWtBxWGhxnymqKlWTE7r7KU0BEsGwlh9aDuf6DFmf04wx9aD
BKazdXv9Gkp59tJhCfpKCNexmJJoCbKafNQmtr4h1BUPFZaqN8a2CCAWvEM59I9BXcmPGWmaJxlm
VDGrN32dpsqPueo6YY3YPM/IF4s9eXy3aFBOUI56F12gWauDoS0Zj7Mzut8iYDfbxOxcxIMifRay
tc/GkIoA4UERitSSW1nLhdZI45Zh3Vv1fWvZMB5m3oqLyk0P1WME6I2m0sDAo/WIEB5Vx4R6nVXH
RgvLa51h04c2Q8nvte9bR9tnXGzLfeMW6TO7Wf7METe8FMA+H/Ksjw565qZXupioeKPGOTbVSO5L
qnURpBIcnU+xSbbxadRmWkxL0h59QsRrAiO4/sq08I/mOslPSmXkG2VXEkViDOVTZ+zfL6p/1gHW
fEPzOx68rvZPdZb1N3actJ9qS7Q566/GTmw18F5KgTyB6mp58slHqTOuD92EAIAddss9iSybxZfW
iquT8ximGevhBBaxLENv1UdMkbc4L3G+aidGT3GyeoPtsxCx4dLbIMwptHPbuTjokj+P7kTWde0O
D8VSYUJBjKKdi0qlnyNIars28qAWlosqrlBSIAr3stjb2DZZEVy6kYnokYJ4xj89qJLttS39B9rC
ZNFWzfC1WgUnoOSyndMv8an9kKR8qFP6ciwf4WElG3wg5n5aZSzZKmghqyQJ6hi2jNSWAqJzK8Vu
WoUwiN3bNhBLVKJbTfNwzAzQtNUCPsvMqgPemfjWxKEx33tu1tY3Kk4wcfu09xsHsj0DC4qFUib+
vPYVvqMSKDfTlZyQu81kP9S/URWGucYF3R0yPyn9DbwGGAyFsjXUraAJkL/gBrfJ8thI5SEYIIbb
OvSJI56JwimHAASEdA9tzlr8itEvCnQti+LrdFzDBnmE2yykfzoFjjkgNc0JqWP3ISPoGtUUIHx6
z/eq6bkL0CTcL8JJgrGfSe2eWnnV8kwGQ2+l1zKDLhyZg/tetrX9pleQjenA0bPdq1I+drkfpZ8N
wx62Ja3Bc8963HjdsqyxfZ73K9zl+OCQvweipU+0bZO27tOSTXqYOuzOod8Rg9yZ3fKqU1ifJixs
IIMK3M5S39d8W1Jamv5OylS+JMou76fJEMdFptPWLG0ZiMSgJW0kpRXGOQoPgmeoDpq1PZczEWgx
mV9suykD1Hz2p44qMuyVgp9dGVkYc9ZRnKMTUWbbh0PhXmmyGoOai/t9H6f+rs1181XYyj6QICU3
BLyAEFqj2N20TvZpDMuurVenQlo6fLxdMn0tfCRWaDluLJX43/SKwTW/CZI23aThaM6grgoiyYch
vs650iJPR7wd8tw0O+krETYEdgCZBi2wQfICpigCA+UXHOMREehfYNPJTe275UFLI4sZMydJNUHd
QtXed+A8tJnmpWXt6shm8u672k1vLfO9nBLii2Epq3wAkhhXeMXjSStCIkWSX6V07HMUpSkbbRMf
4LWxdjs2/kFCYy5IjWHqgf4g70cOnWm+S3rdv4wqpiVHSOQhd1ISlQqMMXpX18dUN249j0Zf1+Fw
RUCPWsWtMrQs5FxT2DXeJdeadqtKPQ+NIrI3WeFbn5F3uRumDvgGSgyLnzXZfUZzBGhu9PY2pkSd
eMnxm644WD38+1dzSS/a4OIJlRrPHpjQeFWtWXQf3JgZ1FJg4LOScOTT2iABf8Hqe0pi/KdLQ+O9
eOmycX3eBr0OCV+iv68sK4QsQe40TsdjlnbiNUdgtikJqdpSM8MHXvNlCuJbOPNiWzXXSEMqnpbO
3Rt67m7N1k6vizjOb+k/6How2KgYw5E53KXrqbfxRJpBs7Z/lNfJK79pCpDuxFbEmaf/OlVc0TKg
4gc4JxCitcZEakDGci7btz5R/dEtaQ/rjKKO9LWCJJklliQHl4Kp5UcGI+PdkifxLk6br9zXKMXm
KqXluWTlVTXIEfoDRMhndDsMkcbpbBHq+UQp9ZgCC9u65KafEseato1aKBxhLUbT0tB+H7Q2qMbh
i28058mYCd7JzKdKY8tj+IgrzcGFiYvRe04UXgALpH+ApGjcoksSj0ud479acvNUzcl1qlWfe+l2
h7lLHlrHeLfYSeF1Ux1VsWSEUpt4Mcn7scbK/tYhACKKorXo0ZdPimnxu5SlthD37QE4petB8a3w
fGwWB1rb3BP0VMcZPkfpRV9G0GcYdcaRpCJ/nu4bJFQ1epAoou1EqC84NXtOKf5LgzuOQq+ByfS+
YsMiFtgSNfQHJHQwIdukh/DHGnD0vD2aJJROS8owDUhVwEcl3XOeCXlDmDhNAiMHdG7iNgXraqLX
C0evMLqQfGB5QWzvgWiT/BXYiXczNu/trGbz8FLsm1LPj7PgcGX69hblciCvTcsJ63QGdJ7w4wJR
qOOSujlL3XhqOZJoh6OgHMy1FyireEseHVnxhrNa5HqqvBQxkimohOPOZEtwVItvMKvJUR+bL2Bk
j4oHfovDQL/KY+0c+R21ToG1Aj3SURoohwkkdkM3d4qjFLT/EIl0W5C5DaIbZW4juyFVeLzDivZN
B/kXQBcVoa+qu8Ze83HL2b2qbNR0rtYne+4uNBCXUruZTPs5NezuBNcXVEfrpNu4sEiV0mUcpnVp
IMznctaKocOHH+t0LnoQgLn4JqfIvyNEmjZchHImqecveWzQOeuh+8IpI9yot75GYjQeJk/kgaOQ
5m3Rz06/is4dH9j7ULk4IJFcyOTHtqEZpRvZ1og0+1y0nkafhSiDsNXzHJZqdbb7ottGi2UPgZlO
/hC6sVG6m0xP8uOapmdgZNnl6Sxf4YbUnwXqhDUScFnekP+AaAE+qL3WTtneuHqhHTIOPLJkXVfB
Hczaa5cAqC1cqSwJmOMdW3yEoVXO81fqLJZWLMvXNDO8m3qyovPSJ8ObljrvcYsiFJOt1h0b2tB3
i7KjrUjdqdrKVJ8+eUoMt6aZ2MulVV6NCdct6z1d0BK1X2/JVWfo7IyayTCJx6kKpJkyzkuXWaLK
NAE66pF2MZiXjVvBYXAAcvI4x+ITFYJ4aAguZEo+9wfWwRw6bQcu3veeJo+IOAbd5kOsF3LbJQTi
GF30WqoKFxzkyq3hmiYg6tWHc5pMipprojW6TdOPyYkaole72GnrbZulznC0K/afjdODtyfhbVJr
k6hINhO9MGqaEq9SxeWG8m6qpSD1oW6fWmk3p6bxPDSLRAgyw9Lp8c0yi7Yz+wI+bjLfLlMq9MeR
b+AEXjMsEJbh9LOMI5pGNKjJ7qnm7mwNcrh2eXqarS4n1GhNlaIJk7INOLB8prZDTMU0T/3GMHsM
Tm2/VkLsMp/L3HG/4MaC/5IPWX+QXoIdSlMNRasHUGYTrzRrVBbqQQySvMpKz6WDMQifojQ1/6nA
lv9NJEhEgyqOSP+lpzbfg7GE4GOx0MKlWYV/bsfFW5kc0ZSgpQxGS75PlNchI4I7CP+M+ToHU1zu
9MC5B1Is06i5U/FoPmcZFTgDTDbspRXGbdfURropmtG770TLecpeVt8WizY+a3Y6HK2koS9DaLt3
bmetf8YXrl90Yrr3piTdhctrZ911BKLe+1rE9aU1Iv+kaYn5dSb89Nh33vhAAirNUIxZrFLigoDu
lcJDb0bCNVpzIilZlJPNiQXriKA2q/Xj7EKHH5swFlCrOGWGOYtd70yCT7oEY963cQa1qLuFucS0
1Zkl0Qa0oR51MhqPGQhIck2S+b2QpfE5MjoKtcXpoSrQYLokvg97IM7S5nlwRL2bNE7duLY5zHik
Ai47aajHXbaXGk5FjILlqY2UezVOeh9K4hCvpVFhhcxdQ7+u4ZR9ggDaM69VWLoQhdhbp7UjtpNe
u5N5Iy9inrxDiWsi7MZF7qcOi4IlyfQEwDD1Z68orRe6txDYmWo/6tR3123dTLuhp/qnnenSpdGS
+znJxq3nxyNNe2ILY9mV56H337TR4OpglOisE9HDeFqMsz+yNJA3JDAIras6Mbxb/CHYyWcxHh3N
hTiKCh51PreOgYpxS7+5PXboOc5Mj/NrMF1fASSRjBnNqFS9+TWey2Rr2piiIi+jrWjA/w2adn7C
IRDt3JYYCmkuVqjxoO8TGAXEOpDZkHcgFLZ1Xs0mjTaCdy1lBOhL3E0vampZfWk/pwWxeFwVlsPc
KgfZhtENt55b0wc2/IIIRWGOxb0SCZGjCYcNNMoaFtIy5tegQoNJML6hx2pQadTJzsg9uCb410Ee
8ed6dNdZar6Z+oo+8Jg/+Z35YsVs1kKrwtQG6kyn5NWvUCpjkUmDCZsmBnZgVjif651p5PZhsjER
xhkkB2b2oPfE1h9wUcQkqqPIJp8la55l12S3TjwcIs08UFj1+xFhzBdNMQYxEWrihtN3+kKFrBot
3Utm9Rtixl9LP2vupqG5YyBdzBu99jjaDVmBaC20G4/h9TbSzeSqqQAb26P2zdbc4VybFeAn9v9N
yhiMRo9vvyCiWRNH1PUopbpqi+Y/c+v/H9/OBoP9V3Prm/ZXDBt/nFub37/kt7m1YTCCdtAVugyf
LcbUDKd/n1ub9i8r/8hjEOWjnvgj7Mn5xQTXwde5uqt/D+r6bW5to4ZETuK6MKBs13b0fytZApnk
j2NrXdir5xNRoW6iL0OZ+ePYOu8GkuIGP73NcgQx/tYydCivbZw7N34kbfvOdpq22xOiW7UkyTKf
FziMUmebR2M9qUvzwURzc4a8WPtzGLNIr1dwmvBGLddh6xJHLMcqP6Az0afbvmj0byXHK1Iy1NCp
t2X/YK81QdOCla4TxinjvvYpikoOoGOZVVwZsPBT766TQm01Z1LDxkfqqGZT1zGpMj25yAJB3R7A
/hJYfqHf5HmK/qqynGFgat0yI1gKyfCAsk775OraVw/IHk55unGkMLkXJ2F+m8K1vFZQca/cUQxf
plUWRB/VdzZt5ST3revlCchoNd+SzRz5nNxTyYxW8opphy10d7umkFyFEqB/mOLI4gPUG0/O1xQg
5idA+El2EabSgi6V7k2KhH3azGTtpaSZzgzIwT9Qw/vK5zKt9+n84Ip+PQsjOb8wG6o2GiaVAcd2
FD+4NiaTDc1sTGYoB8ar1ImS0zIp9UJwE9cAx1b6FVf/MfThehImZGSlsXN7vFp0NCz5zJ6LoCtu
cNl7LrmIWlfR8tWEJ6lqosUj3HDiNmQVXHzRN6aIZlyVkKHO4BqEuFO482dEjw0xwy1P1tZEzKYC
KjYVpPpgIcdiZy21LHl3W9jfSZzmB0YUw26KaR+LNRQJRaJ71yyoKkGqAMw35x5jCrXzca5tkl4p
ru404U9hRfV2jGx31jZtK5xvk/QhV7NoLi5BPiTuzHWZABOdkfftmkqT13asZ/NZrwbdlUcTbg+D
RF9U9KlC3ghbbpHcVfLWzhs8kkvF5WSjW+kMFT3xMF5vhrIDuxDlFVUS+jWPsEOJLmRtXPLuMQeI
+awWY3QfYB+kU+BqypdPUCFcxr91t7IiccFsWh3z6dZSak1NQrBRI8CPWv/akXHyrWzcmbSRws1d
rqlzqV0zA4+5fXgKz4vmpddj1ScnJ6omJoiJg5Onmwb8XNyzrlQ84+PvPs4DWBh6cpgzrHEHeLJM
antj7o3tRHo044O2dHdVnKa3qYI2xjx1JGKqbqOSlR15bsTodE57BstrmLKM5DheL0s6NIGp2aQw
J3yagRzLVXVbaS2MfExa8S0wnZTMJlT77hk1AX7LTuj7NnfpVMREevDE2RpBZS5upEJz04tW18UI
DjGiqMcf7rRBWXjTi5l2mE181cRHW+/u6Wtnyx1y1zdt8SvWlEYRv/UEA6wLkZkdGs8mKftdTEv1
RUVrNLM3D+RpLp5Z7+1IttWePwTcwYCo7w/sRPOD3fgKhLRwMNQjrTSdPf0rk2FyFllXVi3b9wku
jRgAPlgUpsvDmJujPEx5YhDRFc0q8KSGzqzr9PMSZeadXU2sx8j2szLMYnYzMQADyOcm2y/K8o4Z
s7w88CZNqWtlEGnqWl1FjATok73nRV1YGHGE94jPiqsVdrPAXGzrTpOzTtj7kBSB42fmieQpP7S8
TPNDLSUXNCCKw3iUi50GulWYfM455clXhhrZK0lu2ierLcbPSDTGFrEzvZqJttVIehgFWmk4Wn9F
Noq9LSzYGqGDcao98Q8INjE0VJFA8B05QyX3Fmz4dqcJ4Lqz7Qqpb7K5QO2rBqTN3OPouzDRikEn
Ib+k6GmtmuK8nGK6sqIcbNxKcqBNWUXFo8Gk6Am10bPNI9xv0k6hrgMAbh4cb3LvHIGkOe6jOejN
hHh6H00zmX29GRIPDum8VpO6r6LOvhQl3e0NlszSOE9tTeoPHehs7zW19dL06iVWauSa5qQQQIhx
LTykC3oPumTM1HCGX2pcltno7gE9cPOoOb/iO0PBL6GFaBfzMh9Ki+GSwGgDYj06Nh27xsX2cmP3
Hx3g/0cHyPpanQX/Wgd4+2vVpcX4Ws0/+vG/f91vRZVr/wJUC78I5u0Pwd8ffCSrxcQnG4T6abWK
rC6J330kJkUVoxHsJ5bxYeP/XzGgBXfT4NHGQWIAoFudH/+GGND8YGT+AJtwIRpbXAJNG0+L87OR
hFtdt5RSn0H8VegKKG14wkUxWReSX2o/9M3MsNZwFKCxU+80/oYWUXuFI46LwtJA894mBX0MxsR9
IYKEWbWGViMe0HW/cX2IbiaHgD6M9XrAVV2RIQSHCmmK1nXQ7mY7WJCCYaW1OsT7Lj2efkNrirll
myXLfnVUYhieOWTXuEDsNXro0r/6FJkaaYJ24SZh668ZgxxdzUOcA8w56B8phIgqCCRE5EVm+kdO
Ye1YZBZSI+WwThTxTEl1SN0l/ZWc0/htWuMOFV/zIuaaCS/CCvs6+UhGND5SEl2LmRDOAMIT6zVG
ETZicRotohVp4vfncSJu0ViDFyMda9qm7oljpNDLd7T8uRML3pStwgPIfZoIxwKKgaIviu5qXCMe
vZa32dBcNBAkBurHiktaWLnEQpomAZGmzztP0IRxnBa/vO3XIEmyIco7fQ2XzDDc3CQfiZP4gqsj
/AWO6jWQMp/Q3Zm+qZOd4pVncgiYyUJWZvDIgG7JtpXQn/Gl9NdDbb90Iu4fDFLm6UG3EWmYppbF
AF4GQjKrdrCeiCcyd+AOvX1J9CxpmksUIQElYnO2dAACNamBQozdPQ0vLwudDwTNCqPhYKxCuzTu
3fF2xSQH3WQ33Fb1W5shSb2WBtYFpdrweXWTf2pLS92MXcYVFhaO1nn9VnzgcRJAOdaKzPFXeI4v
s+pO6L19plH5DMaP4fEK25lX7E61AngQATWho4nyMEHn0Wuj3+Z5lt2T9qHfDCvEJ1pxPmjUSexF
ll/aEw5Xxi5B9IEA8lcaUOZHYkfYXP5OONwbvSNtx3EFRCjp4QnxkCPAXhlD3UobWui/hYYnpoBx
jx04lbiredroLjLzXnlFpceMG6Lgy1KmFPkr0ShZ2UZipRzRIBMEiEA+Mkj3PhYrDYkbVnwlV0KS
KNDEzjbUJNfrkDmsJKWWU2Fb0M+7WGPDc/OBXFIrfUniVdgMEOiC7APOhCkKCfpKbKItKBB4pjYc
J8cuZ6hOdHRVumP2Oq1OGgPZAyS37yyo6TsZataANtImy8X0QIwJ17WNaKg5ngybZyHURZaeHOS6
d72XRMmzshfajgO5ddau8lcyZOHQj/WMMb343mziT5NEVxYQF8dtG1lJG0Kw1MQLTdAqu5rWbABG
moxkyYjVF7vatzXpUA9jmtoTEcjp6mOJP0wtuaWP2ec879ulIqYnX0N8EkGgD4pRHw1Ah6Yp4DGL
48+lkTKJI0qGKphZSAkh6SMdSNGP4k5nfOQGedPsxkTGVdTfQKX6PD4gh7E/D3WF4tDNfSN3wPgt
Pid8MfSMFfsKwig+JC6VajOlJTlfPjXsqo4YejLU88GhxGy48zILaEFAmJqhvpvu/uP0/Dunp0sS
xl8d1PdJ/e3Xf1x1xWv17Yf2x/cv/P2kNn4xVi4OhwA6fM//Q7aGCwYbkKtOa2QFE+MO+L9zmq+A
j+x4xprGYfJX/9f8wEegf1hH+eN/44y29LWx8cMZTePF0m2L34Hfy/oZjNyAM0NX4tcHjTYExW1S
A7TABR6CYSSJzxQvUzmO50KTDJgG+VLEYkWt4F6qh4JdeUlypIR2if+5rG6LQX+CARfDLCiajJ0M
VvYCTOeqNVxUbbPm7rJZTTS+3YskKHZjKuMW+Wr76lvlGSHQ2dKmfdRjO+1bxMLDtKYpjVTQwHfe
B31ILyXv47ZxJUDAqm42ukazUwm8eMzGiT/Sbx2jswg7ml7Xghnse0toDcB+UIPvXYEir+RKFrq1
d3Etha6W2DUZV+9+XjHiHe8JDWMIlA4728zPw7zcEhd50uM1nC3TNrQoXqki6qBuljeBi7wYjbfa
dV6audshpSy4BibWc9SsMVeI9ia9I26KAFHEDd7F6K2XfCxeXX3B9hdP93qbn9d3oOcUBFRRvGeS
gVEXowy0ihmeTAnyfohd3N3T+Bhb0/0KOdqiaI7pbvpvVAD+3kjsQxzPp3wwucAX4IO1qeON0XXc
RunRTAaTHFP16ICnmKT9klj5EVvWa9tkRAuLC0BK+hOO3YU2L4gxBFLr+dbmprpDEL1rfEYXmr3G
fyN1V/iriFyFOmLWvFFmQiwX1MkehapOqz33UZdqY33qUcSFsba+l0n5CveA4mhNOenZEcEJdyEq
cEh9iO0ZBtz25rQne+9keDHhLKN+km6tbbEDvlskp4TCSM95rk5UjeLg1fSh0CjQ9LLnpyXqYQz0
ThGkvqUFeccPGlOckehql+tWZEegNU+t3UTs2uqx1EWg5gr1SNL2QVSnr9UIuqMw1ZtXL6fRjNck
SFTjeeO+pEr/6jXWjT+lhGNNBhFo/WERQ4vEdnxcGnFIU9nzoFqHuOQz0nSPwMp+5GQalpNTz+hY
Jj5PHN0WjGKeBLX0wIPM0trITn+qYuPNt5iilYr+dR8XR6gcj007PNqqeC9p22x1+MsB0tpHKzKS
TZ72ckdrww8XR8OtBT0aVSPvu1E5MH/sl7qpkIPZ4iKF7cIn4Ot4ncCeXB5Fy3lJ3XY+ODDWNxwR
FwZu8ksWUV+7WTIHICjGO8vhsStUzNiwAdAy4z890JwZj00tRmJ3GeOrUdNucrDcYbNIssO4qu+g
Vo9HGpWMo7XCeiPZ6ss8ts614eWSekPVaWMH5I/JLPDLxgrcfJleI7dGoADpCZdvZjfVE9KgJ9T8
VAeL3fnppsT5C7r2Ylf5l9Yi6x1ubahw4yGKTgPZz+Ru2YrothbcHXJCwjiPXt0zDnMJYNWS26pG
n0xD46nWoId0gwC8MYhXSNvtW1UBOq/oyoUFmbgeavqNXGfD5SozQ2Eb3Ro9eghoVA10X/MN6w6I
6qakxzbSz1UmyXcurQ9+i5UHzGPYgMAKFIZ6OIzusFcmD92cuy+u5lwGs5muorF916b2ZDv58Q+H
zp8Y039qX9ue55vcAbmycXvDDvwTTjAlrQNAcw4UiW7zxhqafu2dXVLR0KUxnL+xwXPy/HRmoIbk
QLPwqdiG93Hv+4PHC+nWUDkzuUoxSz2oDCQ4hZVsHBAnf/OTfjb787pWwz1SUq6rTAF+astPqAWs
jPx1vBX5K/7VfLNux5kxzVsLZyjQFkbH35sS/zKN4Z8hhfxM3FfMJMjW5L+8+j+8utiq/MTrooq6
TCQImMdH6LzFViO6cNJEsV1fb1Esp7Zjd/vrj9GiCfDzO2tx8yYggYs4aPz1/fjDzwZ/OC2YtKoD
MkgL4XAJCg4T/bpdnGjW5AfdV29TpzCHT+N4zFA1cRfGF9Mm81tCmzWultMQg8VcLHHw/RL5wdAi
iZxOEwHwJCNzecM7sSF4+EyA364U470q4yddJCWSEfsy0MTfqrr290JgEouR6DOvZ3v461f6J4+Q
hUPQFAajTmH+PG8xUZqBnLarA1LlnV3rt7q/3JYLSsO/+Tl/9o7aBsEI7ipAET9na/iTwYTDW59V
5IRXXKVuZ4AxoU5zYlPRWgyQup97hsd3xTjfIuEu75KYM9Re4vdmZF9eS5WMSEu0DuoUo1je4IF4
1HznYrXjPvHY7gUwZAYIibNvlEn7TZjzvoxNueLMUxJw2+6+ytWTajn2BzO1j33qleGEjvwEbP49
StHgV3nBp4hkZa+0DKfJ8uTF8Kl7bhpKWodkFockwR8Rl8vaplan3NUKhGbLrTvjzsfya+yAyX9p
iaXGAk+N9ddv5J/sMJaNQZRujueajMh+fDIXJsGNjTXqsEzGRzmh2NmENJ2NNlmHv/5ZVNj/tAqE
zjkFq9T1hbn+/R9WQWvihmQiXh1EPt4TNXzELfo3G+bHSvqx7vVd4CE2XErssv8UlwGkHe2LrpMN
h1Jg16Voushlelt3+hTLDaL26Jib9gEh+gXlVRK6VXEEpPdMKOVXDxwj1pQRm06RWYcx4xBPfHYn
OZdnGj7vizNZIakE+aGwmOdnwppQ5CzddZE66OLkJ48GC7AoL75CiTdvYS5PG3ixPYDmRu7MFiWS
5TfmnmCpfqOb6buACgfdJD+jhDnmgqkCfnQKVMS8ShhyW3EX39Llva8rNA8M9U9/85n8yYrls/Bt
T2cftm1h/vihVKbsVT2X1cEouCiMSZlu0564KBSYvGbAAxtEU1lQzN6lFMCeo67VmQuVN0wxnjzm
RyDBKmZeEcqL3jFqWmT6y5RJK/B07tT56FzWCOUt0kkEKmYGSo6dSNYIUsBoPOnm9Ia0dJO66YOy
qA79hhfcamqfJ/rTTCFGkHUi91YxwX+Z7mPhrGQOnk9brhZNZ8QJqpEAVkaFv0ca+OTLdvyef/cv
j44/WSScGev/6J9ye/vpPZpi/A/9NFaHyasCShxEfxO/jk0KQyTjv/lEDIP+7s/rxOMUZlvDdu39
05psbGumDTRUh9bsqtBwujrwouwYcVL5Bp8PyhzmvTMXpNFkmyJN9YUOxZkM+QXzf+SgRfKhcpdj
w2iU+CxQ8z1ONe9rlxvXgKVuCr/stgliJETGaFUs2b3hab5XBU1Xdz2MecxiK3/FLEmVigkxW/Rz
M1RBhhl5S7kajuAkdj0f6cf1kgGnhd6Jf0gY7ZEpDF8hp3Eno6HfFIj8rpSnbj8uQVGl6mDq8xpv
5vSY9lwkPTq/26XhqieW6bFFHbmZbX/jWyPwBGyIWgqSmmrNYPCWrg3n9f9oJX9C3A4PpBzGnWG3
Xbguo04J9PbTo8PEBeR5rrGeSPwoGqolPcrOZOh4AQixLmzpGzXIXLfkIjXXvlBvbU8+28AbnBXp
ObW4s/iKUtwu7JcsGe8nMoG2FqpnEoaO2giqhbA8tAQs4L4vjlyKiWXjZEnjkQeT1eGggQLv8CXp
puqYGwIEIakF2Cy368UIdUuKBg+aoEdlX/T2i9kiFfvr5e38yfKm1hEgWxFj2CRo/bi8i9nKGjQd
5aFz57eqG++ho1yoL3jzBMt6rb8+rtp17xu73qfS+1jzVdLv5qmbNk3Gl9HQCvK+ykI/9wNvbC0X
8H7cbE3TqxDHDvMBRbDGBS0voQPh1GyqIn5rMJSdZesnwUJmRYhl078GAEmV7zIp0Nhjsn5+Gi3K
Lb3FvwQIc9iqGFF94VFZx1wMOQ8T3HNbiEDrLHN47Ed20Nbs71tixtEqFedxGO5tMaRoOBwVwvyw
gmZaTiQ+POJcQhmHiYqB9fzmdIvctbK/d7kdHPLUuYwcIlwyh0eLNKC1mu+xA3w/X//TYfubDhtE
DINa4l+Pwvb//V/Vr/M/Tq8wqdLqh3HYb1/7e5PN+wXVpk7jzQGr/tEv+52qZv2CuoeKggoGchct
s9+bbJb4xYRDLjxiLRwbqDKP/W9NNousTQ47wZoAVG1CS/93Gm3CX/f+PxYcwNt0oaNVIiecC//P
V5khNWFAZWl9UPCSp9BPcgwHOF4JbCDxdedU7OQAbTLvzk8twhjQJacX2uN1MBaJ5wUtCRA8qan1
DLZ2vq0ds3oYOyf6QqScupWLBTPRnRZxkC3uBiz7hjil6/3MzSt0A5NCThL0pCjiawClbV1T6CcX
pldcGLF/WcdhaYombJCG4nWaZ8o8OstoWBZo1u9diY974/qzvcu1zr5JgPLc5klkb7WahkCoN5p1
RB+wml0dgetFsxIkexgHoT3Us3M2tTaS7GfIDIbSshg1edYV26ZehQrx7WedkbMfYCXvf+WnGHDF
7AoraDRUdPM8SYo337iYw49gGkBSTgsrusf4TII6jRidyjW0Fr18T/nADyISCl2GAEhhLGn0bXEE
W3BuTN2zXDSX78tv9mxDxH2uJj2/93OdvCoCw26mIaoeJaC0m75rx/mkGhUL6J+0WTZRwmiE6Vph
RGg6GiYMSyK9OwxGc9hwerBRGREWOvQzkeKmqty7JV3kFyP2vNuooJTZsJnrRhD5ro2cqZjqneuV
GPEW90rJUt7kRuPfig6/7HVm++IA8kPuRjBR1ww4wFgmyXSdDDAx1UfgSiqq+sEwGu9O4yLBNSXh
KJo9cSgNDiUOGeMxgoJ3lQJJPmpFal8Bl6tvMHSN2sPCcCZ03MxA4MBgqikIr+FwNkV3gLHR85oN
a2dVWGomDrDPLerMZ4a5CGF8el/OSgjqvhla6YX/w96ZLMeNZF36Vdp6jzS4Y170JmYyQpxJidrA
KFHCDDhmB56+P4SyupLMbMqq1r+VWZaUKREBBOC4fu8532lASBAwgiX8ViPnwYdnB/e8pKJbbc04
IgMNenrtDNZXOnhtS9GMoAJsiTG++HMGVLcVYAOU5UU7+A+oXzT+qkPo1d2MM3JiN5WEvXGSoUES
/IjdZ2uZ2i9jwBtB2l3EDmMjfF2qv/PomUOutXRwo3xDWCtBa+ixZBT8KYYIO0ZrVFyQYf0U/Cf8
YdHM1j7Sk0mmk5Gmo5pWoAQyAm2cpPKfyehY2HgBsPNYuVbI97Mg7+yADstiX/P9HYaEGYYawUIG
BAVX9eZFXpNo8lmqNuguIeA7INC5fb54YWTco6qnR5aFn7yiAJE6dO3nuC6uwsCKTjklRfA9RYuH
7ldaRWUbl1FheuXGw2X26Fjw4DAq8BZE77ENmynbmS6/7Swzv6jnaHxKoP1ujCCuPoH7q7ctL7G0
F0jM82WjBgxO+CDr4vGJ4WnkHni8jYcyskJgqg2k9t6xCgVQUKhNkpKf5WYaoHx3luSXfIbDZCbY
0Yde9psJR+HRwO18UfU0VaegvKtm/9QBh4bMiC8l8Ct9OSYpvhGCWOktIxODXLanHWe8OjMrTR42
6zqc9wRNpvspkUSwqM67gj5+3834cbxoxK6UOk+iacB0YSimmO2razTpdzAZMDw37IXhCZJrZNdE
dOch1l7lQmEo2zUD3vJoYrL4kU7elTnL8LlusvGgSR/ChE11mw5Vi3EOa6edt8ON6ENrV1eof8Yk
nva2O18ltT/tc5sBdxy3+W4SYNG1wd8SNAQI7moqtUFs/VyFsLKn3LueVYNtPgvXSsa0K62q2dch
itHUNcxPgIzHa7cF+o7Q6xs4rnqP3M7fJuEU7ohCYmAegsKphKwPc0U1kw+DcZkWiTiCxRhWvRd9
XYhom0iw9cm8qdzIoMfY1VXN5zGtx4NZRN0jDZ+OG2M09lGjf/aNm+8Rzk/brhnFwyBk+NXKHAKI
dRjbF6DlCrBIbDMuepftwsEqbOdYkg+0w3nAYFUB298r0mIu/ZCGgzYM77bH6LtPZl5NaUFCWOfY
0HUHd/auprYu2RzCuEu3fp108HPr8CmoiQuznCLc8u6Nr7BS1N/KapGwz6Qof1FeXsBEYzcdJtLf
FW0X7Kt5UM9YnszPkI+NbTfg36zGcr4iOqA6Trhx0CgV/i28k/JT62rjmr30k0eWn4kxqQaG3IKY
Yxoq9KrXXSYuHZ1GpyAr/IAm2UKl6JLeW2eSspEsLOzc9giAwOkW8I0U1pUFzxs9SaybFf5Y0rpQ
CO495WWXkKGxzytozzVBEU9k9LQQ/TFlb5IevLlpNXdumFa3dPvNKyslpdnvuNJ9zm1gjztTy3at
l6mNlLSOh9Y2UNZ56Q+LMdqPvmhoxMVWMa8RuIwO70F3uizpk1jrdKpxGCMTe6zifriLIc+/IqCP
tpAp/FMdyq9G0P9MkjL6gixIr2DLmevWdh5L2zFwKbcZOnycgYNgnZunOnyMGntPh/Vr6PbffVk7
+7myu9UcQo5CA/plGqZg0+WV3Hhe81IXOZAOC8cc8Hu0AVL9iEIwWVlqEGXkW+lhIHqoWst5splQ
hOKGPM5mm7VjdlsK96qMICXS4+u3RSeheUh0wd16jJtRbVtRzFfR1IVbVbSvfRo/MIeglKK+oB2D
y8oa8oMnUtCDeAFqRNAsrpmzmDSt2gepBQxP85aDRhImLzLLHgzpMkAba/NrLL3kAADI+0H63F0/
iJ8h2w+/SQivNLxnWGEmVGySyHRmepfBFM4nZfY4D636GV212jGMvxzLDExXrNR2KGsEjdFgHVI9
Ffg11YUzYZ5NXfGYjFN2yrnnATK5YifAROxl2kFBNdN9M+Tqsur0vT3H7U7Mcclo01kTFjm/dtSf
687qq3v69uRYQaHOVmFhTTRUymFLRB94gbItdronRqwx/O9hJL8IZCjPZu1Y12i38zXiJ+DrHfeV
872QmDuTuWfSFifqiMP7nK70wyvGNXXBK23POia8A7uaKNvx4KswXbW2svHLIIodfDfeU7F4d8R5
RRgxxnSHrFJfYwINb5qwwrDHFDRv9glI/XhqoUp5iluUER6KXy03jUiJmlPpo8bhxVg17vcK/xnJ
7KDE7vqY4MaUvaA3uJxdBFueV/rJqFt307rzU5cm+6XYrEV5DegiAqEVsM2rfqILPjBBIzbEMK/D
sb2ec9QfMS7wpsWcqIqvDEZL7F/6YcREo0RHxkH5iWotWfODabV1eBMnaF3UgD3G0ZTH3PHzGMwq
ildmVZ7tnEDV+ie3qMt1jARaTp4DxDIr5hvZlNmvPs7/7Px+t/Nz2HJ9tPN7SpqITc7bLd+vv/Sv
LR/bN9vlXwEdXIiHS8Pt33s+CIlst9h3kRdOyvW/N33BHxiU2CqapuW6kuigf2/63D/4aRYdR9fz
pZSu+59s+jzxt+kDh8fSyo/kU0BYfNfJ9ge3qiokUAffh1PEaLrC6GEGDiiGqT4lNIl1GX6dSp9E
1d6P4kcTbMDahiN7TOKov7IqN0HLAObK8UIRbhumHDfxFKlj45b5Q1VORFWgIbmow+4hJD/XJ+a5
fjEx1zXJBmJF9EjsS/kkOzoXqhiJoRjYib06YVkdwdIEJ3vSzktpEg2EnxLjv6Wwxa0AxgVPnVsZ
PzLt6UcKmUL/CEBzeymxy/Z4hcl029AcBK2cHs00U/7eHdg50ftCvYDNs2eU1KFv2ci4Mh4M26FB
y4o3bIlyxXdBKQbjZJkKe9LSV6LR+Wase+Obm4MvObbd4HNZAJQeGGVEhCkJyAOZi0XV5I29Df2R
5B5Ro3kP2+ybXczlMQLBy5M823SO7exLk9ITdURobwx2pOscRtQTvNPprqgcQdu9XVpB7LlugKSZ
HmBbqiHk4sZz1+ZA/5gUPcZmG4P0JxxhVc9D7T2ploodwy0Zgtu5YfOHfCwksDoMlpGRN9udvK7Z
vdc7g6bCQ1P79kuvILmt3HxUz3Zks6og233QmJq5yplYYjWrQDwEGc6k1SQp0aKkq9hlqgVU01m5
uSC2O3HVUvEujKEW27ClSkz5vkM1B8sGuhOxEDVhjiMAsKOA3matz7/MUcihGYVT4K5oy/Lnprjg
7zgWc+mTKjVpygGpN2unA4iQ2j6morP2vxvsRVQXRyjII+0ETyDGYAfTAQ2eRE964qohy3Dg1rTF
gxQOp1EQ6LcfvaqnoO8CzASka70o9vbt3u542TLcaudjAAeH8yzIuJORIHkytWdO6ByDAuPHTo9d
RnjmJa4BPsBIVkuE75w+KzYV0qpJ8aG3EYUDaR/O1FgQsDWjog1eSVdehUM+hru2Q4B00amBLMsI
7s8rez0MBtSkFPrUCNhYqprozxxIUL0mvoFu64r6nP+AQ5kfr93l5P2ZwcVqlhlXsBk1/2auITvb
bsEuWsd8LXML9R4pLTnRhuIkQnZ5N34yuGRlckTX6zO9GwzXuhhzwb35K1EvHaPwaQQq4q8t2wHs
aY9ymPdNI+wXc4Kf8yt12jVJwavx9AwrAHfNIUpSx76N0j7YZtZi1UmshOY0hRuBrbVEibKKrJzT
mgpeXTGsos94Wyfj6fwp/Xzuo0M+2fAdLeHwYR3lcpcZaMSvgiaHvpZnrYVLm8FVj8d8qOd7NjJV
hqpp+UqZzy/XJF0gUd0ULMk2LXV4U/H7YFoCs/HlksFqVHOyzyqkvWT91FTNY84K5aV1c7ALU0y7
hDzUn5ByuCPZFC33lFhIT6jK/GJfQQLDISIKTfi3yvRae1k3brpAzqRnuQimRuYDQzqpZ7QXPdCb
qmdLm8cl9PDADtSp8/s1pnjY744kinoFdCDY9gWb3PVEgbDEq4THc+gtXybOt0W+fof6pSP3tGnV
c2f3LWbelJDsgbt4n0JP2lGAkgwzRA4Y6q79nhr09+g981iQjqnvfdco1p6kIF7JZmw4GS7AyTVt
g7ODX2fBfcVwte6AiFsbJyiBSHDJoJ/owPEgFQbe91qlHtLesvKtrU0CA4tDS+MmilL7gh4M13da
Qpwbz2MF6Ws8fZ4sxmu4QPaWHDQJjb9jxojkBEt60djqwtKAWqvcj+M14oCIClyVd/mAkYb9GRjp
lZfF8hGbsLdDkzL9sL3CugxRyR3SwRevueOdR9Da25Ell55qUBU/LHJmHlDRTBeqgA2KzwrAYGI8
Io1rnmJptxtqY3gVeeAne1KNUIlpIz8JDQ80B46xM316TmVkzj9wmNH5sQiMO6Jn9qg4Uw/GKdNt
65n8KwAZBANQoEtPXPQzOrmCztTGGcclt1x3iF2TcPZOTlRfNW5T/GCyEbPr8Cmy2QjUbJk67V/l
o3EnCkNqJMTComXoD6045Tin61tsRjQoTYCdg6t3oCSHDYxe9QlxC/RXow9vyqFhNZk8inmD5hKe
d3zTI0qiLmghh4KktE6KUGT5GCqreiKuoLnPR/smdob6bpK4e8aoFXehEN596eF2Jl+q869r9jWY
A3KFyZ4ZaCRHfSQ69WGOpPu5b1FXVyRxNXtnLKuA50NBwIcvtjz4tC9UUMAWkjdtS9Hswtwir9aM
zdNYzWCAwrozb+FlVlstsQ/laSMYMVmNXsXYrdWWmAVIY2iox6+h0kW+hjblUNoXfV8cyDvMwd8L
O98OVl2tfW12DxKk8XMiwZ/wKrQQtqe4pArTUBeDS8QHyID0q+b1fiQ9r79iY/d14VR8Uu08wYcY
tXKJGQy7E8V3uhnsQN5PzGGPk07FbSbc7ifhBM3XKYiq+kV3Zj7c4joMoyOC6+wiyjPAHnXzRU5z
eBvHAtAu40twpgKTd4etIcc3MXgu8WCtZVw3TeduW4nCE2Rf8YNhrD7VSzMidCaYQkk3PGNqDDcR
DqybQAUOOeAjOU9ZGbMlZBigrjwjzD6ZIcDjDVp945YABGfj2T0Ju0XurQbb1ZeqLcqvSd+x6anU
Y9grMojN5qnjlbgFEeSQYGc+CxldpGPanozJsb+MmD3pjWdTA3GlFdvQwBzbRnZ0bRFr/6n3moPf
M0TPPImWwKQZtfIqpbFexp3NGfpiDdUEsDx6uR6oxWRcuSSVk7gVnwoi2Q8yF59DwA+rKHfZIcrK
BpHVLRwYAAJCQeNqJbu7WLs0QKwALiFNM3QnLq/wXcBEUCMiUdatH9nujQ8c775qbPBtDTtHzifG
3DDrneF1JHA1kI2gAz66Zg1zgDYRkWVaraGHOCRWFMU9UF0UEinlx05iHEUVl+OzUwsxue/oxa+g
IMU36B6tHQL76cFsmuE4tdaSOcJfHNgQfmIFGg6JbpN20xXBrdWZw16Vfcxvpa2OdEjqu9gp4Imw
MR63COiZEcRjJS57ggxuwWeamyZ0L2ghEsmWRdOj2eYMvbHlPcV9/IWpH+gYRxAYGekhehzooqy8
VoOLrFvr0lWFPmgTBKSNHmzn9iR4rwisGPHyFqiV8Ar3CKimLCYoB5xwtlbaqXdIh3k75gzNVwAW
c/a8xI+pgBMfSO27py/k7chVDtMtr0O23WmbbEjQYnQQobuCAnYXQ6ptVziUsC+BDT8icyUN0Yyn
/qgbG1qHlJpGJespTWTS2tYe681rWvfuT7axIyJc15kPcdDl35Xn1YegCcJtvpRWtFYaWg4Tgkbw
J9U6L1KX+Umt4JkNoFd7v/80KiE34ZQTDjfUwybzPHnM0mK4mltfWY+835BLlcj9hjUmo+Im7RJr
3WYOW/pCR+4dJDiSrhwjWFCiKWVBOdrfMvR90Q6oEASpwaQWzFyRXUe8ZKMh1yewSu2WHXmgaQn4
4CooAz4RtKNYeScr+gLfC9bhbDG6wmj6HGEku5tDtCMQyuJdnfXTyWkd56ou47pZARczMFQ7oFuq
vDtqUU97v0z0jXC69iEeC9g19VH5s97UgayvC/JQv5OuYu6Hrm4uxeCE+ybynyjUxp2HwXvwGvs2
HSZ4ts6QZZiuUMzlsEKQQu2SYCZ0bLQbmHFVXkKeKaQ73/WWqb7prMiJbQtkDksefPzKKoFqlQTe
n7K+MUDyMoW6MYJpvjZipvyw+WiQfAN/8aD6qcQM3SS9HS5Z5yxuF6FGYMbs7q4S+Wdl5To+lnnt
hSerNF+6MVCftEMhh/q57i+yEeINwtUp24JbiqHTMN03PycFv2pGDFpleFMpoJBOktNPyteOGj/P
Md1P22r8yLtBv1bf8Pa76AreoONvJF7vlTJYDRzIHST1urawiZ99KzeI0NBNMqKu9ZrGvhgtdqJO
EsuHefLa16ARyf4vnYObX3PW/wWh7KZKyq79P//bea9vwO1t4YyStuWZiJfey5fo70xMiNvqUJKO
dmJgRXoKC/MLQSe4iTEzfMdqaNtXaCd77AoN0x4SYgiJLD6BNiUgG0xrsHXr0m6ui2YQV4Xhzuqy
kSJ4GuIu2A4ZjfuVPZchZVvhggWLTCtgQ2938710DdK1a81kKel7ykwIky8oqsfuntkXhP65Ewwn
16XLDPvrzH6C9pSv2bBFoWNR60fsRYjDFA+FZ6nnMZ/aV26Z8qc/D+W9RQ7fkgWyMARdaSqGqbbW
p4i9kbGsnSYbLGGEtzMeuHYXEHhCEFBUMeXiDzbEqijh7ptYoItohV89n/fChVuLq4+/hKXb8WYE
Tt6Za9OpAfWBwvW9ujWjQiZzFYKZMy37ZSch3gAXV8527eMDLXfP3w6EgZUyAJaUfH93+Q07uDrn
QEAc+YqVD761K2u+H549+6VNllzxqNJsQmbess//6dF90/ID7DzYeqzAeScgVsYkPIBvQIJTJR/c
EelSUicT9WPeHCqCpnFbdB6bAGMs2LZ9fHDxXhQWmHTFpYkgXOAa/du5j8wPQ8gKxA0L+KEYR6Le
/gSYRD6Uacu22RYuJz/YEyYNsNiQ4puyX5iykZcf8MCLh/MH+p/25m/bm77Nd/P/F7Z8fmGOz8zj
LTeHZXH5a382OBduDoukA5cPJTxNS5Jb/mxwol39Y2ksLl3Pfwta7IAcdlSty/rKo3bOFvyXa8xB
H8MuB7uJ9GxWXfGf9Dbfrqc2m1t8aYHAmAagQvKYvV3AAczQrWt7IPxDzqyK92t/SyY5OgAGrO3X
v1yYf1i93z7P54MhqVz0/4GNXPf94h05ejFjd/ZtbLD1L+1KPkzdEDyhMFwepmXJi0zPfgmGtDn8
F4dGrWP6vosl4P3DnBiZ0B1M3ts5oFtWMhNlqZ9GT28p/8SDBSKM+BCzoeWGzYseyceHf/ueXM7c
kzYtap8kOr6494eXVhKVATbX25xwXko0gxplbXY9r56kWg6nl3bPx8eUb5eQPw/KrWLD8HZZRRYp
01/016UiPC1Sgbx1ZMmyYaHUkeSe1DvoTsGT6mD/2onFwXvR8yqJu757demN7nPD5TrU5HbtFV07
fWiZlYbbeWbRdX3Jkhc6gymOgwrBYSfzMmxvleAFrMmhsdYfnwfPxl/eAr9O49x4ZzwgkMm+k6z7
o2/12ovlLR1L7pUe/b/Ol56c37LKYSyrjjpDw/LxUd/aR/48KkJpBgg8GPz/24tHI9FLtdOI25R0
xgeYxsmeELz4p5nq+hbqjL5zbCWuHC+gLTzFdKE/Pv7fH0yPQsfyPZhY3Dfvn5UhCEooVFoQDevq
u2R5YICjkjw9/PZ9/u5dcz5XSwQ8WcsLj9HDu0UgnLyuNM1e3NpJoO8MCJjZjhhhWtuhZbWvIKTs
l8F0l6fTpMusvJGHxUg9NL4ZXOz//MRxsrJaCs+x/nbXStuogtoMzdu+q3lIbPLsqxN8SnNYJWUW
/BcPiceyx3PJ/zwKy7ffs1CpmRjWIG+bFq4iiF/6xHakmbJ6ZnUkLoXG3UCPtK4T7vIgnykZh0Av
E0dERGCu5+pouIO+i+jvRiQWS9Qz2RBsRcesJo6HeuSnpjxloCL1eBlg9853H1+ysy/s34XS+Qv0
JN8fBCKHEfF7V0eaR2HvE7V0G4Ypc4yZavxwvm90V6jnpsE/BJmIdW/iAhZgSLdEClO6tVNQHzA7
UD4k8Mfy/TzOEItFaLavfmPqu48/5z+sgh4DcOop6ka2Ke+eZANy5kCCt7hFKMcFOV9moWiQCzMU
D3Xe/K5SXd6gb9YOEAPc1bxzTeEgeHp/xKKLZGpmU3s70tk7Mh5xXuCRLf+waG33pqVvGsul4R0m
IZU9jACm+WTOB/cJMZiKnd7UvVrVwJ1usgKYBg9BYjH+sZd74nyJQCjx8hIJaud28GimC4sBuIFI
TwKThNDDLOfjy/irwv7r983Lmk0HI0lhw2T5G5Fl9rPAoxSNbiFQkYihprnZpJ6RXtf4jbtDOcQo
7FJvIC1BOsC01slQhPEugFmWrrDLWOZ6ogO5lqkkS6bovN1wJmvFbkv6dCkiGNlG6NBcIoiMFogZ
j8YjCOuo25heVZGKeoZ1MTWljQMrjScjXUhevAIWqNcSMWT7qrztF9yX3xbpSRZ+dTWk9IJJLmsw
UmAXJfN78jJySqf8u4l4cEPWF0xVeoSz4vMN8euEkNu97Ka43CQd7+9LZq4YvmorVTekBUMi02cq
mb0AyhyPlEZabJ6hnvoyT8eNFXrefYDDxETXDgOQdhrNEKCtEdCvwA1o4rmd9L+hXIcAXqJYyg4z
ch+S4frebi4kAkD26+xOTjLqKbfVEF6abhCg/xuYZHq07JtbjFPA1lKnKx0INzIjSiaOlLrxoiIH
Ex/Ycbjx0zF4ipB8PqmMe8SjSwKWqiJdrka5Hm0pDYKtJzrGRMw1nZc2sCkTSp/VhhJwGfcq3gJt
MvHX2Frn8Sa0sCTjb2SoqenPeSeo6lnPm1nASFUMpnsTUJx1psa5VlWf4LnBkot+geVUov0Lsu7i
qwGv93efyDHmHTI2aUQSHYmLP0J1ZRNoi3+3qtlbjaY5fxGtjxN98MGHUQd8g25Xsf1jNOgFMtxB
Ta2+FkHrfKksw0GNpeJXbhT9I+rDdBkbR+XG7Pl61nHYweqIlINc3xvW3FiFaTEQKLUm4okwzRX+
31e7hluvUYqoByh+SXYcSp9pymVZYmh58AZYaQE3AA57b1N4hY9wt4PutUCc4Z+Ekv8XcpRYPmAg
Ghiv0c9OqKcBYAXqixHT+ObjZimEUiYNhb8zyCPe5zP0E/JquNLlYoE3I1TnrPaG/VLD94IDyAx4
omUV5o/aaPnGppC5LshrpmCDFywjs2V6lkzclcD3BC9Tu6z5GYHwiNduWr5ZV8x8qbRXjbVpNv5m
DEZurzJict9mSOaaxI5ue4/h5XqeXPslZGJCDLxJvdrli7emGPE/h3PwRBuxfW3p+KBMg/Zm2KxD
nl0E26LBx03zMmYUWRQWPx7ZGR+OHUd1pKwLn3rUkwTeFdUxKzP5UGMe5Q9VOX2VbmB9ZjkjmSm3
AwJ0hej4NxFiwRbfB4XPr0ni7C2zRd/h4jSSN/Wqyy3+BE2I9AqGM0sM+2r/hJ4vOAVepe9Aai3I
OoMV9bxGUsP5p9DhJXoeLoaV377WwXIpzzPptu355fnTMtpgfGbhFL+pKDslMtdkuiHclV9muUsD
hCEdA9aIpg4+boHdg8rwPIondCjYnkUDfcJ2w8pTiQRf8nrutBo301I9TpJrL4plrswjyZGyeGhf
iXXUzBX51dBMNGcYYSMvyAbnxc95i+JAbl9Vztu2DqL6Oc2QxK910k5350JhzupyuiRxwX2Rmvo+
bXO+2poPo6WfvjIGYDSWeBZg43qhUcc80m4VmlctEXzViduI746WO8V7VfPiaen1kBWs78zUpAiv
EJQjjcjUM5mEvM2nDE3INpQBVTrELjSJFRiAi7pt+ORkR1JBAYmbGKUYDS2mc4HTL6VKNjNe/7X5
sZbSZ0rBAG4wM9rAPkgDA5QJGMj+NMIfgnfl2GRVA+bb89rhAyqp6Wr5RjmmqP5E+A1DAgcvz4+Q
CJ2U6bluljKINw9UxvHWt8f2NQ9aviMV+hR3/DYgYbHZonBkbauWrQoi+GQvJlQWLAPWhcs3fYWJ
wLvgdKojUU/uHWlNBIwZcc6nZYrXHBgriisSIanLkQNemcQzkRcG8KLZkrGlb2wm3/0nNUZGDMca
ZAJuO5B+K6AVDGxpePFhyGKmCUdSCf8UfvCkh8R7SDOfqIuuNpO9JQPukXNHKi5GrimKf87/vAhg
/oWclEDlXOdZAhVzoutXY5E+Knc5fDEiFzirCvJOqOcU4P6RiVlzoNyvD8TQ862iDIYvyYuc6zBS
ggZlEj5BcdI3eorcl8bHbpzhey62MiHAcRM5PPFN0/JJznciqntBGE3CEuAIavTtLyGJHdVRexMQ
/Dxe+NXyBaU1QIadrML6UDS0PxMimMANsh1tkX12FEXSX9wicoyK+8mk02mlKTIRJvzYE1K2ITaS
b6RCtJ1XllzMHqzzQQ4CNlgEFYoHvWZyeHM+Q95E1MgtGajoYHDCnTe882io55nu8sMQsUVNWLrN
1ciW9qGv+ZcQ8PlauqVKm8Gk5b8qxvNrc5pN7iiVw6Sx/LOKw1HYzaRvoDCXxabpe3Yyy1Vr1KAD
OFWCvOtm+Tixy1lkSWi/qL7jeS0X/RQDSh6reSIC1LNma0cuGooEp41YjpKMh0vinocZ0TYkpsfc
8kAnslDfxUnoWttxYEAzJQ5qHgeTmnOnm5E4AmYmSGOMxnRe/lSsJAhvSk3/lwmtfZEhU6+2QeCP
+WUxuPztvI9lfY/hfqRiDzMuNGQUcYX8fln7tEyNfRUJFnlKkWjZkpPuAAC14J6Ylwvway1aNu5D
KlkXloW1iTzeOOd7FxI/rzXdqeagvWT6hukhvD3fnzZZJ3tMBv0eXaydffJ6n1vEN6Gk2E42XMbR
1Ph/3hBkWvk/lUc00JoWenMwUqCeOelHL5FLL+V8V7g6W1rdCLeZbyK7FnUprvBP8+hk7RJEzhBJ
QN1wzmqmGd+mV0uaEHiP0fckywn9aqviRobGY4/8t4lCqNmw3osreGLNgVtOPDgxeveNyCOeLC+s
ecOgRCNBSHHT9GnFam8l4hraHQzWmDQBSEMCARYijuZwXgHtrKOdivSfi02ax/L67lKukuWNSzOI
FxAptpE1QZIdOhaFKmqGcFcbzFa3Zb982rTHSLi16onjRmrSd8VksyVQbNWeAj1R+Dnw2MlEHSBD
j9LujE1qN2AOG2oh0KzkiutD1w9lfC2YOFcXJcvoVWMOfArH7xb9UwJGf2OKcG4eOqenCImMLHgy
R5XsS6WX8/WCEU6e9O57XxfX0LG/x0ZorDOSTQ6ErBMe2bCyj1mU/ozIDES+i7rZIgs3Ww+VxQOs
0dSlieKNNCXE0nS0PAMqlMl9ytKJ65wovtDKGWdiKfvU2pklge2rqEbRHA+6uEiUSj9ZdivEmrdm
ccHOXh8WtQpaXaVKshqt6megc+oFV8JvwH3DHda0Es601m1nXkKqQTJGDhiNyACRwBXgVbg5Mi/z
C6OSdGHosvU4nBDW3Eep5OtpCsU/60BwkSxn1jd0AMFSWfgKLNQsOWItapxiKenq2Nd3WYQ+PIdb
v8b5wzOzbJQzJgzH0Qp4VIO4ZpRhNnw8VCk0m2RFfYCQh0+qzy+TMGbdnnEVZT8qakzeLsgPtoh+
rAt0MuFTiHM7QpS+LHYm0BkQI6liyetY0ypXo1qin8a4DLXgKQkiZmYqEFdnbZ4wuvZVzmQ7kzrH
8InbCSyeK3l/Yjjkbi0iVquZ3MGHgSOvz+tmkGYsjshmre1UlzwT+VJvqjDwT0VD1NoG+jFrtLbV
c0boI8hJ1r0GQdpVl3PzJCHBS0bl7NwlnXo1z+TLrdnbxQdJSsEPe3DNloDOnieuM1A2OhkeNuNX
hVHTI1lUcQVRQPaF5yG/vGDDprvFe8yAlNDffdW1/S63JbmofouQ0Mxm8UD2Ly07J2BVos/DJfHg
AdNrCiU7ifO8ymXK9xDTsd6cxXrK0TwPc8TL6FfJ7GAQdJk7k1RbFuYuygrP37pTJ3ccOX6Im14/
AhiaTzFYhkckDtmm5QlhdWa3M+9QVi4xQ25BrNlkK+OmOTOZKafhM1uNpQ8SIdv3XlnOaxr08w8i
sQaiqHVLuT0yC6aukkcBzeUkKMr2+YJ9RqgMAbo/06BrAE44oypdXzoIuK6gk/mbKHWTz4XqonuX
Gl+v+yKfIF3BmMbqN13BOgwfY8PLvlf1xE9yzjhq8qZAU89nTDUDNtycsE0I3G2Cwf017/qfCc/v
JjzuuYHywYQnab9XgHzfBCMgOV9k4H8OeHz3j3ObGIcxmKM3ZMBA/sENTf4B4hv/bFz+fwp22/vD
ZK5pg+n1bYm+nB/4rymP/IMF0KOfwfhzGRv8R7bl9423AAEivkKm5vy0BV/4tsnJYCLOiDp2fxWb
TYHT2BGsFvM0sep1DVufj1tU/3RAD5IwpmX6bq5411XNOGslVeEcLUf6GzGMyR73DV7e3K8P0UTl
//Hx3vf5lhP0bJfrxXgFC8G7zmKQunOLxtA+elXsvqTL1uJcrLYOauaPD/V+iMWh+KoZCTgOKlO0
BG+vZUMgZ9Rnwj5myx48IUfz4HQzSxM4fFZVgqmevAzPTLNs1D4+9D+cJXcSI0TiZxmjvceDjXU2
TKbR2MdW0pYufTQ+5BuUvOAon4vf9OHF+/ERJ8odCHsajTvtnPemB13lbYHn0z6OFcM8toBUJCR9
mhTDQ+fxtihpw8WXBS9v7AoNm2TWwIpti84T2hqy/F2v/u+n7zK/Awvgw8r2UAW8vfKpiNnnRqF9
9Eeb0z0Lk03Gafv/8ljoORm8cgtz47y7oaIUM26MARpE/kg/wTbaVw8Q312/lNUff6vLDfPXZi4K
A/r2QD8cz+TWej/pAQa4vH56+ziE8c9fQmdJw/7jg/zTtWMRgmrDwVil3t21NLZtr5O5fZwJMjqm
/sBmxl9IKYLa+3fTzoX88LdTspD0SmQuXML3AyU/tMQw49s+phJGyOY8QCGgjur7rM7264wdkTvx
kC4DpynurAsgKtbFx+f8D3cw6myWPXN5VJci4+0NE0qEKqGb2Uftd/LSIvvCWNVLaaSMljuUjU+x
zTJJrT7NIJg254cXVX2yZwX53QT6n74BOOrI15dvmhn42w+T5YGri0zx8OLvuTvXqWdzBzuZYPvx
if/ToVAYwUhHT2r9bc6ulc8W26utY+JweYOzq4UQG5Z6f5H7f3ywt0s9y/dCvTU9wLMoVf5++6q4
q3DKK+OSgC12CIbRMGeyaHTNZ5E/SXT+b+5l8XYJXg5JUiZJQi4YXr7g99N0lc22ZOAdXJohnQTc
HhT6bdP+X+7OrMlpZNvCf4XodzusWXrojjiukQIKKKAaeHGYspFky5plDb/+fCnJUBLD5ZLEDcXV
YxedVqYyd2auvfZa1R3V0uRKsxXftb0NeDbYme9SO3Age/DMmoUc52EOU5gtDsttBOmgnroBTUEZ
YkaljC9gmZ8PEtVngyUB48OktFeIkEDpoNBtLLaIB9lOrw6afpMFiwP2WV5zGfnm7NJVsn2B9e+h
JqfIZSGN4OLv4tq8UGjsdQq40jL0uXlCdCX2rhBg3zTaId9U6p6p291qVXIY3jknQ1AYQ+Gat1Rc
cMD20oMwZopzN/9bKpA0C0p7ChVYpaBF3SUfcpG1gi6M8MeOAUTrcle/cv0ALBHainOPkM8MBX9n
lSjXSmbQdGZR7Ht+cDwcVIMUK9+lC4ceD5Iw4TcEQNVqmyQJ7gVL/aij4QOQRO2TFzFDYp0rFJh9
jnQ/R27zps3NZbl7AIdPldC72VMIuiGLlHywYgTLblDkru8Um1PLTM1nVOzAd/I/KrXDJ7MazcRc
vgQfuk+wN/4Q5ntzvUemhTwuHO51rTgA5C2JyjwC3B6ASR/iZqVeUwqW3KUmcvFULuAf67s6ei2Z
c8QTCmudw1mLPs6g0D8D0yDntwKm0Cq9ugtIF97XuupftQnyNnXc3lBzCo0AEKh5uIPY39yrR6Dl
2BFwwMEkBaRUabbZIyqIh6cG27DJVpDf7Tp17osY33GybjV6KquQVg7i2t3kjJteCLi33eXwjbUv
8e5DZRAfu3QnqF6YP9aWJS6qnqmTmQjrxrrxxMGkzdG34PuCUpi7Pdm0ijKDGbBhC5AmfsKsgbpt
rC1sNEExd7s4BxCgzBEVupVl3rRXyRn4VnaV6UdSxGolCCCaYe3xVM7ZF80IP3tmsFtjctXYyq03
I/F1XhsHIBkAfZALSkLYb/I9l6OlEmrM5SNXvvsMfj4UxhzV5GoGXhMrNntRnluQO+qAfXlJTo37
fay5zYvGChr3TPFJ4aKkYqxNIaAC3y3Fg8ColfSNqzXqddNQB3Cuuqb+MTwew7c2Bp8vEKYJzhPc
nJUlmIBiXyr+Ir3xg+hIZYJIJWRBhbRO2GBKvMhWJuhc46N0bJIXW+KfUt/asPUw+PTQjj3sHefM
NzKAftIekNab+u0eOS6Y65SVU0CAr2XInER1YJGFr4GM8MvcrYoDgEGaf7b1JnpqqFZxi34oaggU
UFDIXOyJTGeNQHXLRQyzOofw8d5EwiS7zIzafKgaC+P5PAyfk+pM3UtB5CiXThHD2d9F4dUxKqJb
Z3dUECNqMu+jKzJwVpTjBWB68I3DevVMqXMrubKz0vyA0iWCX2HcfDTdMrrR9AOlFlWpNx+hIu8v
DENtYM0e+Yw2VB/8EMrw447aphwfZVK++0VqXYnDKIzUipznuaAYXCScAZeoihwuDzbVDwQmsgD4
GdwVQH5PobPET3cpJfO1UdRbLFjLC2/mz15ThnZ47++P2PjUIfJ/oQ+LPslwB92naytHqMYG6D5f
4Rh1VhxT5fIQRzRkz8CfSVjCHF1FVPqk2C6fmxb5J0ocEsfS0FyA3ONG4svH5XNOuvY1dXK1cR76
qAjqWIaTKAyc1Tn1ER6geJxRVU6paBPVswv1EBXvMB7FqvUYZpeF0OMMvcVDYGXReyfw1aXvKNVl
NsPIvAh4Dwe/oNfsSqhjN4T356aelMhuLPiiFiyE5+AP4SsoXzFyCjmTeoYhXr5u0wYzdceSyERq
5yKKc3X3DHFnDtiqVoGhE23zjZsuCEhRQ41pjey4ulzkZLJSq4BzYheVsbjY+14FoBolC3LIpOKa
M1L/EaahJMxaxMuq4a3mmcN+bBfGihyGqlM9nAaiNaWKs6uOhwdTQlT8R0TbintUlpHWOjePADfH
WGfpF56RXOsVukjXbfIpjpm2Z5GFDAuJuDD4oEaJy3nOK6DHaJEasea9jIp+Y+fZ8ec6PuoitYhG
REAZ7EW408stnJTExal3ZvyLy5jzNPWc7Dqg5NpbhpXrF0tKYL1P2TFf74BVLwwdo4Yz9FaS7D0W
r8XsDfpMkXZtq559ewQtOzMxbb3wyjK53kHwvkSLN34HkwHjYzSbyndHIz3ckaL4rAbN+0rVlZf7
XAW4wgQONVYHbQud4qyNm3vupvH98o1bWHw5VvzuIgGXxWjFRaUL/Ux/Xy+TILNuEPRAuLEqsWpF
oYA4ju5W5pbXOIEtnulJVL9IMvwETbRSMH077AtMtPkKmDOBJ9xTvlohoaXkmNynqf6SKtfgZUJV
193Bt5OzNFKyB0Shg4sob7RPaKcfn6FS1IDIrVTfXGa2hpSMB3uiLJqS0sEkIFzgSYK0i63fQFf4
tMIF9k2Zu3t4dAUqNr5rfNyXJo4zKWUu7JXCGQ4M2711AM1epBVaYjOnRKXdO7rZWvXLGLVIaAoh
xQ3PFHMxWy31HIHjK4WQR/FhWOCnpajqaunrK6u69OACvjX3MVVvoda8iX1v9XxRF83r3MOXzzm6
5YciyJPiYpFlun9T+VVlnNkRHJulvSrt/a1ZAXBfOV6RXXPLnT3fWU30buGnqnM221MMimaptdiD
i9rlbckO/1k5JtmLIo6PV9T+1s8gSh+C89jxVqD2CtcLj+B2hWyy4pNSFhL97tE6vnbVY4mI8G6F
WUhGyPuwr3I0fOvAeF75KmGUyibEBxNsH8tz9ZAWqzMKRNQXuVU3xhIGFdo/dmDpBESl3EYqAs2X
DpL45ALAd3U9wdI3MKl8LSz/LjsoybtCqbN7mzLei2PV7M+wbSUrYpk64hnA3oiL7axzLS4tzLlX
jbeBoMM+lC9QTkc6y8ftlqF6dWy4p4QBEDbVayv/Jfyw6t0iLWcvDD+HTOFriXZpz7SU6ps4NC6T
zDLKs0j1neyqYO5+xrau+je2tfyhNFbWpjRxGrtckOhFdAkZSyxQosBCzMcGt0epKkGIwIPNdG3l
8WfDq9xX2Q5awbLxs/xGKyssLaMI8Ryv8pN6qYOsIwgWpi9naI5cqAtzlZ87Lmd2t6mrCkZRhNS+
QVWFjeMBKjIz3Tq+RxM+glbjNruX4MLWArnVMHgZ4p2LoCk1qBCHNb4aZROKfn2Iy6Aq7isvqVZ6
x9f9f4OF9h05X+fri9ap7HWxTeu7bcaKyU5GIuKvbSHN2+j3/tHPG3qy/RWPNMjWXIUG4Gr7Tu0L
/6yJYJ0jPLzZ/v2XZmMSayO8ARLaPiBVQYTBY/fnGcrjUOK5Eppa+0uPBudH3f95z7px/Pm/Gbz6
QwSTTYw/ibgBSgyF/9c6P2rhUeeduQElB2iIYXzca4cSAQjCpBWMVqrYgTfNMP/fd369Ofjw77I8
9R/yx+Y5CjTPX+v9qImvvTf1OWVlhkIXu08Ph/3xIIBkzYVjgkaFztS635eASE19MgQ6euGGZSPK
Ih4+8qD/Kg6BpAioFYISysPSmNokWHRfplPf/hKT/jfrX51bJokL0gndJKDBx4Mgki9o6Wgq3hLd
M7lBoG6BmSs1FVR0cR3DUFSNUoVB90kV2eSOkGb7MjzTmgMWK1Sy9xiFk8JSDGxEuk6O9gCLOYLb
R1dENa3ek0EAoJX69po+Vx0NAFvRuwk+DgOKMmeFUKUC0C2e6YUBx+jeSSIM6FisYS1P+VQ3CMyp
x+uARCvwOqgoSZT26UZ9Qhsi4iWsXbmZYM0RSQP4pl6nfUbrQFGcOSADuRe9czDofnBCg4BPnfRM
ENWRVEbBYvoS8B/PBMuYU4puikrx7u+Tmwkq30n2WKyzHizdotyn/9Kj9WAbhMSFUHPr/9794ISm
grCD+sXz8Q9PiJo65/ijYjHTb/6j0Ghrc520GxncPipM7pyook/fnd0lYiNXJEBj1sMwJlrm3Fpg
jCPSju0zud7j6SRuNlJBsY15BAQygsPusxnMGRZxb9RP0XJihwOq02RPhvh9iyVuOYL90j7DUeB8
zMkB0orTn526NTelQKBTeyk5CXSMHqAAUe/XfWpx7Xi8KTgaF+mFqHPv/z65cEiZmGBSSC0FTZuT
YHbIxXf3wfEo2AvhUwuDhg2ofSY3Cgom812U+v1wyNaIcseCmvvvb42Kos9NwW4CUmoHfEJrQYM7
IL0pWnMuikiI8KnbZ7QWLHtuOmgMwtno/j65AxKEKOFdJLUW9AV2zQhkgBx2c318QHIAl2zEIJBn
6J6pzQUFYp30YdkGHtA5HQnOkXhGNwbHZq2AJAIydoPQBeIJrQiUMzTZuMhcgIpqaJQkd6MwWhE2
+AEYIg5CfcSY3L0JhS1R1y+1IjTiAqdExLbHSwEFbkwaYbNSvSye6R0RMHeU3Ra0xZwaZ66Oxujr
O8K9XUEpHFfEaXYfDqMu231OSCADXIW4FrbPKBLgYY9eAkBqfxabUAiAmyGdS9CNOY59oGSPAt3j
A6LpzOHGI4WE2PxEJ4FGkJYNAY4wUUNZSniXiWc0CYRUlUmgFFDz6e/TujKhUiUMAqQCoW4yF5C9
0sATT718PBcc8k4iqwTmOrUzATLs0t0no6phMP4la7Sgl4PuA6W2dgfUGrTP5G4JjIJ4aalJAHSE
ag7lOqfj3wg8sYFSsRkUzPFukkxwFOAGSY6CKEIiq0I9yffvCvhqgLAx5+DyT24taKYifT4GIkJM
D2uC0SKwuB5wUqDgpMupLKb3+SGSy14VRYZZNzUQAa1b6qNFwCYAmC6ST1M9GHNqM6UXAelFciZ4
vPTfejQXIFtwcBQQ81RzS1yRegaIBGyizU2bai/uQV3AGx2TOSBSuUIp4ykR30XgCZ0TVZ3Xlw2I
QGiseoCB/i40XhEt5wIErc9jTan7GjVrst0HNcH13KFuq5sEo6VgAZ2xZapUIHbPBHcFip4kR4GM
OxiqEFjrA8JoKVDMPUeWkYGyu/k2rVkgvwhUFgFa4oJV0z6j/pNi5WQEKe3ESJjc5kgM6w/vEgFR
J6cgVMbHgAF0E0qAKT9jBrTP5ABUQLOeEvf73cdWG3V3jgf9djC+KzrASayBBSLgfSyY2gFRI6ci
fWNWOABRoE/E75bC6MbM2QAlDoGv9hnoDreeUkDgFiMNHonEEQX2lNl9PyBYc9Rqsedua/CZDtMb
BUEilNwWoKGZqq0iAdBP+BGOKk5IlDsvBBerfbphn9BcAAJTu1gtEReY8eCIHIW/pgwewwckF8UZ
QVVVjBfFHX1K/Qc96qbm7/ef9CJKGkSWU9zjzDXoP3cmzuMATP2Em1L/qYeXjogGhFuCHWLqXSwY
HREhHGg6deeiMLx9JndP6NVbpOAjZoHJ7k+69sS7GM4C4CNSLeCoqA+3z/RiAUc42bUAlAg1G4I6
+eb2Ga0FCAcm52gOyl/3jYlFBBNlGNl9geMy0hqoDvQRcbQvgB3A0xelDHgftM+vx8VfCB5fSn7O
PD/YtMU+/jb7Xk3Qj/7Bqdjl27/3hS5PN3//JapZBv9QKCt1v/21FuifAVWvDf2P/njaCtrf6f/3
voPf/vTgt069Ov3Ha3+brtMHD6NBCoXq/jVv1wcqhv4TrD+tD+thMYqgwnx9k7//Grzno+//PzSc
7UftisSUdLspLgnhsOGWNi7f8H4dZuvs9IriM+JExBFWtuWzdeB/jtKRsXNHcZZuGzfSdL2JTm8p
3rorJJNvOQy3D7n/UOSDxtsKBdnGz7fBulyn28ctd3Rn6Zb78qon0ecn+I8Vh09DP22RzTv96nfl
zr7sdD+b3ZeMur8ZzsKuckX2/a+2ESbgw5aBDziOy7Z8zYj7/qmddnp3jFLZhp9u1t5gAvbENOl2
kWIOI3+4Iju2k3TT4cZfj6JIxy+Vbjkqhx+vI2zKNvvs29jUMZ6kG6aB4mFfD+ZFR6CRbfp5VPjZ
N8PcsVNk236x9sNB9Oh5D/LtUq6+DjePh6Onncs3nWXrB2rwt3k+mNM9Y0W6ff/B8931sKq2q56Q
b5q9IIvywczu2QXybWc4mmaI3g5iU5+2/hOtR0U6blpkMKWbjsJ8FEOErpcj3/Lt9lOKe8FwtLvc
nexL326P6+G+xfVbUGXkGy6fXK8Pceb5w229T7f9ifZvtmm2HUQqVGhEGudPNP5iW/kPg22MxkV2
5E80/gGH4FNL7f0AG1Dl9B9+/xhyG6W59+RsnUbslMPp0uX7pd+9/YHz9X689rt8umzzLz1/OOId
f1W62X3AiWR4q+lRfumm0607Fi5oE6myDb/ahmFWB8f16JqApqhApGWbv/OizfbJ0+ybva2DemWb
fxMVP5iIfanGn/mBbyeiaB4EQbb5t4z+Nsu2gyOF1gGA8m1Xw1tln2qRbfddvvZOPRcxpcerZZu9
36YHdrZBy12CULpln5vNaHr3NRyyTf/cWvTH6iu/dNn7d5vlT+6/9/IdKij98j9TzZZ9d1yq8Fwd
fM0Oxfv5W38PafqSnfgWfzrpwHzvfxuCa+JfPATbdfrPfwEAAP//</cx:binary>
              </cx:geoCache>
            </cx:geography>
          </cx:layoutPr>
          <cx:valueColors>
            <cx:minColor>
              <a:srgbClr val="FF0000"/>
            </cx:minColor>
            <cx:midColor>
              <a:schemeClr val="accent4">
                <a:lumMod val="60000"/>
                <a:lumOff val="40000"/>
              </a:schemeClr>
            </cx:midColor>
            <cx:maxColor>
              <a:schemeClr val="accent1">
                <a:lumMod val="60000"/>
                <a:lumOff val="40000"/>
              </a:schemeClr>
            </cx:maxColor>
          </cx:valueColors>
          <cx:valueColorPositions count="3"/>
        </cx:series>
      </cx:plotAreaRegion>
    </cx:plotArea>
  </cx:chart>
  <cx:spPr>
    <a:solidFill>
      <a:schemeClr val="tx1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/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3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3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5" Type="http://schemas.openxmlformats.org/officeDocument/2006/relationships/image" Target="../media/image5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2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65.png"/><Relationship Id="rId5" Type="http://schemas.openxmlformats.org/officeDocument/2006/relationships/image" Target="../media/image64.png"/><Relationship Id="rId4" Type="http://schemas.openxmlformats.org/officeDocument/2006/relationships/image" Target="../media/image6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7.png"/><Relationship Id="rId2" Type="http://schemas.openxmlformats.org/officeDocument/2006/relationships/image" Target="../media/image66.png"/><Relationship Id="rId1" Type="http://schemas.openxmlformats.org/officeDocument/2006/relationships/image" Target="../media/image60.png"/><Relationship Id="rId6" Type="http://schemas.openxmlformats.org/officeDocument/2006/relationships/image" Target="../media/image70.png"/><Relationship Id="rId5" Type="http://schemas.openxmlformats.org/officeDocument/2006/relationships/image" Target="../media/image69.png"/><Relationship Id="rId4" Type="http://schemas.openxmlformats.org/officeDocument/2006/relationships/image" Target="../media/image6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png"/><Relationship Id="rId3" Type="http://schemas.openxmlformats.org/officeDocument/2006/relationships/image" Target="../media/image75.png"/><Relationship Id="rId7" Type="http://schemas.openxmlformats.org/officeDocument/2006/relationships/chart" Target="../charts/chart1.xml"/><Relationship Id="rId12" Type="http://schemas.openxmlformats.org/officeDocument/2006/relationships/image" Target="../media/image79.emf"/><Relationship Id="rId2" Type="http://schemas.openxmlformats.org/officeDocument/2006/relationships/image" Target="../media/image74.png"/><Relationship Id="rId1" Type="http://schemas.microsoft.com/office/2014/relationships/chartEx" Target="../charts/chartEx1.xml"/><Relationship Id="rId6" Type="http://schemas.openxmlformats.org/officeDocument/2006/relationships/image" Target="../media/image78.png"/><Relationship Id="rId11" Type="http://schemas.openxmlformats.org/officeDocument/2006/relationships/chart" Target="../charts/chart4.xml"/><Relationship Id="rId5" Type="http://schemas.openxmlformats.org/officeDocument/2006/relationships/image" Target="../media/image77.png"/><Relationship Id="rId10" Type="http://schemas.openxmlformats.org/officeDocument/2006/relationships/chart" Target="../charts/chart3.xml"/><Relationship Id="rId4" Type="http://schemas.openxmlformats.org/officeDocument/2006/relationships/image" Target="../media/image76.png"/><Relationship Id="rId9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183303</xdr:colOff>
      <xdr:row>0</xdr:row>
      <xdr:rowOff>53340</xdr:rowOff>
    </xdr:from>
    <xdr:to>
      <xdr:col>5</xdr:col>
      <xdr:colOff>11472</xdr:colOff>
      <xdr:row>12</xdr:row>
      <xdr:rowOff>44069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143" y="5334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5</xdr:col>
      <xdr:colOff>503402</xdr:colOff>
      <xdr:row>10</xdr:row>
      <xdr:rowOff>29289</xdr:rowOff>
    </xdr:from>
    <xdr:to>
      <xdr:col>7</xdr:col>
      <xdr:colOff>97758</xdr:colOff>
      <xdr:row>12</xdr:row>
      <xdr:rowOff>88823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602" y="18580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116435</xdr:rowOff>
    </xdr:from>
    <xdr:to>
      <xdr:col>7</xdr:col>
      <xdr:colOff>40098</xdr:colOff>
      <xdr:row>16</xdr:row>
      <xdr:rowOff>85498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938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5</xdr:col>
      <xdr:colOff>563848</xdr:colOff>
      <xdr:row>3</xdr:row>
      <xdr:rowOff>165736</xdr:rowOff>
    </xdr:from>
    <xdr:to>
      <xdr:col>6</xdr:col>
      <xdr:colOff>607633</xdr:colOff>
      <xdr:row>7</xdr:row>
      <xdr:rowOff>43816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8048" y="71437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5</xdr:col>
      <xdr:colOff>376068</xdr:colOff>
      <xdr:row>6</xdr:row>
      <xdr:rowOff>155888</xdr:rowOff>
    </xdr:from>
    <xdr:to>
      <xdr:col>7</xdr:col>
      <xdr:colOff>202174</xdr:colOff>
      <xdr:row>9</xdr:row>
      <xdr:rowOff>167965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0268" y="1253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5</xdr:col>
      <xdr:colOff>327660</xdr:colOff>
      <xdr:row>0</xdr:row>
      <xdr:rowOff>28576</xdr:rowOff>
    </xdr:from>
    <xdr:to>
      <xdr:col>7</xdr:col>
      <xdr:colOff>238549</xdr:colOff>
      <xdr:row>3</xdr:row>
      <xdr:rowOff>89536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860" y="28576"/>
          <a:ext cx="1160569" cy="60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174832</xdr:colOff>
      <xdr:row>12</xdr:row>
      <xdr:rowOff>181428</xdr:rowOff>
    </xdr:from>
    <xdr:to>
      <xdr:col>17</xdr:col>
      <xdr:colOff>507687</xdr:colOff>
      <xdr:row>21</xdr:row>
      <xdr:rowOff>150867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741" y="2398155"/>
          <a:ext cx="1687521" cy="1631985"/>
        </a:xfrm>
        <a:prstGeom prst="rect">
          <a:avLst/>
        </a:prstGeom>
      </xdr:spPr>
    </xdr:pic>
    <xdr:clientData/>
  </xdr:twoCellAnchor>
  <xdr:twoCellAnchor editAs="oneCell">
    <xdr:from>
      <xdr:col>18</xdr:col>
      <xdr:colOff>185250</xdr:colOff>
      <xdr:row>13</xdr:row>
      <xdr:rowOff>0</xdr:rowOff>
    </xdr:from>
    <xdr:to>
      <xdr:col>21</xdr:col>
      <xdr:colOff>44849</xdr:colOff>
      <xdr:row>21</xdr:row>
      <xdr:rowOff>150867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24341" y="2401455"/>
          <a:ext cx="1683781" cy="1628685"/>
        </a:xfrm>
        <a:prstGeom prst="rect">
          <a:avLst/>
        </a:prstGeom>
      </xdr:spPr>
    </xdr:pic>
    <xdr:clientData/>
  </xdr:twoCellAnchor>
  <xdr:twoCellAnchor editAs="oneCell">
    <xdr:from>
      <xdr:col>21</xdr:col>
      <xdr:colOff>122657</xdr:colOff>
      <xdr:row>13</xdr:row>
      <xdr:rowOff>0</xdr:rowOff>
    </xdr:from>
    <xdr:to>
      <xdr:col>23</xdr:col>
      <xdr:colOff>590318</xdr:colOff>
      <xdr:row>21</xdr:row>
      <xdr:rowOff>150867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5930" y="2401455"/>
          <a:ext cx="1683782" cy="1628685"/>
        </a:xfrm>
        <a:prstGeom prst="rect">
          <a:avLst/>
        </a:prstGeom>
      </xdr:spPr>
    </xdr:pic>
    <xdr:clientData/>
  </xdr:twoCellAnchor>
  <xdr:twoCellAnchor editAs="oneCell">
    <xdr:from>
      <xdr:col>24</xdr:col>
      <xdr:colOff>60064</xdr:colOff>
      <xdr:row>12</xdr:row>
      <xdr:rowOff>181428</xdr:rowOff>
    </xdr:from>
    <xdr:to>
      <xdr:col>26</xdr:col>
      <xdr:colOff>527725</xdr:colOff>
      <xdr:row>21</xdr:row>
      <xdr:rowOff>150867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47519" y="2398155"/>
          <a:ext cx="1683782" cy="1631985"/>
        </a:xfrm>
        <a:prstGeom prst="rect">
          <a:avLst/>
        </a:prstGeom>
      </xdr:spPr>
    </xdr:pic>
    <xdr:clientData/>
  </xdr:twoCellAnchor>
  <xdr:twoCellAnchor editAs="oneCell">
    <xdr:from>
      <xdr:col>26</xdr:col>
      <xdr:colOff>605532</xdr:colOff>
      <xdr:row>13</xdr:row>
      <xdr:rowOff>0</xdr:rowOff>
    </xdr:from>
    <xdr:to>
      <xdr:col>29</xdr:col>
      <xdr:colOff>465132</xdr:colOff>
      <xdr:row>21</xdr:row>
      <xdr:rowOff>150867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09108" y="2401455"/>
          <a:ext cx="1683782" cy="1628685"/>
        </a:xfrm>
        <a:prstGeom prst="rect">
          <a:avLst/>
        </a:prstGeom>
      </xdr:spPr>
    </xdr:pic>
    <xdr:clientData/>
  </xdr:twoCellAnchor>
  <xdr:twoCellAnchor>
    <xdr:from>
      <xdr:col>16</xdr:col>
      <xdr:colOff>291099</xdr:colOff>
      <xdr:row>14</xdr:row>
      <xdr:rowOff>161561</xdr:rowOff>
    </xdr:from>
    <xdr:to>
      <xdr:col>16</xdr:col>
      <xdr:colOff>505942</xdr:colOff>
      <xdr:row>20</xdr:row>
      <xdr:rowOff>46949</xdr:rowOff>
    </xdr:to>
    <xdr:grpSp>
      <xdr:nvGrpSpPr>
        <xdr:cNvPr id="11" name="ibre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 rot="13911865">
          <a:off x="12784987" y="3105793"/>
          <a:ext cx="982668" cy="214843"/>
          <a:chOff x="12243098" y="3052179"/>
          <a:chExt cx="850169" cy="214842"/>
        </a:xfrm>
      </xdr:grpSpPr>
      <xdr:grpSp>
        <xdr:nvGrpSpPr>
          <xdr:cNvPr id="9" name="Grup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pSpPr/>
        </xdr:nvGrpSpPr>
        <xdr:grpSpPr>
          <a:xfrm rot="18676732">
            <a:off x="12560762" y="2734515"/>
            <a:ext cx="214842" cy="850169"/>
            <a:chOff x="12323910" y="2587574"/>
            <a:chExt cx="239011" cy="899080"/>
          </a:xfrm>
        </xdr:grpSpPr>
        <xdr:sp macro="" textlink="">
          <xdr:nvSpPr>
            <xdr:cNvPr id="7" name="Ok: Yukarı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/>
          </xdr:nvSpPr>
          <xdr:spPr>
            <a:xfrm>
              <a:off x="12324716" y="2587574"/>
              <a:ext cx="238205" cy="444299"/>
            </a:xfrm>
            <a:prstGeom prst="up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8" name="Ok: Yukarı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 rot="10800000">
              <a:off x="12323910" y="3042355"/>
              <a:ext cx="238205" cy="444299"/>
            </a:xfrm>
            <a:prstGeom prst="upArrow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2566952" y="3060095"/>
            <a:ext cx="177396" cy="176400"/>
          </a:xfrm>
          <a:prstGeom prst="ellipse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295454</xdr:colOff>
      <xdr:row>15</xdr:row>
      <xdr:rowOff>23420</xdr:rowOff>
    </xdr:from>
    <xdr:to>
      <xdr:col>19</xdr:col>
      <xdr:colOff>510296</xdr:colOff>
      <xdr:row>19</xdr:row>
      <xdr:rowOff>149415</xdr:rowOff>
    </xdr:to>
    <xdr:grpSp>
      <xdr:nvGrpSpPr>
        <xdr:cNvPr id="12" name="ibre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 rot="18812904">
          <a:off x="14817877" y="3087957"/>
          <a:ext cx="857515" cy="214842"/>
          <a:chOff x="12243098" y="3052179"/>
          <a:chExt cx="850169" cy="214842"/>
        </a:xfrm>
      </xdr:grpSpPr>
      <xdr:grpSp>
        <xdr:nvGrpSpPr>
          <xdr:cNvPr id="13" name="Grup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pSpPr/>
        </xdr:nvGrpSpPr>
        <xdr:grpSpPr>
          <a:xfrm rot="18676732">
            <a:off x="12560762" y="2734515"/>
            <a:ext cx="214842" cy="850169"/>
            <a:chOff x="12323910" y="2587574"/>
            <a:chExt cx="239011" cy="899080"/>
          </a:xfrm>
        </xdr:grpSpPr>
        <xdr:sp macro="" textlink="">
          <xdr:nvSpPr>
            <xdr:cNvPr id="15" name="Ok: Yukarı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/>
          </xdr:nvSpPr>
          <xdr:spPr>
            <a:xfrm>
              <a:off x="12324716" y="2587574"/>
              <a:ext cx="238205" cy="444299"/>
            </a:xfrm>
            <a:prstGeom prst="up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16" name="Ok: Yukarı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 rot="10800000">
              <a:off x="12323910" y="3042355"/>
              <a:ext cx="238205" cy="444299"/>
            </a:xfrm>
            <a:prstGeom prst="upArrow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14" name="Oval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12566952" y="3060095"/>
            <a:ext cx="177396" cy="176400"/>
          </a:xfrm>
          <a:prstGeom prst="ellipse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522031</xdr:colOff>
      <xdr:row>16</xdr:row>
      <xdr:rowOff>152604</xdr:rowOff>
    </xdr:from>
    <xdr:to>
      <xdr:col>23</xdr:col>
      <xdr:colOff>160345</xdr:colOff>
      <xdr:row>18</xdr:row>
      <xdr:rowOff>2492</xdr:rowOff>
    </xdr:to>
    <xdr:grpSp>
      <xdr:nvGrpSpPr>
        <xdr:cNvPr id="17" name="ibre3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 rot="19173034">
          <a:off x="16584991" y="3078684"/>
          <a:ext cx="857514" cy="215648"/>
          <a:chOff x="12243098" y="3052179"/>
          <a:chExt cx="850169" cy="214842"/>
        </a:xfrm>
      </xdr:grpSpPr>
      <xdr:grpSp>
        <xdr:nvGrpSpPr>
          <xdr:cNvPr id="18" name="Grup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 rot="18676732">
            <a:off x="12560762" y="2734515"/>
            <a:ext cx="214842" cy="850169"/>
            <a:chOff x="12323910" y="2587574"/>
            <a:chExt cx="239011" cy="899080"/>
          </a:xfrm>
        </xdr:grpSpPr>
        <xdr:sp macro="" textlink="">
          <xdr:nvSpPr>
            <xdr:cNvPr id="20" name="Ok: Yukarı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/>
          </xdr:nvSpPr>
          <xdr:spPr>
            <a:xfrm>
              <a:off x="12324716" y="2587574"/>
              <a:ext cx="238205" cy="444299"/>
            </a:xfrm>
            <a:prstGeom prst="up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1" name="Ok: Yukarı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/>
          </xdr:nvSpPr>
          <xdr:spPr>
            <a:xfrm rot="10800000">
              <a:off x="12323910" y="3042355"/>
              <a:ext cx="238205" cy="444299"/>
            </a:xfrm>
            <a:prstGeom prst="upArrow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12566952" y="3060095"/>
            <a:ext cx="177396" cy="176400"/>
          </a:xfrm>
          <a:prstGeom prst="ellipse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24</xdr:col>
      <xdr:colOff>460748</xdr:colOff>
      <xdr:row>16</xdr:row>
      <xdr:rowOff>162585</xdr:rowOff>
    </xdr:from>
    <xdr:to>
      <xdr:col>26</xdr:col>
      <xdr:colOff>99062</xdr:colOff>
      <xdr:row>18</xdr:row>
      <xdr:rowOff>12473</xdr:rowOff>
    </xdr:to>
    <xdr:grpSp>
      <xdr:nvGrpSpPr>
        <xdr:cNvPr id="22" name="ibre4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 rot="10800000">
          <a:off x="18352508" y="3088665"/>
          <a:ext cx="857514" cy="215648"/>
          <a:chOff x="12243098" y="3052179"/>
          <a:chExt cx="850169" cy="214842"/>
        </a:xfrm>
      </xdr:grpSpPr>
      <xdr:grpSp>
        <xdr:nvGrpSpPr>
          <xdr:cNvPr id="23" name="Grup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 rot="18676732">
            <a:off x="12560762" y="2734515"/>
            <a:ext cx="214842" cy="850169"/>
            <a:chOff x="12323910" y="2587574"/>
            <a:chExt cx="239011" cy="899080"/>
          </a:xfrm>
        </xdr:grpSpPr>
        <xdr:sp macro="" textlink="">
          <xdr:nvSpPr>
            <xdr:cNvPr id="25" name="Ok: Yukarı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>
            <a:xfrm>
              <a:off x="12324716" y="2587574"/>
              <a:ext cx="238205" cy="444299"/>
            </a:xfrm>
            <a:prstGeom prst="up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6" name="Ok: Yukarı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/>
          </xdr:nvSpPr>
          <xdr:spPr>
            <a:xfrm rot="10800000">
              <a:off x="12323910" y="3042355"/>
              <a:ext cx="238205" cy="444299"/>
            </a:xfrm>
            <a:prstGeom prst="upArrow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4" name="Oval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12566952" y="3060095"/>
            <a:ext cx="177396" cy="176400"/>
          </a:xfrm>
          <a:prstGeom prst="ellipse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27</xdr:col>
      <xdr:colOff>399467</xdr:colOff>
      <xdr:row>16</xdr:row>
      <xdr:rowOff>173874</xdr:rowOff>
    </xdr:from>
    <xdr:to>
      <xdr:col>29</xdr:col>
      <xdr:colOff>37781</xdr:colOff>
      <xdr:row>18</xdr:row>
      <xdr:rowOff>23762</xdr:rowOff>
    </xdr:to>
    <xdr:grpSp>
      <xdr:nvGrpSpPr>
        <xdr:cNvPr id="27" name="ibre5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pSpPr/>
      </xdr:nvGrpSpPr>
      <xdr:grpSpPr>
        <a:xfrm rot="9048648">
          <a:off x="20120027" y="3099954"/>
          <a:ext cx="857514" cy="215648"/>
          <a:chOff x="12243098" y="3052179"/>
          <a:chExt cx="850169" cy="214842"/>
        </a:xfrm>
      </xdr:grpSpPr>
      <xdr:grpSp>
        <xdr:nvGrpSpPr>
          <xdr:cNvPr id="28" name="Grup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GrpSpPr/>
        </xdr:nvGrpSpPr>
        <xdr:grpSpPr>
          <a:xfrm rot="18676732">
            <a:off x="12560762" y="2734515"/>
            <a:ext cx="214842" cy="850169"/>
            <a:chOff x="12323910" y="2587574"/>
            <a:chExt cx="239011" cy="899080"/>
          </a:xfrm>
        </xdr:grpSpPr>
        <xdr:sp macro="" textlink="">
          <xdr:nvSpPr>
            <xdr:cNvPr id="30" name="Ok: Yukarı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SpPr/>
          </xdr:nvSpPr>
          <xdr:spPr>
            <a:xfrm>
              <a:off x="12324716" y="2587574"/>
              <a:ext cx="238205" cy="444299"/>
            </a:xfrm>
            <a:prstGeom prst="up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31" name="Ok: Yukarı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/>
          </xdr:nvSpPr>
          <xdr:spPr>
            <a:xfrm rot="10800000">
              <a:off x="12323910" y="3042355"/>
              <a:ext cx="238205" cy="444299"/>
            </a:xfrm>
            <a:prstGeom prst="upArrow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9" name="Oval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>
          <a:xfrm>
            <a:off x="12566952" y="3060095"/>
            <a:ext cx="177396" cy="176400"/>
          </a:xfrm>
          <a:prstGeom prst="ellipse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24</xdr:col>
      <xdr:colOff>588485</xdr:colOff>
      <xdr:row>19</xdr:row>
      <xdr:rowOff>70342</xdr:rowOff>
    </xdr:from>
    <xdr:to>
      <xdr:col>25</xdr:col>
      <xdr:colOff>607366</xdr:colOff>
      <xdr:row>21</xdr:row>
      <xdr:rowOff>16791</xdr:rowOff>
    </xdr:to>
    <xdr:pic>
      <xdr:nvPicPr>
        <xdr:cNvPr id="33" name="Picture 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75940" y="3580160"/>
          <a:ext cx="626941" cy="315904"/>
        </a:xfrm>
        <a:prstGeom prst="rect">
          <a:avLst/>
        </a:prstGeom>
      </xdr:spPr>
    </xdr:pic>
    <xdr:clientData/>
  </xdr:twoCellAnchor>
  <xdr:twoCellAnchor editAs="oneCell">
    <xdr:from>
      <xdr:col>27</xdr:col>
      <xdr:colOff>570172</xdr:colOff>
      <xdr:row>19</xdr:row>
      <xdr:rowOff>36022</xdr:rowOff>
    </xdr:from>
    <xdr:to>
      <xdr:col>28</xdr:col>
      <xdr:colOff>500491</xdr:colOff>
      <xdr:row>21</xdr:row>
      <xdr:rowOff>51111</xdr:rowOff>
    </xdr:to>
    <xdr:pic>
      <xdr:nvPicPr>
        <xdr:cNvPr id="34" name="Picture 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81808" y="3545840"/>
          <a:ext cx="538380" cy="384544"/>
        </a:xfrm>
        <a:prstGeom prst="rect">
          <a:avLst/>
        </a:prstGeom>
      </xdr:spPr>
    </xdr:pic>
    <xdr:clientData/>
  </xdr:twoCellAnchor>
  <xdr:twoCellAnchor editAs="oneCell">
    <xdr:from>
      <xdr:col>19</xdr:col>
      <xdr:colOff>170756</xdr:colOff>
      <xdr:row>19</xdr:row>
      <xdr:rowOff>1892</xdr:rowOff>
    </xdr:from>
    <xdr:to>
      <xdr:col>20</xdr:col>
      <xdr:colOff>59344</xdr:colOff>
      <xdr:row>21</xdr:row>
      <xdr:rowOff>85242</xdr:rowOff>
    </xdr:to>
    <xdr:pic>
      <xdr:nvPicPr>
        <xdr:cNvPr id="35" name="Picture 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7908" y="3511710"/>
          <a:ext cx="496648" cy="452805"/>
        </a:xfrm>
        <a:prstGeom prst="rect">
          <a:avLst/>
        </a:prstGeom>
      </xdr:spPr>
    </xdr:pic>
    <xdr:clientData/>
  </xdr:twoCellAnchor>
  <xdr:twoCellAnchor editAs="oneCell">
    <xdr:from>
      <xdr:col>21</xdr:col>
      <xdr:colOff>565007</xdr:colOff>
      <xdr:row>19</xdr:row>
      <xdr:rowOff>20047</xdr:rowOff>
    </xdr:from>
    <xdr:to>
      <xdr:col>23</xdr:col>
      <xdr:colOff>147969</xdr:colOff>
      <xdr:row>21</xdr:row>
      <xdr:rowOff>67087</xdr:rowOff>
    </xdr:to>
    <xdr:pic>
      <xdr:nvPicPr>
        <xdr:cNvPr id="36" name="Picture 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8280" y="3529865"/>
          <a:ext cx="799083" cy="416495"/>
        </a:xfrm>
        <a:prstGeom prst="rect">
          <a:avLst/>
        </a:prstGeom>
      </xdr:spPr>
    </xdr:pic>
    <xdr:clientData/>
  </xdr:twoCellAnchor>
  <xdr:twoCellAnchor editAs="oneCell">
    <xdr:from>
      <xdr:col>15</xdr:col>
      <xdr:colOff>579866</xdr:colOff>
      <xdr:row>18</xdr:row>
      <xdr:rowOff>178923</xdr:rowOff>
    </xdr:from>
    <xdr:to>
      <xdr:col>17</xdr:col>
      <xdr:colOff>87259</xdr:colOff>
      <xdr:row>21</xdr:row>
      <xdr:rowOff>77546</xdr:rowOff>
    </xdr:to>
    <xdr:pic>
      <xdr:nvPicPr>
        <xdr:cNvPr id="37" name="Picture 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4775" y="3504014"/>
          <a:ext cx="862059" cy="452805"/>
        </a:xfrm>
        <a:prstGeom prst="rect">
          <a:avLst/>
        </a:prstGeom>
      </xdr:spPr>
    </xdr:pic>
    <xdr:clientData/>
  </xdr:twoCellAnchor>
  <xdr:twoCellAnchor>
    <xdr:from>
      <xdr:col>15</xdr:col>
      <xdr:colOff>502896</xdr:colOff>
      <xdr:row>14</xdr:row>
      <xdr:rowOff>166251</xdr:rowOff>
    </xdr:from>
    <xdr:to>
      <xdr:col>17</xdr:col>
      <xdr:colOff>348956</xdr:colOff>
      <xdr:row>16</xdr:row>
      <xdr:rowOff>81584</xdr:rowOff>
    </xdr:to>
    <xdr:sp macro="" textlink="$N$23">
      <xdr:nvSpPr>
        <xdr:cNvPr id="38" name="Dikdörtgen: Köşeleri Yuvarlatılmış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2417805" y="2752433"/>
          <a:ext cx="1062181" cy="2847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E595617-3BC7-4729-BE1F-07C0F792D708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64%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496050</xdr:colOff>
      <xdr:row>14</xdr:row>
      <xdr:rowOff>166251</xdr:rowOff>
    </xdr:from>
    <xdr:to>
      <xdr:col>20</xdr:col>
      <xdr:colOff>342111</xdr:colOff>
      <xdr:row>16</xdr:row>
      <xdr:rowOff>81584</xdr:rowOff>
    </xdr:to>
    <xdr:sp macro="" textlink="$N$24">
      <xdr:nvSpPr>
        <xdr:cNvPr id="39" name="Dikdörtgen: Köşeleri Yuvarlatılmış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4235141" y="2752433"/>
          <a:ext cx="1062182" cy="2847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9C8451D-274E-4FAD-BB93-9388AF98BC9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87%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433457</xdr:colOff>
      <xdr:row>14</xdr:row>
      <xdr:rowOff>166251</xdr:rowOff>
    </xdr:from>
    <xdr:to>
      <xdr:col>23</xdr:col>
      <xdr:colOff>279518</xdr:colOff>
      <xdr:row>16</xdr:row>
      <xdr:rowOff>81584</xdr:rowOff>
    </xdr:to>
    <xdr:sp macro="" textlink="$N$25">
      <xdr:nvSpPr>
        <xdr:cNvPr id="40" name="Dikdörtgen: Köşeleri Yuvarlatılmış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5996730" y="2752433"/>
          <a:ext cx="1062182" cy="2847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216278BE-5676-40ED-A86D-E3EF8F78698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89%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370864</xdr:colOff>
      <xdr:row>14</xdr:row>
      <xdr:rowOff>166251</xdr:rowOff>
    </xdr:from>
    <xdr:to>
      <xdr:col>26</xdr:col>
      <xdr:colOff>216925</xdr:colOff>
      <xdr:row>16</xdr:row>
      <xdr:rowOff>81584</xdr:rowOff>
    </xdr:to>
    <xdr:sp macro="" textlink="$N$26">
      <xdr:nvSpPr>
        <xdr:cNvPr id="41" name="Dikdörtgen: Köşeleri Yuvarlatılmış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17758319" y="2752433"/>
          <a:ext cx="1062182" cy="2847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2D68B57-AFA2-482C-AF9B-BACEC4CDD96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50%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308271</xdr:colOff>
      <xdr:row>14</xdr:row>
      <xdr:rowOff>166251</xdr:rowOff>
    </xdr:from>
    <xdr:to>
      <xdr:col>29</xdr:col>
      <xdr:colOff>154332</xdr:colOff>
      <xdr:row>16</xdr:row>
      <xdr:rowOff>81584</xdr:rowOff>
    </xdr:to>
    <xdr:sp macro="" textlink="$N$27">
      <xdr:nvSpPr>
        <xdr:cNvPr id="42" name="Dikdörtgen: Köşeleri Yuvarlatılmış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19519907" y="2752433"/>
          <a:ext cx="1062183" cy="2847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6761C9C-7CC6-4354-9F38-4E02180069CA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42%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10886</xdr:colOff>
      <xdr:row>2</xdr:row>
      <xdr:rowOff>17930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0" y="0"/>
          <a:ext cx="16524515" cy="388044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 i="0" u="none" strike="noStrike">
              <a:solidFill>
                <a:schemeClr val="bg1"/>
              </a:solidFill>
              <a:latin typeface="Calibri"/>
              <a:cs typeface="Calibri"/>
            </a:rPr>
            <a:t>ŞİRKET SATIŞ RAPORU</a:t>
          </a:r>
        </a:p>
        <a:p>
          <a:pPr algn="ctr"/>
          <a:endParaRPr lang="en-US" sz="14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</xdr:rowOff>
        </xdr:from>
        <xdr:to>
          <xdr:col>1</xdr:col>
          <xdr:colOff>342900</xdr:colOff>
          <xdr:row>6</xdr:row>
          <xdr:rowOff>53340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48855</xdr:rowOff>
    </xdr:from>
    <xdr:to>
      <xdr:col>17</xdr:col>
      <xdr:colOff>8965</xdr:colOff>
      <xdr:row>36</xdr:row>
      <xdr:rowOff>21772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6135"/>
              <a:ext cx="10372165" cy="5459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480060</xdr:colOff>
      <xdr:row>2</xdr:row>
      <xdr:rowOff>15238</xdr:rowOff>
    </xdr:from>
    <xdr:to>
      <xdr:col>4</xdr:col>
      <xdr:colOff>434340</xdr:colOff>
      <xdr:row>6</xdr:row>
      <xdr:rowOff>35858</xdr:rowOff>
    </xdr:to>
    <xdr:sp macro="" textlink="Parametreler!H1">
      <xdr:nvSpPr>
        <xdr:cNvPr id="3" name="Dikdört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89660" y="373826"/>
          <a:ext cx="1783080" cy="7377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D9B0FCB1-D413-4C0C-B24C-33104510334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30.171.771,00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483870</xdr:colOff>
      <xdr:row>2</xdr:row>
      <xdr:rowOff>15238</xdr:rowOff>
    </xdr:from>
    <xdr:to>
      <xdr:col>7</xdr:col>
      <xdr:colOff>438150</xdr:colOff>
      <xdr:row>6</xdr:row>
      <xdr:rowOff>35858</xdr:rowOff>
    </xdr:to>
    <xdr:sp macro="" textlink="Parametreler!H2">
      <xdr:nvSpPr>
        <xdr:cNvPr id="5" name="Dikdört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922270" y="373826"/>
          <a:ext cx="1783080" cy="7377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DE676F7-B3F4-4606-805E-E76332069CDF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17.788.458,00 </a:t>
          </a:fld>
          <a:endParaRPr lang="tr-T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487680</xdr:colOff>
      <xdr:row>2</xdr:row>
      <xdr:rowOff>15238</xdr:rowOff>
    </xdr:from>
    <xdr:to>
      <xdr:col>10</xdr:col>
      <xdr:colOff>441960</xdr:colOff>
      <xdr:row>6</xdr:row>
      <xdr:rowOff>35858</xdr:rowOff>
    </xdr:to>
    <xdr:sp macro="" textlink="Parametreler!H3">
      <xdr:nvSpPr>
        <xdr:cNvPr id="6" name="Dikdört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754880" y="373826"/>
          <a:ext cx="1783080" cy="7377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DE6E95C-1059-4732-834A-71C11247014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38.563.077,00 </a:t>
          </a:fld>
          <a:endParaRPr lang="tr-TR" sz="18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491490</xdr:colOff>
      <xdr:row>2</xdr:row>
      <xdr:rowOff>15238</xdr:rowOff>
    </xdr:from>
    <xdr:to>
      <xdr:col>13</xdr:col>
      <xdr:colOff>445770</xdr:colOff>
      <xdr:row>6</xdr:row>
      <xdr:rowOff>35858</xdr:rowOff>
    </xdr:to>
    <xdr:sp macro="" textlink="Parametreler!H4">
      <xdr:nvSpPr>
        <xdr:cNvPr id="7" name="Dikdört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87490" y="373826"/>
          <a:ext cx="1783080" cy="7377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E65B84FB-A41A-4CFA-B1B4-2056190991A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22.939.296,00 </a:t>
          </a:fld>
          <a:endParaRPr lang="tr-TR" sz="24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495300</xdr:colOff>
      <xdr:row>2</xdr:row>
      <xdr:rowOff>15238</xdr:rowOff>
    </xdr:from>
    <xdr:to>
      <xdr:col>16</xdr:col>
      <xdr:colOff>449580</xdr:colOff>
      <xdr:row>6</xdr:row>
      <xdr:rowOff>35858</xdr:rowOff>
    </xdr:to>
    <xdr:sp macro="" textlink="Parametreler!H5">
      <xdr:nvSpPr>
        <xdr:cNvPr id="8" name="Dikdört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420100" y="373826"/>
          <a:ext cx="1783080" cy="7377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E4D7998B-23E7-4AB1-AB55-A06D91241D7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35.219.513,00 </a:t>
          </a:fld>
          <a:endParaRPr lang="tr-TR" sz="1800" b="1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288843</xdr:colOff>
      <xdr:row>2</xdr:row>
      <xdr:rowOff>141514</xdr:rowOff>
    </xdr:from>
    <xdr:to>
      <xdr:col>3</xdr:col>
      <xdr:colOff>10098</xdr:colOff>
      <xdr:row>5</xdr:row>
      <xdr:rowOff>88875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443" y="500102"/>
          <a:ext cx="940455" cy="485244"/>
        </a:xfrm>
        <a:prstGeom prst="rect">
          <a:avLst/>
        </a:prstGeom>
      </xdr:spPr>
    </xdr:pic>
    <xdr:clientData/>
  </xdr:twoCellAnchor>
  <xdr:twoCellAnchor editAs="oneCell">
    <xdr:from>
      <xdr:col>4</xdr:col>
      <xdr:colOff>541783</xdr:colOff>
      <xdr:row>2</xdr:row>
      <xdr:rowOff>134690</xdr:rowOff>
    </xdr:from>
    <xdr:to>
      <xdr:col>5</xdr:col>
      <xdr:colOff>489009</xdr:colOff>
      <xdr:row>5</xdr:row>
      <xdr:rowOff>95699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183" y="493278"/>
          <a:ext cx="556826" cy="498892"/>
        </a:xfrm>
        <a:prstGeom prst="rect">
          <a:avLst/>
        </a:prstGeom>
      </xdr:spPr>
    </xdr:pic>
    <xdr:clientData/>
  </xdr:twoCellAnchor>
  <xdr:twoCellAnchor editAs="oneCell">
    <xdr:from>
      <xdr:col>7</xdr:col>
      <xdr:colOff>336714</xdr:colOff>
      <xdr:row>2</xdr:row>
      <xdr:rowOff>151054</xdr:rowOff>
    </xdr:from>
    <xdr:to>
      <xdr:col>9</xdr:col>
      <xdr:colOff>27758</xdr:colOff>
      <xdr:row>5</xdr:row>
      <xdr:rowOff>79336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3914" y="509642"/>
          <a:ext cx="910244" cy="466165"/>
        </a:xfrm>
        <a:prstGeom prst="rect">
          <a:avLst/>
        </a:prstGeom>
      </xdr:spPr>
    </xdr:pic>
    <xdr:clientData/>
  </xdr:twoCellAnchor>
  <xdr:twoCellAnchor editAs="oneCell">
    <xdr:from>
      <xdr:col>10</xdr:col>
      <xdr:colOff>458455</xdr:colOff>
      <xdr:row>3</xdr:row>
      <xdr:rowOff>50978</xdr:rowOff>
    </xdr:from>
    <xdr:to>
      <xdr:col>11</xdr:col>
      <xdr:colOff>475129</xdr:colOff>
      <xdr:row>5</xdr:row>
      <xdr:rowOff>118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4455" y="588860"/>
          <a:ext cx="626274" cy="307729"/>
        </a:xfrm>
        <a:prstGeom prst="rect">
          <a:avLst/>
        </a:prstGeom>
      </xdr:spPr>
    </xdr:pic>
    <xdr:clientData/>
  </xdr:twoCellAnchor>
  <xdr:twoCellAnchor editAs="oneCell">
    <xdr:from>
      <xdr:col>13</xdr:col>
      <xdr:colOff>569719</xdr:colOff>
      <xdr:row>3</xdr:row>
      <xdr:rowOff>28619</xdr:rowOff>
    </xdr:from>
    <xdr:to>
      <xdr:col>14</xdr:col>
      <xdr:colOff>472516</xdr:colOff>
      <xdr:row>5</xdr:row>
      <xdr:rowOff>22476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519" y="566501"/>
          <a:ext cx="512397" cy="352446"/>
        </a:xfrm>
        <a:prstGeom prst="rect">
          <a:avLst/>
        </a:prstGeom>
      </xdr:spPr>
    </xdr:pic>
    <xdr:clientData/>
  </xdr:twoCellAnchor>
  <xdr:twoCellAnchor>
    <xdr:from>
      <xdr:col>18</xdr:col>
      <xdr:colOff>85164</xdr:colOff>
      <xdr:row>1</xdr:row>
      <xdr:rowOff>176565</xdr:rowOff>
    </xdr:from>
    <xdr:to>
      <xdr:col>25</xdr:col>
      <xdr:colOff>389964</xdr:colOff>
      <xdr:row>6</xdr:row>
      <xdr:rowOff>17928</xdr:rowOff>
    </xdr:to>
    <xdr:graphicFrame macro="">
      <xdr:nvGraphicFramePr>
        <xdr:cNvPr id="14" name="Grafik 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48025</xdr:colOff>
      <xdr:row>7</xdr:row>
      <xdr:rowOff>35858</xdr:rowOff>
    </xdr:from>
    <xdr:to>
      <xdr:col>24</xdr:col>
      <xdr:colOff>550048</xdr:colOff>
      <xdr:row>19</xdr:row>
      <xdr:rowOff>53783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C384116A-DCB8-47A6-A42E-9771E8D6B835}"/>
            </a:ext>
          </a:extLst>
        </xdr:cNvPr>
        <xdr:cNvGrpSpPr/>
      </xdr:nvGrpSpPr>
      <xdr:grpSpPr>
        <a:xfrm>
          <a:off x="11630425" y="1296622"/>
          <a:ext cx="3550023" cy="2179234"/>
          <a:chOff x="11630425" y="1296622"/>
          <a:chExt cx="3550023" cy="2179234"/>
        </a:xfrm>
      </xdr:grpSpPr>
      <xdr:grpSp>
        <xdr:nvGrpSpPr>
          <xdr:cNvPr id="26" name="Gr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630425" y="1296622"/>
            <a:ext cx="3550023" cy="945367"/>
            <a:chOff x="11636189" y="1613647"/>
            <a:chExt cx="3550023" cy="941292"/>
          </a:xfrm>
          <a:solidFill>
            <a:schemeClr val="tx1">
              <a:lumMod val="65000"/>
              <a:lumOff val="35000"/>
            </a:schemeClr>
          </a:solidFill>
        </xdr:grpSpPr>
        <xdr:sp macro="" textlink="Parametreler!G8">
          <xdr:nvSpPr>
            <xdr:cNvPr id="21" name="Dikdörtgen 20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1636189" y="1613647"/>
              <a:ext cx="3550023" cy="421341"/>
            </a:xfrm>
            <a:prstGeom prst="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07F0F6D-C8B6-4CC7-BA43-9D3B8CD7CE8A}" type="TxLink">
                <a:rPr lang="en-US" sz="2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Toplam Satış</a:t>
              </a:fld>
              <a:endParaRPr lang="tr-TR" sz="2200" b="1">
                <a:solidFill>
                  <a:schemeClr val="bg1"/>
                </a:solidFill>
              </a:endParaRPr>
            </a:p>
          </xdr:txBody>
        </xdr:sp>
        <xdr:sp macro="" textlink="Parametreler!H8">
          <xdr:nvSpPr>
            <xdr:cNvPr id="23" name="Dikdörtgen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12218895" y="2133598"/>
              <a:ext cx="2384611" cy="421341"/>
            </a:xfrm>
            <a:prstGeom prst="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B9000BC-AD06-4888-949C-EF7940D62620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144.682.115 </a:t>
              </a:fld>
              <a:endParaRPr lang="tr-TR" sz="16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22" name="Grup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GrpSpPr/>
        </xdr:nvGrpSpPr>
        <xdr:grpSpPr>
          <a:xfrm>
            <a:off x="11630425" y="2530488"/>
            <a:ext cx="3550023" cy="945368"/>
            <a:chOff x="11689977" y="2985247"/>
            <a:chExt cx="3550023" cy="941292"/>
          </a:xfrm>
          <a:solidFill>
            <a:schemeClr val="tx1">
              <a:lumMod val="65000"/>
              <a:lumOff val="35000"/>
            </a:schemeClr>
          </a:solidFill>
        </xdr:grpSpPr>
        <xdr:sp macro="" textlink="Parametreler!G9">
          <xdr:nvSpPr>
            <xdr:cNvPr id="24" name="Dikdörtgen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11689977" y="2985247"/>
              <a:ext cx="3550023" cy="421341"/>
            </a:xfrm>
            <a:prstGeom prst="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15C591B-1264-4DF1-9AB3-107135CB289E}" type="TxLink">
                <a:rPr lang="en-US" sz="2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Toplam Hedef</a:t>
              </a:fld>
              <a:endParaRPr lang="tr-TR" sz="2200" b="1">
                <a:solidFill>
                  <a:schemeClr val="bg1"/>
                </a:solidFill>
              </a:endParaRPr>
            </a:p>
          </xdr:txBody>
        </xdr:sp>
        <xdr:sp macro="" textlink="Parametreler!H9">
          <xdr:nvSpPr>
            <xdr:cNvPr id="25" name="Dikdörtgen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12272683" y="3505198"/>
              <a:ext cx="2384611" cy="421341"/>
            </a:xfrm>
            <a:prstGeom prst="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0FE32C-E061-4315-B5E6-07322832BE28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110.504.040 </a:t>
              </a:fld>
              <a:endParaRPr lang="tr-TR" sz="2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oneCell">
    <xdr:from>
      <xdr:col>19</xdr:col>
      <xdr:colOff>322422</xdr:colOff>
      <xdr:row>20</xdr:row>
      <xdr:rowOff>20659</xdr:rowOff>
    </xdr:from>
    <xdr:to>
      <xdr:col>24</xdr:col>
      <xdr:colOff>143129</xdr:colOff>
      <xdr:row>35</xdr:row>
      <xdr:rowOff>24642</xdr:rowOff>
    </xdr:to>
    <xdr:pic>
      <xdr:nvPicPr>
        <xdr:cNvPr id="28" name="Picture 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04822" y="3721802"/>
          <a:ext cx="2868707" cy="2779840"/>
        </a:xfrm>
        <a:prstGeom prst="rect">
          <a:avLst/>
        </a:prstGeom>
      </xdr:spPr>
    </xdr:pic>
    <xdr:clientData/>
  </xdr:twoCellAnchor>
  <xdr:twoCellAnchor>
    <xdr:from>
      <xdr:col>21</xdr:col>
      <xdr:colOff>125763</xdr:colOff>
      <xdr:row>24</xdr:row>
      <xdr:rowOff>74511</xdr:rowOff>
    </xdr:from>
    <xdr:to>
      <xdr:col>22</xdr:col>
      <xdr:colOff>339788</xdr:colOff>
      <xdr:row>30</xdr:row>
      <xdr:rowOff>156320</xdr:rowOff>
    </xdr:to>
    <xdr:grpSp>
      <xdr:nvGrpSpPr>
        <xdr:cNvPr id="40" name="ibre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 rot="16020000">
          <a:off x="12757944" y="4566548"/>
          <a:ext cx="1162464" cy="823625"/>
          <a:chOff x="12796452" y="4740754"/>
          <a:chExt cx="1179089" cy="834227"/>
        </a:xfrm>
        <a:solidFill>
          <a:schemeClr val="bg1">
            <a:lumMod val="75000"/>
          </a:schemeClr>
        </a:solidFill>
      </xdr:grpSpPr>
      <xdr:sp macro="" textlink="">
        <xdr:nvSpPr>
          <xdr:cNvPr id="31" name="Ok: Sağ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 rot="8172299">
            <a:off x="12796452" y="5217009"/>
            <a:ext cx="682367" cy="357972"/>
          </a:xfrm>
          <a:prstGeom prst="rightArrow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37" name="Ok: Sağ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 rot="18972299">
            <a:off x="13293174" y="4740754"/>
            <a:ext cx="682367" cy="357972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 rot="15734050">
            <a:off x="13239369" y="4994606"/>
            <a:ext cx="288000" cy="288000"/>
          </a:xfrm>
          <a:prstGeom prst="ellipse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80375</xdr:colOff>
      <xdr:row>31</xdr:row>
      <xdr:rowOff>21772</xdr:rowOff>
    </xdr:from>
    <xdr:to>
      <xdr:col>22</xdr:col>
      <xdr:colOff>385175</xdr:colOff>
      <xdr:row>33</xdr:row>
      <xdr:rowOff>65314</xdr:rowOff>
    </xdr:to>
    <xdr:sp macro="" textlink="$R$24">
      <xdr:nvSpPr>
        <xdr:cNvPr id="41" name="Dikdörtgen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2881975" y="5758543"/>
          <a:ext cx="914400" cy="4136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B863DF-1F83-497F-802F-D23C813A7EA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130,93%</a:t>
          </a:fld>
          <a:endParaRPr lang="tr-TR" sz="16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41564</xdr:rowOff>
    </xdr:from>
    <xdr:to>
      <xdr:col>26</xdr:col>
      <xdr:colOff>595744</xdr:colOff>
      <xdr:row>46</xdr:row>
      <xdr:rowOff>166255</xdr:rowOff>
    </xdr:to>
    <xdr:graphicFrame macro="">
      <xdr:nvGraphicFramePr>
        <xdr:cNvPr id="43" name="Grafik 3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62752</xdr:colOff>
      <xdr:row>0</xdr:row>
      <xdr:rowOff>46683</xdr:rowOff>
    </xdr:from>
    <xdr:to>
      <xdr:col>21</xdr:col>
      <xdr:colOff>581930</xdr:colOff>
      <xdr:row>1</xdr:row>
      <xdr:rowOff>168966</xdr:rowOff>
    </xdr:to>
    <xdr:sp macro="[0]!Dikdörtgen43_Tıkla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254752" y="46683"/>
          <a:ext cx="1128778" cy="301577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Bölge Raporu</a:t>
          </a:r>
        </a:p>
      </xdr:txBody>
    </xdr:sp>
    <xdr:clientData/>
  </xdr:twoCellAnchor>
  <xdr:twoCellAnchor>
    <xdr:from>
      <xdr:col>22</xdr:col>
      <xdr:colOff>37419</xdr:colOff>
      <xdr:row>0</xdr:row>
      <xdr:rowOff>46683</xdr:rowOff>
    </xdr:from>
    <xdr:to>
      <xdr:col>23</xdr:col>
      <xdr:colOff>556597</xdr:colOff>
      <xdr:row>1</xdr:row>
      <xdr:rowOff>168966</xdr:rowOff>
    </xdr:to>
    <xdr:sp macro="[0]!Dikdörtgen45_Tıkla" textlink="">
      <xdr:nvSpPr>
        <xdr:cNvPr id="46" name="Dikdörtgen 45" hidden="1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13448619" y="46683"/>
          <a:ext cx="1128778" cy="301577"/>
        </a:xfrm>
        <a:prstGeom prst="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Satışçı Raporu</a:t>
          </a:r>
        </a:p>
      </xdr:txBody>
    </xdr:sp>
    <xdr:clientData/>
  </xdr:twoCellAnchor>
  <xdr:twoCellAnchor>
    <xdr:from>
      <xdr:col>7</xdr:col>
      <xdr:colOff>180108</xdr:colOff>
      <xdr:row>4</xdr:row>
      <xdr:rowOff>124691</xdr:rowOff>
    </xdr:from>
    <xdr:to>
      <xdr:col>21</xdr:col>
      <xdr:colOff>498763</xdr:colOff>
      <xdr:row>41</xdr:row>
      <xdr:rowOff>11759</xdr:rowOff>
    </xdr:to>
    <xdr:grpSp>
      <xdr:nvGrpSpPr>
        <xdr:cNvPr id="4" name="bolge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447308" y="845127"/>
          <a:ext cx="8853055" cy="6551105"/>
          <a:chOff x="17678399" y="0"/>
          <a:chExt cx="6803571" cy="5686184"/>
        </a:xfrm>
      </xdr:grpSpPr>
      <xdr:sp macro="" textlink="">
        <xdr:nvSpPr>
          <xdr:cNvPr id="49" name="Dikdörtgen 48" hidden="1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 rot="10800000">
            <a:off x="17678399" y="0"/>
            <a:ext cx="6803571" cy="5686184"/>
          </a:xfrm>
          <a:prstGeom prst="rect">
            <a:avLst/>
          </a:prstGeom>
          <a:solidFill>
            <a:srgbClr val="000000">
              <a:alpha val="85098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7" name="ComboBox1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400-000011140000}"/>
                  </a:ext>
                </a:extLst>
              </xdr:cNvPr>
              <xdr:cNvSpPr/>
            </xdr:nvSpPr>
            <xdr:spPr bwMode="auto">
              <a:xfrm>
                <a:off x="20185380" y="370114"/>
                <a:ext cx="1722120" cy="2917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8" name="ComboBox2" hidden="1">
                <a:extLst>
                  <a:ext uri="{63B3BB69-23CF-44E3-9099-C40C66FF867C}">
                    <a14:compatExt spid="_x0000_s5138"/>
                  </a:ext>
                  <a:ext uri="{FF2B5EF4-FFF2-40B4-BE49-F238E27FC236}">
                    <a16:creationId xmlns:a16="http://schemas.microsoft.com/office/drawing/2014/main" id="{00000000-0008-0000-0400-000012140000}"/>
                  </a:ext>
                </a:extLst>
              </xdr:cNvPr>
              <xdr:cNvSpPr/>
            </xdr:nvSpPr>
            <xdr:spPr bwMode="auto">
              <a:xfrm>
                <a:off x="20177760" y="715191"/>
                <a:ext cx="1722120" cy="2939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45" name="Grafik 4" hidden="1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GraphicFramePr/>
        </xdr:nvGraphicFramePr>
        <xdr:xfrm>
          <a:off x="17704654" y="1097827"/>
          <a:ext cx="3240000" cy="2404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7" name="Grafik 6" hidden="1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aphicFramePr/>
        </xdr:nvGraphicFramePr>
        <xdr:xfrm>
          <a:off x="21150943" y="1097828"/>
          <a:ext cx="3284827" cy="2404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52" name="Yarım Çerçeve 51" hidden="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/>
        </xdr:nvSpPr>
        <xdr:spPr>
          <a:xfrm rot="5400000">
            <a:off x="23513141" y="59870"/>
            <a:ext cx="914400" cy="914400"/>
          </a:xfrm>
          <a:prstGeom prst="halfFrame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>
              <a:solidFill>
                <a:schemeClr val="tx1"/>
              </a:solidFill>
            </a:endParaRPr>
          </a:p>
        </xdr:txBody>
      </xdr:sp>
      <xdr:sp macro="" textlink="">
        <xdr:nvSpPr>
          <xdr:cNvPr id="59" name="Yarım Çerçeve 58" hidden="1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17721941" y="48984"/>
            <a:ext cx="914400" cy="914400"/>
          </a:xfrm>
          <a:prstGeom prst="halfFrame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>
              <a:solidFill>
                <a:schemeClr val="tx1"/>
              </a:solidFill>
            </a:endParaRPr>
          </a:p>
        </xdr:txBody>
      </xdr:sp>
      <xdr:sp macro="" textlink="">
        <xdr:nvSpPr>
          <xdr:cNvPr id="60" name="Yarım Çerçeve 59" hidden="1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 rot="16200000">
            <a:off x="17721941" y="4729841"/>
            <a:ext cx="914400" cy="914400"/>
          </a:xfrm>
          <a:prstGeom prst="halfFrame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>
              <a:solidFill>
                <a:schemeClr val="tx1"/>
              </a:solidFill>
            </a:endParaRPr>
          </a:p>
        </xdr:txBody>
      </xdr:sp>
      <xdr:sp macro="" textlink="">
        <xdr:nvSpPr>
          <xdr:cNvPr id="61" name="Yarım Çerçeve 60" hidden="1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rot="10800000">
            <a:off x="23524023" y="4729842"/>
            <a:ext cx="914400" cy="914400"/>
          </a:xfrm>
          <a:prstGeom prst="halfFrame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>
              <a:solidFill>
                <a:schemeClr val="tx1"/>
              </a:solidFill>
            </a:endParaRPr>
          </a:p>
        </xdr:txBody>
      </xdr:sp>
      <xdr:sp macro="[0]!Çarpımİşareti53_Tıkla" textlink="">
        <xdr:nvSpPr>
          <xdr:cNvPr id="54" name="Çarpım İşareti 53" hidden="1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/>
        </xdr:nvSpPr>
        <xdr:spPr>
          <a:xfrm>
            <a:off x="24002999" y="32656"/>
            <a:ext cx="478971" cy="435429"/>
          </a:xfrm>
          <a:prstGeom prst="mathMultiply">
            <a:avLst/>
          </a:prstGeom>
          <a:solidFill>
            <a:schemeClr val="bg1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8" name="Resim 47" hidden="1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3:$N$18" spid="_x0000_s5271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8344604" y="3704111"/>
                <a:ext cx="5448081" cy="1610096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1506C1-15AD-4D03-BD3C-49E678A59549}" name="Tablo1" displayName="Tablo1" ref="A1:H886" totalsRowShown="0" headerRowCellStyle="Normal 2">
  <autoFilter ref="A1:H886" xr:uid="{861506C1-15AD-4D03-BD3C-49E678A59549}"/>
  <tableColumns count="8">
    <tableColumn id="1" xr3:uid="{FAA691B1-892D-44B2-B7EC-CDB73F4EC790}" name="CODE" dataDxfId="8" dataCellStyle="Normal 2"/>
    <tableColumn id="2" xr3:uid="{579738B5-7CCF-4E69-AAAE-5CB28D0D64D0}" name="STATE" dataDxfId="7" dataCellStyle="Normal 2"/>
    <tableColumn id="3" xr3:uid="{F29D3A23-B800-404A-AE5A-8450EEDE4761}" name="SELLERS" dataCellStyle="Normal 2"/>
    <tableColumn id="4" xr3:uid="{D6712F7D-A156-4E98-BCAF-317F619C3DE2}" name="PRODUCTS" dataCellStyle="Normal 2"/>
    <tableColumn id="5" xr3:uid="{F1D82F40-1BFC-47D9-8F90-710BC210CFFA}" name="NET SALE AMOUNT" dataDxfId="6" dataCellStyle="ParaBirimi 2"/>
    <tableColumn id="6" xr3:uid="{7AAAC3DB-D74A-4AD7-B09A-07C16C6F1B9B}" name="TARGET SALE AMOUNT" dataDxfId="5" dataCellStyle="ParaBirimi 2"/>
    <tableColumn id="7" xr3:uid="{CB1312B4-A6F3-4A6D-BC4F-55C06E972689}" name="TARGET REALIZATION" dataDxfId="4" dataCellStyle="Yüzde 2">
      <calculatedColumnFormula>E2/F2</calculatedColumnFormula>
    </tableColumn>
    <tableColumn id="8" xr3:uid="{3BBBD0C2-D8EE-4ECA-A2D6-4F7CB4391B22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image" Target="../media/image72.emf"/><Relationship Id="rId5" Type="http://schemas.openxmlformats.org/officeDocument/2006/relationships/control" Target="../activeX/activeX2.xml"/><Relationship Id="rId4" Type="http://schemas.openxmlformats.org/officeDocument/2006/relationships/image" Target="../media/image7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0CBBA-5AD3-4649-BFF1-08866B6A46AA}">
  <sheetPr codeName="Sayfa2"/>
  <dimension ref="A1:C61"/>
  <sheetViews>
    <sheetView topLeftCell="A16" workbookViewId="0">
      <selection activeCell="Q30" sqref="Q30"/>
    </sheetView>
  </sheetViews>
  <sheetFormatPr defaultColWidth="9.109375" defaultRowHeight="99.9" customHeight="1" x14ac:dyDescent="0.3"/>
  <cols>
    <col min="1" max="1" width="4.109375" style="1" bestFit="1" customWidth="1"/>
    <col min="2" max="2" width="15.33203125" style="2" bestFit="1" customWidth="1"/>
    <col min="3" max="3" width="21" style="2" bestFit="1" customWidth="1"/>
    <col min="4" max="4" width="22.88671875" style="1" customWidth="1"/>
    <col min="5" max="16384" width="9.109375" style="1"/>
  </cols>
  <sheetData>
    <row r="1" spans="1:3" ht="15" customHeight="1" x14ac:dyDescent="0.3"/>
    <row r="2" spans="1:3" ht="15" customHeight="1" x14ac:dyDescent="0.3"/>
    <row r="3" spans="1:3" ht="99.9" customHeight="1" x14ac:dyDescent="0.3">
      <c r="A3" s="1" t="s">
        <v>0</v>
      </c>
      <c r="B3" s="2" t="s">
        <v>1</v>
      </c>
      <c r="C3" s="2" t="s">
        <v>2</v>
      </c>
    </row>
    <row r="4" spans="1:3" ht="99.9" customHeight="1" x14ac:dyDescent="0.3">
      <c r="A4" s="1" t="s">
        <v>3</v>
      </c>
      <c r="B4" s="2" t="s">
        <v>4</v>
      </c>
      <c r="C4" s="2" t="s">
        <v>5</v>
      </c>
    </row>
    <row r="5" spans="1:3" ht="99.9" customHeight="1" x14ac:dyDescent="0.3">
      <c r="A5" s="1" t="s">
        <v>6</v>
      </c>
      <c r="B5" s="2" t="s">
        <v>7</v>
      </c>
      <c r="C5" s="2" t="s">
        <v>8</v>
      </c>
    </row>
    <row r="6" spans="1:3" ht="99.9" customHeight="1" x14ac:dyDescent="0.3">
      <c r="A6" s="1" t="s">
        <v>9</v>
      </c>
      <c r="B6" s="2" t="s">
        <v>10</v>
      </c>
      <c r="C6" s="2" t="s">
        <v>11</v>
      </c>
    </row>
    <row r="7" spans="1:3" ht="99.9" customHeight="1" x14ac:dyDescent="0.3">
      <c r="A7" s="1" t="s">
        <v>12</v>
      </c>
      <c r="B7" s="2" t="s">
        <v>13</v>
      </c>
      <c r="C7" s="2" t="s">
        <v>14</v>
      </c>
    </row>
    <row r="8" spans="1:3" ht="99.9" customHeight="1" x14ac:dyDescent="0.3">
      <c r="A8" s="1" t="s">
        <v>12</v>
      </c>
      <c r="B8" s="2" t="s">
        <v>13</v>
      </c>
      <c r="C8" s="2" t="s">
        <v>15</v>
      </c>
    </row>
    <row r="9" spans="1:3" ht="99.9" customHeight="1" x14ac:dyDescent="0.3">
      <c r="A9" s="1" t="s">
        <v>12</v>
      </c>
      <c r="B9" s="2" t="s">
        <v>13</v>
      </c>
      <c r="C9" s="2" t="s">
        <v>16</v>
      </c>
    </row>
    <row r="10" spans="1:3" ht="99.9" customHeight="1" x14ac:dyDescent="0.3">
      <c r="A10" s="1" t="s">
        <v>12</v>
      </c>
      <c r="B10" s="2" t="s">
        <v>13</v>
      </c>
      <c r="C10" s="2" t="s">
        <v>17</v>
      </c>
    </row>
    <row r="11" spans="1:3" ht="99.9" customHeight="1" x14ac:dyDescent="0.3">
      <c r="A11" s="1" t="s">
        <v>18</v>
      </c>
      <c r="B11" s="2" t="s">
        <v>19</v>
      </c>
      <c r="C11" s="2" t="s">
        <v>20</v>
      </c>
    </row>
    <row r="12" spans="1:3" ht="99.9" customHeight="1" x14ac:dyDescent="0.3">
      <c r="A12" s="1" t="s">
        <v>21</v>
      </c>
      <c r="B12" s="2" t="s">
        <v>22</v>
      </c>
      <c r="C12" s="2" t="s">
        <v>23</v>
      </c>
    </row>
    <row r="13" spans="1:3" ht="99.9" customHeight="1" x14ac:dyDescent="0.3">
      <c r="A13" s="1" t="s">
        <v>24</v>
      </c>
      <c r="B13" s="2" t="s">
        <v>25</v>
      </c>
      <c r="C13" s="2" t="s">
        <v>26</v>
      </c>
    </row>
    <row r="14" spans="1:3" ht="99.9" customHeight="1" x14ac:dyDescent="0.3">
      <c r="A14" s="1" t="s">
        <v>27</v>
      </c>
      <c r="B14" s="2" t="s">
        <v>28</v>
      </c>
      <c r="C14" s="2" t="s">
        <v>29</v>
      </c>
    </row>
    <row r="15" spans="1:3" ht="99.9" customHeight="1" x14ac:dyDescent="0.3">
      <c r="A15" s="1" t="s">
        <v>27</v>
      </c>
      <c r="B15" s="2" t="s">
        <v>28</v>
      </c>
      <c r="C15" s="2" t="s">
        <v>30</v>
      </c>
    </row>
    <row r="16" spans="1:3" ht="99.9" customHeight="1" x14ac:dyDescent="0.3">
      <c r="A16" s="1" t="s">
        <v>31</v>
      </c>
      <c r="B16" s="2" t="s">
        <v>32</v>
      </c>
      <c r="C16" s="2" t="s">
        <v>33</v>
      </c>
    </row>
    <row r="17" spans="1:3" ht="99.9" customHeight="1" x14ac:dyDescent="0.3">
      <c r="A17" s="1" t="s">
        <v>34</v>
      </c>
      <c r="B17" s="2" t="s">
        <v>35</v>
      </c>
      <c r="C17" s="2" t="s">
        <v>36</v>
      </c>
    </row>
    <row r="18" spans="1:3" ht="99.9" customHeight="1" x14ac:dyDescent="0.3">
      <c r="A18" s="1" t="s">
        <v>37</v>
      </c>
      <c r="B18" s="2" t="s">
        <v>38</v>
      </c>
      <c r="C18" s="2" t="s">
        <v>39</v>
      </c>
    </row>
    <row r="19" spans="1:3" ht="99.9" customHeight="1" x14ac:dyDescent="0.3">
      <c r="A19" s="1" t="s">
        <v>40</v>
      </c>
      <c r="B19" s="2" t="s">
        <v>41</v>
      </c>
      <c r="C19" s="2" t="s">
        <v>42</v>
      </c>
    </row>
    <row r="20" spans="1:3" ht="99.9" customHeight="1" x14ac:dyDescent="0.3">
      <c r="A20" s="1" t="s">
        <v>43</v>
      </c>
      <c r="B20" s="2" t="s">
        <v>44</v>
      </c>
      <c r="C20" s="2" t="s">
        <v>45</v>
      </c>
    </row>
    <row r="21" spans="1:3" ht="99.9" customHeight="1" x14ac:dyDescent="0.3">
      <c r="A21" s="1" t="s">
        <v>43</v>
      </c>
      <c r="B21" s="2" t="s">
        <v>44</v>
      </c>
      <c r="C21" s="2" t="s">
        <v>46</v>
      </c>
    </row>
    <row r="22" spans="1:3" ht="99.9" customHeight="1" x14ac:dyDescent="0.3">
      <c r="A22" s="1" t="s">
        <v>47</v>
      </c>
      <c r="B22" s="2" t="s">
        <v>48</v>
      </c>
      <c r="C22" s="2" t="s">
        <v>49</v>
      </c>
    </row>
    <row r="23" spans="1:3" ht="99.9" customHeight="1" x14ac:dyDescent="0.3">
      <c r="A23" s="1" t="s">
        <v>50</v>
      </c>
      <c r="B23" s="2" t="s">
        <v>51</v>
      </c>
      <c r="C23" s="2" t="s">
        <v>52</v>
      </c>
    </row>
    <row r="24" spans="1:3" ht="99.9" customHeight="1" x14ac:dyDescent="0.3">
      <c r="A24" s="1" t="s">
        <v>53</v>
      </c>
      <c r="B24" s="2" t="s">
        <v>54</v>
      </c>
      <c r="C24" s="2" t="s">
        <v>55</v>
      </c>
    </row>
    <row r="25" spans="1:3" ht="99.9" customHeight="1" x14ac:dyDescent="0.3">
      <c r="A25" s="1" t="s">
        <v>56</v>
      </c>
      <c r="B25" s="2" t="s">
        <v>57</v>
      </c>
      <c r="C25" s="2" t="s">
        <v>58</v>
      </c>
    </row>
    <row r="26" spans="1:3" ht="99.9" customHeight="1" x14ac:dyDescent="0.3">
      <c r="A26" s="1" t="s">
        <v>59</v>
      </c>
      <c r="B26" s="2" t="s">
        <v>60</v>
      </c>
      <c r="C26" s="2" t="s">
        <v>61</v>
      </c>
    </row>
    <row r="27" spans="1:3" ht="99.9" customHeight="1" x14ac:dyDescent="0.3">
      <c r="A27" s="1" t="s">
        <v>62</v>
      </c>
      <c r="B27" s="2" t="s">
        <v>63</v>
      </c>
      <c r="C27" s="2" t="s">
        <v>64</v>
      </c>
    </row>
    <row r="28" spans="1:3" ht="99.9" customHeight="1" x14ac:dyDescent="0.3">
      <c r="A28" s="1" t="s">
        <v>62</v>
      </c>
      <c r="B28" s="2" t="s">
        <v>63</v>
      </c>
      <c r="C28" s="2" t="s">
        <v>65</v>
      </c>
    </row>
    <row r="29" spans="1:3" ht="99.9" customHeight="1" x14ac:dyDescent="0.3">
      <c r="A29" s="1" t="s">
        <v>66</v>
      </c>
      <c r="B29" s="2" t="s">
        <v>67</v>
      </c>
      <c r="C29" s="2" t="s">
        <v>68</v>
      </c>
    </row>
    <row r="30" spans="1:3" ht="99.9" customHeight="1" x14ac:dyDescent="0.3">
      <c r="A30" s="1" t="s">
        <v>69</v>
      </c>
      <c r="B30" s="2" t="s">
        <v>70</v>
      </c>
      <c r="C30" s="2" t="s">
        <v>71</v>
      </c>
    </row>
    <row r="31" spans="1:3" ht="99.9" customHeight="1" x14ac:dyDescent="0.3">
      <c r="A31" s="1" t="s">
        <v>72</v>
      </c>
      <c r="B31" s="2" t="s">
        <v>73</v>
      </c>
      <c r="C31" s="2" t="s">
        <v>74</v>
      </c>
    </row>
    <row r="32" spans="1:3" ht="99.9" customHeight="1" x14ac:dyDescent="0.3">
      <c r="A32" s="1" t="s">
        <v>75</v>
      </c>
      <c r="B32" s="2" t="s">
        <v>76</v>
      </c>
      <c r="C32" s="2" t="s">
        <v>77</v>
      </c>
    </row>
    <row r="33" spans="1:3" ht="99.9" customHeight="1" x14ac:dyDescent="0.3">
      <c r="A33" s="1" t="s">
        <v>78</v>
      </c>
      <c r="B33" s="2" t="s">
        <v>79</v>
      </c>
      <c r="C33" s="2" t="s">
        <v>80</v>
      </c>
    </row>
    <row r="34" spans="1:3" ht="99.9" customHeight="1" x14ac:dyDescent="0.3">
      <c r="A34" s="1" t="s">
        <v>81</v>
      </c>
      <c r="B34" s="2" t="s">
        <v>82</v>
      </c>
      <c r="C34" s="2" t="s">
        <v>83</v>
      </c>
    </row>
    <row r="35" spans="1:3" ht="99.9" customHeight="1" x14ac:dyDescent="0.3">
      <c r="A35" s="1" t="s">
        <v>84</v>
      </c>
      <c r="B35" s="2" t="s">
        <v>85</v>
      </c>
      <c r="C35" s="2" t="s">
        <v>86</v>
      </c>
    </row>
    <row r="36" spans="1:3" ht="99.9" customHeight="1" x14ac:dyDescent="0.3">
      <c r="A36" s="1" t="s">
        <v>87</v>
      </c>
      <c r="B36" s="2" t="s">
        <v>88</v>
      </c>
      <c r="C36" s="2" t="s">
        <v>89</v>
      </c>
    </row>
    <row r="37" spans="1:3" ht="99.9" customHeight="1" x14ac:dyDescent="0.3">
      <c r="A37" s="1" t="s">
        <v>90</v>
      </c>
      <c r="B37" s="2" t="s">
        <v>91</v>
      </c>
      <c r="C37" s="2" t="s">
        <v>92</v>
      </c>
    </row>
    <row r="38" spans="1:3" ht="99.9" customHeight="1" x14ac:dyDescent="0.3">
      <c r="A38" s="1" t="s">
        <v>93</v>
      </c>
      <c r="B38" s="2" t="s">
        <v>94</v>
      </c>
      <c r="C38" s="2" t="s">
        <v>95</v>
      </c>
    </row>
    <row r="39" spans="1:3" ht="99.9" customHeight="1" x14ac:dyDescent="0.3">
      <c r="A39" s="1" t="s">
        <v>96</v>
      </c>
      <c r="B39" s="2" t="s">
        <v>97</v>
      </c>
      <c r="C39" s="2" t="s">
        <v>98</v>
      </c>
    </row>
    <row r="40" spans="1:3" ht="99.9" customHeight="1" x14ac:dyDescent="0.3">
      <c r="A40" s="1" t="s">
        <v>99</v>
      </c>
      <c r="B40" s="2" t="s">
        <v>100</v>
      </c>
      <c r="C40" s="2" t="s">
        <v>101</v>
      </c>
    </row>
    <row r="41" spans="1:3" ht="99.9" customHeight="1" x14ac:dyDescent="0.3">
      <c r="A41" s="1" t="s">
        <v>102</v>
      </c>
      <c r="B41" s="2" t="s">
        <v>103</v>
      </c>
      <c r="C41" s="2" t="s">
        <v>104</v>
      </c>
    </row>
    <row r="42" spans="1:3" ht="99.9" customHeight="1" x14ac:dyDescent="0.3">
      <c r="A42" s="1" t="s">
        <v>105</v>
      </c>
      <c r="B42" s="2" t="s">
        <v>106</v>
      </c>
      <c r="C42" s="2" t="s">
        <v>107</v>
      </c>
    </row>
    <row r="43" spans="1:3" ht="99.9" customHeight="1" x14ac:dyDescent="0.3">
      <c r="A43" s="1" t="s">
        <v>105</v>
      </c>
      <c r="B43" s="2" t="s">
        <v>106</v>
      </c>
      <c r="C43" s="2" t="s">
        <v>108</v>
      </c>
    </row>
    <row r="44" spans="1:3" ht="99.9" customHeight="1" x14ac:dyDescent="0.3">
      <c r="A44" s="1" t="s">
        <v>105</v>
      </c>
      <c r="B44" s="2" t="s">
        <v>106</v>
      </c>
      <c r="C44" s="2" t="s">
        <v>109</v>
      </c>
    </row>
    <row r="45" spans="1:3" ht="99.9" customHeight="1" x14ac:dyDescent="0.3">
      <c r="A45" s="1" t="s">
        <v>110</v>
      </c>
      <c r="B45" s="2" t="s">
        <v>111</v>
      </c>
      <c r="C45" s="2" t="s">
        <v>112</v>
      </c>
    </row>
    <row r="46" spans="1:3" ht="99.9" customHeight="1" x14ac:dyDescent="0.3">
      <c r="A46" s="1" t="s">
        <v>113</v>
      </c>
      <c r="B46" s="2" t="s">
        <v>114</v>
      </c>
      <c r="C46" s="2" t="s">
        <v>115</v>
      </c>
    </row>
    <row r="47" spans="1:3" ht="99.9" customHeight="1" x14ac:dyDescent="0.3">
      <c r="A47" s="1" t="s">
        <v>116</v>
      </c>
      <c r="B47" s="2" t="s">
        <v>117</v>
      </c>
      <c r="C47" s="2" t="s">
        <v>118</v>
      </c>
    </row>
    <row r="48" spans="1:3" ht="99.9" customHeight="1" x14ac:dyDescent="0.3">
      <c r="A48" s="1" t="s">
        <v>119</v>
      </c>
      <c r="B48" s="2" t="s">
        <v>120</v>
      </c>
      <c r="C48" s="2" t="s">
        <v>121</v>
      </c>
    </row>
    <row r="49" spans="1:3" ht="99.9" customHeight="1" x14ac:dyDescent="0.3">
      <c r="A49" s="1" t="s">
        <v>122</v>
      </c>
      <c r="B49" s="2" t="s">
        <v>123</v>
      </c>
      <c r="C49" s="2" t="s">
        <v>124</v>
      </c>
    </row>
    <row r="50" spans="1:3" ht="99.9" customHeight="1" x14ac:dyDescent="0.3">
      <c r="A50" s="1" t="s">
        <v>125</v>
      </c>
      <c r="B50" s="2" t="s">
        <v>126</v>
      </c>
      <c r="C50" s="2" t="s">
        <v>127</v>
      </c>
    </row>
    <row r="51" spans="1:3" ht="99.9" customHeight="1" x14ac:dyDescent="0.3">
      <c r="A51" s="1" t="s">
        <v>128</v>
      </c>
      <c r="B51" s="2" t="s">
        <v>129</v>
      </c>
      <c r="C51" s="2" t="s">
        <v>130</v>
      </c>
    </row>
    <row r="52" spans="1:3" ht="99.9" customHeight="1" x14ac:dyDescent="0.3">
      <c r="A52" s="1" t="s">
        <v>131</v>
      </c>
      <c r="B52" s="2" t="s">
        <v>132</v>
      </c>
      <c r="C52" s="2" t="s">
        <v>133</v>
      </c>
    </row>
    <row r="53" spans="1:3" ht="99.9" customHeight="1" x14ac:dyDescent="0.3">
      <c r="A53" s="1" t="s">
        <v>134</v>
      </c>
      <c r="B53" s="2" t="s">
        <v>135</v>
      </c>
      <c r="C53" s="2" t="s">
        <v>136</v>
      </c>
    </row>
    <row r="54" spans="1:3" ht="99.9" customHeight="1" x14ac:dyDescent="0.3">
      <c r="A54" s="1" t="s">
        <v>134</v>
      </c>
      <c r="B54" s="2" t="s">
        <v>135</v>
      </c>
      <c r="C54" s="2" t="s">
        <v>137</v>
      </c>
    </row>
    <row r="55" spans="1:3" ht="99.9" customHeight="1" x14ac:dyDescent="0.3">
      <c r="A55" s="1" t="s">
        <v>138</v>
      </c>
      <c r="B55" s="2" t="s">
        <v>139</v>
      </c>
      <c r="C55" s="2" t="s">
        <v>140</v>
      </c>
    </row>
    <row r="56" spans="1:3" ht="99.9" customHeight="1" x14ac:dyDescent="0.3">
      <c r="A56" s="1" t="s">
        <v>141</v>
      </c>
      <c r="B56" s="2" t="s">
        <v>142</v>
      </c>
      <c r="C56" s="2" t="s">
        <v>143</v>
      </c>
    </row>
    <row r="57" spans="1:3" ht="99.9" customHeight="1" x14ac:dyDescent="0.3">
      <c r="A57" s="1" t="s">
        <v>144</v>
      </c>
      <c r="B57" s="2" t="s">
        <v>145</v>
      </c>
      <c r="C57" s="2" t="s">
        <v>146</v>
      </c>
    </row>
    <row r="58" spans="1:3" ht="99.9" customHeight="1" x14ac:dyDescent="0.3">
      <c r="A58" s="1" t="s">
        <v>147</v>
      </c>
      <c r="B58" s="2" t="s">
        <v>148</v>
      </c>
      <c r="C58" s="2" t="s">
        <v>149</v>
      </c>
    </row>
    <row r="59" spans="1:3" ht="99.9" customHeight="1" x14ac:dyDescent="0.3">
      <c r="A59" s="1" t="s">
        <v>150</v>
      </c>
      <c r="B59" s="2" t="s">
        <v>151</v>
      </c>
      <c r="C59" s="2" t="s">
        <v>152</v>
      </c>
    </row>
    <row r="60" spans="1:3" ht="99.9" customHeight="1" x14ac:dyDescent="0.3">
      <c r="A60" s="1" t="s">
        <v>153</v>
      </c>
      <c r="B60" s="2" t="s">
        <v>154</v>
      </c>
      <c r="C60" s="2" t="s">
        <v>155</v>
      </c>
    </row>
    <row r="61" spans="1:3" ht="99.9" customHeight="1" x14ac:dyDescent="0.3">
      <c r="A61" s="1" t="s">
        <v>156</v>
      </c>
      <c r="B61" s="2" t="s">
        <v>157</v>
      </c>
      <c r="C61" s="2" t="s">
        <v>158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FA8C-2972-4A19-8F5B-030580E2B3E0}">
  <sheetPr codeName="Sayfa3"/>
  <dimension ref="A1"/>
  <sheetViews>
    <sheetView workbookViewId="0">
      <selection activeCell="H16" sqref="H16"/>
    </sheetView>
  </sheetViews>
  <sheetFormatPr defaultColWidth="9.109375" defaultRowHeight="14.4" x14ac:dyDescent="0.3"/>
  <cols>
    <col min="1" max="16384" width="9.109375" style="3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2A4AC-733B-40BA-AC2F-7F4F2BD51F28}">
  <sheetPr codeName="Sayfa4"/>
  <dimension ref="A1:H886"/>
  <sheetViews>
    <sheetView zoomScale="90" zoomScaleNormal="90" workbookViewId="0">
      <pane ySplit="1" topLeftCell="A2" activePane="bottomLeft" state="frozen"/>
      <selection activeCell="Q30" sqref="Q30"/>
      <selection pane="bottomLeft" activeCell="C856" sqref="C856"/>
    </sheetView>
  </sheetViews>
  <sheetFormatPr defaultColWidth="9.109375" defaultRowHeight="14.4" x14ac:dyDescent="0.3"/>
  <cols>
    <col min="1" max="1" width="7.88671875" style="3" customWidth="1"/>
    <col min="2" max="2" width="15.33203125" style="3" bestFit="1" customWidth="1"/>
    <col min="3" max="3" width="21" style="3" bestFit="1" customWidth="1"/>
    <col min="4" max="4" width="12.5546875" style="3" customWidth="1"/>
    <col min="5" max="5" width="19.6640625" style="3" customWidth="1"/>
    <col min="6" max="6" width="23.109375" style="3" customWidth="1"/>
    <col min="7" max="7" width="21.88671875" style="3" customWidth="1"/>
    <col min="8" max="8" width="7.5546875" style="3" customWidth="1"/>
    <col min="9" max="16384" width="9.109375" style="3"/>
  </cols>
  <sheetData>
    <row r="1" spans="1:8" x14ac:dyDescent="0.3">
      <c r="A1" s="3" t="s">
        <v>159</v>
      </c>
      <c r="B1" s="3" t="s">
        <v>160</v>
      </c>
      <c r="C1" s="3" t="s">
        <v>171</v>
      </c>
      <c r="D1" s="3" t="s">
        <v>161</v>
      </c>
      <c r="E1" s="3" t="s">
        <v>162</v>
      </c>
      <c r="F1" s="3" t="s">
        <v>163</v>
      </c>
      <c r="G1" s="3" t="s">
        <v>164</v>
      </c>
      <c r="H1" s="3" t="s">
        <v>165</v>
      </c>
    </row>
    <row r="2" spans="1:8" x14ac:dyDescent="0.3">
      <c r="A2" s="1" t="s">
        <v>0</v>
      </c>
      <c r="B2" s="2" t="s">
        <v>1</v>
      </c>
      <c r="C2" s="3" t="s">
        <v>2</v>
      </c>
      <c r="D2" s="3" t="s">
        <v>166</v>
      </c>
      <c r="E2" s="4">
        <v>841828</v>
      </c>
      <c r="F2" s="5">
        <v>942847.3600000001</v>
      </c>
      <c r="G2" s="6">
        <f>E2/F2</f>
        <v>0.89285714285714279</v>
      </c>
      <c r="H2" s="3">
        <v>2020</v>
      </c>
    </row>
    <row r="3" spans="1:8" x14ac:dyDescent="0.3">
      <c r="A3" s="1" t="s">
        <v>3</v>
      </c>
      <c r="B3" s="2" t="s">
        <v>4</v>
      </c>
      <c r="C3" s="3" t="s">
        <v>5</v>
      </c>
      <c r="D3" s="3" t="s">
        <v>166</v>
      </c>
      <c r="E3" s="4">
        <v>452292</v>
      </c>
      <c r="F3" s="5">
        <v>429677.39999999997</v>
      </c>
      <c r="G3" s="6">
        <f t="shared" ref="G3:G66" si="0">E3/F3</f>
        <v>1.0526315789473686</v>
      </c>
      <c r="H3" s="3">
        <v>2020</v>
      </c>
    </row>
    <row r="4" spans="1:8" x14ac:dyDescent="0.3">
      <c r="A4" s="1" t="s">
        <v>6</v>
      </c>
      <c r="B4" s="2" t="s">
        <v>7</v>
      </c>
      <c r="C4" s="3" t="s">
        <v>8</v>
      </c>
      <c r="D4" s="3" t="s">
        <v>166</v>
      </c>
      <c r="E4" s="4">
        <v>706778</v>
      </c>
      <c r="F4" s="5">
        <v>841065.82</v>
      </c>
      <c r="G4" s="6">
        <f t="shared" si="0"/>
        <v>0.84033613445378152</v>
      </c>
      <c r="H4" s="3">
        <v>2020</v>
      </c>
    </row>
    <row r="5" spans="1:8" x14ac:dyDescent="0.3">
      <c r="A5" s="1" t="s">
        <v>9</v>
      </c>
      <c r="B5" s="2" t="s">
        <v>10</v>
      </c>
      <c r="C5" s="3" t="s">
        <v>11</v>
      </c>
      <c r="D5" s="3" t="s">
        <v>166</v>
      </c>
      <c r="E5" s="4">
        <v>863404</v>
      </c>
      <c r="F5" s="5">
        <v>725259.36</v>
      </c>
      <c r="G5" s="6">
        <f t="shared" si="0"/>
        <v>1.1904761904761905</v>
      </c>
      <c r="H5" s="3">
        <v>2020</v>
      </c>
    </row>
    <row r="6" spans="1:8" x14ac:dyDescent="0.3">
      <c r="A6" s="1" t="s">
        <v>12</v>
      </c>
      <c r="B6" s="2" t="s">
        <v>13</v>
      </c>
      <c r="C6" s="3" t="s">
        <v>14</v>
      </c>
      <c r="D6" s="3" t="s">
        <v>166</v>
      </c>
      <c r="E6" s="4">
        <v>550669</v>
      </c>
      <c r="F6" s="5">
        <v>286347.88</v>
      </c>
      <c r="G6" s="6">
        <f t="shared" si="0"/>
        <v>1.9230769230769231</v>
      </c>
      <c r="H6" s="3">
        <v>2020</v>
      </c>
    </row>
    <row r="7" spans="1:8" x14ac:dyDescent="0.3">
      <c r="A7" s="1" t="s">
        <v>12</v>
      </c>
      <c r="B7" s="2" t="s">
        <v>13</v>
      </c>
      <c r="C7" s="3" t="s">
        <v>15</v>
      </c>
      <c r="D7" s="3" t="s">
        <v>166</v>
      </c>
      <c r="E7" s="4">
        <v>404305</v>
      </c>
      <c r="F7" s="5">
        <v>436649.4</v>
      </c>
      <c r="G7" s="6">
        <f t="shared" si="0"/>
        <v>0.92592592592592593</v>
      </c>
      <c r="H7" s="3">
        <v>2020</v>
      </c>
    </row>
    <row r="8" spans="1:8" x14ac:dyDescent="0.3">
      <c r="A8" s="1" t="s">
        <v>12</v>
      </c>
      <c r="B8" s="2" t="s">
        <v>13</v>
      </c>
      <c r="C8" s="3" t="s">
        <v>16</v>
      </c>
      <c r="D8" s="3" t="s">
        <v>166</v>
      </c>
      <c r="E8" s="4">
        <v>449815</v>
      </c>
      <c r="F8" s="5">
        <v>211413.05</v>
      </c>
      <c r="G8" s="6">
        <f t="shared" si="0"/>
        <v>2.1276595744680851</v>
      </c>
      <c r="H8" s="3">
        <v>2020</v>
      </c>
    </row>
    <row r="9" spans="1:8" x14ac:dyDescent="0.3">
      <c r="A9" s="1" t="s">
        <v>12</v>
      </c>
      <c r="B9" s="2" t="s">
        <v>13</v>
      </c>
      <c r="C9" s="3" t="s">
        <v>17</v>
      </c>
      <c r="D9" s="3" t="s">
        <v>166</v>
      </c>
      <c r="E9" s="4">
        <v>507487</v>
      </c>
      <c r="F9" s="5">
        <v>182695.32</v>
      </c>
      <c r="G9" s="6">
        <f t="shared" si="0"/>
        <v>2.7777777777777777</v>
      </c>
      <c r="H9" s="3">
        <v>2020</v>
      </c>
    </row>
    <row r="10" spans="1:8" x14ac:dyDescent="0.3">
      <c r="A10" s="1" t="s">
        <v>18</v>
      </c>
      <c r="B10" s="2" t="s">
        <v>19</v>
      </c>
      <c r="C10" s="3" t="s">
        <v>20</v>
      </c>
      <c r="D10" s="3" t="s">
        <v>166</v>
      </c>
      <c r="E10" s="4">
        <v>285129</v>
      </c>
      <c r="F10" s="5">
        <v>210995.46</v>
      </c>
      <c r="G10" s="6">
        <f t="shared" si="0"/>
        <v>1.3513513513513513</v>
      </c>
      <c r="H10" s="3">
        <v>2020</v>
      </c>
    </row>
    <row r="11" spans="1:8" x14ac:dyDescent="0.3">
      <c r="A11" s="1" t="s">
        <v>21</v>
      </c>
      <c r="B11" s="2" t="s">
        <v>22</v>
      </c>
      <c r="C11" s="3" t="s">
        <v>23</v>
      </c>
      <c r="D11" s="3" t="s">
        <v>166</v>
      </c>
      <c r="E11" s="4">
        <v>932763</v>
      </c>
      <c r="F11" s="5">
        <v>1119315.5999999999</v>
      </c>
      <c r="G11" s="6">
        <f t="shared" si="0"/>
        <v>0.83333333333333348</v>
      </c>
      <c r="H11" s="3">
        <v>2020</v>
      </c>
    </row>
    <row r="12" spans="1:8" x14ac:dyDescent="0.3">
      <c r="A12" s="1" t="s">
        <v>24</v>
      </c>
      <c r="B12" s="2" t="s">
        <v>25</v>
      </c>
      <c r="C12" s="3" t="s">
        <v>26</v>
      </c>
      <c r="D12" s="3" t="s">
        <v>166</v>
      </c>
      <c r="E12" s="4">
        <v>460305</v>
      </c>
      <c r="F12" s="5">
        <v>276183</v>
      </c>
      <c r="G12" s="6">
        <f t="shared" si="0"/>
        <v>1.6666666666666667</v>
      </c>
      <c r="H12" s="3">
        <v>2020</v>
      </c>
    </row>
    <row r="13" spans="1:8" x14ac:dyDescent="0.3">
      <c r="A13" s="1" t="s">
        <v>27</v>
      </c>
      <c r="B13" s="2" t="s">
        <v>28</v>
      </c>
      <c r="C13" s="3" t="s">
        <v>29</v>
      </c>
      <c r="D13" s="3" t="s">
        <v>166</v>
      </c>
      <c r="E13" s="4">
        <v>216707</v>
      </c>
      <c r="F13" s="5">
        <v>138692.48000000001</v>
      </c>
      <c r="G13" s="6">
        <f t="shared" si="0"/>
        <v>1.5624999999999998</v>
      </c>
      <c r="H13" s="3">
        <v>2020</v>
      </c>
    </row>
    <row r="14" spans="1:8" x14ac:dyDescent="0.3">
      <c r="A14" s="1" t="s">
        <v>27</v>
      </c>
      <c r="B14" s="2" t="s">
        <v>28</v>
      </c>
      <c r="C14" s="3" t="s">
        <v>30</v>
      </c>
      <c r="D14" s="3" t="s">
        <v>166</v>
      </c>
      <c r="E14" s="4">
        <v>331880</v>
      </c>
      <c r="F14" s="5">
        <v>102882.8</v>
      </c>
      <c r="G14" s="6">
        <f t="shared" si="0"/>
        <v>3.225806451612903</v>
      </c>
      <c r="H14" s="3">
        <v>2020</v>
      </c>
    </row>
    <row r="15" spans="1:8" x14ac:dyDescent="0.3">
      <c r="A15" s="1" t="s">
        <v>31</v>
      </c>
      <c r="B15" s="2" t="s">
        <v>32</v>
      </c>
      <c r="C15" s="3" t="s">
        <v>33</v>
      </c>
      <c r="D15" s="3" t="s">
        <v>166</v>
      </c>
      <c r="E15" s="4">
        <v>510634</v>
      </c>
      <c r="F15" s="5">
        <v>127658.5</v>
      </c>
      <c r="G15" s="6">
        <f t="shared" si="0"/>
        <v>4</v>
      </c>
      <c r="H15" s="3">
        <v>2020</v>
      </c>
    </row>
    <row r="16" spans="1:8" x14ac:dyDescent="0.3">
      <c r="A16" s="1" t="s">
        <v>34</v>
      </c>
      <c r="B16" s="2" t="s">
        <v>35</v>
      </c>
      <c r="C16" s="3" t="s">
        <v>36</v>
      </c>
      <c r="D16" s="3" t="s">
        <v>166</v>
      </c>
      <c r="E16" s="4">
        <v>761173</v>
      </c>
      <c r="F16" s="5">
        <v>829678.57000000007</v>
      </c>
      <c r="G16" s="6">
        <f t="shared" si="0"/>
        <v>0.9174311926605504</v>
      </c>
      <c r="H16" s="3">
        <v>2020</v>
      </c>
    </row>
    <row r="17" spans="1:8" x14ac:dyDescent="0.3">
      <c r="A17" s="1" t="s">
        <v>37</v>
      </c>
      <c r="B17" s="2" t="s">
        <v>38</v>
      </c>
      <c r="C17" s="3" t="s">
        <v>39</v>
      </c>
      <c r="D17" s="3" t="s">
        <v>166</v>
      </c>
      <c r="E17" s="4">
        <v>487419</v>
      </c>
      <c r="F17" s="5">
        <v>472796.43</v>
      </c>
      <c r="G17" s="6">
        <f t="shared" si="0"/>
        <v>1.0309278350515465</v>
      </c>
      <c r="H17" s="3">
        <v>2020</v>
      </c>
    </row>
    <row r="18" spans="1:8" x14ac:dyDescent="0.3">
      <c r="A18" s="1" t="s">
        <v>40</v>
      </c>
      <c r="B18" s="2" t="s">
        <v>41</v>
      </c>
      <c r="C18" s="3" t="s">
        <v>42</v>
      </c>
      <c r="D18" s="3" t="s">
        <v>166</v>
      </c>
      <c r="E18" s="4">
        <v>742605</v>
      </c>
      <c r="F18" s="5">
        <v>683196.6</v>
      </c>
      <c r="G18" s="6">
        <f t="shared" si="0"/>
        <v>1.0869565217391304</v>
      </c>
      <c r="H18" s="3">
        <v>2020</v>
      </c>
    </row>
    <row r="19" spans="1:8" x14ac:dyDescent="0.3">
      <c r="A19" s="1" t="s">
        <v>43</v>
      </c>
      <c r="B19" s="2" t="s">
        <v>44</v>
      </c>
      <c r="C19" s="3" t="s">
        <v>45</v>
      </c>
      <c r="D19" s="3" t="s">
        <v>166</v>
      </c>
      <c r="E19" s="4">
        <v>262230</v>
      </c>
      <c r="F19" s="5">
        <v>138981.9</v>
      </c>
      <c r="G19" s="6">
        <f t="shared" si="0"/>
        <v>1.8867924528301887</v>
      </c>
      <c r="H19" s="3">
        <v>2020</v>
      </c>
    </row>
    <row r="20" spans="1:8" x14ac:dyDescent="0.3">
      <c r="A20" s="1" t="s">
        <v>43</v>
      </c>
      <c r="B20" s="2" t="s">
        <v>44</v>
      </c>
      <c r="C20" s="3" t="s">
        <v>46</v>
      </c>
      <c r="D20" s="3" t="s">
        <v>166</v>
      </c>
      <c r="E20" s="4">
        <v>148109</v>
      </c>
      <c r="F20" s="5">
        <v>119968.29000000001</v>
      </c>
      <c r="G20" s="6">
        <f t="shared" si="0"/>
        <v>1.2345679012345678</v>
      </c>
      <c r="H20" s="3">
        <v>2020</v>
      </c>
    </row>
    <row r="21" spans="1:8" x14ac:dyDescent="0.3">
      <c r="A21" s="1" t="s">
        <v>47</v>
      </c>
      <c r="B21" s="2" t="s">
        <v>48</v>
      </c>
      <c r="C21" s="3" t="s">
        <v>49</v>
      </c>
      <c r="D21" s="3" t="s">
        <v>166</v>
      </c>
      <c r="E21" s="4">
        <v>578004</v>
      </c>
      <c r="F21" s="5">
        <v>606904.20000000007</v>
      </c>
      <c r="G21" s="6">
        <f t="shared" si="0"/>
        <v>0.95238095238095222</v>
      </c>
      <c r="H21" s="3">
        <v>2020</v>
      </c>
    </row>
    <row r="22" spans="1:8" x14ac:dyDescent="0.3">
      <c r="A22" s="1" t="s">
        <v>50</v>
      </c>
      <c r="B22" s="2" t="s">
        <v>51</v>
      </c>
      <c r="C22" s="3" t="s">
        <v>52</v>
      </c>
      <c r="D22" s="3" t="s">
        <v>166</v>
      </c>
      <c r="E22" s="4">
        <v>72652</v>
      </c>
      <c r="F22" s="5">
        <v>55215.520000000004</v>
      </c>
      <c r="G22" s="6">
        <f t="shared" si="0"/>
        <v>1.3157894736842104</v>
      </c>
      <c r="H22" s="3">
        <v>2020</v>
      </c>
    </row>
    <row r="23" spans="1:8" x14ac:dyDescent="0.3">
      <c r="A23" s="1" t="s">
        <v>53</v>
      </c>
      <c r="B23" s="2" t="s">
        <v>54</v>
      </c>
      <c r="C23" s="3" t="s">
        <v>55</v>
      </c>
      <c r="D23" s="3" t="s">
        <v>166</v>
      </c>
      <c r="E23" s="4">
        <v>933746</v>
      </c>
      <c r="F23" s="5">
        <v>1064470.44</v>
      </c>
      <c r="G23" s="6">
        <f t="shared" si="0"/>
        <v>0.87719298245614041</v>
      </c>
      <c r="H23" s="3">
        <v>2020</v>
      </c>
    </row>
    <row r="24" spans="1:8" x14ac:dyDescent="0.3">
      <c r="A24" s="1" t="s">
        <v>56</v>
      </c>
      <c r="B24" s="2" t="s">
        <v>57</v>
      </c>
      <c r="C24" s="3" t="s">
        <v>58</v>
      </c>
      <c r="D24" s="3" t="s">
        <v>166</v>
      </c>
      <c r="E24" s="4">
        <v>415410</v>
      </c>
      <c r="F24" s="5">
        <v>162009.9</v>
      </c>
      <c r="G24" s="6">
        <f t="shared" si="0"/>
        <v>2.5641025641025643</v>
      </c>
      <c r="H24" s="3">
        <v>2020</v>
      </c>
    </row>
    <row r="25" spans="1:8" x14ac:dyDescent="0.3">
      <c r="A25" s="1" t="s">
        <v>59</v>
      </c>
      <c r="B25" s="2" t="s">
        <v>60</v>
      </c>
      <c r="C25" s="3" t="s">
        <v>61</v>
      </c>
      <c r="D25" s="3" t="s">
        <v>166</v>
      </c>
      <c r="E25" s="4">
        <v>575082</v>
      </c>
      <c r="F25" s="5">
        <v>241534.44</v>
      </c>
      <c r="G25" s="6">
        <f t="shared" si="0"/>
        <v>2.3809523809523809</v>
      </c>
      <c r="H25" s="3">
        <v>2020</v>
      </c>
    </row>
    <row r="26" spans="1:8" x14ac:dyDescent="0.3">
      <c r="A26" s="1" t="s">
        <v>62</v>
      </c>
      <c r="B26" s="2" t="s">
        <v>63</v>
      </c>
      <c r="C26" s="3" t="s">
        <v>64</v>
      </c>
      <c r="D26" s="3" t="s">
        <v>166</v>
      </c>
      <c r="E26" s="4">
        <v>762623</v>
      </c>
      <c r="F26" s="5">
        <v>770249.23</v>
      </c>
      <c r="G26" s="6">
        <f t="shared" si="0"/>
        <v>0.99009900990099009</v>
      </c>
      <c r="H26" s="3">
        <v>2020</v>
      </c>
    </row>
    <row r="27" spans="1:8" x14ac:dyDescent="0.3">
      <c r="A27" s="1" t="s">
        <v>62</v>
      </c>
      <c r="B27" s="2" t="s">
        <v>63</v>
      </c>
      <c r="C27" s="3" t="s">
        <v>65</v>
      </c>
      <c r="D27" s="3" t="s">
        <v>166</v>
      </c>
      <c r="E27" s="4">
        <v>956367</v>
      </c>
      <c r="F27" s="5">
        <v>745966.26</v>
      </c>
      <c r="G27" s="6">
        <f t="shared" si="0"/>
        <v>1.2820512820512819</v>
      </c>
      <c r="H27" s="3">
        <v>2020</v>
      </c>
    </row>
    <row r="28" spans="1:8" x14ac:dyDescent="0.3">
      <c r="A28" s="1" t="s">
        <v>66</v>
      </c>
      <c r="B28" s="2" t="s">
        <v>67</v>
      </c>
      <c r="C28" s="3" t="s">
        <v>68</v>
      </c>
      <c r="D28" s="3" t="s">
        <v>166</v>
      </c>
      <c r="E28" s="4">
        <v>472841</v>
      </c>
      <c r="F28" s="5">
        <v>491754.64</v>
      </c>
      <c r="G28" s="6">
        <f t="shared" si="0"/>
        <v>0.96153846153846156</v>
      </c>
      <c r="H28" s="3">
        <v>2020</v>
      </c>
    </row>
    <row r="29" spans="1:8" x14ac:dyDescent="0.3">
      <c r="A29" s="1" t="s">
        <v>69</v>
      </c>
      <c r="B29" s="2" t="s">
        <v>70</v>
      </c>
      <c r="C29" s="3" t="s">
        <v>71</v>
      </c>
      <c r="D29" s="3" t="s">
        <v>166</v>
      </c>
      <c r="E29" s="4">
        <v>345782</v>
      </c>
      <c r="F29" s="5">
        <v>238589.58</v>
      </c>
      <c r="G29" s="6">
        <f t="shared" si="0"/>
        <v>1.4492753623188406</v>
      </c>
      <c r="H29" s="3">
        <v>2020</v>
      </c>
    </row>
    <row r="30" spans="1:8" x14ac:dyDescent="0.3">
      <c r="A30" s="1" t="s">
        <v>72</v>
      </c>
      <c r="B30" s="2" t="s">
        <v>73</v>
      </c>
      <c r="C30" s="3" t="s">
        <v>74</v>
      </c>
      <c r="D30" s="3" t="s">
        <v>166</v>
      </c>
      <c r="E30" s="4">
        <v>415808</v>
      </c>
      <c r="F30" s="5">
        <v>270275.20000000001</v>
      </c>
      <c r="G30" s="6">
        <f t="shared" si="0"/>
        <v>1.5384615384615383</v>
      </c>
      <c r="H30" s="3">
        <v>2020</v>
      </c>
    </row>
    <row r="31" spans="1:8" x14ac:dyDescent="0.3">
      <c r="A31" s="1" t="s">
        <v>75</v>
      </c>
      <c r="B31" s="2" t="s">
        <v>76</v>
      </c>
      <c r="C31" s="3" t="s">
        <v>77</v>
      </c>
      <c r="D31" s="3" t="s">
        <v>166</v>
      </c>
      <c r="E31" s="4">
        <v>103429</v>
      </c>
      <c r="F31" s="5">
        <v>25857.25</v>
      </c>
      <c r="G31" s="6">
        <f t="shared" si="0"/>
        <v>4</v>
      </c>
      <c r="H31" s="3">
        <v>2020</v>
      </c>
    </row>
    <row r="32" spans="1:8" x14ac:dyDescent="0.3">
      <c r="A32" s="1" t="s">
        <v>78</v>
      </c>
      <c r="B32" s="2" t="s">
        <v>79</v>
      </c>
      <c r="C32" s="3" t="s">
        <v>80</v>
      </c>
      <c r="D32" s="3" t="s">
        <v>166</v>
      </c>
      <c r="E32" s="4">
        <v>410839</v>
      </c>
      <c r="F32" s="5">
        <v>102709.75</v>
      </c>
      <c r="G32" s="6">
        <f t="shared" si="0"/>
        <v>4</v>
      </c>
      <c r="H32" s="3">
        <v>2020</v>
      </c>
    </row>
    <row r="33" spans="1:8" x14ac:dyDescent="0.3">
      <c r="A33" s="1" t="s">
        <v>81</v>
      </c>
      <c r="B33" s="2" t="s">
        <v>82</v>
      </c>
      <c r="C33" s="3" t="s">
        <v>83</v>
      </c>
      <c r="D33" s="3" t="s">
        <v>166</v>
      </c>
      <c r="E33" s="4">
        <v>285939</v>
      </c>
      <c r="F33" s="5">
        <v>94359.87000000001</v>
      </c>
      <c r="G33" s="6">
        <f t="shared" si="0"/>
        <v>3.0303030303030298</v>
      </c>
      <c r="H33" s="3">
        <v>2020</v>
      </c>
    </row>
    <row r="34" spans="1:8" x14ac:dyDescent="0.3">
      <c r="A34" s="1" t="s">
        <v>84</v>
      </c>
      <c r="B34" s="2" t="s">
        <v>85</v>
      </c>
      <c r="C34" s="3" t="s">
        <v>86</v>
      </c>
      <c r="D34" s="3" t="s">
        <v>166</v>
      </c>
      <c r="E34" s="4">
        <v>671208</v>
      </c>
      <c r="F34" s="5">
        <v>396012.72</v>
      </c>
      <c r="G34" s="6">
        <f t="shared" si="0"/>
        <v>1.6949152542372883</v>
      </c>
      <c r="H34" s="3">
        <v>2020</v>
      </c>
    </row>
    <row r="35" spans="1:8" x14ac:dyDescent="0.3">
      <c r="A35" s="1" t="s">
        <v>87</v>
      </c>
      <c r="B35" s="2" t="s">
        <v>88</v>
      </c>
      <c r="C35" s="3" t="s">
        <v>89</v>
      </c>
      <c r="D35" s="3" t="s">
        <v>166</v>
      </c>
      <c r="E35" s="4">
        <v>541340</v>
      </c>
      <c r="F35" s="5">
        <v>627954.39999999991</v>
      </c>
      <c r="G35" s="6">
        <f t="shared" si="0"/>
        <v>0.86206896551724155</v>
      </c>
      <c r="H35" s="3">
        <v>2020</v>
      </c>
    </row>
    <row r="36" spans="1:8" x14ac:dyDescent="0.3">
      <c r="A36" s="1" t="s">
        <v>90</v>
      </c>
      <c r="B36" s="2" t="s">
        <v>91</v>
      </c>
      <c r="C36" s="3" t="s">
        <v>92</v>
      </c>
      <c r="D36" s="3" t="s">
        <v>166</v>
      </c>
      <c r="E36" s="4">
        <v>78933</v>
      </c>
      <c r="F36" s="5">
        <v>94719.599999999991</v>
      </c>
      <c r="G36" s="6">
        <f t="shared" si="0"/>
        <v>0.83333333333333337</v>
      </c>
      <c r="H36" s="3">
        <v>2020</v>
      </c>
    </row>
    <row r="37" spans="1:8" x14ac:dyDescent="0.3">
      <c r="A37" s="1" t="s">
        <v>93</v>
      </c>
      <c r="B37" s="2" t="s">
        <v>94</v>
      </c>
      <c r="C37" s="3" t="s">
        <v>95</v>
      </c>
      <c r="D37" s="3" t="s">
        <v>166</v>
      </c>
      <c r="E37" s="4">
        <v>520424</v>
      </c>
      <c r="F37" s="5">
        <v>494402.8</v>
      </c>
      <c r="G37" s="6">
        <f t="shared" si="0"/>
        <v>1.0526315789473684</v>
      </c>
      <c r="H37" s="3">
        <v>2020</v>
      </c>
    </row>
    <row r="38" spans="1:8" x14ac:dyDescent="0.3">
      <c r="A38" s="1" t="s">
        <v>96</v>
      </c>
      <c r="B38" s="2" t="s">
        <v>97</v>
      </c>
      <c r="C38" s="3" t="s">
        <v>98</v>
      </c>
      <c r="D38" s="3" t="s">
        <v>166</v>
      </c>
      <c r="E38" s="4">
        <v>85427</v>
      </c>
      <c r="F38" s="5">
        <v>97386.78</v>
      </c>
      <c r="G38" s="6">
        <f t="shared" si="0"/>
        <v>0.87719298245614041</v>
      </c>
      <c r="H38" s="3">
        <v>2020</v>
      </c>
    </row>
    <row r="39" spans="1:8" x14ac:dyDescent="0.3">
      <c r="A39" s="1" t="s">
        <v>99</v>
      </c>
      <c r="B39" s="2" t="s">
        <v>100</v>
      </c>
      <c r="C39" s="3" t="s">
        <v>101</v>
      </c>
      <c r="D39" s="3" t="s">
        <v>166</v>
      </c>
      <c r="E39" s="4">
        <v>268537</v>
      </c>
      <c r="F39" s="5">
        <v>75190.36</v>
      </c>
      <c r="G39" s="6">
        <f t="shared" si="0"/>
        <v>3.5714285714285716</v>
      </c>
      <c r="H39" s="3">
        <v>2020</v>
      </c>
    </row>
    <row r="40" spans="1:8" x14ac:dyDescent="0.3">
      <c r="A40" s="1" t="s">
        <v>102</v>
      </c>
      <c r="B40" s="2" t="s">
        <v>103</v>
      </c>
      <c r="C40" s="3" t="s">
        <v>104</v>
      </c>
      <c r="D40" s="3" t="s">
        <v>166</v>
      </c>
      <c r="E40" s="4">
        <v>608228</v>
      </c>
      <c r="F40" s="5">
        <v>735955.88</v>
      </c>
      <c r="G40" s="6">
        <f t="shared" si="0"/>
        <v>0.82644628099173556</v>
      </c>
      <c r="H40" s="3">
        <v>2020</v>
      </c>
    </row>
    <row r="41" spans="1:8" x14ac:dyDescent="0.3">
      <c r="A41" s="1" t="s">
        <v>105</v>
      </c>
      <c r="B41" s="2" t="s">
        <v>106</v>
      </c>
      <c r="C41" s="3" t="s">
        <v>107</v>
      </c>
      <c r="D41" s="3" t="s">
        <v>166</v>
      </c>
      <c r="E41" s="4">
        <v>725463</v>
      </c>
      <c r="F41" s="5">
        <v>522333.36</v>
      </c>
      <c r="G41" s="6">
        <f t="shared" si="0"/>
        <v>1.3888888888888888</v>
      </c>
      <c r="H41" s="3">
        <v>2020</v>
      </c>
    </row>
    <row r="42" spans="1:8" x14ac:dyDescent="0.3">
      <c r="A42" s="1" t="s">
        <v>105</v>
      </c>
      <c r="B42" s="2" t="s">
        <v>106</v>
      </c>
      <c r="C42" s="3" t="s">
        <v>108</v>
      </c>
      <c r="D42" s="3" t="s">
        <v>166</v>
      </c>
      <c r="E42" s="4">
        <v>160401</v>
      </c>
      <c r="F42" s="5">
        <v>125112.78</v>
      </c>
      <c r="G42" s="6">
        <f t="shared" si="0"/>
        <v>1.2820512820512822</v>
      </c>
      <c r="H42" s="3">
        <v>2020</v>
      </c>
    </row>
    <row r="43" spans="1:8" x14ac:dyDescent="0.3">
      <c r="A43" s="1" t="s">
        <v>105</v>
      </c>
      <c r="B43" s="2" t="s">
        <v>106</v>
      </c>
      <c r="C43" s="3" t="s">
        <v>109</v>
      </c>
      <c r="D43" s="3" t="s">
        <v>166</v>
      </c>
      <c r="E43" s="4">
        <v>903012</v>
      </c>
      <c r="F43" s="5">
        <v>948162.60000000009</v>
      </c>
      <c r="G43" s="6">
        <f t="shared" si="0"/>
        <v>0.95238095238095233</v>
      </c>
      <c r="H43" s="3">
        <v>2020</v>
      </c>
    </row>
    <row r="44" spans="1:8" x14ac:dyDescent="0.3">
      <c r="A44" s="1" t="s">
        <v>110</v>
      </c>
      <c r="B44" s="2" t="s">
        <v>111</v>
      </c>
      <c r="C44" s="3" t="s">
        <v>112</v>
      </c>
      <c r="D44" s="3" t="s">
        <v>166</v>
      </c>
      <c r="E44" s="4">
        <v>352829</v>
      </c>
      <c r="F44" s="5">
        <v>370470.45</v>
      </c>
      <c r="G44" s="6">
        <f t="shared" si="0"/>
        <v>0.95238095238095233</v>
      </c>
      <c r="H44" s="3">
        <v>2020</v>
      </c>
    </row>
    <row r="45" spans="1:8" x14ac:dyDescent="0.3">
      <c r="A45" s="1" t="s">
        <v>113</v>
      </c>
      <c r="B45" s="2" t="s">
        <v>114</v>
      </c>
      <c r="C45" s="3" t="s">
        <v>115</v>
      </c>
      <c r="D45" s="3" t="s">
        <v>166</v>
      </c>
      <c r="E45" s="4">
        <v>696983</v>
      </c>
      <c r="F45" s="5">
        <v>369400.99</v>
      </c>
      <c r="G45" s="6">
        <f t="shared" si="0"/>
        <v>1.8867924528301887</v>
      </c>
      <c r="H45" s="3">
        <v>2020</v>
      </c>
    </row>
    <row r="46" spans="1:8" x14ac:dyDescent="0.3">
      <c r="A46" s="1" t="s">
        <v>116</v>
      </c>
      <c r="B46" s="2" t="s">
        <v>117</v>
      </c>
      <c r="C46" s="3" t="s">
        <v>118</v>
      </c>
      <c r="D46" s="3" t="s">
        <v>166</v>
      </c>
      <c r="E46" s="4">
        <v>646758</v>
      </c>
      <c r="F46" s="5">
        <v>472133.33999999997</v>
      </c>
      <c r="G46" s="6">
        <f t="shared" si="0"/>
        <v>1.3698630136986303</v>
      </c>
      <c r="H46" s="3">
        <v>2020</v>
      </c>
    </row>
    <row r="47" spans="1:8" x14ac:dyDescent="0.3">
      <c r="A47" s="1" t="s">
        <v>119</v>
      </c>
      <c r="B47" s="2" t="s">
        <v>120</v>
      </c>
      <c r="C47" s="3" t="s">
        <v>121</v>
      </c>
      <c r="D47" s="3" t="s">
        <v>166</v>
      </c>
      <c r="E47" s="4">
        <v>390906</v>
      </c>
      <c r="F47" s="5">
        <v>160271.46</v>
      </c>
      <c r="G47" s="6">
        <f t="shared" si="0"/>
        <v>2.4390243902439024</v>
      </c>
      <c r="H47" s="3">
        <v>2020</v>
      </c>
    </row>
    <row r="48" spans="1:8" x14ac:dyDescent="0.3">
      <c r="A48" s="1" t="s">
        <v>122</v>
      </c>
      <c r="B48" s="2" t="s">
        <v>123</v>
      </c>
      <c r="C48" s="3" t="s">
        <v>124</v>
      </c>
      <c r="D48" s="3" t="s">
        <v>166</v>
      </c>
      <c r="E48" s="4">
        <v>131185</v>
      </c>
      <c r="F48" s="5">
        <v>157422</v>
      </c>
      <c r="G48" s="6">
        <f t="shared" si="0"/>
        <v>0.83333333333333337</v>
      </c>
      <c r="H48" s="3">
        <v>2020</v>
      </c>
    </row>
    <row r="49" spans="1:8" x14ac:dyDescent="0.3">
      <c r="A49" s="1" t="s">
        <v>125</v>
      </c>
      <c r="B49" s="2" t="s">
        <v>126</v>
      </c>
      <c r="C49" s="3" t="s">
        <v>127</v>
      </c>
      <c r="D49" s="3" t="s">
        <v>166</v>
      </c>
      <c r="E49" s="4">
        <v>993125</v>
      </c>
      <c r="F49" s="5">
        <v>506493.75</v>
      </c>
      <c r="G49" s="6">
        <f t="shared" si="0"/>
        <v>1.9607843137254901</v>
      </c>
      <c r="H49" s="3">
        <v>2020</v>
      </c>
    </row>
    <row r="50" spans="1:8" x14ac:dyDescent="0.3">
      <c r="A50" s="1" t="s">
        <v>128</v>
      </c>
      <c r="B50" s="2" t="s">
        <v>129</v>
      </c>
      <c r="C50" s="3" t="s">
        <v>130</v>
      </c>
      <c r="D50" s="3" t="s">
        <v>166</v>
      </c>
      <c r="E50" s="4">
        <v>584520</v>
      </c>
      <c r="F50" s="5">
        <v>637126.80000000005</v>
      </c>
      <c r="G50" s="6">
        <f t="shared" si="0"/>
        <v>0.9174311926605504</v>
      </c>
      <c r="H50" s="3">
        <v>2020</v>
      </c>
    </row>
    <row r="51" spans="1:8" x14ac:dyDescent="0.3">
      <c r="A51" s="1" t="s">
        <v>131</v>
      </c>
      <c r="B51" s="2" t="s">
        <v>132</v>
      </c>
      <c r="C51" s="3" t="s">
        <v>133</v>
      </c>
      <c r="D51" s="3" t="s">
        <v>166</v>
      </c>
      <c r="E51" s="4">
        <v>826148</v>
      </c>
      <c r="F51" s="5">
        <v>454381.4</v>
      </c>
      <c r="G51" s="6">
        <f t="shared" si="0"/>
        <v>1.8181818181818181</v>
      </c>
      <c r="H51" s="3">
        <v>2020</v>
      </c>
    </row>
    <row r="52" spans="1:8" x14ac:dyDescent="0.3">
      <c r="A52" s="1" t="s">
        <v>134</v>
      </c>
      <c r="B52" s="2" t="s">
        <v>135</v>
      </c>
      <c r="C52" s="3" t="s">
        <v>136</v>
      </c>
      <c r="D52" s="3" t="s">
        <v>166</v>
      </c>
      <c r="E52" s="4">
        <v>910818</v>
      </c>
      <c r="F52" s="5">
        <v>236812.68000000002</v>
      </c>
      <c r="G52" s="6">
        <f t="shared" si="0"/>
        <v>3.8461538461538458</v>
      </c>
      <c r="H52" s="3">
        <v>2020</v>
      </c>
    </row>
    <row r="53" spans="1:8" x14ac:dyDescent="0.3">
      <c r="A53" s="1" t="s">
        <v>134</v>
      </c>
      <c r="B53" s="2" t="s">
        <v>135</v>
      </c>
      <c r="C53" s="3" t="s">
        <v>137</v>
      </c>
      <c r="D53" s="3" t="s">
        <v>166</v>
      </c>
      <c r="E53" s="4">
        <v>970132</v>
      </c>
      <c r="F53" s="5">
        <v>756702.96000000008</v>
      </c>
      <c r="G53" s="6">
        <f t="shared" si="0"/>
        <v>1.2820512820512819</v>
      </c>
      <c r="H53" s="3">
        <v>2020</v>
      </c>
    </row>
    <row r="54" spans="1:8" x14ac:dyDescent="0.3">
      <c r="A54" s="1" t="s">
        <v>138</v>
      </c>
      <c r="B54" s="2" t="s">
        <v>139</v>
      </c>
      <c r="C54" s="3" t="s">
        <v>140</v>
      </c>
      <c r="D54" s="3" t="s">
        <v>166</v>
      </c>
      <c r="E54" s="4">
        <v>848440</v>
      </c>
      <c r="F54" s="5">
        <v>831471.2</v>
      </c>
      <c r="G54" s="6">
        <f t="shared" si="0"/>
        <v>1.0204081632653061</v>
      </c>
      <c r="H54" s="3">
        <v>2020</v>
      </c>
    </row>
    <row r="55" spans="1:8" x14ac:dyDescent="0.3">
      <c r="A55" s="1" t="s">
        <v>141</v>
      </c>
      <c r="B55" s="2" t="s">
        <v>142</v>
      </c>
      <c r="C55" s="3" t="s">
        <v>143</v>
      </c>
      <c r="D55" s="3" t="s">
        <v>166</v>
      </c>
      <c r="E55" s="4">
        <v>111358</v>
      </c>
      <c r="F55" s="5">
        <v>61246.9</v>
      </c>
      <c r="G55" s="6">
        <f t="shared" si="0"/>
        <v>1.8181818181818181</v>
      </c>
      <c r="H55" s="3">
        <v>2020</v>
      </c>
    </row>
    <row r="56" spans="1:8" x14ac:dyDescent="0.3">
      <c r="A56" s="1" t="s">
        <v>144</v>
      </c>
      <c r="B56" s="2" t="s">
        <v>145</v>
      </c>
      <c r="C56" s="3" t="s">
        <v>146</v>
      </c>
      <c r="D56" s="3" t="s">
        <v>166</v>
      </c>
      <c r="E56" s="4">
        <v>490991</v>
      </c>
      <c r="F56" s="5">
        <v>348603.61</v>
      </c>
      <c r="G56" s="6">
        <f t="shared" si="0"/>
        <v>1.4084507042253522</v>
      </c>
      <c r="H56" s="3">
        <v>2020</v>
      </c>
    </row>
    <row r="57" spans="1:8" x14ac:dyDescent="0.3">
      <c r="A57" s="1" t="s">
        <v>147</v>
      </c>
      <c r="B57" s="2" t="s">
        <v>148</v>
      </c>
      <c r="C57" s="3" t="s">
        <v>149</v>
      </c>
      <c r="D57" s="3" t="s">
        <v>166</v>
      </c>
      <c r="E57" s="4">
        <v>167584</v>
      </c>
      <c r="F57" s="5">
        <v>172611.52000000002</v>
      </c>
      <c r="G57" s="6">
        <f t="shared" si="0"/>
        <v>0.97087378640776689</v>
      </c>
      <c r="H57" s="3">
        <v>2020</v>
      </c>
    </row>
    <row r="58" spans="1:8" x14ac:dyDescent="0.3">
      <c r="A58" s="1" t="s">
        <v>150</v>
      </c>
      <c r="B58" s="2" t="s">
        <v>151</v>
      </c>
      <c r="C58" s="3" t="s">
        <v>152</v>
      </c>
      <c r="D58" s="3" t="s">
        <v>166</v>
      </c>
      <c r="E58" s="4">
        <v>181209</v>
      </c>
      <c r="F58" s="5">
        <v>110537.48999999999</v>
      </c>
      <c r="G58" s="6">
        <f t="shared" si="0"/>
        <v>1.639344262295082</v>
      </c>
      <c r="H58" s="3">
        <v>2020</v>
      </c>
    </row>
    <row r="59" spans="1:8" x14ac:dyDescent="0.3">
      <c r="A59" s="1" t="s">
        <v>153</v>
      </c>
      <c r="B59" s="2" t="s">
        <v>154</v>
      </c>
      <c r="C59" s="3" t="s">
        <v>155</v>
      </c>
      <c r="D59" s="3" t="s">
        <v>166</v>
      </c>
      <c r="E59" s="4">
        <v>924720</v>
      </c>
      <c r="F59" s="5">
        <v>591820.80000000005</v>
      </c>
      <c r="G59" s="6">
        <f t="shared" si="0"/>
        <v>1.5624999999999998</v>
      </c>
      <c r="H59" s="3">
        <v>2020</v>
      </c>
    </row>
    <row r="60" spans="1:8" x14ac:dyDescent="0.3">
      <c r="A60" s="1" t="s">
        <v>156</v>
      </c>
      <c r="B60" s="2" t="s">
        <v>157</v>
      </c>
      <c r="C60" s="3" t="s">
        <v>158</v>
      </c>
      <c r="D60" s="3" t="s">
        <v>166</v>
      </c>
      <c r="E60" s="4">
        <v>137038</v>
      </c>
      <c r="F60" s="5">
        <v>123334.2</v>
      </c>
      <c r="G60" s="6">
        <f t="shared" si="0"/>
        <v>1.1111111111111112</v>
      </c>
      <c r="H60" s="3">
        <v>2020</v>
      </c>
    </row>
    <row r="61" spans="1:8" x14ac:dyDescent="0.3">
      <c r="A61" s="1" t="s">
        <v>0</v>
      </c>
      <c r="B61" s="2" t="s">
        <v>1</v>
      </c>
      <c r="C61" s="3" t="s">
        <v>2</v>
      </c>
      <c r="D61" s="3" t="s">
        <v>167</v>
      </c>
      <c r="E61" s="4">
        <v>530939</v>
      </c>
      <c r="F61" s="5">
        <v>334491.57</v>
      </c>
      <c r="G61" s="6">
        <f t="shared" si="0"/>
        <v>1.5873015873015872</v>
      </c>
      <c r="H61" s="3">
        <v>2020</v>
      </c>
    </row>
    <row r="62" spans="1:8" x14ac:dyDescent="0.3">
      <c r="A62" s="1" t="s">
        <v>3</v>
      </c>
      <c r="B62" s="2" t="s">
        <v>4</v>
      </c>
      <c r="C62" s="3" t="s">
        <v>5</v>
      </c>
      <c r="D62" s="3" t="s">
        <v>167</v>
      </c>
      <c r="E62" s="4">
        <v>570193</v>
      </c>
      <c r="F62" s="5">
        <v>159654.04</v>
      </c>
      <c r="G62" s="6">
        <f t="shared" si="0"/>
        <v>3.5714285714285712</v>
      </c>
      <c r="H62" s="3">
        <v>2020</v>
      </c>
    </row>
    <row r="63" spans="1:8" x14ac:dyDescent="0.3">
      <c r="A63" s="1" t="s">
        <v>6</v>
      </c>
      <c r="B63" s="2" t="s">
        <v>7</v>
      </c>
      <c r="C63" s="3" t="s">
        <v>8</v>
      </c>
      <c r="D63" s="3" t="s">
        <v>167</v>
      </c>
      <c r="E63" s="4">
        <v>299550</v>
      </c>
      <c r="F63" s="5">
        <v>269595</v>
      </c>
      <c r="G63" s="6">
        <f t="shared" si="0"/>
        <v>1.1111111111111112</v>
      </c>
      <c r="H63" s="3">
        <v>2020</v>
      </c>
    </row>
    <row r="64" spans="1:8" x14ac:dyDescent="0.3">
      <c r="A64" s="1" t="s">
        <v>9</v>
      </c>
      <c r="B64" s="2" t="s">
        <v>10</v>
      </c>
      <c r="C64" s="3" t="s">
        <v>11</v>
      </c>
      <c r="D64" s="3" t="s">
        <v>167</v>
      </c>
      <c r="E64" s="4">
        <v>31490</v>
      </c>
      <c r="F64" s="5">
        <v>15430.1</v>
      </c>
      <c r="G64" s="6">
        <f t="shared" si="0"/>
        <v>2.0408163265306123</v>
      </c>
      <c r="H64" s="3">
        <v>2020</v>
      </c>
    </row>
    <row r="65" spans="1:8" x14ac:dyDescent="0.3">
      <c r="A65" s="1" t="s">
        <v>12</v>
      </c>
      <c r="B65" s="2" t="s">
        <v>13</v>
      </c>
      <c r="C65" s="3" t="s">
        <v>14</v>
      </c>
      <c r="D65" s="3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3">
        <v>2020</v>
      </c>
    </row>
    <row r="66" spans="1:8" x14ac:dyDescent="0.3">
      <c r="A66" s="1" t="s">
        <v>12</v>
      </c>
      <c r="B66" s="2" t="s">
        <v>13</v>
      </c>
      <c r="C66" s="3" t="s">
        <v>15</v>
      </c>
      <c r="D66" s="3" t="s">
        <v>167</v>
      </c>
      <c r="E66" s="4">
        <v>327564</v>
      </c>
      <c r="F66" s="5">
        <v>111371.76000000001</v>
      </c>
      <c r="G66" s="6">
        <f t="shared" si="0"/>
        <v>2.9411764705882351</v>
      </c>
      <c r="H66" s="3">
        <v>2020</v>
      </c>
    </row>
    <row r="67" spans="1:8" x14ac:dyDescent="0.3">
      <c r="A67" s="1" t="s">
        <v>12</v>
      </c>
      <c r="B67" s="2" t="s">
        <v>13</v>
      </c>
      <c r="C67" s="3" t="s">
        <v>16</v>
      </c>
      <c r="D67" s="3" t="s">
        <v>167</v>
      </c>
      <c r="E67" s="4">
        <v>474661</v>
      </c>
      <c r="F67" s="5">
        <v>417701.68</v>
      </c>
      <c r="G67" s="6">
        <f t="shared" ref="G67:G130" si="1">E67/F67</f>
        <v>1.1363636363636365</v>
      </c>
      <c r="H67" s="3">
        <v>2020</v>
      </c>
    </row>
    <row r="68" spans="1:8" x14ac:dyDescent="0.3">
      <c r="A68" s="1" t="s">
        <v>12</v>
      </c>
      <c r="B68" s="2" t="s">
        <v>13</v>
      </c>
      <c r="C68" s="3" t="s">
        <v>17</v>
      </c>
      <c r="D68" s="3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3">
        <v>2020</v>
      </c>
    </row>
    <row r="69" spans="1:8" x14ac:dyDescent="0.3">
      <c r="A69" s="1" t="s">
        <v>18</v>
      </c>
      <c r="B69" s="2" t="s">
        <v>19</v>
      </c>
      <c r="C69" s="3" t="s">
        <v>20</v>
      </c>
      <c r="D69" s="3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3">
        <v>2020</v>
      </c>
    </row>
    <row r="70" spans="1:8" x14ac:dyDescent="0.3">
      <c r="A70" s="1" t="s">
        <v>21</v>
      </c>
      <c r="B70" s="2" t="s">
        <v>22</v>
      </c>
      <c r="C70" s="3" t="s">
        <v>23</v>
      </c>
      <c r="D70" s="3" t="s">
        <v>167</v>
      </c>
      <c r="E70" s="4">
        <v>536929</v>
      </c>
      <c r="F70" s="5">
        <v>279203.08</v>
      </c>
      <c r="G70" s="6">
        <f t="shared" si="1"/>
        <v>1.9230769230769229</v>
      </c>
      <c r="H70" s="3">
        <v>2020</v>
      </c>
    </row>
    <row r="71" spans="1:8" x14ac:dyDescent="0.3">
      <c r="A71" s="1" t="s">
        <v>24</v>
      </c>
      <c r="B71" s="2" t="s">
        <v>25</v>
      </c>
      <c r="C71" s="3" t="s">
        <v>26</v>
      </c>
      <c r="D71" s="3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3">
        <v>2020</v>
      </c>
    </row>
    <row r="72" spans="1:8" x14ac:dyDescent="0.3">
      <c r="A72" s="1" t="s">
        <v>27</v>
      </c>
      <c r="B72" s="2" t="s">
        <v>28</v>
      </c>
      <c r="C72" s="3" t="s">
        <v>29</v>
      </c>
      <c r="D72" s="3" t="s">
        <v>167</v>
      </c>
      <c r="E72" s="4">
        <v>44234</v>
      </c>
      <c r="F72" s="5">
        <v>20347.64</v>
      </c>
      <c r="G72" s="6">
        <f t="shared" si="1"/>
        <v>2.1739130434782608</v>
      </c>
      <c r="H72" s="3">
        <v>2020</v>
      </c>
    </row>
    <row r="73" spans="1:8" x14ac:dyDescent="0.3">
      <c r="A73" s="1" t="s">
        <v>27</v>
      </c>
      <c r="B73" s="2" t="s">
        <v>28</v>
      </c>
      <c r="C73" s="3" t="s">
        <v>30</v>
      </c>
      <c r="D73" s="3" t="s">
        <v>167</v>
      </c>
      <c r="E73" s="4">
        <v>117708</v>
      </c>
      <c r="F73" s="5">
        <v>89458.08</v>
      </c>
      <c r="G73" s="6">
        <f t="shared" si="1"/>
        <v>1.3157894736842104</v>
      </c>
      <c r="H73" s="3">
        <v>2020</v>
      </c>
    </row>
    <row r="74" spans="1:8" x14ac:dyDescent="0.3">
      <c r="A74" s="1" t="s">
        <v>31</v>
      </c>
      <c r="B74" s="2" t="s">
        <v>32</v>
      </c>
      <c r="C74" s="3" t="s">
        <v>33</v>
      </c>
      <c r="D74" s="3" t="s">
        <v>167</v>
      </c>
      <c r="E74" s="4">
        <v>447057</v>
      </c>
      <c r="F74" s="5">
        <v>339763.32</v>
      </c>
      <c r="G74" s="6">
        <f t="shared" si="1"/>
        <v>1.3157894736842104</v>
      </c>
      <c r="H74" s="3">
        <v>2020</v>
      </c>
    </row>
    <row r="75" spans="1:8" x14ac:dyDescent="0.3">
      <c r="A75" s="1" t="s">
        <v>34</v>
      </c>
      <c r="B75" s="2" t="s">
        <v>35</v>
      </c>
      <c r="C75" s="3" t="s">
        <v>36</v>
      </c>
      <c r="D75" s="3" t="s">
        <v>167</v>
      </c>
      <c r="E75" s="4">
        <v>233441</v>
      </c>
      <c r="F75" s="5">
        <v>207762.49</v>
      </c>
      <c r="G75" s="6">
        <f t="shared" si="1"/>
        <v>1.1235955056179776</v>
      </c>
      <c r="H75" s="3">
        <v>2020</v>
      </c>
    </row>
    <row r="76" spans="1:8" x14ac:dyDescent="0.3">
      <c r="A76" s="1" t="s">
        <v>37</v>
      </c>
      <c r="B76" s="2" t="s">
        <v>38</v>
      </c>
      <c r="C76" s="3" t="s">
        <v>39</v>
      </c>
      <c r="D76" s="3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3">
        <v>2020</v>
      </c>
    </row>
    <row r="77" spans="1:8" x14ac:dyDescent="0.3">
      <c r="A77" s="1" t="s">
        <v>40</v>
      </c>
      <c r="B77" s="2" t="s">
        <v>41</v>
      </c>
      <c r="C77" s="3" t="s">
        <v>42</v>
      </c>
      <c r="D77" s="3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3">
        <v>2020</v>
      </c>
    </row>
    <row r="78" spans="1:8" x14ac:dyDescent="0.3">
      <c r="A78" s="1" t="s">
        <v>43</v>
      </c>
      <c r="B78" s="2" t="s">
        <v>44</v>
      </c>
      <c r="C78" s="3" t="s">
        <v>45</v>
      </c>
      <c r="D78" s="3" t="s">
        <v>167</v>
      </c>
      <c r="E78" s="4">
        <v>322701</v>
      </c>
      <c r="F78" s="5">
        <v>316246.98</v>
      </c>
      <c r="G78" s="6">
        <f t="shared" si="1"/>
        <v>1.0204081632653061</v>
      </c>
      <c r="H78" s="3">
        <v>2020</v>
      </c>
    </row>
    <row r="79" spans="1:8" x14ac:dyDescent="0.3">
      <c r="A79" s="1" t="s">
        <v>43</v>
      </c>
      <c r="B79" s="2" t="s">
        <v>44</v>
      </c>
      <c r="C79" s="3" t="s">
        <v>46</v>
      </c>
      <c r="D79" s="3" t="s">
        <v>167</v>
      </c>
      <c r="E79" s="4">
        <v>206747</v>
      </c>
      <c r="F79" s="5">
        <v>254298.81</v>
      </c>
      <c r="G79" s="6">
        <f t="shared" si="1"/>
        <v>0.81300813008130079</v>
      </c>
      <c r="H79" s="3">
        <v>2020</v>
      </c>
    </row>
    <row r="80" spans="1:8" x14ac:dyDescent="0.3">
      <c r="A80" s="1" t="s">
        <v>47</v>
      </c>
      <c r="B80" s="2" t="s">
        <v>48</v>
      </c>
      <c r="C80" s="3" t="s">
        <v>49</v>
      </c>
      <c r="D80" s="3" t="s">
        <v>167</v>
      </c>
      <c r="E80" s="4">
        <v>69541</v>
      </c>
      <c r="F80" s="5">
        <v>34770.5</v>
      </c>
      <c r="G80" s="6">
        <f t="shared" si="1"/>
        <v>2</v>
      </c>
      <c r="H80" s="3">
        <v>2020</v>
      </c>
    </row>
    <row r="81" spans="1:8" x14ac:dyDescent="0.3">
      <c r="A81" s="1" t="s">
        <v>50</v>
      </c>
      <c r="B81" s="2" t="s">
        <v>51</v>
      </c>
      <c r="C81" s="3" t="s">
        <v>52</v>
      </c>
      <c r="D81" s="3" t="s">
        <v>167</v>
      </c>
      <c r="E81" s="4">
        <v>286008</v>
      </c>
      <c r="F81" s="5">
        <v>220226.16</v>
      </c>
      <c r="G81" s="6">
        <f t="shared" si="1"/>
        <v>1.2987012987012987</v>
      </c>
      <c r="H81" s="3">
        <v>2020</v>
      </c>
    </row>
    <row r="82" spans="1:8" x14ac:dyDescent="0.3">
      <c r="A82" s="1" t="s">
        <v>53</v>
      </c>
      <c r="B82" s="2" t="s">
        <v>54</v>
      </c>
      <c r="C82" s="3" t="s">
        <v>55</v>
      </c>
      <c r="D82" s="3" t="s">
        <v>167</v>
      </c>
      <c r="E82" s="4">
        <v>139809</v>
      </c>
      <c r="F82" s="5">
        <v>127226.19</v>
      </c>
      <c r="G82" s="6">
        <f t="shared" si="1"/>
        <v>1.0989010989010988</v>
      </c>
      <c r="H82" s="3">
        <v>2020</v>
      </c>
    </row>
    <row r="83" spans="1:8" x14ac:dyDescent="0.3">
      <c r="A83" s="1" t="s">
        <v>56</v>
      </c>
      <c r="B83" s="2" t="s">
        <v>57</v>
      </c>
      <c r="C83" s="3" t="s">
        <v>58</v>
      </c>
      <c r="D83" s="3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3">
        <v>2020</v>
      </c>
    </row>
    <row r="84" spans="1:8" x14ac:dyDescent="0.3">
      <c r="A84" s="1" t="s">
        <v>59</v>
      </c>
      <c r="B84" s="2" t="s">
        <v>60</v>
      </c>
      <c r="C84" s="3" t="s">
        <v>61</v>
      </c>
      <c r="D84" s="3" t="s">
        <v>167</v>
      </c>
      <c r="E84" s="4">
        <v>208009</v>
      </c>
      <c r="F84" s="5">
        <v>176807.65</v>
      </c>
      <c r="G84" s="6">
        <f t="shared" si="1"/>
        <v>1.1764705882352942</v>
      </c>
      <c r="H84" s="3">
        <v>2020</v>
      </c>
    </row>
    <row r="85" spans="1:8" x14ac:dyDescent="0.3">
      <c r="A85" s="1" t="s">
        <v>62</v>
      </c>
      <c r="B85" s="2" t="s">
        <v>63</v>
      </c>
      <c r="C85" s="3" t="s">
        <v>64</v>
      </c>
      <c r="D85" s="3" t="s">
        <v>167</v>
      </c>
      <c r="E85" s="4">
        <v>554895</v>
      </c>
      <c r="F85" s="5">
        <v>621482.4</v>
      </c>
      <c r="G85" s="6">
        <f t="shared" si="1"/>
        <v>0.89285714285714279</v>
      </c>
      <c r="H85" s="3">
        <v>2020</v>
      </c>
    </row>
    <row r="86" spans="1:8" x14ac:dyDescent="0.3">
      <c r="A86" s="1" t="s">
        <v>62</v>
      </c>
      <c r="B86" s="2" t="s">
        <v>63</v>
      </c>
      <c r="C86" s="3" t="s">
        <v>65</v>
      </c>
      <c r="D86" s="3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3">
        <v>2020</v>
      </c>
    </row>
    <row r="87" spans="1:8" x14ac:dyDescent="0.3">
      <c r="A87" s="1" t="s">
        <v>66</v>
      </c>
      <c r="B87" s="2" t="s">
        <v>67</v>
      </c>
      <c r="C87" s="3" t="s">
        <v>68</v>
      </c>
      <c r="D87" s="3" t="s">
        <v>167</v>
      </c>
      <c r="E87" s="4">
        <v>579052</v>
      </c>
      <c r="F87" s="5">
        <v>411126.92</v>
      </c>
      <c r="G87" s="6">
        <f t="shared" si="1"/>
        <v>1.4084507042253522</v>
      </c>
      <c r="H87" s="3">
        <v>2020</v>
      </c>
    </row>
    <row r="88" spans="1:8" x14ac:dyDescent="0.3">
      <c r="A88" s="1" t="s">
        <v>69</v>
      </c>
      <c r="B88" s="2" t="s">
        <v>70</v>
      </c>
      <c r="C88" s="3" t="s">
        <v>71</v>
      </c>
      <c r="D88" s="3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3">
        <v>2020</v>
      </c>
    </row>
    <row r="89" spans="1:8" x14ac:dyDescent="0.3">
      <c r="A89" s="1" t="s">
        <v>72</v>
      </c>
      <c r="B89" s="2" t="s">
        <v>73</v>
      </c>
      <c r="C89" s="3" t="s">
        <v>74</v>
      </c>
      <c r="D89" s="3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3">
        <v>2020</v>
      </c>
    </row>
    <row r="90" spans="1:8" x14ac:dyDescent="0.3">
      <c r="A90" s="1" t="s">
        <v>75</v>
      </c>
      <c r="B90" s="2" t="s">
        <v>76</v>
      </c>
      <c r="C90" s="3" t="s">
        <v>77</v>
      </c>
      <c r="D90" s="3" t="s">
        <v>167</v>
      </c>
      <c r="E90" s="4">
        <v>317886</v>
      </c>
      <c r="F90" s="5">
        <v>232056.78</v>
      </c>
      <c r="G90" s="6">
        <f t="shared" si="1"/>
        <v>1.3698630136986301</v>
      </c>
      <c r="H90" s="3">
        <v>2020</v>
      </c>
    </row>
    <row r="91" spans="1:8" x14ac:dyDescent="0.3">
      <c r="A91" s="1" t="s">
        <v>78</v>
      </c>
      <c r="B91" s="2" t="s">
        <v>79</v>
      </c>
      <c r="C91" s="3" t="s">
        <v>80</v>
      </c>
      <c r="D91" s="3" t="s">
        <v>167</v>
      </c>
      <c r="E91" s="4">
        <v>367770</v>
      </c>
      <c r="F91" s="5">
        <v>191240.4</v>
      </c>
      <c r="G91" s="6">
        <f t="shared" si="1"/>
        <v>1.9230769230769231</v>
      </c>
      <c r="H91" s="3">
        <v>2020</v>
      </c>
    </row>
    <row r="92" spans="1:8" x14ac:dyDescent="0.3">
      <c r="A92" s="1" t="s">
        <v>81</v>
      </c>
      <c r="B92" s="2" t="s">
        <v>82</v>
      </c>
      <c r="C92" s="3" t="s">
        <v>83</v>
      </c>
      <c r="D92" s="3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3">
        <v>2020</v>
      </c>
    </row>
    <row r="93" spans="1:8" x14ac:dyDescent="0.3">
      <c r="A93" s="1" t="s">
        <v>84</v>
      </c>
      <c r="B93" s="2" t="s">
        <v>85</v>
      </c>
      <c r="C93" s="3" t="s">
        <v>86</v>
      </c>
      <c r="D93" s="3" t="s">
        <v>167</v>
      </c>
      <c r="E93" s="4">
        <v>35766</v>
      </c>
      <c r="F93" s="5">
        <v>27539.82</v>
      </c>
      <c r="G93" s="6">
        <f t="shared" si="1"/>
        <v>1.2987012987012987</v>
      </c>
      <c r="H93" s="3">
        <v>2020</v>
      </c>
    </row>
    <row r="94" spans="1:8" x14ac:dyDescent="0.3">
      <c r="A94" s="1" t="s">
        <v>87</v>
      </c>
      <c r="B94" s="2" t="s">
        <v>88</v>
      </c>
      <c r="C94" s="3" t="s">
        <v>89</v>
      </c>
      <c r="D94" s="3" t="s">
        <v>167</v>
      </c>
      <c r="E94" s="4">
        <v>209716</v>
      </c>
      <c r="F94" s="5">
        <v>90177.88</v>
      </c>
      <c r="G94" s="6">
        <f t="shared" si="1"/>
        <v>2.3255813953488369</v>
      </c>
      <c r="H94" s="3">
        <v>2020</v>
      </c>
    </row>
    <row r="95" spans="1:8" x14ac:dyDescent="0.3">
      <c r="A95" s="1" t="s">
        <v>90</v>
      </c>
      <c r="B95" s="2" t="s">
        <v>91</v>
      </c>
      <c r="C95" s="3" t="s">
        <v>92</v>
      </c>
      <c r="D95" s="3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3">
        <v>2020</v>
      </c>
    </row>
    <row r="96" spans="1:8" x14ac:dyDescent="0.3">
      <c r="A96" s="1" t="s">
        <v>93</v>
      </c>
      <c r="B96" s="2" t="s">
        <v>94</v>
      </c>
      <c r="C96" s="3" t="s">
        <v>95</v>
      </c>
      <c r="D96" s="3" t="s">
        <v>167</v>
      </c>
      <c r="E96" s="4">
        <v>354969</v>
      </c>
      <c r="F96" s="5">
        <v>358518.69</v>
      </c>
      <c r="G96" s="6">
        <f t="shared" si="1"/>
        <v>0.99009900990099009</v>
      </c>
      <c r="H96" s="3">
        <v>2020</v>
      </c>
    </row>
    <row r="97" spans="1:8" x14ac:dyDescent="0.3">
      <c r="A97" s="1" t="s">
        <v>96</v>
      </c>
      <c r="B97" s="2" t="s">
        <v>97</v>
      </c>
      <c r="C97" s="3" t="s">
        <v>98</v>
      </c>
      <c r="D97" s="3" t="s">
        <v>167</v>
      </c>
      <c r="E97" s="4">
        <v>132700</v>
      </c>
      <c r="F97" s="5">
        <v>110141</v>
      </c>
      <c r="G97" s="6">
        <f t="shared" si="1"/>
        <v>1.2048192771084338</v>
      </c>
      <c r="H97" s="3">
        <v>2020</v>
      </c>
    </row>
    <row r="98" spans="1:8" x14ac:dyDescent="0.3">
      <c r="A98" s="1" t="s">
        <v>99</v>
      </c>
      <c r="B98" s="2" t="s">
        <v>100</v>
      </c>
      <c r="C98" s="3" t="s">
        <v>101</v>
      </c>
      <c r="D98" s="3" t="s">
        <v>167</v>
      </c>
      <c r="E98" s="4">
        <v>506003</v>
      </c>
      <c r="F98" s="5">
        <v>607203.6</v>
      </c>
      <c r="G98" s="6">
        <f t="shared" si="1"/>
        <v>0.83333333333333337</v>
      </c>
      <c r="H98" s="3">
        <v>2020</v>
      </c>
    </row>
    <row r="99" spans="1:8" x14ac:dyDescent="0.3">
      <c r="A99" s="1" t="s">
        <v>102</v>
      </c>
      <c r="B99" s="2" t="s">
        <v>103</v>
      </c>
      <c r="C99" s="3" t="s">
        <v>104</v>
      </c>
      <c r="D99" s="3" t="s">
        <v>167</v>
      </c>
      <c r="E99" s="4">
        <v>482063</v>
      </c>
      <c r="F99" s="5">
        <v>173542.68</v>
      </c>
      <c r="G99" s="6">
        <f t="shared" si="1"/>
        <v>2.7777777777777777</v>
      </c>
      <c r="H99" s="3">
        <v>2020</v>
      </c>
    </row>
    <row r="100" spans="1:8" x14ac:dyDescent="0.3">
      <c r="A100" s="1" t="s">
        <v>105</v>
      </c>
      <c r="B100" s="2" t="s">
        <v>106</v>
      </c>
      <c r="C100" s="3" t="s">
        <v>107</v>
      </c>
      <c r="D100" s="3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3">
        <v>2020</v>
      </c>
    </row>
    <row r="101" spans="1:8" x14ac:dyDescent="0.3">
      <c r="A101" s="1" t="s">
        <v>105</v>
      </c>
      <c r="B101" s="2" t="s">
        <v>106</v>
      </c>
      <c r="C101" s="3" t="s">
        <v>108</v>
      </c>
      <c r="D101" s="3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3">
        <v>2020</v>
      </c>
    </row>
    <row r="102" spans="1:8" x14ac:dyDescent="0.3">
      <c r="A102" s="1" t="s">
        <v>105</v>
      </c>
      <c r="B102" s="2" t="s">
        <v>106</v>
      </c>
      <c r="C102" s="3" t="s">
        <v>109</v>
      </c>
      <c r="D102" s="3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3">
        <v>2020</v>
      </c>
    </row>
    <row r="103" spans="1:8" x14ac:dyDescent="0.3">
      <c r="A103" s="1" t="s">
        <v>110</v>
      </c>
      <c r="B103" s="2" t="s">
        <v>111</v>
      </c>
      <c r="C103" s="3" t="s">
        <v>112</v>
      </c>
      <c r="D103" s="3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3">
        <v>2020</v>
      </c>
    </row>
    <row r="104" spans="1:8" x14ac:dyDescent="0.3">
      <c r="A104" s="1" t="s">
        <v>113</v>
      </c>
      <c r="B104" s="2" t="s">
        <v>114</v>
      </c>
      <c r="C104" s="3" t="s">
        <v>115</v>
      </c>
      <c r="D104" s="3" t="s">
        <v>167</v>
      </c>
      <c r="E104" s="4">
        <v>106555</v>
      </c>
      <c r="F104" s="5">
        <v>55408.6</v>
      </c>
      <c r="G104" s="6">
        <f t="shared" si="1"/>
        <v>1.9230769230769231</v>
      </c>
      <c r="H104" s="3">
        <v>2020</v>
      </c>
    </row>
    <row r="105" spans="1:8" x14ac:dyDescent="0.3">
      <c r="A105" s="1" t="s">
        <v>116</v>
      </c>
      <c r="B105" s="2" t="s">
        <v>117</v>
      </c>
      <c r="C105" s="3" t="s">
        <v>118</v>
      </c>
      <c r="D105" s="3" t="s">
        <v>167</v>
      </c>
      <c r="E105" s="4">
        <v>70923</v>
      </c>
      <c r="F105" s="5">
        <v>84398.37</v>
      </c>
      <c r="G105" s="6">
        <f t="shared" si="1"/>
        <v>0.84033613445378152</v>
      </c>
      <c r="H105" s="3">
        <v>2020</v>
      </c>
    </row>
    <row r="106" spans="1:8" x14ac:dyDescent="0.3">
      <c r="A106" s="1" t="s">
        <v>119</v>
      </c>
      <c r="B106" s="2" t="s">
        <v>120</v>
      </c>
      <c r="C106" s="3" t="s">
        <v>121</v>
      </c>
      <c r="D106" s="3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3">
        <v>2020</v>
      </c>
    </row>
    <row r="107" spans="1:8" x14ac:dyDescent="0.3">
      <c r="A107" s="1" t="s">
        <v>122</v>
      </c>
      <c r="B107" s="2" t="s">
        <v>123</v>
      </c>
      <c r="C107" s="3" t="s">
        <v>124</v>
      </c>
      <c r="D107" s="3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3">
        <v>2020</v>
      </c>
    </row>
    <row r="108" spans="1:8" x14ac:dyDescent="0.3">
      <c r="A108" s="1" t="s">
        <v>125</v>
      </c>
      <c r="B108" s="2" t="s">
        <v>126</v>
      </c>
      <c r="C108" s="3" t="s">
        <v>127</v>
      </c>
      <c r="D108" s="3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3">
        <v>2020</v>
      </c>
    </row>
    <row r="109" spans="1:8" x14ac:dyDescent="0.3">
      <c r="A109" s="1" t="s">
        <v>128</v>
      </c>
      <c r="B109" s="2" t="s">
        <v>129</v>
      </c>
      <c r="C109" s="3" t="s">
        <v>130</v>
      </c>
      <c r="D109" s="3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3">
        <v>2020</v>
      </c>
    </row>
    <row r="110" spans="1:8" x14ac:dyDescent="0.3">
      <c r="A110" s="1" t="s">
        <v>131</v>
      </c>
      <c r="B110" s="2" t="s">
        <v>132</v>
      </c>
      <c r="C110" s="3" t="s">
        <v>133</v>
      </c>
      <c r="D110" s="3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3">
        <v>2020</v>
      </c>
    </row>
    <row r="111" spans="1:8" x14ac:dyDescent="0.3">
      <c r="A111" s="1" t="s">
        <v>134</v>
      </c>
      <c r="B111" s="2" t="s">
        <v>135</v>
      </c>
      <c r="C111" s="3" t="s">
        <v>136</v>
      </c>
      <c r="D111" s="3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3">
        <v>2020</v>
      </c>
    </row>
    <row r="112" spans="1:8" x14ac:dyDescent="0.3">
      <c r="A112" s="1" t="s">
        <v>134</v>
      </c>
      <c r="B112" s="2" t="s">
        <v>135</v>
      </c>
      <c r="C112" s="3" t="s">
        <v>137</v>
      </c>
      <c r="D112" s="3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3">
        <v>2020</v>
      </c>
    </row>
    <row r="113" spans="1:8" x14ac:dyDescent="0.3">
      <c r="A113" s="1" t="s">
        <v>138</v>
      </c>
      <c r="B113" s="2" t="s">
        <v>139</v>
      </c>
      <c r="C113" s="3" t="s">
        <v>140</v>
      </c>
      <c r="D113" s="3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3">
        <v>2020</v>
      </c>
    </row>
    <row r="114" spans="1:8" x14ac:dyDescent="0.3">
      <c r="A114" s="1" t="s">
        <v>141</v>
      </c>
      <c r="B114" s="2" t="s">
        <v>142</v>
      </c>
      <c r="C114" s="3" t="s">
        <v>143</v>
      </c>
      <c r="D114" s="3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3">
        <v>2020</v>
      </c>
    </row>
    <row r="115" spans="1:8" x14ac:dyDescent="0.3">
      <c r="A115" s="1" t="s">
        <v>144</v>
      </c>
      <c r="B115" s="2" t="s">
        <v>145</v>
      </c>
      <c r="C115" s="3" t="s">
        <v>146</v>
      </c>
      <c r="D115" s="3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3">
        <v>2020</v>
      </c>
    </row>
    <row r="116" spans="1:8" x14ac:dyDescent="0.3">
      <c r="A116" s="1" t="s">
        <v>147</v>
      </c>
      <c r="B116" s="2" t="s">
        <v>148</v>
      </c>
      <c r="C116" s="3" t="s">
        <v>149</v>
      </c>
      <c r="D116" s="3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3">
        <v>2020</v>
      </c>
    </row>
    <row r="117" spans="1:8" x14ac:dyDescent="0.3">
      <c r="A117" s="1" t="s">
        <v>150</v>
      </c>
      <c r="B117" s="2" t="s">
        <v>151</v>
      </c>
      <c r="C117" s="3" t="s">
        <v>152</v>
      </c>
      <c r="D117" s="3" t="s">
        <v>167</v>
      </c>
      <c r="E117" s="4">
        <v>154568</v>
      </c>
      <c r="F117" s="5">
        <v>61827.200000000004</v>
      </c>
      <c r="G117" s="6">
        <f t="shared" si="1"/>
        <v>2.5</v>
      </c>
      <c r="H117" s="3">
        <v>2020</v>
      </c>
    </row>
    <row r="118" spans="1:8" x14ac:dyDescent="0.3">
      <c r="A118" s="1" t="s">
        <v>153</v>
      </c>
      <c r="B118" s="2" t="s">
        <v>154</v>
      </c>
      <c r="C118" s="3" t="s">
        <v>155</v>
      </c>
      <c r="D118" s="3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3">
        <v>2020</v>
      </c>
    </row>
    <row r="119" spans="1:8" x14ac:dyDescent="0.3">
      <c r="A119" s="1" t="s">
        <v>156</v>
      </c>
      <c r="B119" s="2" t="s">
        <v>157</v>
      </c>
      <c r="C119" s="3" t="s">
        <v>158</v>
      </c>
      <c r="D119" s="3" t="s">
        <v>167</v>
      </c>
      <c r="E119" s="4">
        <v>146185</v>
      </c>
      <c r="F119" s="5">
        <v>119871.7</v>
      </c>
      <c r="G119" s="6">
        <f t="shared" si="1"/>
        <v>1.2195121951219512</v>
      </c>
      <c r="H119" s="3">
        <v>2020</v>
      </c>
    </row>
    <row r="120" spans="1:8" x14ac:dyDescent="0.3">
      <c r="A120" s="1" t="s">
        <v>0</v>
      </c>
      <c r="B120" s="2" t="s">
        <v>1</v>
      </c>
      <c r="C120" s="3" t="s">
        <v>2</v>
      </c>
      <c r="D120" s="3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3">
        <v>2020</v>
      </c>
    </row>
    <row r="121" spans="1:8" x14ac:dyDescent="0.3">
      <c r="A121" s="1" t="s">
        <v>3</v>
      </c>
      <c r="B121" s="2" t="s">
        <v>4</v>
      </c>
      <c r="C121" s="3" t="s">
        <v>5</v>
      </c>
      <c r="D121" s="3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3">
        <v>2020</v>
      </c>
    </row>
    <row r="122" spans="1:8" x14ac:dyDescent="0.3">
      <c r="A122" s="1" t="s">
        <v>6</v>
      </c>
      <c r="B122" s="2" t="s">
        <v>7</v>
      </c>
      <c r="C122" s="3" t="s">
        <v>8</v>
      </c>
      <c r="D122" s="3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3">
        <v>2020</v>
      </c>
    </row>
    <row r="123" spans="1:8" x14ac:dyDescent="0.3">
      <c r="A123" s="1" t="s">
        <v>9</v>
      </c>
      <c r="B123" s="2" t="s">
        <v>10</v>
      </c>
      <c r="C123" s="3" t="s">
        <v>11</v>
      </c>
      <c r="D123" s="3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3">
        <v>2020</v>
      </c>
    </row>
    <row r="124" spans="1:8" x14ac:dyDescent="0.3">
      <c r="A124" s="1" t="s">
        <v>12</v>
      </c>
      <c r="B124" s="2" t="s">
        <v>13</v>
      </c>
      <c r="C124" s="3" t="s">
        <v>14</v>
      </c>
      <c r="D124" s="3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3">
        <v>2020</v>
      </c>
    </row>
    <row r="125" spans="1:8" x14ac:dyDescent="0.3">
      <c r="A125" s="1" t="s">
        <v>12</v>
      </c>
      <c r="B125" s="2" t="s">
        <v>13</v>
      </c>
      <c r="C125" s="3" t="s">
        <v>15</v>
      </c>
      <c r="D125" s="3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3">
        <v>2020</v>
      </c>
    </row>
    <row r="126" spans="1:8" x14ac:dyDescent="0.3">
      <c r="A126" s="1" t="s">
        <v>12</v>
      </c>
      <c r="B126" s="2" t="s">
        <v>13</v>
      </c>
      <c r="C126" s="3" t="s">
        <v>16</v>
      </c>
      <c r="D126" s="3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3">
        <v>2020</v>
      </c>
    </row>
    <row r="127" spans="1:8" x14ac:dyDescent="0.3">
      <c r="A127" s="1" t="s">
        <v>12</v>
      </c>
      <c r="B127" s="2" t="s">
        <v>13</v>
      </c>
      <c r="C127" s="3" t="s">
        <v>17</v>
      </c>
      <c r="D127" s="3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3">
        <v>2020</v>
      </c>
    </row>
    <row r="128" spans="1:8" x14ac:dyDescent="0.3">
      <c r="A128" s="1" t="s">
        <v>18</v>
      </c>
      <c r="B128" s="2" t="s">
        <v>19</v>
      </c>
      <c r="C128" s="3" t="s">
        <v>20</v>
      </c>
      <c r="D128" s="3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3">
        <v>2020</v>
      </c>
    </row>
    <row r="129" spans="1:8" x14ac:dyDescent="0.3">
      <c r="A129" s="1" t="s">
        <v>21</v>
      </c>
      <c r="B129" s="2" t="s">
        <v>22</v>
      </c>
      <c r="C129" s="3" t="s">
        <v>23</v>
      </c>
      <c r="D129" s="3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3">
        <v>2020</v>
      </c>
    </row>
    <row r="130" spans="1:8" x14ac:dyDescent="0.3">
      <c r="A130" s="1" t="s">
        <v>24</v>
      </c>
      <c r="B130" s="2" t="s">
        <v>25</v>
      </c>
      <c r="C130" s="3" t="s">
        <v>26</v>
      </c>
      <c r="D130" s="3" t="s">
        <v>168</v>
      </c>
      <c r="E130" s="4">
        <v>213851</v>
      </c>
      <c r="F130" s="5">
        <v>220266.53</v>
      </c>
      <c r="G130" s="6">
        <f t="shared" si="1"/>
        <v>0.970873786407767</v>
      </c>
      <c r="H130" s="3">
        <v>2020</v>
      </c>
    </row>
    <row r="131" spans="1:8" x14ac:dyDescent="0.3">
      <c r="A131" s="1" t="s">
        <v>27</v>
      </c>
      <c r="B131" s="2" t="s">
        <v>28</v>
      </c>
      <c r="C131" s="3" t="s">
        <v>29</v>
      </c>
      <c r="D131" s="3" t="s">
        <v>168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3">
        <v>2020</v>
      </c>
    </row>
    <row r="132" spans="1:8" x14ac:dyDescent="0.3">
      <c r="A132" s="1" t="s">
        <v>27</v>
      </c>
      <c r="B132" s="2" t="s">
        <v>28</v>
      </c>
      <c r="C132" s="3" t="s">
        <v>30</v>
      </c>
      <c r="D132" s="3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3">
        <v>2020</v>
      </c>
    </row>
    <row r="133" spans="1:8" x14ac:dyDescent="0.3">
      <c r="A133" s="1" t="s">
        <v>31</v>
      </c>
      <c r="B133" s="2" t="s">
        <v>32</v>
      </c>
      <c r="C133" s="3" t="s">
        <v>33</v>
      </c>
      <c r="D133" s="3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3">
        <v>2020</v>
      </c>
    </row>
    <row r="134" spans="1:8" x14ac:dyDescent="0.3">
      <c r="A134" s="1" t="s">
        <v>34</v>
      </c>
      <c r="B134" s="2" t="s">
        <v>35</v>
      </c>
      <c r="C134" s="3" t="s">
        <v>36</v>
      </c>
      <c r="D134" s="3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3">
        <v>2020</v>
      </c>
    </row>
    <row r="135" spans="1:8" x14ac:dyDescent="0.3">
      <c r="A135" s="1" t="s">
        <v>37</v>
      </c>
      <c r="B135" s="2" t="s">
        <v>38</v>
      </c>
      <c r="C135" s="3" t="s">
        <v>39</v>
      </c>
      <c r="D135" s="3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3">
        <v>2020</v>
      </c>
    </row>
    <row r="136" spans="1:8" x14ac:dyDescent="0.3">
      <c r="A136" s="1" t="s">
        <v>40</v>
      </c>
      <c r="B136" s="2" t="s">
        <v>41</v>
      </c>
      <c r="C136" s="3" t="s">
        <v>42</v>
      </c>
      <c r="D136" s="3" t="s">
        <v>168</v>
      </c>
      <c r="E136" s="4">
        <v>797224</v>
      </c>
      <c r="F136" s="5">
        <v>486306.64</v>
      </c>
      <c r="G136" s="6">
        <f t="shared" si="2"/>
        <v>1.639344262295082</v>
      </c>
      <c r="H136" s="3">
        <v>2020</v>
      </c>
    </row>
    <row r="137" spans="1:8" x14ac:dyDescent="0.3">
      <c r="A137" s="1" t="s">
        <v>43</v>
      </c>
      <c r="B137" s="2" t="s">
        <v>44</v>
      </c>
      <c r="C137" s="3" t="s">
        <v>45</v>
      </c>
      <c r="D137" s="3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3">
        <v>2020</v>
      </c>
    </row>
    <row r="138" spans="1:8" x14ac:dyDescent="0.3">
      <c r="A138" s="1" t="s">
        <v>43</v>
      </c>
      <c r="B138" s="2" t="s">
        <v>44</v>
      </c>
      <c r="C138" s="3" t="s">
        <v>46</v>
      </c>
      <c r="D138" s="3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3">
        <v>2020</v>
      </c>
    </row>
    <row r="139" spans="1:8" x14ac:dyDescent="0.3">
      <c r="A139" s="1" t="s">
        <v>47</v>
      </c>
      <c r="B139" s="2" t="s">
        <v>48</v>
      </c>
      <c r="C139" s="3" t="s">
        <v>49</v>
      </c>
      <c r="D139" s="3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3">
        <v>2020</v>
      </c>
    </row>
    <row r="140" spans="1:8" x14ac:dyDescent="0.3">
      <c r="A140" s="1" t="s">
        <v>50</v>
      </c>
      <c r="B140" s="2" t="s">
        <v>51</v>
      </c>
      <c r="C140" s="3" t="s">
        <v>52</v>
      </c>
      <c r="D140" s="3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3">
        <v>2020</v>
      </c>
    </row>
    <row r="141" spans="1:8" x14ac:dyDescent="0.3">
      <c r="A141" s="1" t="s">
        <v>53</v>
      </c>
      <c r="B141" s="2" t="s">
        <v>54</v>
      </c>
      <c r="C141" s="3" t="s">
        <v>55</v>
      </c>
      <c r="D141" s="3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3">
        <v>2020</v>
      </c>
    </row>
    <row r="142" spans="1:8" x14ac:dyDescent="0.3">
      <c r="A142" s="1" t="s">
        <v>56</v>
      </c>
      <c r="B142" s="2" t="s">
        <v>57</v>
      </c>
      <c r="C142" s="3" t="s">
        <v>58</v>
      </c>
      <c r="D142" s="3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3">
        <v>2020</v>
      </c>
    </row>
    <row r="143" spans="1:8" x14ac:dyDescent="0.3">
      <c r="A143" s="1" t="s">
        <v>59</v>
      </c>
      <c r="B143" s="2" t="s">
        <v>60</v>
      </c>
      <c r="C143" s="3" t="s">
        <v>61</v>
      </c>
      <c r="D143" s="3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3">
        <v>2020</v>
      </c>
    </row>
    <row r="144" spans="1:8" x14ac:dyDescent="0.3">
      <c r="A144" s="1" t="s">
        <v>62</v>
      </c>
      <c r="B144" s="2" t="s">
        <v>63</v>
      </c>
      <c r="C144" s="3" t="s">
        <v>64</v>
      </c>
      <c r="D144" s="3" t="s">
        <v>168</v>
      </c>
      <c r="E144" s="4">
        <v>696460</v>
      </c>
      <c r="F144" s="5">
        <v>508415.8</v>
      </c>
      <c r="G144" s="6">
        <f t="shared" si="2"/>
        <v>1.3698630136986301</v>
      </c>
      <c r="H144" s="3">
        <v>2020</v>
      </c>
    </row>
    <row r="145" spans="1:8" x14ac:dyDescent="0.3">
      <c r="A145" s="1" t="s">
        <v>62</v>
      </c>
      <c r="B145" s="2" t="s">
        <v>63</v>
      </c>
      <c r="C145" s="3" t="s">
        <v>65</v>
      </c>
      <c r="D145" s="3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3">
        <v>2020</v>
      </c>
    </row>
    <row r="146" spans="1:8" x14ac:dyDescent="0.3">
      <c r="A146" s="1" t="s">
        <v>66</v>
      </c>
      <c r="B146" s="2" t="s">
        <v>67</v>
      </c>
      <c r="C146" s="3" t="s">
        <v>68</v>
      </c>
      <c r="D146" s="3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3">
        <v>2020</v>
      </c>
    </row>
    <row r="147" spans="1:8" x14ac:dyDescent="0.3">
      <c r="A147" s="1" t="s">
        <v>69</v>
      </c>
      <c r="B147" s="2" t="s">
        <v>70</v>
      </c>
      <c r="C147" s="3" t="s">
        <v>71</v>
      </c>
      <c r="D147" s="3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3">
        <v>2020</v>
      </c>
    </row>
    <row r="148" spans="1:8" x14ac:dyDescent="0.3">
      <c r="A148" s="1" t="s">
        <v>72</v>
      </c>
      <c r="B148" s="2" t="s">
        <v>73</v>
      </c>
      <c r="C148" s="3" t="s">
        <v>74</v>
      </c>
      <c r="D148" s="3" t="s">
        <v>168</v>
      </c>
      <c r="E148" s="4">
        <v>132934</v>
      </c>
      <c r="F148" s="5">
        <v>70455.02</v>
      </c>
      <c r="G148" s="6">
        <f t="shared" si="2"/>
        <v>1.8867924528301885</v>
      </c>
      <c r="H148" s="3">
        <v>2020</v>
      </c>
    </row>
    <row r="149" spans="1:8" x14ac:dyDescent="0.3">
      <c r="A149" s="1" t="s">
        <v>75</v>
      </c>
      <c r="B149" s="2" t="s">
        <v>76</v>
      </c>
      <c r="C149" s="3" t="s">
        <v>77</v>
      </c>
      <c r="D149" s="3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3">
        <v>2020</v>
      </c>
    </row>
    <row r="150" spans="1:8" x14ac:dyDescent="0.3">
      <c r="A150" s="1" t="s">
        <v>78</v>
      </c>
      <c r="B150" s="2" t="s">
        <v>79</v>
      </c>
      <c r="C150" s="3" t="s">
        <v>80</v>
      </c>
      <c r="D150" s="3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3">
        <v>2020</v>
      </c>
    </row>
    <row r="151" spans="1:8" x14ac:dyDescent="0.3">
      <c r="A151" s="1" t="s">
        <v>81</v>
      </c>
      <c r="B151" s="2" t="s">
        <v>82</v>
      </c>
      <c r="C151" s="3" t="s">
        <v>83</v>
      </c>
      <c r="D151" s="3" t="s">
        <v>168</v>
      </c>
      <c r="E151" s="4">
        <v>1068580</v>
      </c>
      <c r="F151" s="5">
        <v>748006</v>
      </c>
      <c r="G151" s="6">
        <f t="shared" si="2"/>
        <v>1.4285714285714286</v>
      </c>
      <c r="H151" s="3">
        <v>2020</v>
      </c>
    </row>
    <row r="152" spans="1:8" x14ac:dyDescent="0.3">
      <c r="A152" s="1" t="s">
        <v>84</v>
      </c>
      <c r="B152" s="2" t="s">
        <v>85</v>
      </c>
      <c r="C152" s="3" t="s">
        <v>86</v>
      </c>
      <c r="D152" s="3" t="s">
        <v>168</v>
      </c>
      <c r="E152" s="4">
        <v>221694</v>
      </c>
      <c r="F152" s="5">
        <v>66508.2</v>
      </c>
      <c r="G152" s="6">
        <f t="shared" si="2"/>
        <v>3.3333333333333335</v>
      </c>
      <c r="H152" s="3">
        <v>2020</v>
      </c>
    </row>
    <row r="153" spans="1:8" x14ac:dyDescent="0.3">
      <c r="A153" s="1" t="s">
        <v>87</v>
      </c>
      <c r="B153" s="2" t="s">
        <v>88</v>
      </c>
      <c r="C153" s="3" t="s">
        <v>89</v>
      </c>
      <c r="D153" s="3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3">
        <v>2020</v>
      </c>
    </row>
    <row r="154" spans="1:8" x14ac:dyDescent="0.3">
      <c r="A154" s="1" t="s">
        <v>90</v>
      </c>
      <c r="B154" s="2" t="s">
        <v>91</v>
      </c>
      <c r="C154" s="3" t="s">
        <v>92</v>
      </c>
      <c r="D154" s="3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3">
        <v>2020</v>
      </c>
    </row>
    <row r="155" spans="1:8" x14ac:dyDescent="0.3">
      <c r="A155" s="1" t="s">
        <v>93</v>
      </c>
      <c r="B155" s="2" t="s">
        <v>94</v>
      </c>
      <c r="C155" s="3" t="s">
        <v>95</v>
      </c>
      <c r="D155" s="3" t="s">
        <v>168</v>
      </c>
      <c r="E155" s="4">
        <v>238758</v>
      </c>
      <c r="F155" s="5">
        <v>119379</v>
      </c>
      <c r="G155" s="6">
        <f t="shared" si="2"/>
        <v>2</v>
      </c>
      <c r="H155" s="3">
        <v>2020</v>
      </c>
    </row>
    <row r="156" spans="1:8" x14ac:dyDescent="0.3">
      <c r="A156" s="1" t="s">
        <v>96</v>
      </c>
      <c r="B156" s="2" t="s">
        <v>97</v>
      </c>
      <c r="C156" s="3" t="s">
        <v>98</v>
      </c>
      <c r="D156" s="3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3">
        <v>2020</v>
      </c>
    </row>
    <row r="157" spans="1:8" x14ac:dyDescent="0.3">
      <c r="A157" s="1" t="s">
        <v>99</v>
      </c>
      <c r="B157" s="2" t="s">
        <v>100</v>
      </c>
      <c r="C157" s="3" t="s">
        <v>101</v>
      </c>
      <c r="D157" s="3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3">
        <v>2020</v>
      </c>
    </row>
    <row r="158" spans="1:8" x14ac:dyDescent="0.3">
      <c r="A158" s="1" t="s">
        <v>102</v>
      </c>
      <c r="B158" s="2" t="s">
        <v>103</v>
      </c>
      <c r="C158" s="3" t="s">
        <v>104</v>
      </c>
      <c r="D158" s="3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3">
        <v>2020</v>
      </c>
    </row>
    <row r="159" spans="1:8" x14ac:dyDescent="0.3">
      <c r="A159" s="1" t="s">
        <v>105</v>
      </c>
      <c r="B159" s="2" t="s">
        <v>106</v>
      </c>
      <c r="C159" s="3" t="s">
        <v>107</v>
      </c>
      <c r="D159" s="3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3">
        <v>2020</v>
      </c>
    </row>
    <row r="160" spans="1:8" x14ac:dyDescent="0.3">
      <c r="A160" s="1" t="s">
        <v>105</v>
      </c>
      <c r="B160" s="2" t="s">
        <v>106</v>
      </c>
      <c r="C160" s="3" t="s">
        <v>108</v>
      </c>
      <c r="D160" s="3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3">
        <v>2020</v>
      </c>
    </row>
    <row r="161" spans="1:8" x14ac:dyDescent="0.3">
      <c r="A161" s="1" t="s">
        <v>105</v>
      </c>
      <c r="B161" s="2" t="s">
        <v>106</v>
      </c>
      <c r="C161" s="3" t="s">
        <v>109</v>
      </c>
      <c r="D161" s="3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3">
        <v>2020</v>
      </c>
    </row>
    <row r="162" spans="1:8" x14ac:dyDescent="0.3">
      <c r="A162" s="1" t="s">
        <v>110</v>
      </c>
      <c r="B162" s="2" t="s">
        <v>111</v>
      </c>
      <c r="C162" s="3" t="s">
        <v>112</v>
      </c>
      <c r="D162" s="3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3">
        <v>2020</v>
      </c>
    </row>
    <row r="163" spans="1:8" x14ac:dyDescent="0.3">
      <c r="A163" s="1" t="s">
        <v>113</v>
      </c>
      <c r="B163" s="2" t="s">
        <v>114</v>
      </c>
      <c r="C163" s="3" t="s">
        <v>115</v>
      </c>
      <c r="D163" s="3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3">
        <v>2020</v>
      </c>
    </row>
    <row r="164" spans="1:8" x14ac:dyDescent="0.3">
      <c r="A164" s="1" t="s">
        <v>116</v>
      </c>
      <c r="B164" s="2" t="s">
        <v>117</v>
      </c>
      <c r="C164" s="3" t="s">
        <v>118</v>
      </c>
      <c r="D164" s="3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3">
        <v>2020</v>
      </c>
    </row>
    <row r="165" spans="1:8" x14ac:dyDescent="0.3">
      <c r="A165" s="1" t="s">
        <v>119</v>
      </c>
      <c r="B165" s="2" t="s">
        <v>120</v>
      </c>
      <c r="C165" s="3" t="s">
        <v>121</v>
      </c>
      <c r="D165" s="3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3">
        <v>2020</v>
      </c>
    </row>
    <row r="166" spans="1:8" x14ac:dyDescent="0.3">
      <c r="A166" s="1" t="s">
        <v>122</v>
      </c>
      <c r="B166" s="2" t="s">
        <v>123</v>
      </c>
      <c r="C166" s="3" t="s">
        <v>124</v>
      </c>
      <c r="D166" s="3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3">
        <v>2020</v>
      </c>
    </row>
    <row r="167" spans="1:8" x14ac:dyDescent="0.3">
      <c r="A167" s="1" t="s">
        <v>125</v>
      </c>
      <c r="B167" s="2" t="s">
        <v>126</v>
      </c>
      <c r="C167" s="3" t="s">
        <v>127</v>
      </c>
      <c r="D167" s="3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3">
        <v>2020</v>
      </c>
    </row>
    <row r="168" spans="1:8" x14ac:dyDescent="0.3">
      <c r="A168" s="1" t="s">
        <v>128</v>
      </c>
      <c r="B168" s="2" t="s">
        <v>129</v>
      </c>
      <c r="C168" s="3" t="s">
        <v>130</v>
      </c>
      <c r="D168" s="3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3">
        <v>2020</v>
      </c>
    </row>
    <row r="169" spans="1:8" x14ac:dyDescent="0.3">
      <c r="A169" s="1" t="s">
        <v>131</v>
      </c>
      <c r="B169" s="2" t="s">
        <v>132</v>
      </c>
      <c r="C169" s="3" t="s">
        <v>133</v>
      </c>
      <c r="D169" s="3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3">
        <v>2020</v>
      </c>
    </row>
    <row r="170" spans="1:8" x14ac:dyDescent="0.3">
      <c r="A170" s="1" t="s">
        <v>134</v>
      </c>
      <c r="B170" s="2" t="s">
        <v>135</v>
      </c>
      <c r="C170" s="3" t="s">
        <v>136</v>
      </c>
      <c r="D170" s="3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3">
        <v>2020</v>
      </c>
    </row>
    <row r="171" spans="1:8" x14ac:dyDescent="0.3">
      <c r="A171" s="1" t="s">
        <v>134</v>
      </c>
      <c r="B171" s="2" t="s">
        <v>135</v>
      </c>
      <c r="C171" s="3" t="s">
        <v>137</v>
      </c>
      <c r="D171" s="3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3">
        <v>2020</v>
      </c>
    </row>
    <row r="172" spans="1:8" x14ac:dyDescent="0.3">
      <c r="A172" s="1" t="s">
        <v>138</v>
      </c>
      <c r="B172" s="2" t="s">
        <v>139</v>
      </c>
      <c r="C172" s="3" t="s">
        <v>140</v>
      </c>
      <c r="D172" s="3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3">
        <v>2020</v>
      </c>
    </row>
    <row r="173" spans="1:8" x14ac:dyDescent="0.3">
      <c r="A173" s="1" t="s">
        <v>141</v>
      </c>
      <c r="B173" s="2" t="s">
        <v>142</v>
      </c>
      <c r="C173" s="3" t="s">
        <v>143</v>
      </c>
      <c r="D173" s="3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3">
        <v>2020</v>
      </c>
    </row>
    <row r="174" spans="1:8" x14ac:dyDescent="0.3">
      <c r="A174" s="1" t="s">
        <v>144</v>
      </c>
      <c r="B174" s="2" t="s">
        <v>145</v>
      </c>
      <c r="C174" s="3" t="s">
        <v>146</v>
      </c>
      <c r="D174" s="3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3">
        <v>2020</v>
      </c>
    </row>
    <row r="175" spans="1:8" x14ac:dyDescent="0.3">
      <c r="A175" s="1" t="s">
        <v>147</v>
      </c>
      <c r="B175" s="2" t="s">
        <v>148</v>
      </c>
      <c r="C175" s="3" t="s">
        <v>149</v>
      </c>
      <c r="D175" s="3" t="s">
        <v>168</v>
      </c>
      <c r="E175" s="4">
        <v>448795</v>
      </c>
      <c r="F175" s="5">
        <v>224397.5</v>
      </c>
      <c r="G175" s="6">
        <f t="shared" si="2"/>
        <v>2</v>
      </c>
      <c r="H175" s="3">
        <v>2020</v>
      </c>
    </row>
    <row r="176" spans="1:8" x14ac:dyDescent="0.3">
      <c r="A176" s="1" t="s">
        <v>150</v>
      </c>
      <c r="B176" s="2" t="s">
        <v>151</v>
      </c>
      <c r="C176" s="3" t="s">
        <v>152</v>
      </c>
      <c r="D176" s="3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3">
        <v>2020</v>
      </c>
    </row>
    <row r="177" spans="1:8" x14ac:dyDescent="0.3">
      <c r="A177" s="1" t="s">
        <v>153</v>
      </c>
      <c r="B177" s="2" t="s">
        <v>154</v>
      </c>
      <c r="C177" s="3" t="s">
        <v>155</v>
      </c>
      <c r="D177" s="3" t="s">
        <v>168</v>
      </c>
      <c r="E177" s="4">
        <v>283321</v>
      </c>
      <c r="F177" s="5">
        <v>172825.81</v>
      </c>
      <c r="G177" s="6">
        <f t="shared" si="2"/>
        <v>1.639344262295082</v>
      </c>
      <c r="H177" s="3">
        <v>2020</v>
      </c>
    </row>
    <row r="178" spans="1:8" x14ac:dyDescent="0.3">
      <c r="A178" s="1" t="s">
        <v>156</v>
      </c>
      <c r="B178" s="2" t="s">
        <v>157</v>
      </c>
      <c r="C178" s="3" t="s">
        <v>158</v>
      </c>
      <c r="D178" s="3" t="s">
        <v>168</v>
      </c>
      <c r="E178" s="4">
        <v>599154</v>
      </c>
      <c r="F178" s="5">
        <v>617128.62</v>
      </c>
      <c r="G178" s="6">
        <f t="shared" si="2"/>
        <v>0.970873786407767</v>
      </c>
      <c r="H178" s="3">
        <v>2020</v>
      </c>
    </row>
    <row r="179" spans="1:8" x14ac:dyDescent="0.3">
      <c r="A179" s="1" t="s">
        <v>0</v>
      </c>
      <c r="B179" s="2" t="s">
        <v>1</v>
      </c>
      <c r="C179" s="3" t="s">
        <v>2</v>
      </c>
      <c r="D179" s="3" t="s">
        <v>169</v>
      </c>
      <c r="E179" s="4">
        <v>523100</v>
      </c>
      <c r="F179" s="5">
        <v>439404</v>
      </c>
      <c r="G179" s="6">
        <f t="shared" si="2"/>
        <v>1.1904761904761905</v>
      </c>
      <c r="H179" s="3">
        <v>2020</v>
      </c>
    </row>
    <row r="180" spans="1:8" x14ac:dyDescent="0.3">
      <c r="A180" s="1" t="s">
        <v>3</v>
      </c>
      <c r="B180" s="2" t="s">
        <v>4</v>
      </c>
      <c r="C180" s="3" t="s">
        <v>5</v>
      </c>
      <c r="D180" s="3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3">
        <v>2020</v>
      </c>
    </row>
    <row r="181" spans="1:8" x14ac:dyDescent="0.3">
      <c r="A181" s="1" t="s">
        <v>6</v>
      </c>
      <c r="B181" s="2" t="s">
        <v>7</v>
      </c>
      <c r="C181" s="3" t="s">
        <v>8</v>
      </c>
      <c r="D181" s="3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3">
        <v>2020</v>
      </c>
    </row>
    <row r="182" spans="1:8" x14ac:dyDescent="0.3">
      <c r="A182" s="1" t="s">
        <v>9</v>
      </c>
      <c r="B182" s="2" t="s">
        <v>10</v>
      </c>
      <c r="C182" s="3" t="s">
        <v>11</v>
      </c>
      <c r="D182" s="3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3">
        <v>2020</v>
      </c>
    </row>
    <row r="183" spans="1:8" x14ac:dyDescent="0.3">
      <c r="A183" s="1" t="s">
        <v>12</v>
      </c>
      <c r="B183" s="2" t="s">
        <v>13</v>
      </c>
      <c r="C183" s="3" t="s">
        <v>14</v>
      </c>
      <c r="D183" s="3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3">
        <v>2020</v>
      </c>
    </row>
    <row r="184" spans="1:8" x14ac:dyDescent="0.3">
      <c r="A184" s="1" t="s">
        <v>12</v>
      </c>
      <c r="B184" s="2" t="s">
        <v>13</v>
      </c>
      <c r="C184" s="3" t="s">
        <v>15</v>
      </c>
      <c r="D184" s="3" t="s">
        <v>169</v>
      </c>
      <c r="E184" s="4">
        <v>19283</v>
      </c>
      <c r="F184" s="5">
        <v>16390.55</v>
      </c>
      <c r="G184" s="6">
        <f t="shared" si="2"/>
        <v>1.1764705882352942</v>
      </c>
      <c r="H184" s="3">
        <v>2020</v>
      </c>
    </row>
    <row r="185" spans="1:8" x14ac:dyDescent="0.3">
      <c r="A185" s="1" t="s">
        <v>12</v>
      </c>
      <c r="B185" s="2" t="s">
        <v>13</v>
      </c>
      <c r="C185" s="3" t="s">
        <v>16</v>
      </c>
      <c r="D185" s="3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3">
        <v>2020</v>
      </c>
    </row>
    <row r="186" spans="1:8" x14ac:dyDescent="0.3">
      <c r="A186" s="1" t="s">
        <v>12</v>
      </c>
      <c r="B186" s="2" t="s">
        <v>13</v>
      </c>
      <c r="C186" s="3" t="s">
        <v>17</v>
      </c>
      <c r="D186" s="3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3">
        <v>2020</v>
      </c>
    </row>
    <row r="187" spans="1:8" x14ac:dyDescent="0.3">
      <c r="A187" s="1" t="s">
        <v>18</v>
      </c>
      <c r="B187" s="2" t="s">
        <v>19</v>
      </c>
      <c r="C187" s="3" t="s">
        <v>20</v>
      </c>
      <c r="D187" s="3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3">
        <v>2020</v>
      </c>
    </row>
    <row r="188" spans="1:8" x14ac:dyDescent="0.3">
      <c r="A188" s="1" t="s">
        <v>21</v>
      </c>
      <c r="B188" s="2" t="s">
        <v>22</v>
      </c>
      <c r="C188" s="3" t="s">
        <v>23</v>
      </c>
      <c r="D188" s="3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3">
        <v>2020</v>
      </c>
    </row>
    <row r="189" spans="1:8" x14ac:dyDescent="0.3">
      <c r="A189" s="1" t="s">
        <v>24</v>
      </c>
      <c r="B189" s="2" t="s">
        <v>25</v>
      </c>
      <c r="C189" s="3" t="s">
        <v>26</v>
      </c>
      <c r="D189" s="3" t="s">
        <v>169</v>
      </c>
      <c r="E189" s="4">
        <v>522454</v>
      </c>
      <c r="F189" s="5">
        <v>496331.3</v>
      </c>
      <c r="G189" s="6">
        <f t="shared" si="2"/>
        <v>1.0526315789473684</v>
      </c>
      <c r="H189" s="3">
        <v>2020</v>
      </c>
    </row>
    <row r="190" spans="1:8" x14ac:dyDescent="0.3">
      <c r="A190" s="1" t="s">
        <v>27</v>
      </c>
      <c r="B190" s="2" t="s">
        <v>28</v>
      </c>
      <c r="C190" s="3" t="s">
        <v>29</v>
      </c>
      <c r="D190" s="3" t="s">
        <v>169</v>
      </c>
      <c r="E190" s="4">
        <v>693491</v>
      </c>
      <c r="F190" s="5">
        <v>173372.75</v>
      </c>
      <c r="G190" s="6">
        <f t="shared" si="2"/>
        <v>4</v>
      </c>
      <c r="H190" s="3">
        <v>2020</v>
      </c>
    </row>
    <row r="191" spans="1:8" x14ac:dyDescent="0.3">
      <c r="A191" s="1" t="s">
        <v>27</v>
      </c>
      <c r="B191" s="2" t="s">
        <v>28</v>
      </c>
      <c r="C191" s="3" t="s">
        <v>30</v>
      </c>
      <c r="D191" s="3" t="s">
        <v>169</v>
      </c>
      <c r="E191" s="4">
        <v>95178</v>
      </c>
      <c r="F191" s="5">
        <v>93274.44</v>
      </c>
      <c r="G191" s="6">
        <f t="shared" si="2"/>
        <v>1.0204081632653061</v>
      </c>
      <c r="H191" s="3">
        <v>2020</v>
      </c>
    </row>
    <row r="192" spans="1:8" x14ac:dyDescent="0.3">
      <c r="A192" s="1" t="s">
        <v>31</v>
      </c>
      <c r="B192" s="2" t="s">
        <v>32</v>
      </c>
      <c r="C192" s="3" t="s">
        <v>33</v>
      </c>
      <c r="D192" s="3" t="s">
        <v>169</v>
      </c>
      <c r="E192" s="4">
        <v>727042</v>
      </c>
      <c r="F192" s="5">
        <v>545281.5</v>
      </c>
      <c r="G192" s="6">
        <f t="shared" si="2"/>
        <v>1.3333333333333333</v>
      </c>
      <c r="H192" s="3">
        <v>2020</v>
      </c>
    </row>
    <row r="193" spans="1:8" x14ac:dyDescent="0.3">
      <c r="A193" s="1" t="s">
        <v>34</v>
      </c>
      <c r="B193" s="2" t="s">
        <v>35</v>
      </c>
      <c r="C193" s="3" t="s">
        <v>36</v>
      </c>
      <c r="D193" s="3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3">
        <v>2020</v>
      </c>
    </row>
    <row r="194" spans="1:8" x14ac:dyDescent="0.3">
      <c r="A194" s="1" t="s">
        <v>37</v>
      </c>
      <c r="B194" s="2" t="s">
        <v>38</v>
      </c>
      <c r="C194" s="3" t="s">
        <v>39</v>
      </c>
      <c r="D194" s="3" t="s">
        <v>169</v>
      </c>
      <c r="E194" s="4">
        <v>519739</v>
      </c>
      <c r="F194" s="5">
        <v>358619.91</v>
      </c>
      <c r="G194" s="6">
        <f t="shared" si="2"/>
        <v>1.4492753623188406</v>
      </c>
      <c r="H194" s="3">
        <v>2020</v>
      </c>
    </row>
    <row r="195" spans="1:8" x14ac:dyDescent="0.3">
      <c r="A195" s="1" t="s">
        <v>40</v>
      </c>
      <c r="B195" s="2" t="s">
        <v>41</v>
      </c>
      <c r="C195" s="3" t="s">
        <v>42</v>
      </c>
      <c r="D195" s="3" t="s">
        <v>169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3">
        <v>2020</v>
      </c>
    </row>
    <row r="196" spans="1:8" x14ac:dyDescent="0.3">
      <c r="A196" s="1" t="s">
        <v>43</v>
      </c>
      <c r="B196" s="2" t="s">
        <v>44</v>
      </c>
      <c r="C196" s="3" t="s">
        <v>45</v>
      </c>
      <c r="D196" s="3" t="s">
        <v>169</v>
      </c>
      <c r="E196" s="4">
        <v>724000</v>
      </c>
      <c r="F196" s="5">
        <v>724000</v>
      </c>
      <c r="G196" s="6">
        <f t="shared" si="3"/>
        <v>1</v>
      </c>
      <c r="H196" s="3">
        <v>2020</v>
      </c>
    </row>
    <row r="197" spans="1:8" x14ac:dyDescent="0.3">
      <c r="A197" s="1" t="s">
        <v>43</v>
      </c>
      <c r="B197" s="2" t="s">
        <v>44</v>
      </c>
      <c r="C197" s="3" t="s">
        <v>46</v>
      </c>
      <c r="D197" s="3" t="s">
        <v>169</v>
      </c>
      <c r="E197" s="4">
        <v>74179</v>
      </c>
      <c r="F197" s="5">
        <v>47474.559999999998</v>
      </c>
      <c r="G197" s="6">
        <f t="shared" si="3"/>
        <v>1.5625</v>
      </c>
      <c r="H197" s="3">
        <v>2020</v>
      </c>
    </row>
    <row r="198" spans="1:8" x14ac:dyDescent="0.3">
      <c r="A198" s="1" t="s">
        <v>47</v>
      </c>
      <c r="B198" s="2" t="s">
        <v>48</v>
      </c>
      <c r="C198" s="3" t="s">
        <v>49</v>
      </c>
      <c r="D198" s="3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3">
        <v>2020</v>
      </c>
    </row>
    <row r="199" spans="1:8" x14ac:dyDescent="0.3">
      <c r="A199" s="1" t="s">
        <v>50</v>
      </c>
      <c r="B199" s="2" t="s">
        <v>51</v>
      </c>
      <c r="C199" s="3" t="s">
        <v>52</v>
      </c>
      <c r="D199" s="3" t="s">
        <v>169</v>
      </c>
      <c r="E199" s="4">
        <v>57292</v>
      </c>
      <c r="F199" s="5">
        <v>40677.32</v>
      </c>
      <c r="G199" s="6">
        <f t="shared" si="3"/>
        <v>1.408450704225352</v>
      </c>
      <c r="H199" s="3">
        <v>2020</v>
      </c>
    </row>
    <row r="200" spans="1:8" x14ac:dyDescent="0.3">
      <c r="A200" s="1" t="s">
        <v>53</v>
      </c>
      <c r="B200" s="2" t="s">
        <v>54</v>
      </c>
      <c r="C200" s="3" t="s">
        <v>55</v>
      </c>
      <c r="D200" s="3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3">
        <v>2020</v>
      </c>
    </row>
    <row r="201" spans="1:8" x14ac:dyDescent="0.3">
      <c r="A201" s="1" t="s">
        <v>56</v>
      </c>
      <c r="B201" s="2" t="s">
        <v>57</v>
      </c>
      <c r="C201" s="3" t="s">
        <v>58</v>
      </c>
      <c r="D201" s="3" t="s">
        <v>169</v>
      </c>
      <c r="E201" s="4">
        <v>63188</v>
      </c>
      <c r="F201" s="5">
        <v>61292.36</v>
      </c>
      <c r="G201" s="6">
        <f t="shared" si="3"/>
        <v>1.0309278350515463</v>
      </c>
      <c r="H201" s="3">
        <v>2020</v>
      </c>
    </row>
    <row r="202" spans="1:8" x14ac:dyDescent="0.3">
      <c r="A202" s="1" t="s">
        <v>59</v>
      </c>
      <c r="B202" s="2" t="s">
        <v>60</v>
      </c>
      <c r="C202" s="3" t="s">
        <v>61</v>
      </c>
      <c r="D202" s="3" t="s">
        <v>169</v>
      </c>
      <c r="E202" s="4">
        <v>619690</v>
      </c>
      <c r="F202" s="5">
        <v>483358.2</v>
      </c>
      <c r="G202" s="6">
        <f t="shared" si="3"/>
        <v>1.2820512820512819</v>
      </c>
      <c r="H202" s="3">
        <v>2020</v>
      </c>
    </row>
    <row r="203" spans="1:8" x14ac:dyDescent="0.3">
      <c r="A203" s="1" t="s">
        <v>62</v>
      </c>
      <c r="B203" s="2" t="s">
        <v>63</v>
      </c>
      <c r="C203" s="3" t="s">
        <v>64</v>
      </c>
      <c r="D203" s="3" t="s">
        <v>169</v>
      </c>
      <c r="E203" s="4">
        <v>209715</v>
      </c>
      <c r="F203" s="5">
        <v>167772</v>
      </c>
      <c r="G203" s="6">
        <f t="shared" si="3"/>
        <v>1.25</v>
      </c>
      <c r="H203" s="3">
        <v>2020</v>
      </c>
    </row>
    <row r="204" spans="1:8" x14ac:dyDescent="0.3">
      <c r="A204" s="1" t="s">
        <v>62</v>
      </c>
      <c r="B204" s="2" t="s">
        <v>63</v>
      </c>
      <c r="C204" s="3" t="s">
        <v>65</v>
      </c>
      <c r="D204" s="3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3">
        <v>2020</v>
      </c>
    </row>
    <row r="205" spans="1:8" x14ac:dyDescent="0.3">
      <c r="A205" s="1" t="s">
        <v>66</v>
      </c>
      <c r="B205" s="2" t="s">
        <v>67</v>
      </c>
      <c r="C205" s="3" t="s">
        <v>68</v>
      </c>
      <c r="D205" s="3" t="s">
        <v>169</v>
      </c>
      <c r="E205" s="4">
        <v>236809</v>
      </c>
      <c r="F205" s="5">
        <v>206023.83</v>
      </c>
      <c r="G205" s="6">
        <f t="shared" si="3"/>
        <v>1.149425287356322</v>
      </c>
      <c r="H205" s="3">
        <v>2020</v>
      </c>
    </row>
    <row r="206" spans="1:8" x14ac:dyDescent="0.3">
      <c r="A206" s="1" t="s">
        <v>69</v>
      </c>
      <c r="B206" s="2" t="s">
        <v>70</v>
      </c>
      <c r="C206" s="3" t="s">
        <v>71</v>
      </c>
      <c r="D206" s="3" t="s">
        <v>169</v>
      </c>
      <c r="E206" s="4">
        <v>100207</v>
      </c>
      <c r="F206" s="5">
        <v>53109.71</v>
      </c>
      <c r="G206" s="6">
        <f t="shared" si="3"/>
        <v>1.8867924528301887</v>
      </c>
      <c r="H206" s="3">
        <v>2020</v>
      </c>
    </row>
    <row r="207" spans="1:8" x14ac:dyDescent="0.3">
      <c r="A207" s="1" t="s">
        <v>72</v>
      </c>
      <c r="B207" s="2" t="s">
        <v>73</v>
      </c>
      <c r="C207" s="3" t="s">
        <v>74</v>
      </c>
      <c r="D207" s="3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3">
        <v>2020</v>
      </c>
    </row>
    <row r="208" spans="1:8" x14ac:dyDescent="0.3">
      <c r="A208" s="1" t="s">
        <v>75</v>
      </c>
      <c r="B208" s="2" t="s">
        <v>76</v>
      </c>
      <c r="C208" s="3" t="s">
        <v>77</v>
      </c>
      <c r="D208" s="3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3">
        <v>2020</v>
      </c>
    </row>
    <row r="209" spans="1:8" x14ac:dyDescent="0.3">
      <c r="A209" s="1" t="s">
        <v>78</v>
      </c>
      <c r="B209" s="2" t="s">
        <v>79</v>
      </c>
      <c r="C209" s="3" t="s">
        <v>80</v>
      </c>
      <c r="D209" s="3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3">
        <v>2020</v>
      </c>
    </row>
    <row r="210" spans="1:8" x14ac:dyDescent="0.3">
      <c r="A210" s="1" t="s">
        <v>81</v>
      </c>
      <c r="B210" s="2" t="s">
        <v>82</v>
      </c>
      <c r="C210" s="3" t="s">
        <v>83</v>
      </c>
      <c r="D210" s="3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3">
        <v>2020</v>
      </c>
    </row>
    <row r="211" spans="1:8" x14ac:dyDescent="0.3">
      <c r="A211" s="1" t="s">
        <v>84</v>
      </c>
      <c r="B211" s="2" t="s">
        <v>85</v>
      </c>
      <c r="C211" s="3" t="s">
        <v>86</v>
      </c>
      <c r="D211" s="3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3">
        <v>2020</v>
      </c>
    </row>
    <row r="212" spans="1:8" x14ac:dyDescent="0.3">
      <c r="A212" s="1" t="s">
        <v>87</v>
      </c>
      <c r="B212" s="2" t="s">
        <v>88</v>
      </c>
      <c r="C212" s="3" t="s">
        <v>89</v>
      </c>
      <c r="D212" s="3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3">
        <v>2020</v>
      </c>
    </row>
    <row r="213" spans="1:8" x14ac:dyDescent="0.3">
      <c r="A213" s="1" t="s">
        <v>90</v>
      </c>
      <c r="B213" s="2" t="s">
        <v>91</v>
      </c>
      <c r="C213" s="3" t="s">
        <v>92</v>
      </c>
      <c r="D213" s="3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3">
        <v>2020</v>
      </c>
    </row>
    <row r="214" spans="1:8" x14ac:dyDescent="0.3">
      <c r="A214" s="1" t="s">
        <v>93</v>
      </c>
      <c r="B214" s="2" t="s">
        <v>94</v>
      </c>
      <c r="C214" s="3" t="s">
        <v>95</v>
      </c>
      <c r="D214" s="3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3">
        <v>2020</v>
      </c>
    </row>
    <row r="215" spans="1:8" x14ac:dyDescent="0.3">
      <c r="A215" s="1" t="s">
        <v>96</v>
      </c>
      <c r="B215" s="2" t="s">
        <v>97</v>
      </c>
      <c r="C215" s="3" t="s">
        <v>98</v>
      </c>
      <c r="D215" s="3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3">
        <v>2020</v>
      </c>
    </row>
    <row r="216" spans="1:8" x14ac:dyDescent="0.3">
      <c r="A216" s="1" t="s">
        <v>99</v>
      </c>
      <c r="B216" s="2" t="s">
        <v>100</v>
      </c>
      <c r="C216" s="3" t="s">
        <v>101</v>
      </c>
      <c r="D216" s="3" t="s">
        <v>169</v>
      </c>
      <c r="E216" s="4">
        <v>353209</v>
      </c>
      <c r="F216" s="5">
        <v>91834.34</v>
      </c>
      <c r="G216" s="6">
        <f t="shared" si="3"/>
        <v>3.8461538461538463</v>
      </c>
      <c r="H216" s="3">
        <v>2020</v>
      </c>
    </row>
    <row r="217" spans="1:8" x14ac:dyDescent="0.3">
      <c r="A217" s="1" t="s">
        <v>102</v>
      </c>
      <c r="B217" s="2" t="s">
        <v>103</v>
      </c>
      <c r="C217" s="3" t="s">
        <v>104</v>
      </c>
      <c r="D217" s="3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3">
        <v>2020</v>
      </c>
    </row>
    <row r="218" spans="1:8" x14ac:dyDescent="0.3">
      <c r="A218" s="1" t="s">
        <v>105</v>
      </c>
      <c r="B218" s="2" t="s">
        <v>106</v>
      </c>
      <c r="C218" s="3" t="s">
        <v>107</v>
      </c>
      <c r="D218" s="3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3">
        <v>2020</v>
      </c>
    </row>
    <row r="219" spans="1:8" x14ac:dyDescent="0.3">
      <c r="A219" s="1" t="s">
        <v>105</v>
      </c>
      <c r="B219" s="2" t="s">
        <v>106</v>
      </c>
      <c r="C219" s="3" t="s">
        <v>108</v>
      </c>
      <c r="D219" s="3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3">
        <v>2020</v>
      </c>
    </row>
    <row r="220" spans="1:8" x14ac:dyDescent="0.3">
      <c r="A220" s="1" t="s">
        <v>105</v>
      </c>
      <c r="B220" s="2" t="s">
        <v>106</v>
      </c>
      <c r="C220" s="3" t="s">
        <v>109</v>
      </c>
      <c r="D220" s="3" t="s">
        <v>169</v>
      </c>
      <c r="E220" s="4">
        <v>340998</v>
      </c>
      <c r="F220" s="5">
        <v>255748.5</v>
      </c>
      <c r="G220" s="6">
        <f t="shared" si="3"/>
        <v>1.3333333333333333</v>
      </c>
      <c r="H220" s="3">
        <v>2020</v>
      </c>
    </row>
    <row r="221" spans="1:8" x14ac:dyDescent="0.3">
      <c r="A221" s="1" t="s">
        <v>110</v>
      </c>
      <c r="B221" s="2" t="s">
        <v>111</v>
      </c>
      <c r="C221" s="3" t="s">
        <v>112</v>
      </c>
      <c r="D221" s="3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3">
        <v>2020</v>
      </c>
    </row>
    <row r="222" spans="1:8" x14ac:dyDescent="0.3">
      <c r="A222" s="1" t="s">
        <v>113</v>
      </c>
      <c r="B222" s="2" t="s">
        <v>114</v>
      </c>
      <c r="C222" s="3" t="s">
        <v>115</v>
      </c>
      <c r="D222" s="3" t="s">
        <v>169</v>
      </c>
      <c r="E222" s="4">
        <v>373860</v>
      </c>
      <c r="F222" s="5">
        <v>183191.4</v>
      </c>
      <c r="G222" s="6">
        <f t="shared" si="3"/>
        <v>2.0408163265306123</v>
      </c>
      <c r="H222" s="3">
        <v>2020</v>
      </c>
    </row>
    <row r="223" spans="1:8" x14ac:dyDescent="0.3">
      <c r="A223" s="1" t="s">
        <v>116</v>
      </c>
      <c r="B223" s="2" t="s">
        <v>117</v>
      </c>
      <c r="C223" s="3" t="s">
        <v>118</v>
      </c>
      <c r="D223" s="3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3">
        <v>2020</v>
      </c>
    </row>
    <row r="224" spans="1:8" x14ac:dyDescent="0.3">
      <c r="A224" s="1" t="s">
        <v>119</v>
      </c>
      <c r="B224" s="2" t="s">
        <v>120</v>
      </c>
      <c r="C224" s="3" t="s">
        <v>121</v>
      </c>
      <c r="D224" s="3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3">
        <v>2020</v>
      </c>
    </row>
    <row r="225" spans="1:8" x14ac:dyDescent="0.3">
      <c r="A225" s="1" t="s">
        <v>122</v>
      </c>
      <c r="B225" s="2" t="s">
        <v>123</v>
      </c>
      <c r="C225" s="3" t="s">
        <v>124</v>
      </c>
      <c r="D225" s="3" t="s">
        <v>169</v>
      </c>
      <c r="E225" s="4">
        <v>167848</v>
      </c>
      <c r="F225" s="5">
        <v>134278.39999999999</v>
      </c>
      <c r="G225" s="6">
        <f t="shared" si="3"/>
        <v>1.25</v>
      </c>
      <c r="H225" s="3">
        <v>2020</v>
      </c>
    </row>
    <row r="226" spans="1:8" x14ac:dyDescent="0.3">
      <c r="A226" s="1" t="s">
        <v>125</v>
      </c>
      <c r="B226" s="2" t="s">
        <v>126</v>
      </c>
      <c r="C226" s="3" t="s">
        <v>127</v>
      </c>
      <c r="D226" s="3" t="s">
        <v>169</v>
      </c>
      <c r="E226" s="4">
        <v>454325</v>
      </c>
      <c r="F226" s="5">
        <v>113581.25</v>
      </c>
      <c r="G226" s="6">
        <f t="shared" si="3"/>
        <v>4</v>
      </c>
      <c r="H226" s="3">
        <v>2020</v>
      </c>
    </row>
    <row r="227" spans="1:8" x14ac:dyDescent="0.3">
      <c r="A227" s="1" t="s">
        <v>128</v>
      </c>
      <c r="B227" s="2" t="s">
        <v>129</v>
      </c>
      <c r="C227" s="3" t="s">
        <v>130</v>
      </c>
      <c r="D227" s="3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3">
        <v>2020</v>
      </c>
    </row>
    <row r="228" spans="1:8" x14ac:dyDescent="0.3">
      <c r="A228" s="1" t="s">
        <v>131</v>
      </c>
      <c r="B228" s="2" t="s">
        <v>132</v>
      </c>
      <c r="C228" s="3" t="s">
        <v>133</v>
      </c>
      <c r="D228" s="3" t="s">
        <v>169</v>
      </c>
      <c r="E228" s="4">
        <v>137060</v>
      </c>
      <c r="F228" s="5">
        <v>143913</v>
      </c>
      <c r="G228" s="6">
        <f t="shared" si="3"/>
        <v>0.95238095238095233</v>
      </c>
      <c r="H228" s="3">
        <v>2020</v>
      </c>
    </row>
    <row r="229" spans="1:8" x14ac:dyDescent="0.3">
      <c r="A229" s="1" t="s">
        <v>134</v>
      </c>
      <c r="B229" s="2" t="s">
        <v>135</v>
      </c>
      <c r="C229" s="3" t="s">
        <v>136</v>
      </c>
      <c r="D229" s="3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3">
        <v>2020</v>
      </c>
    </row>
    <row r="230" spans="1:8" x14ac:dyDescent="0.3">
      <c r="A230" s="1" t="s">
        <v>134</v>
      </c>
      <c r="B230" s="2" t="s">
        <v>135</v>
      </c>
      <c r="C230" s="3" t="s">
        <v>137</v>
      </c>
      <c r="D230" s="3" t="s">
        <v>169</v>
      </c>
      <c r="E230" s="4">
        <v>25815</v>
      </c>
      <c r="F230" s="5">
        <v>22459.05</v>
      </c>
      <c r="G230" s="6">
        <f t="shared" si="3"/>
        <v>1.1494252873563218</v>
      </c>
      <c r="H230" s="3">
        <v>2020</v>
      </c>
    </row>
    <row r="231" spans="1:8" x14ac:dyDescent="0.3">
      <c r="A231" s="1" t="s">
        <v>138</v>
      </c>
      <c r="B231" s="2" t="s">
        <v>139</v>
      </c>
      <c r="C231" s="3" t="s">
        <v>140</v>
      </c>
      <c r="D231" s="3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3">
        <v>2020</v>
      </c>
    </row>
    <row r="232" spans="1:8" x14ac:dyDescent="0.3">
      <c r="A232" s="1" t="s">
        <v>141</v>
      </c>
      <c r="B232" s="2" t="s">
        <v>142</v>
      </c>
      <c r="C232" s="3" t="s">
        <v>143</v>
      </c>
      <c r="D232" s="3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3">
        <v>2020</v>
      </c>
    </row>
    <row r="233" spans="1:8" x14ac:dyDescent="0.3">
      <c r="A233" s="1" t="s">
        <v>144</v>
      </c>
      <c r="B233" s="2" t="s">
        <v>145</v>
      </c>
      <c r="C233" s="3" t="s">
        <v>146</v>
      </c>
      <c r="D233" s="3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3">
        <v>2020</v>
      </c>
    </row>
    <row r="234" spans="1:8" x14ac:dyDescent="0.3">
      <c r="A234" s="1" t="s">
        <v>147</v>
      </c>
      <c r="B234" s="2" t="s">
        <v>148</v>
      </c>
      <c r="C234" s="3" t="s">
        <v>149</v>
      </c>
      <c r="D234" s="3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3">
        <v>2020</v>
      </c>
    </row>
    <row r="235" spans="1:8" x14ac:dyDescent="0.3">
      <c r="A235" s="1" t="s">
        <v>150</v>
      </c>
      <c r="B235" s="2" t="s">
        <v>151</v>
      </c>
      <c r="C235" s="3" t="s">
        <v>152</v>
      </c>
      <c r="D235" s="3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3">
        <v>2020</v>
      </c>
    </row>
    <row r="236" spans="1:8" x14ac:dyDescent="0.3">
      <c r="A236" s="1" t="s">
        <v>153</v>
      </c>
      <c r="B236" s="2" t="s">
        <v>154</v>
      </c>
      <c r="C236" s="3" t="s">
        <v>155</v>
      </c>
      <c r="D236" s="3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3">
        <v>2020</v>
      </c>
    </row>
    <row r="237" spans="1:8" x14ac:dyDescent="0.3">
      <c r="A237" s="1" t="s">
        <v>156</v>
      </c>
      <c r="B237" s="2" t="s">
        <v>157</v>
      </c>
      <c r="C237" s="3" t="s">
        <v>158</v>
      </c>
      <c r="D237" s="3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3">
        <v>2020</v>
      </c>
    </row>
    <row r="238" spans="1:8" x14ac:dyDescent="0.3">
      <c r="A238" s="1" t="s">
        <v>0</v>
      </c>
      <c r="B238" s="2" t="s">
        <v>1</v>
      </c>
      <c r="C238" s="3" t="s">
        <v>2</v>
      </c>
      <c r="D238" s="3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3">
        <v>2020</v>
      </c>
    </row>
    <row r="239" spans="1:8" x14ac:dyDescent="0.3">
      <c r="A239" s="1" t="s">
        <v>3</v>
      </c>
      <c r="B239" s="2" t="s">
        <v>4</v>
      </c>
      <c r="C239" s="3" t="s">
        <v>5</v>
      </c>
      <c r="D239" s="3" t="s">
        <v>170</v>
      </c>
      <c r="E239" s="4">
        <v>300387</v>
      </c>
      <c r="F239" s="5">
        <v>300387</v>
      </c>
      <c r="G239" s="6">
        <f t="shared" si="3"/>
        <v>1</v>
      </c>
      <c r="H239" s="3">
        <v>2020</v>
      </c>
    </row>
    <row r="240" spans="1:8" x14ac:dyDescent="0.3">
      <c r="A240" s="1" t="s">
        <v>6</v>
      </c>
      <c r="B240" s="2" t="s">
        <v>7</v>
      </c>
      <c r="C240" s="3" t="s">
        <v>8</v>
      </c>
      <c r="D240" s="3" t="s">
        <v>170</v>
      </c>
      <c r="E240" s="4">
        <v>137699</v>
      </c>
      <c r="F240" s="5">
        <v>95012.31</v>
      </c>
      <c r="G240" s="6">
        <f t="shared" si="3"/>
        <v>1.4492753623188406</v>
      </c>
      <c r="H240" s="3">
        <v>2020</v>
      </c>
    </row>
    <row r="241" spans="1:8" x14ac:dyDescent="0.3">
      <c r="A241" s="1" t="s">
        <v>9</v>
      </c>
      <c r="B241" s="2" t="s">
        <v>10</v>
      </c>
      <c r="C241" s="3" t="s">
        <v>11</v>
      </c>
      <c r="D241" s="3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3">
        <v>2020</v>
      </c>
    </row>
    <row r="242" spans="1:8" x14ac:dyDescent="0.3">
      <c r="A242" s="1" t="s">
        <v>12</v>
      </c>
      <c r="B242" s="2" t="s">
        <v>13</v>
      </c>
      <c r="C242" s="3" t="s">
        <v>14</v>
      </c>
      <c r="D242" s="3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3">
        <v>2020</v>
      </c>
    </row>
    <row r="243" spans="1:8" x14ac:dyDescent="0.3">
      <c r="A243" s="1" t="s">
        <v>12</v>
      </c>
      <c r="B243" s="2" t="s">
        <v>13</v>
      </c>
      <c r="C243" s="3" t="s">
        <v>15</v>
      </c>
      <c r="D243" s="3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3">
        <v>2020</v>
      </c>
    </row>
    <row r="244" spans="1:8" x14ac:dyDescent="0.3">
      <c r="A244" s="1" t="s">
        <v>12</v>
      </c>
      <c r="B244" s="2" t="s">
        <v>13</v>
      </c>
      <c r="C244" s="3" t="s">
        <v>16</v>
      </c>
      <c r="D244" s="3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3">
        <v>2020</v>
      </c>
    </row>
    <row r="245" spans="1:8" x14ac:dyDescent="0.3">
      <c r="A245" s="1" t="s">
        <v>12</v>
      </c>
      <c r="B245" s="2" t="s">
        <v>13</v>
      </c>
      <c r="C245" s="3" t="s">
        <v>17</v>
      </c>
      <c r="D245" s="3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3">
        <v>2020</v>
      </c>
    </row>
    <row r="246" spans="1:8" x14ac:dyDescent="0.3">
      <c r="A246" s="1" t="s">
        <v>18</v>
      </c>
      <c r="B246" s="2" t="s">
        <v>19</v>
      </c>
      <c r="C246" s="3" t="s">
        <v>20</v>
      </c>
      <c r="D246" s="3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3">
        <v>2020</v>
      </c>
    </row>
    <row r="247" spans="1:8" x14ac:dyDescent="0.3">
      <c r="A247" s="1" t="s">
        <v>21</v>
      </c>
      <c r="B247" s="2" t="s">
        <v>22</v>
      </c>
      <c r="C247" s="3" t="s">
        <v>23</v>
      </c>
      <c r="D247" s="3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3">
        <v>2020</v>
      </c>
    </row>
    <row r="248" spans="1:8" x14ac:dyDescent="0.3">
      <c r="A248" s="1" t="s">
        <v>24</v>
      </c>
      <c r="B248" s="2" t="s">
        <v>25</v>
      </c>
      <c r="C248" s="3" t="s">
        <v>26</v>
      </c>
      <c r="D248" s="3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3">
        <v>2020</v>
      </c>
    </row>
    <row r="249" spans="1:8" x14ac:dyDescent="0.3">
      <c r="A249" s="1" t="s">
        <v>27</v>
      </c>
      <c r="B249" s="2" t="s">
        <v>28</v>
      </c>
      <c r="C249" s="3" t="s">
        <v>29</v>
      </c>
      <c r="D249" s="3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3">
        <v>2020</v>
      </c>
    </row>
    <row r="250" spans="1:8" x14ac:dyDescent="0.3">
      <c r="A250" s="1" t="s">
        <v>27</v>
      </c>
      <c r="B250" s="2" t="s">
        <v>28</v>
      </c>
      <c r="C250" s="3" t="s">
        <v>30</v>
      </c>
      <c r="D250" s="3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3">
        <v>2020</v>
      </c>
    </row>
    <row r="251" spans="1:8" x14ac:dyDescent="0.3">
      <c r="A251" s="1" t="s">
        <v>31</v>
      </c>
      <c r="B251" s="2" t="s">
        <v>32</v>
      </c>
      <c r="C251" s="3" t="s">
        <v>33</v>
      </c>
      <c r="D251" s="3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3">
        <v>2020</v>
      </c>
    </row>
    <row r="252" spans="1:8" x14ac:dyDescent="0.3">
      <c r="A252" s="1" t="s">
        <v>34</v>
      </c>
      <c r="B252" s="2" t="s">
        <v>35</v>
      </c>
      <c r="C252" s="3" t="s">
        <v>36</v>
      </c>
      <c r="D252" s="3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3">
        <v>2020</v>
      </c>
    </row>
    <row r="253" spans="1:8" x14ac:dyDescent="0.3">
      <c r="A253" s="1" t="s">
        <v>37</v>
      </c>
      <c r="B253" s="2" t="s">
        <v>38</v>
      </c>
      <c r="C253" s="3" t="s">
        <v>39</v>
      </c>
      <c r="D253" s="3" t="s">
        <v>170</v>
      </c>
      <c r="E253" s="4">
        <v>88791</v>
      </c>
      <c r="F253" s="5">
        <v>32852.67</v>
      </c>
      <c r="G253" s="6">
        <f t="shared" si="3"/>
        <v>2.7027027027027026</v>
      </c>
      <c r="H253" s="3">
        <v>2020</v>
      </c>
    </row>
    <row r="254" spans="1:8" x14ac:dyDescent="0.3">
      <c r="A254" s="1" t="s">
        <v>40</v>
      </c>
      <c r="B254" s="2" t="s">
        <v>41</v>
      </c>
      <c r="C254" s="3" t="s">
        <v>42</v>
      </c>
      <c r="D254" s="3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3">
        <v>2020</v>
      </c>
    </row>
    <row r="255" spans="1:8" x14ac:dyDescent="0.3">
      <c r="A255" s="1" t="s">
        <v>43</v>
      </c>
      <c r="B255" s="2" t="s">
        <v>44</v>
      </c>
      <c r="C255" s="3" t="s">
        <v>45</v>
      </c>
      <c r="D255" s="3" t="s">
        <v>170</v>
      </c>
      <c r="E255" s="4">
        <v>754325</v>
      </c>
      <c r="F255" s="5">
        <v>686435.75</v>
      </c>
      <c r="G255" s="6">
        <f t="shared" si="3"/>
        <v>1.098901098901099</v>
      </c>
      <c r="H255" s="3">
        <v>2020</v>
      </c>
    </row>
    <row r="256" spans="1:8" x14ac:dyDescent="0.3">
      <c r="A256" s="1" t="s">
        <v>43</v>
      </c>
      <c r="B256" s="2" t="s">
        <v>44</v>
      </c>
      <c r="C256" s="3" t="s">
        <v>46</v>
      </c>
      <c r="D256" s="3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3">
        <v>2020</v>
      </c>
    </row>
    <row r="257" spans="1:8" x14ac:dyDescent="0.3">
      <c r="A257" s="1" t="s">
        <v>47</v>
      </c>
      <c r="B257" s="2" t="s">
        <v>48</v>
      </c>
      <c r="C257" s="3" t="s">
        <v>49</v>
      </c>
      <c r="D257" s="3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3">
        <v>2020</v>
      </c>
    </row>
    <row r="258" spans="1:8" x14ac:dyDescent="0.3">
      <c r="A258" s="1" t="s">
        <v>50</v>
      </c>
      <c r="B258" s="2" t="s">
        <v>51</v>
      </c>
      <c r="C258" s="3" t="s">
        <v>52</v>
      </c>
      <c r="D258" s="3" t="s">
        <v>170</v>
      </c>
      <c r="E258" s="4">
        <v>933947</v>
      </c>
      <c r="F258" s="5">
        <v>1055360.1099999999</v>
      </c>
      <c r="G258" s="6">
        <f t="shared" si="3"/>
        <v>0.88495575221238953</v>
      </c>
      <c r="H258" s="3">
        <v>2020</v>
      </c>
    </row>
    <row r="259" spans="1:8" x14ac:dyDescent="0.3">
      <c r="A259" s="1" t="s">
        <v>53</v>
      </c>
      <c r="B259" s="2" t="s">
        <v>54</v>
      </c>
      <c r="C259" s="3" t="s">
        <v>55</v>
      </c>
      <c r="D259" s="3" t="s">
        <v>170</v>
      </c>
      <c r="E259" s="4">
        <v>385417</v>
      </c>
      <c r="F259" s="5">
        <v>96354.25</v>
      </c>
      <c r="G259" s="6">
        <f t="shared" ref="G259:G322" si="4">E259/F259</f>
        <v>4</v>
      </c>
      <c r="H259" s="3">
        <v>2020</v>
      </c>
    </row>
    <row r="260" spans="1:8" x14ac:dyDescent="0.3">
      <c r="A260" s="1" t="s">
        <v>56</v>
      </c>
      <c r="B260" s="2" t="s">
        <v>57</v>
      </c>
      <c r="C260" s="3" t="s">
        <v>58</v>
      </c>
      <c r="D260" s="3" t="s">
        <v>170</v>
      </c>
      <c r="E260" s="4">
        <v>122691</v>
      </c>
      <c r="F260" s="5">
        <v>53984.04</v>
      </c>
      <c r="G260" s="6">
        <f t="shared" si="4"/>
        <v>2.2727272727272725</v>
      </c>
      <c r="H260" s="3">
        <v>2020</v>
      </c>
    </row>
    <row r="261" spans="1:8" x14ac:dyDescent="0.3">
      <c r="A261" s="1" t="s">
        <v>59</v>
      </c>
      <c r="B261" s="2" t="s">
        <v>60</v>
      </c>
      <c r="C261" s="3" t="s">
        <v>61</v>
      </c>
      <c r="D261" s="3" t="s">
        <v>170</v>
      </c>
      <c r="E261" s="4">
        <v>619709</v>
      </c>
      <c r="F261" s="5">
        <v>576329.37</v>
      </c>
      <c r="G261" s="6">
        <f t="shared" si="4"/>
        <v>1.075268817204301</v>
      </c>
      <c r="H261" s="3">
        <v>2020</v>
      </c>
    </row>
    <row r="262" spans="1:8" x14ac:dyDescent="0.3">
      <c r="A262" s="1" t="s">
        <v>62</v>
      </c>
      <c r="B262" s="2" t="s">
        <v>63</v>
      </c>
      <c r="C262" s="3" t="s">
        <v>64</v>
      </c>
      <c r="D262" s="3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3">
        <v>2020</v>
      </c>
    </row>
    <row r="263" spans="1:8" x14ac:dyDescent="0.3">
      <c r="A263" s="1" t="s">
        <v>62</v>
      </c>
      <c r="B263" s="2" t="s">
        <v>63</v>
      </c>
      <c r="C263" s="3" t="s">
        <v>65</v>
      </c>
      <c r="D263" s="3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3">
        <v>2020</v>
      </c>
    </row>
    <row r="264" spans="1:8" x14ac:dyDescent="0.3">
      <c r="A264" s="1" t="s">
        <v>66</v>
      </c>
      <c r="B264" s="2" t="s">
        <v>67</v>
      </c>
      <c r="C264" s="3" t="s">
        <v>68</v>
      </c>
      <c r="D264" s="3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3">
        <v>2020</v>
      </c>
    </row>
    <row r="265" spans="1:8" x14ac:dyDescent="0.3">
      <c r="A265" s="1" t="s">
        <v>69</v>
      </c>
      <c r="B265" s="2" t="s">
        <v>70</v>
      </c>
      <c r="C265" s="3" t="s">
        <v>71</v>
      </c>
      <c r="D265" s="3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3">
        <v>2020</v>
      </c>
    </row>
    <row r="266" spans="1:8" x14ac:dyDescent="0.3">
      <c r="A266" s="1" t="s">
        <v>72</v>
      </c>
      <c r="B266" s="2" t="s">
        <v>73</v>
      </c>
      <c r="C266" s="3" t="s">
        <v>74</v>
      </c>
      <c r="D266" s="3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3">
        <v>2020</v>
      </c>
    </row>
    <row r="267" spans="1:8" x14ac:dyDescent="0.3">
      <c r="A267" s="1" t="s">
        <v>75</v>
      </c>
      <c r="B267" s="2" t="s">
        <v>76</v>
      </c>
      <c r="C267" s="3" t="s">
        <v>77</v>
      </c>
      <c r="D267" s="3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3">
        <v>2020</v>
      </c>
    </row>
    <row r="268" spans="1:8" x14ac:dyDescent="0.3">
      <c r="A268" s="1" t="s">
        <v>78</v>
      </c>
      <c r="B268" s="2" t="s">
        <v>79</v>
      </c>
      <c r="C268" s="3" t="s">
        <v>80</v>
      </c>
      <c r="D268" s="3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3">
        <v>2020</v>
      </c>
    </row>
    <row r="269" spans="1:8" x14ac:dyDescent="0.3">
      <c r="A269" s="1" t="s">
        <v>81</v>
      </c>
      <c r="B269" s="2" t="s">
        <v>82</v>
      </c>
      <c r="C269" s="3" t="s">
        <v>83</v>
      </c>
      <c r="D269" s="3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3">
        <v>2020</v>
      </c>
    </row>
    <row r="270" spans="1:8" x14ac:dyDescent="0.3">
      <c r="A270" s="1" t="s">
        <v>84</v>
      </c>
      <c r="B270" s="2" t="s">
        <v>85</v>
      </c>
      <c r="C270" s="3" t="s">
        <v>86</v>
      </c>
      <c r="D270" s="3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3">
        <v>2020</v>
      </c>
    </row>
    <row r="271" spans="1:8" x14ac:dyDescent="0.3">
      <c r="A271" s="1" t="s">
        <v>87</v>
      </c>
      <c r="B271" s="2" t="s">
        <v>88</v>
      </c>
      <c r="C271" s="3" t="s">
        <v>89</v>
      </c>
      <c r="D271" s="3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3">
        <v>2020</v>
      </c>
    </row>
    <row r="272" spans="1:8" x14ac:dyDescent="0.3">
      <c r="A272" s="1" t="s">
        <v>90</v>
      </c>
      <c r="B272" s="2" t="s">
        <v>91</v>
      </c>
      <c r="C272" s="3" t="s">
        <v>92</v>
      </c>
      <c r="D272" s="3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3">
        <v>2020</v>
      </c>
    </row>
    <row r="273" spans="1:8" x14ac:dyDescent="0.3">
      <c r="A273" s="1" t="s">
        <v>93</v>
      </c>
      <c r="B273" s="2" t="s">
        <v>94</v>
      </c>
      <c r="C273" s="3" t="s">
        <v>95</v>
      </c>
      <c r="D273" s="3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3">
        <v>2020</v>
      </c>
    </row>
    <row r="274" spans="1:8" x14ac:dyDescent="0.3">
      <c r="A274" s="1" t="s">
        <v>96</v>
      </c>
      <c r="B274" s="2" t="s">
        <v>97</v>
      </c>
      <c r="C274" s="3" t="s">
        <v>98</v>
      </c>
      <c r="D274" s="3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3">
        <v>2020</v>
      </c>
    </row>
    <row r="275" spans="1:8" x14ac:dyDescent="0.3">
      <c r="A275" s="1" t="s">
        <v>99</v>
      </c>
      <c r="B275" s="2" t="s">
        <v>100</v>
      </c>
      <c r="C275" s="3" t="s">
        <v>101</v>
      </c>
      <c r="D275" s="3" t="s">
        <v>170</v>
      </c>
      <c r="E275" s="4">
        <v>324690</v>
      </c>
      <c r="F275" s="5">
        <v>198060.9</v>
      </c>
      <c r="G275" s="6">
        <f t="shared" si="4"/>
        <v>1.639344262295082</v>
      </c>
      <c r="H275" s="3">
        <v>2020</v>
      </c>
    </row>
    <row r="276" spans="1:8" x14ac:dyDescent="0.3">
      <c r="A276" s="1" t="s">
        <v>102</v>
      </c>
      <c r="B276" s="2" t="s">
        <v>103</v>
      </c>
      <c r="C276" s="3" t="s">
        <v>104</v>
      </c>
      <c r="D276" s="3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3">
        <v>2020</v>
      </c>
    </row>
    <row r="277" spans="1:8" x14ac:dyDescent="0.3">
      <c r="A277" s="1" t="s">
        <v>105</v>
      </c>
      <c r="B277" s="2" t="s">
        <v>106</v>
      </c>
      <c r="C277" s="3" t="s">
        <v>107</v>
      </c>
      <c r="D277" s="3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3">
        <v>2020</v>
      </c>
    </row>
    <row r="278" spans="1:8" x14ac:dyDescent="0.3">
      <c r="A278" s="1" t="s">
        <v>105</v>
      </c>
      <c r="B278" s="2" t="s">
        <v>106</v>
      </c>
      <c r="C278" s="3" t="s">
        <v>108</v>
      </c>
      <c r="D278" s="3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3">
        <v>2020</v>
      </c>
    </row>
    <row r="279" spans="1:8" x14ac:dyDescent="0.3">
      <c r="A279" s="1" t="s">
        <v>105</v>
      </c>
      <c r="B279" s="2" t="s">
        <v>106</v>
      </c>
      <c r="C279" s="3" t="s">
        <v>109</v>
      </c>
      <c r="D279" s="3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3">
        <v>2020</v>
      </c>
    </row>
    <row r="280" spans="1:8" x14ac:dyDescent="0.3">
      <c r="A280" s="1" t="s">
        <v>110</v>
      </c>
      <c r="B280" s="2" t="s">
        <v>111</v>
      </c>
      <c r="C280" s="3" t="s">
        <v>112</v>
      </c>
      <c r="D280" s="3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3">
        <v>2020</v>
      </c>
    </row>
    <row r="281" spans="1:8" x14ac:dyDescent="0.3">
      <c r="A281" s="1" t="s">
        <v>113</v>
      </c>
      <c r="B281" s="2" t="s">
        <v>114</v>
      </c>
      <c r="C281" s="3" t="s">
        <v>115</v>
      </c>
      <c r="D281" s="3" t="s">
        <v>170</v>
      </c>
      <c r="E281" s="4">
        <v>254202</v>
      </c>
      <c r="F281" s="5">
        <v>221155.74</v>
      </c>
      <c r="G281" s="6">
        <f t="shared" si="4"/>
        <v>1.149425287356322</v>
      </c>
      <c r="H281" s="3">
        <v>2020</v>
      </c>
    </row>
    <row r="282" spans="1:8" x14ac:dyDescent="0.3">
      <c r="A282" s="1" t="s">
        <v>116</v>
      </c>
      <c r="B282" s="2" t="s">
        <v>117</v>
      </c>
      <c r="C282" s="3" t="s">
        <v>118</v>
      </c>
      <c r="D282" s="3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3">
        <v>2020</v>
      </c>
    </row>
    <row r="283" spans="1:8" x14ac:dyDescent="0.3">
      <c r="A283" s="1" t="s">
        <v>119</v>
      </c>
      <c r="B283" s="2" t="s">
        <v>120</v>
      </c>
      <c r="C283" s="3" t="s">
        <v>121</v>
      </c>
      <c r="D283" s="3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3">
        <v>2020</v>
      </c>
    </row>
    <row r="284" spans="1:8" x14ac:dyDescent="0.3">
      <c r="A284" s="1" t="s">
        <v>122</v>
      </c>
      <c r="B284" s="2" t="s">
        <v>123</v>
      </c>
      <c r="C284" s="3" t="s">
        <v>124</v>
      </c>
      <c r="D284" s="3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3">
        <v>2020</v>
      </c>
    </row>
    <row r="285" spans="1:8" x14ac:dyDescent="0.3">
      <c r="A285" s="1" t="s">
        <v>125</v>
      </c>
      <c r="B285" s="2" t="s">
        <v>126</v>
      </c>
      <c r="C285" s="3" t="s">
        <v>127</v>
      </c>
      <c r="D285" s="3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3">
        <v>2020</v>
      </c>
    </row>
    <row r="286" spans="1:8" x14ac:dyDescent="0.3">
      <c r="A286" s="1" t="s">
        <v>128</v>
      </c>
      <c r="B286" s="2" t="s">
        <v>129</v>
      </c>
      <c r="C286" s="3" t="s">
        <v>130</v>
      </c>
      <c r="D286" s="3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3">
        <v>2020</v>
      </c>
    </row>
    <row r="287" spans="1:8" x14ac:dyDescent="0.3">
      <c r="A287" s="1" t="s">
        <v>131</v>
      </c>
      <c r="B287" s="2" t="s">
        <v>132</v>
      </c>
      <c r="C287" s="3" t="s">
        <v>133</v>
      </c>
      <c r="D287" s="3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3">
        <v>2020</v>
      </c>
    </row>
    <row r="288" spans="1:8" x14ac:dyDescent="0.3">
      <c r="A288" s="1" t="s">
        <v>134</v>
      </c>
      <c r="B288" s="2" t="s">
        <v>135</v>
      </c>
      <c r="C288" s="3" t="s">
        <v>136</v>
      </c>
      <c r="D288" s="3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3">
        <v>2020</v>
      </c>
    </row>
    <row r="289" spans="1:8" x14ac:dyDescent="0.3">
      <c r="A289" s="1" t="s">
        <v>134</v>
      </c>
      <c r="B289" s="2" t="s">
        <v>135</v>
      </c>
      <c r="C289" s="3" t="s">
        <v>137</v>
      </c>
      <c r="D289" s="3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3">
        <v>2020</v>
      </c>
    </row>
    <row r="290" spans="1:8" x14ac:dyDescent="0.3">
      <c r="A290" s="1" t="s">
        <v>138</v>
      </c>
      <c r="B290" s="2" t="s">
        <v>139</v>
      </c>
      <c r="C290" s="3" t="s">
        <v>140</v>
      </c>
      <c r="D290" s="3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3">
        <v>2020</v>
      </c>
    </row>
    <row r="291" spans="1:8" x14ac:dyDescent="0.3">
      <c r="A291" s="1" t="s">
        <v>141</v>
      </c>
      <c r="B291" s="2" t="s">
        <v>142</v>
      </c>
      <c r="C291" s="3" t="s">
        <v>143</v>
      </c>
      <c r="D291" s="3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3">
        <v>2020</v>
      </c>
    </row>
    <row r="292" spans="1:8" x14ac:dyDescent="0.3">
      <c r="A292" s="1" t="s">
        <v>144</v>
      </c>
      <c r="B292" s="2" t="s">
        <v>145</v>
      </c>
      <c r="C292" s="3" t="s">
        <v>146</v>
      </c>
      <c r="D292" s="3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3">
        <v>2020</v>
      </c>
    </row>
    <row r="293" spans="1:8" x14ac:dyDescent="0.3">
      <c r="A293" s="1" t="s">
        <v>147</v>
      </c>
      <c r="B293" s="2" t="s">
        <v>148</v>
      </c>
      <c r="C293" s="3" t="s">
        <v>149</v>
      </c>
      <c r="D293" s="3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3">
        <v>2020</v>
      </c>
    </row>
    <row r="294" spans="1:8" x14ac:dyDescent="0.3">
      <c r="A294" s="1" t="s">
        <v>150</v>
      </c>
      <c r="B294" s="2" t="s">
        <v>151</v>
      </c>
      <c r="C294" s="3" t="s">
        <v>152</v>
      </c>
      <c r="D294" s="3" t="s">
        <v>170</v>
      </c>
      <c r="E294" s="4">
        <v>640553</v>
      </c>
      <c r="F294" s="5">
        <v>256221.2</v>
      </c>
      <c r="G294" s="6">
        <f t="shared" si="4"/>
        <v>2.5</v>
      </c>
      <c r="H294" s="3">
        <v>2020</v>
      </c>
    </row>
    <row r="295" spans="1:8" x14ac:dyDescent="0.3">
      <c r="A295" s="1" t="s">
        <v>153</v>
      </c>
      <c r="B295" s="2" t="s">
        <v>154</v>
      </c>
      <c r="C295" s="3" t="s">
        <v>155</v>
      </c>
      <c r="D295" s="3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3">
        <v>2020</v>
      </c>
    </row>
    <row r="296" spans="1:8" x14ac:dyDescent="0.3">
      <c r="A296" s="1" t="s">
        <v>156</v>
      </c>
      <c r="B296" s="2" t="s">
        <v>157</v>
      </c>
      <c r="C296" s="3" t="s">
        <v>158</v>
      </c>
      <c r="D296" s="3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3">
        <v>2020</v>
      </c>
    </row>
    <row r="297" spans="1:8" x14ac:dyDescent="0.3">
      <c r="A297" s="1" t="s">
        <v>0</v>
      </c>
      <c r="B297" s="2" t="s">
        <v>1</v>
      </c>
      <c r="C297" s="3" t="s">
        <v>2</v>
      </c>
      <c r="D297" s="3" t="s">
        <v>166</v>
      </c>
      <c r="E297" s="4">
        <v>583386.80400000012</v>
      </c>
      <c r="F297" s="5">
        <v>772798.10400000005</v>
      </c>
      <c r="G297" s="6">
        <f t="shared" si="4"/>
        <v>0.75490196078431382</v>
      </c>
      <c r="H297" s="3">
        <v>2019</v>
      </c>
    </row>
    <row r="298" spans="1:8" x14ac:dyDescent="0.3">
      <c r="A298" s="1" t="s">
        <v>3</v>
      </c>
      <c r="B298" s="2" t="s">
        <v>4</v>
      </c>
      <c r="C298" s="3" t="s">
        <v>5</v>
      </c>
      <c r="D298" s="3" t="s">
        <v>166</v>
      </c>
      <c r="E298" s="4">
        <v>390780.288</v>
      </c>
      <c r="F298" s="5">
        <v>175037.00399999999</v>
      </c>
      <c r="G298" s="6">
        <f t="shared" si="4"/>
        <v>2.2325581395348837</v>
      </c>
      <c r="H298" s="3">
        <v>2019</v>
      </c>
    </row>
    <row r="299" spans="1:8" x14ac:dyDescent="0.3">
      <c r="A299" s="1" t="s">
        <v>6</v>
      </c>
      <c r="B299" s="2" t="s">
        <v>7</v>
      </c>
      <c r="C299" s="3" t="s">
        <v>8</v>
      </c>
      <c r="D299" s="3" t="s">
        <v>166</v>
      </c>
      <c r="E299" s="4">
        <v>502519.15800000005</v>
      </c>
      <c r="F299" s="5">
        <v>699710.22000000009</v>
      </c>
      <c r="G299" s="6">
        <f t="shared" si="4"/>
        <v>0.71818181818181814</v>
      </c>
      <c r="H299" s="3">
        <v>2019</v>
      </c>
    </row>
    <row r="300" spans="1:8" x14ac:dyDescent="0.3">
      <c r="A300" s="1" t="s">
        <v>9</v>
      </c>
      <c r="B300" s="2" t="s">
        <v>10</v>
      </c>
      <c r="C300" s="3" t="s">
        <v>11</v>
      </c>
      <c r="D300" s="3" t="s">
        <v>166</v>
      </c>
      <c r="E300" s="4">
        <v>761522.32799999998</v>
      </c>
      <c r="F300" s="5">
        <v>466238.16</v>
      </c>
      <c r="G300" s="6">
        <f t="shared" si="4"/>
        <v>1.6333333333333333</v>
      </c>
      <c r="H300" s="3">
        <v>2019</v>
      </c>
    </row>
    <row r="301" spans="1:8" x14ac:dyDescent="0.3">
      <c r="A301" s="1" t="s">
        <v>12</v>
      </c>
      <c r="B301" s="2" t="s">
        <v>13</v>
      </c>
      <c r="C301" s="3" t="s">
        <v>14</v>
      </c>
      <c r="D301" s="3" t="s">
        <v>166</v>
      </c>
      <c r="E301" s="4">
        <v>411349.74300000002</v>
      </c>
      <c r="F301" s="5">
        <v>148680.63</v>
      </c>
      <c r="G301" s="6">
        <f t="shared" si="4"/>
        <v>2.7666666666666666</v>
      </c>
      <c r="H301" s="3">
        <v>2019</v>
      </c>
    </row>
    <row r="302" spans="1:8" x14ac:dyDescent="0.3">
      <c r="A302" s="1" t="s">
        <v>12</v>
      </c>
      <c r="B302" s="2" t="s">
        <v>13</v>
      </c>
      <c r="C302" s="3" t="s">
        <v>15</v>
      </c>
      <c r="D302" s="3" t="s">
        <v>166</v>
      </c>
      <c r="E302" s="4">
        <v>276544.62</v>
      </c>
      <c r="F302" s="5">
        <v>429371.91</v>
      </c>
      <c r="G302" s="6">
        <f t="shared" si="4"/>
        <v>0.64406779661016955</v>
      </c>
      <c r="H302" s="3">
        <v>2019</v>
      </c>
    </row>
    <row r="303" spans="1:8" x14ac:dyDescent="0.3">
      <c r="A303" s="1" t="s">
        <v>12</v>
      </c>
      <c r="B303" s="2" t="s">
        <v>13</v>
      </c>
      <c r="C303" s="3" t="s">
        <v>16</v>
      </c>
      <c r="D303" s="3" t="s">
        <v>166</v>
      </c>
      <c r="E303" s="4">
        <v>133595.05499999999</v>
      </c>
      <c r="F303" s="5">
        <v>283383.44999999995</v>
      </c>
      <c r="G303" s="6">
        <f t="shared" si="4"/>
        <v>0.47142857142857147</v>
      </c>
      <c r="H303" s="3">
        <v>2019</v>
      </c>
    </row>
    <row r="304" spans="1:8" x14ac:dyDescent="0.3">
      <c r="A304" s="1" t="s">
        <v>12</v>
      </c>
      <c r="B304" s="2" t="s">
        <v>13</v>
      </c>
      <c r="C304" s="3" t="s">
        <v>17</v>
      </c>
      <c r="D304" s="3" t="s">
        <v>166</v>
      </c>
      <c r="E304" s="4">
        <v>214667.00099999999</v>
      </c>
      <c r="F304" s="5">
        <v>315149.42699999997</v>
      </c>
      <c r="G304" s="6">
        <f t="shared" si="4"/>
        <v>0.6811594202898551</v>
      </c>
      <c r="H304" s="3">
        <v>2019</v>
      </c>
    </row>
    <row r="305" spans="1:8" x14ac:dyDescent="0.3">
      <c r="A305" s="1" t="s">
        <v>18</v>
      </c>
      <c r="B305" s="2" t="s">
        <v>19</v>
      </c>
      <c r="C305" s="3" t="s">
        <v>20</v>
      </c>
      <c r="D305" s="3" t="s">
        <v>166</v>
      </c>
      <c r="E305" s="4">
        <v>171932.78700000001</v>
      </c>
      <c r="F305" s="5">
        <v>123175.728</v>
      </c>
      <c r="G305" s="6">
        <f t="shared" si="4"/>
        <v>1.3958333333333335</v>
      </c>
      <c r="H305" s="3">
        <v>2019</v>
      </c>
    </row>
    <row r="306" spans="1:8" x14ac:dyDescent="0.3">
      <c r="A306" s="1" t="s">
        <v>21</v>
      </c>
      <c r="B306" s="2" t="s">
        <v>22</v>
      </c>
      <c r="C306" s="3" t="s">
        <v>23</v>
      </c>
      <c r="D306" s="3" t="s">
        <v>166</v>
      </c>
      <c r="E306" s="4">
        <v>277030.61100000003</v>
      </c>
      <c r="F306" s="5">
        <v>604430.424</v>
      </c>
      <c r="G306" s="6">
        <f t="shared" si="4"/>
        <v>0.45833333333333337</v>
      </c>
      <c r="H306" s="3">
        <v>2019</v>
      </c>
    </row>
    <row r="307" spans="1:8" x14ac:dyDescent="0.3">
      <c r="A307" s="1" t="s">
        <v>24</v>
      </c>
      <c r="B307" s="2" t="s">
        <v>25</v>
      </c>
      <c r="C307" s="3" t="s">
        <v>26</v>
      </c>
      <c r="D307" s="3" t="s">
        <v>166</v>
      </c>
      <c r="E307" s="4">
        <v>207137.25</v>
      </c>
      <c r="F307" s="5">
        <v>376989.79500000004</v>
      </c>
      <c r="G307" s="6">
        <f t="shared" si="4"/>
        <v>0.54945054945054939</v>
      </c>
      <c r="H307" s="3">
        <v>2019</v>
      </c>
    </row>
    <row r="308" spans="1:8" x14ac:dyDescent="0.3">
      <c r="A308" s="1" t="s">
        <v>27</v>
      </c>
      <c r="B308" s="2" t="s">
        <v>28</v>
      </c>
      <c r="C308" s="3" t="s">
        <v>29</v>
      </c>
      <c r="D308" s="3" t="s">
        <v>166</v>
      </c>
      <c r="E308" s="4">
        <v>167731.21800000002</v>
      </c>
      <c r="F308" s="5">
        <v>183334.122</v>
      </c>
      <c r="G308" s="6">
        <f t="shared" si="4"/>
        <v>0.91489361702127669</v>
      </c>
      <c r="H308" s="3">
        <v>2019</v>
      </c>
    </row>
    <row r="309" spans="1:8" x14ac:dyDescent="0.3">
      <c r="A309" s="1" t="s">
        <v>27</v>
      </c>
      <c r="B309" s="2" t="s">
        <v>28</v>
      </c>
      <c r="C309" s="3" t="s">
        <v>30</v>
      </c>
      <c r="D309" s="3" t="s">
        <v>166</v>
      </c>
      <c r="E309" s="4">
        <v>179215.19999999998</v>
      </c>
      <c r="F309" s="5">
        <v>241940.52000000002</v>
      </c>
      <c r="G309" s="6">
        <f t="shared" si="4"/>
        <v>0.74074074074074059</v>
      </c>
      <c r="H309" s="3">
        <v>2019</v>
      </c>
    </row>
    <row r="310" spans="1:8" x14ac:dyDescent="0.3">
      <c r="A310" s="1" t="s">
        <v>31</v>
      </c>
      <c r="B310" s="2" t="s">
        <v>32</v>
      </c>
      <c r="C310" s="3" t="s">
        <v>33</v>
      </c>
      <c r="D310" s="3" t="s">
        <v>166</v>
      </c>
      <c r="E310" s="4">
        <v>193019.652</v>
      </c>
      <c r="F310" s="5">
        <v>542293.30799999996</v>
      </c>
      <c r="G310" s="6">
        <f t="shared" si="4"/>
        <v>0.35593220338983056</v>
      </c>
      <c r="H310" s="3">
        <v>2019</v>
      </c>
    </row>
    <row r="311" spans="1:8" x14ac:dyDescent="0.3">
      <c r="A311" s="1" t="s">
        <v>34</v>
      </c>
      <c r="B311" s="2" t="s">
        <v>35</v>
      </c>
      <c r="C311" s="3" t="s">
        <v>36</v>
      </c>
      <c r="D311" s="3" t="s">
        <v>166</v>
      </c>
      <c r="E311" s="4">
        <v>595998.45900000003</v>
      </c>
      <c r="F311" s="5">
        <v>842618.51100000006</v>
      </c>
      <c r="G311" s="6">
        <f t="shared" si="4"/>
        <v>0.70731707317073167</v>
      </c>
      <c r="H311" s="3">
        <v>2019</v>
      </c>
    </row>
    <row r="312" spans="1:8" x14ac:dyDescent="0.3">
      <c r="A312" s="1" t="s">
        <v>37</v>
      </c>
      <c r="B312" s="2" t="s">
        <v>38</v>
      </c>
      <c r="C312" s="3" t="s">
        <v>39</v>
      </c>
      <c r="D312" s="3" t="s">
        <v>166</v>
      </c>
      <c r="E312" s="4">
        <v>245659.17600000004</v>
      </c>
      <c r="F312" s="5">
        <v>460610.95500000007</v>
      </c>
      <c r="G312" s="6">
        <f t="shared" si="4"/>
        <v>0.53333333333333333</v>
      </c>
      <c r="H312" s="3">
        <v>2019</v>
      </c>
    </row>
    <row r="313" spans="1:8" x14ac:dyDescent="0.3">
      <c r="A313" s="1" t="s">
        <v>40</v>
      </c>
      <c r="B313" s="2" t="s">
        <v>41</v>
      </c>
      <c r="C313" s="3" t="s">
        <v>42</v>
      </c>
      <c r="D313" s="3" t="s">
        <v>166</v>
      </c>
      <c r="E313" s="4">
        <v>253970.91</v>
      </c>
      <c r="F313" s="5">
        <v>260654.35500000001</v>
      </c>
      <c r="G313" s="6">
        <f t="shared" si="4"/>
        <v>0.97435897435897434</v>
      </c>
      <c r="H313" s="3">
        <v>2019</v>
      </c>
    </row>
    <row r="314" spans="1:8" x14ac:dyDescent="0.3">
      <c r="A314" s="1" t="s">
        <v>43</v>
      </c>
      <c r="B314" s="2" t="s">
        <v>44</v>
      </c>
      <c r="C314" s="3" t="s">
        <v>45</v>
      </c>
      <c r="D314" s="3" t="s">
        <v>166</v>
      </c>
      <c r="E314" s="4">
        <v>169925.04</v>
      </c>
      <c r="F314" s="5">
        <v>247807.35</v>
      </c>
      <c r="G314" s="6">
        <f t="shared" si="4"/>
        <v>0.68571428571428572</v>
      </c>
      <c r="H314" s="3">
        <v>2019</v>
      </c>
    </row>
    <row r="315" spans="1:8" x14ac:dyDescent="0.3">
      <c r="A315" s="1" t="s">
        <v>43</v>
      </c>
      <c r="B315" s="2" t="s">
        <v>44</v>
      </c>
      <c r="C315" s="3" t="s">
        <v>46</v>
      </c>
      <c r="D315" s="3" t="s">
        <v>166</v>
      </c>
      <c r="E315" s="4">
        <v>125300.21399999999</v>
      </c>
      <c r="F315" s="5">
        <v>65316.069000000003</v>
      </c>
      <c r="G315" s="6">
        <f t="shared" si="4"/>
        <v>1.9183673469387752</v>
      </c>
      <c r="H315" s="3">
        <v>2019</v>
      </c>
    </row>
    <row r="316" spans="1:8" x14ac:dyDescent="0.3">
      <c r="A316" s="1" t="s">
        <v>47</v>
      </c>
      <c r="B316" s="2" t="s">
        <v>48</v>
      </c>
      <c r="C316" s="3" t="s">
        <v>49</v>
      </c>
      <c r="D316" s="3" t="s">
        <v>166</v>
      </c>
      <c r="E316" s="4">
        <v>244495.69200000001</v>
      </c>
      <c r="F316" s="5">
        <v>197677.36800000002</v>
      </c>
      <c r="G316" s="6">
        <f t="shared" si="4"/>
        <v>1.2368421052631577</v>
      </c>
      <c r="H316" s="3">
        <v>2019</v>
      </c>
    </row>
    <row r="317" spans="1:8" x14ac:dyDescent="0.3">
      <c r="A317" s="1" t="s">
        <v>50</v>
      </c>
      <c r="B317" s="2" t="s">
        <v>51</v>
      </c>
      <c r="C317" s="3" t="s">
        <v>52</v>
      </c>
      <c r="D317" s="3" t="s">
        <v>166</v>
      </c>
      <c r="E317" s="4">
        <v>56886.516000000003</v>
      </c>
      <c r="F317" s="5">
        <v>24846.984</v>
      </c>
      <c r="G317" s="6">
        <f t="shared" si="4"/>
        <v>2.2894736842105265</v>
      </c>
      <c r="H317" s="3">
        <v>2019</v>
      </c>
    </row>
    <row r="318" spans="1:8" x14ac:dyDescent="0.3">
      <c r="A318" s="1" t="s">
        <v>53</v>
      </c>
      <c r="B318" s="2" t="s">
        <v>54</v>
      </c>
      <c r="C318" s="3" t="s">
        <v>55</v>
      </c>
      <c r="D318" s="3" t="s">
        <v>166</v>
      </c>
      <c r="E318" s="4">
        <v>798352.83</v>
      </c>
      <c r="F318" s="5">
        <v>731123.11800000002</v>
      </c>
      <c r="G318" s="6">
        <f t="shared" si="4"/>
        <v>1.0919540229885056</v>
      </c>
      <c r="H318" s="3">
        <v>2019</v>
      </c>
    </row>
    <row r="319" spans="1:8" x14ac:dyDescent="0.3">
      <c r="A319" s="1" t="s">
        <v>56</v>
      </c>
      <c r="B319" s="2" t="s">
        <v>57</v>
      </c>
      <c r="C319" s="3" t="s">
        <v>58</v>
      </c>
      <c r="D319" s="3" t="s">
        <v>166</v>
      </c>
      <c r="E319" s="4">
        <v>265446.99</v>
      </c>
      <c r="F319" s="5">
        <v>235537.47</v>
      </c>
      <c r="G319" s="6">
        <f t="shared" si="4"/>
        <v>1.126984126984127</v>
      </c>
      <c r="H319" s="3">
        <v>2019</v>
      </c>
    </row>
    <row r="320" spans="1:8" x14ac:dyDescent="0.3">
      <c r="A320" s="1" t="s">
        <v>59</v>
      </c>
      <c r="B320" s="2" t="s">
        <v>60</v>
      </c>
      <c r="C320" s="3" t="s">
        <v>61</v>
      </c>
      <c r="D320" s="3" t="s">
        <v>166</v>
      </c>
      <c r="E320" s="4">
        <v>403707.56400000001</v>
      </c>
      <c r="F320" s="5">
        <v>517573.8</v>
      </c>
      <c r="G320" s="6">
        <f t="shared" si="4"/>
        <v>0.78</v>
      </c>
      <c r="H320" s="3">
        <v>2019</v>
      </c>
    </row>
    <row r="321" spans="1:8" x14ac:dyDescent="0.3">
      <c r="A321" s="1" t="s">
        <v>62</v>
      </c>
      <c r="B321" s="2" t="s">
        <v>63</v>
      </c>
      <c r="C321" s="3" t="s">
        <v>64</v>
      </c>
      <c r="D321" s="3" t="s">
        <v>166</v>
      </c>
      <c r="E321" s="4">
        <v>487316.09700000001</v>
      </c>
      <c r="F321" s="5">
        <v>192180.99600000004</v>
      </c>
      <c r="G321" s="6">
        <f t="shared" si="4"/>
        <v>2.5357142857142851</v>
      </c>
      <c r="H321" s="3">
        <v>2019</v>
      </c>
    </row>
    <row r="322" spans="1:8" x14ac:dyDescent="0.3">
      <c r="A322" s="1" t="s">
        <v>62</v>
      </c>
      <c r="B322" s="2" t="s">
        <v>63</v>
      </c>
      <c r="C322" s="3" t="s">
        <v>65</v>
      </c>
      <c r="D322" s="3" t="s">
        <v>166</v>
      </c>
      <c r="E322" s="4">
        <v>258219.09</v>
      </c>
      <c r="F322" s="5">
        <v>525045.48300000001</v>
      </c>
      <c r="G322" s="6">
        <f t="shared" si="4"/>
        <v>0.49180327868852458</v>
      </c>
      <c r="H322" s="3">
        <v>2019</v>
      </c>
    </row>
    <row r="323" spans="1:8" x14ac:dyDescent="0.3">
      <c r="A323" s="1" t="s">
        <v>66</v>
      </c>
      <c r="B323" s="2" t="s">
        <v>67</v>
      </c>
      <c r="C323" s="3" t="s">
        <v>68</v>
      </c>
      <c r="D323" s="3" t="s">
        <v>166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3">
        <v>2019</v>
      </c>
    </row>
    <row r="324" spans="1:8" x14ac:dyDescent="0.3">
      <c r="A324" s="1" t="s">
        <v>69</v>
      </c>
      <c r="B324" s="2" t="s">
        <v>70</v>
      </c>
      <c r="C324" s="3" t="s">
        <v>71</v>
      </c>
      <c r="D324" s="3" t="s">
        <v>166</v>
      </c>
      <c r="E324" s="4">
        <v>248963.04</v>
      </c>
      <c r="F324" s="5">
        <v>224066.73599999998</v>
      </c>
      <c r="G324" s="6">
        <f t="shared" si="5"/>
        <v>1.1111111111111112</v>
      </c>
      <c r="H324" s="3">
        <v>2019</v>
      </c>
    </row>
    <row r="325" spans="1:8" x14ac:dyDescent="0.3">
      <c r="A325" s="1" t="s">
        <v>72</v>
      </c>
      <c r="B325" s="2" t="s">
        <v>73</v>
      </c>
      <c r="C325" s="3" t="s">
        <v>74</v>
      </c>
      <c r="D325" s="3" t="s">
        <v>166</v>
      </c>
      <c r="E325" s="4">
        <v>119752.70400000001</v>
      </c>
      <c r="F325" s="5">
        <v>434103.55199999997</v>
      </c>
      <c r="G325" s="6">
        <f t="shared" si="5"/>
        <v>0.27586206896551729</v>
      </c>
      <c r="H325" s="3">
        <v>2019</v>
      </c>
    </row>
    <row r="326" spans="1:8" x14ac:dyDescent="0.3">
      <c r="A326" s="1" t="s">
        <v>75</v>
      </c>
      <c r="B326" s="2" t="s">
        <v>76</v>
      </c>
      <c r="C326" s="3" t="s">
        <v>77</v>
      </c>
      <c r="D326" s="3" t="s">
        <v>166</v>
      </c>
      <c r="E326" s="4">
        <v>62367.687000000005</v>
      </c>
      <c r="F326" s="5">
        <v>24202.386000000002</v>
      </c>
      <c r="G326" s="6">
        <f t="shared" si="5"/>
        <v>2.5769230769230771</v>
      </c>
      <c r="H326" s="3">
        <v>2019</v>
      </c>
    </row>
    <row r="327" spans="1:8" x14ac:dyDescent="0.3">
      <c r="A327" s="1" t="s">
        <v>78</v>
      </c>
      <c r="B327" s="2" t="s">
        <v>79</v>
      </c>
      <c r="C327" s="3" t="s">
        <v>80</v>
      </c>
      <c r="D327" s="3" t="s">
        <v>166</v>
      </c>
      <c r="E327" s="4">
        <v>321686.93700000003</v>
      </c>
      <c r="F327" s="5">
        <v>373452.65100000001</v>
      </c>
      <c r="G327" s="6">
        <f t="shared" si="5"/>
        <v>0.86138613861386149</v>
      </c>
      <c r="H327" s="3">
        <v>2019</v>
      </c>
    </row>
    <row r="328" spans="1:8" x14ac:dyDescent="0.3">
      <c r="A328" s="1" t="s">
        <v>81</v>
      </c>
      <c r="B328" s="2" t="s">
        <v>82</v>
      </c>
      <c r="C328" s="3" t="s">
        <v>83</v>
      </c>
      <c r="D328" s="3" t="s">
        <v>166</v>
      </c>
      <c r="E328" s="4">
        <v>87497.334000000003</v>
      </c>
      <c r="F328" s="5">
        <v>208449.53100000002</v>
      </c>
      <c r="G328" s="6">
        <f t="shared" si="5"/>
        <v>0.41975308641975306</v>
      </c>
      <c r="H328" s="3">
        <v>2019</v>
      </c>
    </row>
    <row r="329" spans="1:8" x14ac:dyDescent="0.3">
      <c r="A329" s="1" t="s">
        <v>84</v>
      </c>
      <c r="B329" s="2" t="s">
        <v>85</v>
      </c>
      <c r="C329" s="3" t="s">
        <v>86</v>
      </c>
      <c r="D329" s="3" t="s">
        <v>166</v>
      </c>
      <c r="E329" s="4">
        <v>555760.22400000005</v>
      </c>
      <c r="F329" s="5">
        <v>688659.40800000005</v>
      </c>
      <c r="G329" s="6">
        <f t="shared" si="5"/>
        <v>0.80701754385964908</v>
      </c>
      <c r="H329" s="3">
        <v>2019</v>
      </c>
    </row>
    <row r="330" spans="1:8" x14ac:dyDescent="0.3">
      <c r="A330" s="1" t="s">
        <v>87</v>
      </c>
      <c r="B330" s="2" t="s">
        <v>88</v>
      </c>
      <c r="C330" s="3" t="s">
        <v>89</v>
      </c>
      <c r="D330" s="3" t="s">
        <v>166</v>
      </c>
      <c r="E330" s="4">
        <v>321555.96000000002</v>
      </c>
      <c r="F330" s="5">
        <v>457973.63999999996</v>
      </c>
      <c r="G330" s="6">
        <f t="shared" si="5"/>
        <v>0.70212765957446821</v>
      </c>
      <c r="H330" s="3">
        <v>2019</v>
      </c>
    </row>
    <row r="331" spans="1:8" x14ac:dyDescent="0.3">
      <c r="A331" s="1" t="s">
        <v>90</v>
      </c>
      <c r="B331" s="2" t="s">
        <v>91</v>
      </c>
      <c r="C331" s="3" t="s">
        <v>92</v>
      </c>
      <c r="D331" s="3" t="s">
        <v>166</v>
      </c>
      <c r="E331" s="4">
        <v>26995.085999999999</v>
      </c>
      <c r="F331" s="5">
        <v>33388.659</v>
      </c>
      <c r="G331" s="6">
        <f t="shared" si="5"/>
        <v>0.80851063829787229</v>
      </c>
      <c r="H331" s="3">
        <v>2019</v>
      </c>
    </row>
    <row r="332" spans="1:8" x14ac:dyDescent="0.3">
      <c r="A332" s="1" t="s">
        <v>93</v>
      </c>
      <c r="B332" s="2" t="s">
        <v>94</v>
      </c>
      <c r="C332" s="3" t="s">
        <v>95</v>
      </c>
      <c r="D332" s="3" t="s">
        <v>166</v>
      </c>
      <c r="E332" s="4">
        <v>196720.272</v>
      </c>
      <c r="F332" s="5">
        <v>168617.37600000002</v>
      </c>
      <c r="G332" s="6">
        <f t="shared" si="5"/>
        <v>1.1666666666666665</v>
      </c>
      <c r="H332" s="3">
        <v>2019</v>
      </c>
    </row>
    <row r="333" spans="1:8" x14ac:dyDescent="0.3">
      <c r="A333" s="1" t="s">
        <v>96</v>
      </c>
      <c r="B333" s="2" t="s">
        <v>97</v>
      </c>
      <c r="C333" s="3" t="s">
        <v>98</v>
      </c>
      <c r="D333" s="3" t="s">
        <v>166</v>
      </c>
      <c r="E333" s="4">
        <v>33060.249000000003</v>
      </c>
      <c r="F333" s="5">
        <v>83035.044000000009</v>
      </c>
      <c r="G333" s="6">
        <f t="shared" si="5"/>
        <v>0.39814814814814814</v>
      </c>
      <c r="H333" s="3">
        <v>2019</v>
      </c>
    </row>
    <row r="334" spans="1:8" x14ac:dyDescent="0.3">
      <c r="A334" s="1" t="s">
        <v>99</v>
      </c>
      <c r="B334" s="2" t="s">
        <v>100</v>
      </c>
      <c r="C334" s="3" t="s">
        <v>101</v>
      </c>
      <c r="D334" s="3" t="s">
        <v>166</v>
      </c>
      <c r="E334" s="4">
        <v>145009.98000000001</v>
      </c>
      <c r="F334" s="5">
        <v>169178.31</v>
      </c>
      <c r="G334" s="6">
        <f t="shared" si="5"/>
        <v>0.85714285714285721</v>
      </c>
      <c r="H334" s="3">
        <v>2019</v>
      </c>
    </row>
    <row r="335" spans="1:8" x14ac:dyDescent="0.3">
      <c r="A335" s="1" t="s">
        <v>102</v>
      </c>
      <c r="B335" s="2" t="s">
        <v>103</v>
      </c>
      <c r="C335" s="3" t="s">
        <v>104</v>
      </c>
      <c r="D335" s="3" t="s">
        <v>166</v>
      </c>
      <c r="E335" s="4">
        <v>476242.52400000003</v>
      </c>
      <c r="F335" s="5">
        <v>197065.87200000003</v>
      </c>
      <c r="G335" s="6">
        <f t="shared" si="5"/>
        <v>2.4166666666666665</v>
      </c>
      <c r="H335" s="3">
        <v>2019</v>
      </c>
    </row>
    <row r="336" spans="1:8" x14ac:dyDescent="0.3">
      <c r="A336" s="1" t="s">
        <v>105</v>
      </c>
      <c r="B336" s="2" t="s">
        <v>106</v>
      </c>
      <c r="C336" s="3" t="s">
        <v>107</v>
      </c>
      <c r="D336" s="3" t="s">
        <v>166</v>
      </c>
      <c r="E336" s="4">
        <v>326458.35000000003</v>
      </c>
      <c r="F336" s="5">
        <v>457041.69</v>
      </c>
      <c r="G336" s="6">
        <f t="shared" si="5"/>
        <v>0.71428571428571441</v>
      </c>
      <c r="H336" s="3">
        <v>2019</v>
      </c>
    </row>
    <row r="337" spans="1:8" x14ac:dyDescent="0.3">
      <c r="A337" s="1" t="s">
        <v>105</v>
      </c>
      <c r="B337" s="2" t="s">
        <v>106</v>
      </c>
      <c r="C337" s="3" t="s">
        <v>108</v>
      </c>
      <c r="D337" s="3" t="s">
        <v>166</v>
      </c>
      <c r="E337" s="4">
        <v>80842.104000000007</v>
      </c>
      <c r="F337" s="5">
        <v>75067.668000000005</v>
      </c>
      <c r="G337" s="6">
        <f t="shared" si="5"/>
        <v>1.0769230769230769</v>
      </c>
      <c r="H337" s="3">
        <v>2019</v>
      </c>
    </row>
    <row r="338" spans="1:8" x14ac:dyDescent="0.3">
      <c r="A338" s="1" t="s">
        <v>105</v>
      </c>
      <c r="B338" s="2" t="s">
        <v>106</v>
      </c>
      <c r="C338" s="3" t="s">
        <v>109</v>
      </c>
      <c r="D338" s="3" t="s">
        <v>166</v>
      </c>
      <c r="E338" s="4">
        <v>276321.67200000002</v>
      </c>
      <c r="F338" s="5">
        <v>763948.152</v>
      </c>
      <c r="G338" s="6">
        <f t="shared" si="5"/>
        <v>0.36170212765957449</v>
      </c>
      <c r="H338" s="3">
        <v>2019</v>
      </c>
    </row>
    <row r="339" spans="1:8" x14ac:dyDescent="0.3">
      <c r="A339" s="1" t="s">
        <v>110</v>
      </c>
      <c r="B339" s="2" t="s">
        <v>111</v>
      </c>
      <c r="C339" s="3" t="s">
        <v>112</v>
      </c>
      <c r="D339" s="3" t="s">
        <v>166</v>
      </c>
      <c r="E339" s="4">
        <v>193703.12100000001</v>
      </c>
      <c r="F339" s="5">
        <v>282616.02900000004</v>
      </c>
      <c r="G339" s="6">
        <f t="shared" si="5"/>
        <v>0.6853932584269663</v>
      </c>
      <c r="H339" s="3">
        <v>2019</v>
      </c>
    </row>
    <row r="340" spans="1:8" x14ac:dyDescent="0.3">
      <c r="A340" s="1" t="s">
        <v>113</v>
      </c>
      <c r="B340" s="2" t="s">
        <v>114</v>
      </c>
      <c r="C340" s="3" t="s">
        <v>115</v>
      </c>
      <c r="D340" s="3" t="s">
        <v>166</v>
      </c>
      <c r="E340" s="4">
        <v>395189.36100000003</v>
      </c>
      <c r="F340" s="5">
        <v>501827.76000000007</v>
      </c>
      <c r="G340" s="6">
        <f t="shared" si="5"/>
        <v>0.78749999999999998</v>
      </c>
      <c r="H340" s="3">
        <v>2019</v>
      </c>
    </row>
    <row r="341" spans="1:8" x14ac:dyDescent="0.3">
      <c r="A341" s="1" t="s">
        <v>116</v>
      </c>
      <c r="B341" s="2" t="s">
        <v>117</v>
      </c>
      <c r="C341" s="3" t="s">
        <v>118</v>
      </c>
      <c r="D341" s="3" t="s">
        <v>166</v>
      </c>
      <c r="E341" s="4">
        <v>378353.43000000005</v>
      </c>
      <c r="F341" s="5">
        <v>611186.31000000006</v>
      </c>
      <c r="G341" s="6">
        <f t="shared" si="5"/>
        <v>0.61904761904761907</v>
      </c>
      <c r="H341" s="3">
        <v>2019</v>
      </c>
    </row>
    <row r="342" spans="1:8" x14ac:dyDescent="0.3">
      <c r="A342" s="1" t="s">
        <v>119</v>
      </c>
      <c r="B342" s="2" t="s">
        <v>120</v>
      </c>
      <c r="C342" s="3" t="s">
        <v>121</v>
      </c>
      <c r="D342" s="3" t="s">
        <v>166</v>
      </c>
      <c r="E342" s="4">
        <v>302561.24400000001</v>
      </c>
      <c r="F342" s="5">
        <v>263861.55000000005</v>
      </c>
      <c r="G342" s="6">
        <f t="shared" si="5"/>
        <v>1.1466666666666665</v>
      </c>
      <c r="H342" s="3">
        <v>2019</v>
      </c>
    </row>
    <row r="343" spans="1:8" x14ac:dyDescent="0.3">
      <c r="A343" s="1" t="s">
        <v>122</v>
      </c>
      <c r="B343" s="2" t="s">
        <v>123</v>
      </c>
      <c r="C343" s="3" t="s">
        <v>124</v>
      </c>
      <c r="D343" s="3" t="s">
        <v>166</v>
      </c>
      <c r="E343" s="4">
        <v>92091.87000000001</v>
      </c>
      <c r="F343" s="5">
        <v>136957.13999999998</v>
      </c>
      <c r="G343" s="6">
        <f t="shared" si="5"/>
        <v>0.6724137931034484</v>
      </c>
      <c r="H343" s="3">
        <v>2019</v>
      </c>
    </row>
    <row r="344" spans="1:8" x14ac:dyDescent="0.3">
      <c r="A344" s="1" t="s">
        <v>125</v>
      </c>
      <c r="B344" s="2" t="s">
        <v>126</v>
      </c>
      <c r="C344" s="3" t="s">
        <v>127</v>
      </c>
      <c r="D344" s="3" t="s">
        <v>166</v>
      </c>
      <c r="E344" s="4">
        <v>321772.5</v>
      </c>
      <c r="F344" s="5">
        <v>420091.875</v>
      </c>
      <c r="G344" s="6">
        <f t="shared" si="5"/>
        <v>0.76595744680851063</v>
      </c>
      <c r="H344" s="3">
        <v>2019</v>
      </c>
    </row>
    <row r="345" spans="1:8" x14ac:dyDescent="0.3">
      <c r="A345" s="1" t="s">
        <v>128</v>
      </c>
      <c r="B345" s="2" t="s">
        <v>129</v>
      </c>
      <c r="C345" s="3" t="s">
        <v>130</v>
      </c>
      <c r="D345" s="3" t="s">
        <v>166</v>
      </c>
      <c r="E345" s="4">
        <v>231469.92</v>
      </c>
      <c r="F345" s="5">
        <v>236730.6</v>
      </c>
      <c r="G345" s="6">
        <f t="shared" si="5"/>
        <v>0.97777777777777786</v>
      </c>
      <c r="H345" s="3">
        <v>2019</v>
      </c>
    </row>
    <row r="346" spans="1:8" x14ac:dyDescent="0.3">
      <c r="A346" s="1" t="s">
        <v>131</v>
      </c>
      <c r="B346" s="2" t="s">
        <v>132</v>
      </c>
      <c r="C346" s="3" t="s">
        <v>133</v>
      </c>
      <c r="D346" s="3" t="s">
        <v>166</v>
      </c>
      <c r="E346" s="4">
        <v>602261.89200000011</v>
      </c>
      <c r="F346" s="5">
        <v>416378.59200000006</v>
      </c>
      <c r="G346" s="6">
        <f t="shared" si="5"/>
        <v>1.4464285714285714</v>
      </c>
      <c r="H346" s="3">
        <v>2019</v>
      </c>
    </row>
    <row r="347" spans="1:8" x14ac:dyDescent="0.3">
      <c r="A347" s="1" t="s">
        <v>134</v>
      </c>
      <c r="B347" s="2" t="s">
        <v>135</v>
      </c>
      <c r="C347" s="3" t="s">
        <v>136</v>
      </c>
      <c r="D347" s="3" t="s">
        <v>166</v>
      </c>
      <c r="E347" s="4">
        <v>434460.18600000005</v>
      </c>
      <c r="F347" s="5">
        <v>860723.01000000013</v>
      </c>
      <c r="G347" s="6">
        <f t="shared" si="5"/>
        <v>0.50476190476190474</v>
      </c>
      <c r="H347" s="3">
        <v>2019</v>
      </c>
    </row>
    <row r="348" spans="1:8" x14ac:dyDescent="0.3">
      <c r="A348" s="1" t="s">
        <v>134</v>
      </c>
      <c r="B348" s="2" t="s">
        <v>135</v>
      </c>
      <c r="C348" s="3" t="s">
        <v>137</v>
      </c>
      <c r="D348" s="3" t="s">
        <v>166</v>
      </c>
      <c r="E348" s="4">
        <v>253204.45199999999</v>
      </c>
      <c r="F348" s="5">
        <v>410365.83600000001</v>
      </c>
      <c r="G348" s="6">
        <f t="shared" si="5"/>
        <v>0.61702127659574468</v>
      </c>
      <c r="H348" s="3">
        <v>2019</v>
      </c>
    </row>
    <row r="349" spans="1:8" x14ac:dyDescent="0.3">
      <c r="A349" s="1" t="s">
        <v>138</v>
      </c>
      <c r="B349" s="2" t="s">
        <v>139</v>
      </c>
      <c r="C349" s="3" t="s">
        <v>140</v>
      </c>
      <c r="D349" s="3" t="s">
        <v>166</v>
      </c>
      <c r="E349" s="4">
        <v>671964.48</v>
      </c>
      <c r="F349" s="5">
        <v>755960.04</v>
      </c>
      <c r="G349" s="6">
        <f t="shared" si="5"/>
        <v>0.88888888888888884</v>
      </c>
      <c r="H349" s="3">
        <v>2019</v>
      </c>
    </row>
    <row r="350" spans="1:8" x14ac:dyDescent="0.3">
      <c r="A350" s="1" t="s">
        <v>141</v>
      </c>
      <c r="B350" s="2" t="s">
        <v>142</v>
      </c>
      <c r="C350" s="3" t="s">
        <v>143</v>
      </c>
      <c r="D350" s="3" t="s">
        <v>166</v>
      </c>
      <c r="E350" s="4">
        <v>62137.763999999996</v>
      </c>
      <c r="F350" s="5">
        <v>26057.772000000001</v>
      </c>
      <c r="G350" s="6">
        <f t="shared" si="5"/>
        <v>2.3846153846153846</v>
      </c>
      <c r="H350" s="3">
        <v>2019</v>
      </c>
    </row>
    <row r="351" spans="1:8" x14ac:dyDescent="0.3">
      <c r="A351" s="1" t="s">
        <v>144</v>
      </c>
      <c r="B351" s="2" t="s">
        <v>145</v>
      </c>
      <c r="C351" s="3" t="s">
        <v>146</v>
      </c>
      <c r="D351" s="3" t="s">
        <v>166</v>
      </c>
      <c r="E351" s="4">
        <v>296067.57300000003</v>
      </c>
      <c r="F351" s="5">
        <v>371189.196</v>
      </c>
      <c r="G351" s="6">
        <f t="shared" si="5"/>
        <v>0.79761904761904767</v>
      </c>
      <c r="H351" s="3">
        <v>2019</v>
      </c>
    </row>
    <row r="352" spans="1:8" x14ac:dyDescent="0.3">
      <c r="A352" s="1" t="s">
        <v>147</v>
      </c>
      <c r="B352" s="2" t="s">
        <v>148</v>
      </c>
      <c r="C352" s="3" t="s">
        <v>149</v>
      </c>
      <c r="D352" s="3" t="s">
        <v>166</v>
      </c>
      <c r="E352" s="4">
        <v>116135.71200000001</v>
      </c>
      <c r="F352" s="5">
        <v>131218.272</v>
      </c>
      <c r="G352" s="6">
        <f t="shared" si="5"/>
        <v>0.88505747126436796</v>
      </c>
      <c r="H352" s="3">
        <v>2019</v>
      </c>
    </row>
    <row r="353" spans="1:8" x14ac:dyDescent="0.3">
      <c r="A353" s="1" t="s">
        <v>150</v>
      </c>
      <c r="B353" s="2" t="s">
        <v>151</v>
      </c>
      <c r="C353" s="3" t="s">
        <v>152</v>
      </c>
      <c r="D353" s="3" t="s">
        <v>166</v>
      </c>
      <c r="E353" s="4">
        <v>71758.76400000001</v>
      </c>
      <c r="F353" s="5">
        <v>92960.21699999999</v>
      </c>
      <c r="G353" s="6">
        <f t="shared" si="5"/>
        <v>0.77192982456140369</v>
      </c>
      <c r="H353" s="3">
        <v>2019</v>
      </c>
    </row>
    <row r="354" spans="1:8" x14ac:dyDescent="0.3">
      <c r="A354" s="1" t="s">
        <v>153</v>
      </c>
      <c r="B354" s="2" t="s">
        <v>154</v>
      </c>
      <c r="C354" s="3" t="s">
        <v>155</v>
      </c>
      <c r="D354" s="3" t="s">
        <v>166</v>
      </c>
      <c r="E354" s="4">
        <v>657475.92000000004</v>
      </c>
      <c r="F354" s="5">
        <v>923795.28</v>
      </c>
      <c r="G354" s="6">
        <f t="shared" si="5"/>
        <v>0.71171171171171177</v>
      </c>
      <c r="H354" s="3">
        <v>2019</v>
      </c>
    </row>
    <row r="355" spans="1:8" x14ac:dyDescent="0.3">
      <c r="A355" s="1" t="s">
        <v>156</v>
      </c>
      <c r="B355" s="2" t="s">
        <v>157</v>
      </c>
      <c r="C355" s="3" t="s">
        <v>158</v>
      </c>
      <c r="D355" s="3" t="s">
        <v>166</v>
      </c>
      <c r="E355" s="4">
        <v>34533.576000000001</v>
      </c>
      <c r="F355" s="5">
        <v>85100.597999999998</v>
      </c>
      <c r="G355" s="6">
        <f t="shared" si="5"/>
        <v>0.40579710144927539</v>
      </c>
      <c r="H355" s="3">
        <v>2019</v>
      </c>
    </row>
    <row r="356" spans="1:8" x14ac:dyDescent="0.3">
      <c r="A356" s="1" t="s">
        <v>0</v>
      </c>
      <c r="B356" s="2" t="s">
        <v>1</v>
      </c>
      <c r="C356" s="3" t="s">
        <v>2</v>
      </c>
      <c r="D356" s="3" t="s">
        <v>167</v>
      </c>
      <c r="E356" s="4">
        <v>172024.236</v>
      </c>
      <c r="F356" s="5">
        <v>344048.47200000001</v>
      </c>
      <c r="G356" s="6">
        <f t="shared" si="5"/>
        <v>0.5</v>
      </c>
      <c r="H356" s="3">
        <v>2019</v>
      </c>
    </row>
    <row r="357" spans="1:8" x14ac:dyDescent="0.3">
      <c r="A357" s="1" t="s">
        <v>3</v>
      </c>
      <c r="B357" s="2" t="s">
        <v>4</v>
      </c>
      <c r="C357" s="3" t="s">
        <v>5</v>
      </c>
      <c r="D357" s="3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3">
        <v>2019</v>
      </c>
    </row>
    <row r="358" spans="1:8" x14ac:dyDescent="0.3">
      <c r="A358" s="1" t="s">
        <v>6</v>
      </c>
      <c r="B358" s="2" t="s">
        <v>7</v>
      </c>
      <c r="C358" s="3" t="s">
        <v>8</v>
      </c>
      <c r="D358" s="3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3">
        <v>2019</v>
      </c>
    </row>
    <row r="359" spans="1:8" x14ac:dyDescent="0.3">
      <c r="A359" s="1" t="s">
        <v>9</v>
      </c>
      <c r="B359" s="2" t="s">
        <v>10</v>
      </c>
      <c r="C359" s="3" t="s">
        <v>11</v>
      </c>
      <c r="D359" s="3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3">
        <v>2019</v>
      </c>
    </row>
    <row r="360" spans="1:8" x14ac:dyDescent="0.3">
      <c r="A360" s="1" t="s">
        <v>12</v>
      </c>
      <c r="B360" s="2" t="s">
        <v>13</v>
      </c>
      <c r="C360" s="3" t="s">
        <v>14</v>
      </c>
      <c r="D360" s="3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3">
        <v>2019</v>
      </c>
    </row>
    <row r="361" spans="1:8" x14ac:dyDescent="0.3">
      <c r="A361" s="1" t="s">
        <v>12</v>
      </c>
      <c r="B361" s="2" t="s">
        <v>13</v>
      </c>
      <c r="C361" s="3" t="s">
        <v>15</v>
      </c>
      <c r="D361" s="3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3">
        <v>2019</v>
      </c>
    </row>
    <row r="362" spans="1:8" x14ac:dyDescent="0.3">
      <c r="A362" s="1" t="s">
        <v>12</v>
      </c>
      <c r="B362" s="2" t="s">
        <v>13</v>
      </c>
      <c r="C362" s="3" t="s">
        <v>16</v>
      </c>
      <c r="D362" s="3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3">
        <v>2019</v>
      </c>
    </row>
    <row r="363" spans="1:8" x14ac:dyDescent="0.3">
      <c r="A363" s="1" t="s">
        <v>12</v>
      </c>
      <c r="B363" s="2" t="s">
        <v>13</v>
      </c>
      <c r="C363" s="3" t="s">
        <v>17</v>
      </c>
      <c r="D363" s="3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3">
        <v>2019</v>
      </c>
    </row>
    <row r="364" spans="1:8" x14ac:dyDescent="0.3">
      <c r="A364" s="1" t="s">
        <v>18</v>
      </c>
      <c r="B364" s="2" t="s">
        <v>19</v>
      </c>
      <c r="C364" s="3" t="s">
        <v>20</v>
      </c>
      <c r="D364" s="3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3">
        <v>2019</v>
      </c>
    </row>
    <row r="365" spans="1:8" x14ac:dyDescent="0.3">
      <c r="A365" s="1" t="s">
        <v>21</v>
      </c>
      <c r="B365" s="2" t="s">
        <v>22</v>
      </c>
      <c r="C365" s="3" t="s">
        <v>23</v>
      </c>
      <c r="D365" s="3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3">
        <v>2019</v>
      </c>
    </row>
    <row r="366" spans="1:8" x14ac:dyDescent="0.3">
      <c r="A366" s="1" t="s">
        <v>24</v>
      </c>
      <c r="B366" s="2" t="s">
        <v>25</v>
      </c>
      <c r="C366" s="3" t="s">
        <v>26</v>
      </c>
      <c r="D366" s="3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3">
        <v>2019</v>
      </c>
    </row>
    <row r="367" spans="1:8" x14ac:dyDescent="0.3">
      <c r="A367" s="1" t="s">
        <v>27</v>
      </c>
      <c r="B367" s="2" t="s">
        <v>28</v>
      </c>
      <c r="C367" s="3" t="s">
        <v>29</v>
      </c>
      <c r="D367" s="3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3">
        <v>2019</v>
      </c>
    </row>
    <row r="368" spans="1:8" x14ac:dyDescent="0.3">
      <c r="A368" s="1" t="s">
        <v>27</v>
      </c>
      <c r="B368" s="2" t="s">
        <v>28</v>
      </c>
      <c r="C368" s="3" t="s">
        <v>30</v>
      </c>
      <c r="D368" s="3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3">
        <v>2019</v>
      </c>
    </row>
    <row r="369" spans="1:8" x14ac:dyDescent="0.3">
      <c r="A369" s="1" t="s">
        <v>31</v>
      </c>
      <c r="B369" s="2" t="s">
        <v>32</v>
      </c>
      <c r="C369" s="3" t="s">
        <v>33</v>
      </c>
      <c r="D369" s="3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3">
        <v>2019</v>
      </c>
    </row>
    <row r="370" spans="1:8" x14ac:dyDescent="0.3">
      <c r="A370" s="1" t="s">
        <v>34</v>
      </c>
      <c r="B370" s="2" t="s">
        <v>35</v>
      </c>
      <c r="C370" s="3" t="s">
        <v>36</v>
      </c>
      <c r="D370" s="3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3">
        <v>2019</v>
      </c>
    </row>
    <row r="371" spans="1:8" x14ac:dyDescent="0.3">
      <c r="A371" s="1" t="s">
        <v>37</v>
      </c>
      <c r="B371" s="2" t="s">
        <v>38</v>
      </c>
      <c r="C371" s="3" t="s">
        <v>39</v>
      </c>
      <c r="D371" s="3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3">
        <v>2019</v>
      </c>
    </row>
    <row r="372" spans="1:8" x14ac:dyDescent="0.3">
      <c r="A372" s="1" t="s">
        <v>40</v>
      </c>
      <c r="B372" s="2" t="s">
        <v>41</v>
      </c>
      <c r="C372" s="3" t="s">
        <v>42</v>
      </c>
      <c r="D372" s="3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3">
        <v>2019</v>
      </c>
    </row>
    <row r="373" spans="1:8" x14ac:dyDescent="0.3">
      <c r="A373" s="1" t="s">
        <v>43</v>
      </c>
      <c r="B373" s="2" t="s">
        <v>44</v>
      </c>
      <c r="C373" s="3" t="s">
        <v>45</v>
      </c>
      <c r="D373" s="3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3">
        <v>2019</v>
      </c>
    </row>
    <row r="374" spans="1:8" x14ac:dyDescent="0.3">
      <c r="A374" s="1" t="s">
        <v>43</v>
      </c>
      <c r="B374" s="2" t="s">
        <v>44</v>
      </c>
      <c r="C374" s="3" t="s">
        <v>46</v>
      </c>
      <c r="D374" s="3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3">
        <v>2019</v>
      </c>
    </row>
    <row r="375" spans="1:8" x14ac:dyDescent="0.3">
      <c r="A375" s="1" t="s">
        <v>47</v>
      </c>
      <c r="B375" s="2" t="s">
        <v>48</v>
      </c>
      <c r="C375" s="3" t="s">
        <v>49</v>
      </c>
      <c r="D375" s="3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3">
        <v>2019</v>
      </c>
    </row>
    <row r="376" spans="1:8" x14ac:dyDescent="0.3">
      <c r="A376" s="1" t="s">
        <v>50</v>
      </c>
      <c r="B376" s="2" t="s">
        <v>51</v>
      </c>
      <c r="C376" s="3" t="s">
        <v>52</v>
      </c>
      <c r="D376" s="3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3">
        <v>2019</v>
      </c>
    </row>
    <row r="377" spans="1:8" x14ac:dyDescent="0.3">
      <c r="A377" s="1" t="s">
        <v>53</v>
      </c>
      <c r="B377" s="2" t="s">
        <v>54</v>
      </c>
      <c r="C377" s="3" t="s">
        <v>55</v>
      </c>
      <c r="D377" s="3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3">
        <v>2019</v>
      </c>
    </row>
    <row r="378" spans="1:8" x14ac:dyDescent="0.3">
      <c r="A378" s="1" t="s">
        <v>56</v>
      </c>
      <c r="B378" s="2" t="s">
        <v>57</v>
      </c>
      <c r="C378" s="3" t="s">
        <v>58</v>
      </c>
      <c r="D378" s="3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3">
        <v>2019</v>
      </c>
    </row>
    <row r="379" spans="1:8" x14ac:dyDescent="0.3">
      <c r="A379" s="1" t="s">
        <v>59</v>
      </c>
      <c r="B379" s="2" t="s">
        <v>60</v>
      </c>
      <c r="C379" s="3" t="s">
        <v>61</v>
      </c>
      <c r="D379" s="3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3">
        <v>2019</v>
      </c>
    </row>
    <row r="380" spans="1:8" x14ac:dyDescent="0.3">
      <c r="A380" s="1" t="s">
        <v>62</v>
      </c>
      <c r="B380" s="2" t="s">
        <v>63</v>
      </c>
      <c r="C380" s="3" t="s">
        <v>64</v>
      </c>
      <c r="D380" s="3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3">
        <v>2019</v>
      </c>
    </row>
    <row r="381" spans="1:8" x14ac:dyDescent="0.3">
      <c r="A381" s="1" t="s">
        <v>62</v>
      </c>
      <c r="B381" s="2" t="s">
        <v>63</v>
      </c>
      <c r="C381" s="3" t="s">
        <v>65</v>
      </c>
      <c r="D381" s="3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3">
        <v>2019</v>
      </c>
    </row>
    <row r="382" spans="1:8" x14ac:dyDescent="0.3">
      <c r="A382" s="1" t="s">
        <v>66</v>
      </c>
      <c r="B382" s="2" t="s">
        <v>67</v>
      </c>
      <c r="C382" s="3" t="s">
        <v>68</v>
      </c>
      <c r="D382" s="3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3">
        <v>2019</v>
      </c>
    </row>
    <row r="383" spans="1:8" x14ac:dyDescent="0.3">
      <c r="A383" s="1" t="s">
        <v>69</v>
      </c>
      <c r="B383" s="2" t="s">
        <v>70</v>
      </c>
      <c r="C383" s="3" t="s">
        <v>71</v>
      </c>
      <c r="D383" s="3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3">
        <v>2019</v>
      </c>
    </row>
    <row r="384" spans="1:8" x14ac:dyDescent="0.3">
      <c r="A384" s="1" t="s">
        <v>72</v>
      </c>
      <c r="B384" s="2" t="s">
        <v>73</v>
      </c>
      <c r="C384" s="3" t="s">
        <v>74</v>
      </c>
      <c r="D384" s="3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3">
        <v>2019</v>
      </c>
    </row>
    <row r="385" spans="1:8" x14ac:dyDescent="0.3">
      <c r="A385" s="1" t="s">
        <v>75</v>
      </c>
      <c r="B385" s="2" t="s">
        <v>76</v>
      </c>
      <c r="C385" s="3" t="s">
        <v>77</v>
      </c>
      <c r="D385" s="3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3">
        <v>2019</v>
      </c>
    </row>
    <row r="386" spans="1:8" x14ac:dyDescent="0.3">
      <c r="A386" s="1" t="s">
        <v>78</v>
      </c>
      <c r="B386" s="2" t="s">
        <v>79</v>
      </c>
      <c r="C386" s="3" t="s">
        <v>80</v>
      </c>
      <c r="D386" s="3" t="s">
        <v>167</v>
      </c>
      <c r="E386" s="4">
        <v>142326.99</v>
      </c>
      <c r="F386" s="5">
        <v>294583.77</v>
      </c>
      <c r="G386" s="6">
        <f t="shared" si="5"/>
        <v>0.4831460674157303</v>
      </c>
      <c r="H386" s="3">
        <v>2019</v>
      </c>
    </row>
    <row r="387" spans="1:8" x14ac:dyDescent="0.3">
      <c r="A387" s="1" t="s">
        <v>81</v>
      </c>
      <c r="B387" s="2" t="s">
        <v>82</v>
      </c>
      <c r="C387" s="3" t="s">
        <v>83</v>
      </c>
      <c r="D387" s="3" t="s">
        <v>167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3">
        <v>2019</v>
      </c>
    </row>
    <row r="388" spans="1:8" x14ac:dyDescent="0.3">
      <c r="A388" s="1" t="s">
        <v>84</v>
      </c>
      <c r="B388" s="2" t="s">
        <v>85</v>
      </c>
      <c r="C388" s="3" t="s">
        <v>86</v>
      </c>
      <c r="D388" s="3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3">
        <v>2019</v>
      </c>
    </row>
    <row r="389" spans="1:8" x14ac:dyDescent="0.3">
      <c r="A389" s="1" t="s">
        <v>87</v>
      </c>
      <c r="B389" s="2" t="s">
        <v>88</v>
      </c>
      <c r="C389" s="3" t="s">
        <v>89</v>
      </c>
      <c r="D389" s="3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3">
        <v>2019</v>
      </c>
    </row>
    <row r="390" spans="1:8" x14ac:dyDescent="0.3">
      <c r="A390" s="1" t="s">
        <v>90</v>
      </c>
      <c r="B390" s="2" t="s">
        <v>91</v>
      </c>
      <c r="C390" s="3" t="s">
        <v>92</v>
      </c>
      <c r="D390" s="3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3">
        <v>2019</v>
      </c>
    </row>
    <row r="391" spans="1:8" x14ac:dyDescent="0.3">
      <c r="A391" s="1" t="s">
        <v>93</v>
      </c>
      <c r="B391" s="2" t="s">
        <v>94</v>
      </c>
      <c r="C391" s="3" t="s">
        <v>95</v>
      </c>
      <c r="D391" s="3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3">
        <v>2019</v>
      </c>
    </row>
    <row r="392" spans="1:8" x14ac:dyDescent="0.3">
      <c r="A392" s="1" t="s">
        <v>96</v>
      </c>
      <c r="B392" s="2" t="s">
        <v>97</v>
      </c>
      <c r="C392" s="3" t="s">
        <v>98</v>
      </c>
      <c r="D392" s="3" t="s">
        <v>167</v>
      </c>
      <c r="E392" s="4">
        <v>82406.7</v>
      </c>
      <c r="F392" s="5">
        <v>114652.8</v>
      </c>
      <c r="G392" s="6">
        <f t="shared" si="6"/>
        <v>0.71875</v>
      </c>
      <c r="H392" s="3">
        <v>2019</v>
      </c>
    </row>
    <row r="393" spans="1:8" x14ac:dyDescent="0.3">
      <c r="A393" s="1" t="s">
        <v>99</v>
      </c>
      <c r="B393" s="2" t="s">
        <v>100</v>
      </c>
      <c r="C393" s="3" t="s">
        <v>101</v>
      </c>
      <c r="D393" s="3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3">
        <v>2019</v>
      </c>
    </row>
    <row r="394" spans="1:8" x14ac:dyDescent="0.3">
      <c r="A394" s="1" t="s">
        <v>102</v>
      </c>
      <c r="B394" s="2" t="s">
        <v>103</v>
      </c>
      <c r="C394" s="3" t="s">
        <v>104</v>
      </c>
      <c r="D394" s="3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3">
        <v>2019</v>
      </c>
    </row>
    <row r="395" spans="1:8" x14ac:dyDescent="0.3">
      <c r="A395" s="1" t="s">
        <v>105</v>
      </c>
      <c r="B395" s="2" t="s">
        <v>106</v>
      </c>
      <c r="C395" s="3" t="s">
        <v>107</v>
      </c>
      <c r="D395" s="3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3">
        <v>2019</v>
      </c>
    </row>
    <row r="396" spans="1:8" x14ac:dyDescent="0.3">
      <c r="A396" s="1" t="s">
        <v>105</v>
      </c>
      <c r="B396" s="2" t="s">
        <v>106</v>
      </c>
      <c r="C396" s="3" t="s">
        <v>108</v>
      </c>
      <c r="D396" s="3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3">
        <v>2019</v>
      </c>
    </row>
    <row r="397" spans="1:8" x14ac:dyDescent="0.3">
      <c r="A397" s="1" t="s">
        <v>105</v>
      </c>
      <c r="B397" s="2" t="s">
        <v>106</v>
      </c>
      <c r="C397" s="3" t="s">
        <v>109</v>
      </c>
      <c r="D397" s="3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3">
        <v>2019</v>
      </c>
    </row>
    <row r="398" spans="1:8" x14ac:dyDescent="0.3">
      <c r="A398" s="1" t="s">
        <v>110</v>
      </c>
      <c r="B398" s="2" t="s">
        <v>111</v>
      </c>
      <c r="C398" s="3" t="s">
        <v>112</v>
      </c>
      <c r="D398" s="3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3">
        <v>2019</v>
      </c>
    </row>
    <row r="399" spans="1:8" x14ac:dyDescent="0.3">
      <c r="A399" s="1" t="s">
        <v>113</v>
      </c>
      <c r="B399" s="2" t="s">
        <v>114</v>
      </c>
      <c r="C399" s="3" t="s">
        <v>115</v>
      </c>
      <c r="D399" s="3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3">
        <v>2019</v>
      </c>
    </row>
    <row r="400" spans="1:8" x14ac:dyDescent="0.3">
      <c r="A400" s="1" t="s">
        <v>116</v>
      </c>
      <c r="B400" s="2" t="s">
        <v>117</v>
      </c>
      <c r="C400" s="3" t="s">
        <v>118</v>
      </c>
      <c r="D400" s="3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3">
        <v>2019</v>
      </c>
    </row>
    <row r="401" spans="1:8" x14ac:dyDescent="0.3">
      <c r="A401" s="1" t="s">
        <v>119</v>
      </c>
      <c r="B401" s="2" t="s">
        <v>120</v>
      </c>
      <c r="C401" s="3" t="s">
        <v>121</v>
      </c>
      <c r="D401" s="3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3">
        <v>2019</v>
      </c>
    </row>
    <row r="402" spans="1:8" x14ac:dyDescent="0.3">
      <c r="A402" s="1" t="s">
        <v>122</v>
      </c>
      <c r="B402" s="2" t="s">
        <v>123</v>
      </c>
      <c r="C402" s="3" t="s">
        <v>124</v>
      </c>
      <c r="D402" s="3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3">
        <v>2019</v>
      </c>
    </row>
    <row r="403" spans="1:8" x14ac:dyDescent="0.3">
      <c r="A403" s="1" t="s">
        <v>125</v>
      </c>
      <c r="B403" s="2" t="s">
        <v>126</v>
      </c>
      <c r="C403" s="3" t="s">
        <v>127</v>
      </c>
      <c r="D403" s="3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3">
        <v>2019</v>
      </c>
    </row>
    <row r="404" spans="1:8" x14ac:dyDescent="0.3">
      <c r="A404" s="1" t="s">
        <v>128</v>
      </c>
      <c r="B404" s="2" t="s">
        <v>129</v>
      </c>
      <c r="C404" s="3" t="s">
        <v>130</v>
      </c>
      <c r="D404" s="3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3">
        <v>2019</v>
      </c>
    </row>
    <row r="405" spans="1:8" x14ac:dyDescent="0.3">
      <c r="A405" s="1" t="s">
        <v>131</v>
      </c>
      <c r="B405" s="2" t="s">
        <v>132</v>
      </c>
      <c r="C405" s="3" t="s">
        <v>133</v>
      </c>
      <c r="D405" s="3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3">
        <v>2019</v>
      </c>
    </row>
    <row r="406" spans="1:8" x14ac:dyDescent="0.3">
      <c r="A406" s="1" t="s">
        <v>134</v>
      </c>
      <c r="B406" s="2" t="s">
        <v>135</v>
      </c>
      <c r="C406" s="3" t="s">
        <v>136</v>
      </c>
      <c r="D406" s="3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3">
        <v>2019</v>
      </c>
    </row>
    <row r="407" spans="1:8" x14ac:dyDescent="0.3">
      <c r="A407" s="1" t="s">
        <v>134</v>
      </c>
      <c r="B407" s="2" t="s">
        <v>135</v>
      </c>
      <c r="C407" s="3" t="s">
        <v>137</v>
      </c>
      <c r="D407" s="3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3">
        <v>2019</v>
      </c>
    </row>
    <row r="408" spans="1:8" x14ac:dyDescent="0.3">
      <c r="A408" s="1" t="s">
        <v>138</v>
      </c>
      <c r="B408" s="2" t="s">
        <v>139</v>
      </c>
      <c r="C408" s="3" t="s">
        <v>140</v>
      </c>
      <c r="D408" s="3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3">
        <v>2019</v>
      </c>
    </row>
    <row r="409" spans="1:8" x14ac:dyDescent="0.3">
      <c r="A409" s="1" t="s">
        <v>141</v>
      </c>
      <c r="B409" s="2" t="s">
        <v>142</v>
      </c>
      <c r="C409" s="3" t="s">
        <v>143</v>
      </c>
      <c r="D409" s="3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3">
        <v>2019</v>
      </c>
    </row>
    <row r="410" spans="1:8" x14ac:dyDescent="0.3">
      <c r="A410" s="1" t="s">
        <v>144</v>
      </c>
      <c r="B410" s="2" t="s">
        <v>145</v>
      </c>
      <c r="C410" s="3" t="s">
        <v>146</v>
      </c>
      <c r="D410" s="3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3">
        <v>2019</v>
      </c>
    </row>
    <row r="411" spans="1:8" x14ac:dyDescent="0.3">
      <c r="A411" s="1" t="s">
        <v>147</v>
      </c>
      <c r="B411" s="2" t="s">
        <v>148</v>
      </c>
      <c r="C411" s="3" t="s">
        <v>149</v>
      </c>
      <c r="D411" s="3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3">
        <v>2019</v>
      </c>
    </row>
    <row r="412" spans="1:8" x14ac:dyDescent="0.3">
      <c r="A412" s="1" t="s">
        <v>150</v>
      </c>
      <c r="B412" s="2" t="s">
        <v>151</v>
      </c>
      <c r="C412" s="3" t="s">
        <v>152</v>
      </c>
      <c r="D412" s="3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3">
        <v>2019</v>
      </c>
    </row>
    <row r="413" spans="1:8" x14ac:dyDescent="0.3">
      <c r="A413" s="1" t="s">
        <v>153</v>
      </c>
      <c r="B413" s="2" t="s">
        <v>154</v>
      </c>
      <c r="C413" s="3" t="s">
        <v>155</v>
      </c>
      <c r="D413" s="3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3">
        <v>2019</v>
      </c>
    </row>
    <row r="414" spans="1:8" x14ac:dyDescent="0.3">
      <c r="A414" s="1" t="s">
        <v>156</v>
      </c>
      <c r="B414" s="2" t="s">
        <v>157</v>
      </c>
      <c r="C414" s="3" t="s">
        <v>158</v>
      </c>
      <c r="D414" s="3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3">
        <v>2019</v>
      </c>
    </row>
    <row r="415" spans="1:8" x14ac:dyDescent="0.3">
      <c r="A415" s="1" t="s">
        <v>0</v>
      </c>
      <c r="B415" s="2" t="s">
        <v>1</v>
      </c>
      <c r="C415" s="3" t="s">
        <v>2</v>
      </c>
      <c r="D415" s="3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3">
        <v>2019</v>
      </c>
    </row>
    <row r="416" spans="1:8" x14ac:dyDescent="0.3">
      <c r="A416" s="1" t="s">
        <v>3</v>
      </c>
      <c r="B416" s="2" t="s">
        <v>4</v>
      </c>
      <c r="C416" s="3" t="s">
        <v>5</v>
      </c>
      <c r="D416" s="3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3">
        <v>2019</v>
      </c>
    </row>
    <row r="417" spans="1:8" x14ac:dyDescent="0.3">
      <c r="A417" s="1" t="s">
        <v>6</v>
      </c>
      <c r="B417" s="2" t="s">
        <v>7</v>
      </c>
      <c r="C417" s="3" t="s">
        <v>8</v>
      </c>
      <c r="D417" s="3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3">
        <v>2019</v>
      </c>
    </row>
    <row r="418" spans="1:8" x14ac:dyDescent="0.3">
      <c r="A418" s="1" t="s">
        <v>9</v>
      </c>
      <c r="B418" s="2" t="s">
        <v>10</v>
      </c>
      <c r="C418" s="3" t="s">
        <v>11</v>
      </c>
      <c r="D418" s="3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3">
        <v>2019</v>
      </c>
    </row>
    <row r="419" spans="1:8" x14ac:dyDescent="0.3">
      <c r="A419" s="1" t="s">
        <v>12</v>
      </c>
      <c r="B419" s="2" t="s">
        <v>13</v>
      </c>
      <c r="C419" s="3" t="s">
        <v>14</v>
      </c>
      <c r="D419" s="3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3">
        <v>2019</v>
      </c>
    </row>
    <row r="420" spans="1:8" x14ac:dyDescent="0.3">
      <c r="A420" s="1" t="s">
        <v>12</v>
      </c>
      <c r="B420" s="2" t="s">
        <v>13</v>
      </c>
      <c r="C420" s="3" t="s">
        <v>15</v>
      </c>
      <c r="D420" s="3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3">
        <v>2019</v>
      </c>
    </row>
    <row r="421" spans="1:8" x14ac:dyDescent="0.3">
      <c r="A421" s="1" t="s">
        <v>12</v>
      </c>
      <c r="B421" s="2" t="s">
        <v>13</v>
      </c>
      <c r="C421" s="3" t="s">
        <v>16</v>
      </c>
      <c r="D421" s="3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3">
        <v>2019</v>
      </c>
    </row>
    <row r="422" spans="1:8" x14ac:dyDescent="0.3">
      <c r="A422" s="1" t="s">
        <v>12</v>
      </c>
      <c r="B422" s="2" t="s">
        <v>13</v>
      </c>
      <c r="C422" s="3" t="s">
        <v>17</v>
      </c>
      <c r="D422" s="3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3">
        <v>2019</v>
      </c>
    </row>
    <row r="423" spans="1:8" x14ac:dyDescent="0.3">
      <c r="A423" s="1" t="s">
        <v>18</v>
      </c>
      <c r="B423" s="2" t="s">
        <v>19</v>
      </c>
      <c r="C423" s="3" t="s">
        <v>20</v>
      </c>
      <c r="D423" s="3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3">
        <v>2019</v>
      </c>
    </row>
    <row r="424" spans="1:8" x14ac:dyDescent="0.3">
      <c r="A424" s="1" t="s">
        <v>21</v>
      </c>
      <c r="B424" s="2" t="s">
        <v>22</v>
      </c>
      <c r="C424" s="3" t="s">
        <v>23</v>
      </c>
      <c r="D424" s="3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3">
        <v>2019</v>
      </c>
    </row>
    <row r="425" spans="1:8" x14ac:dyDescent="0.3">
      <c r="A425" s="1" t="s">
        <v>24</v>
      </c>
      <c r="B425" s="2" t="s">
        <v>25</v>
      </c>
      <c r="C425" s="3" t="s">
        <v>26</v>
      </c>
      <c r="D425" s="3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3">
        <v>2019</v>
      </c>
    </row>
    <row r="426" spans="1:8" x14ac:dyDescent="0.3">
      <c r="A426" s="1" t="s">
        <v>27</v>
      </c>
      <c r="B426" s="2" t="s">
        <v>28</v>
      </c>
      <c r="C426" s="3" t="s">
        <v>29</v>
      </c>
      <c r="D426" s="3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3">
        <v>2019</v>
      </c>
    </row>
    <row r="427" spans="1:8" x14ac:dyDescent="0.3">
      <c r="A427" s="1" t="s">
        <v>27</v>
      </c>
      <c r="B427" s="2" t="s">
        <v>28</v>
      </c>
      <c r="C427" s="3" t="s">
        <v>30</v>
      </c>
      <c r="D427" s="3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3">
        <v>2019</v>
      </c>
    </row>
    <row r="428" spans="1:8" x14ac:dyDescent="0.3">
      <c r="A428" s="1" t="s">
        <v>31</v>
      </c>
      <c r="B428" s="2" t="s">
        <v>32</v>
      </c>
      <c r="C428" s="3" t="s">
        <v>33</v>
      </c>
      <c r="D428" s="3" t="s">
        <v>168</v>
      </c>
      <c r="E428" s="4">
        <v>865253.34</v>
      </c>
      <c r="F428" s="5">
        <v>257515.875</v>
      </c>
      <c r="G428" s="6">
        <f t="shared" si="6"/>
        <v>3.36</v>
      </c>
      <c r="H428" s="3">
        <v>2019</v>
      </c>
    </row>
    <row r="429" spans="1:8" x14ac:dyDescent="0.3">
      <c r="A429" s="1" t="s">
        <v>34</v>
      </c>
      <c r="B429" s="2" t="s">
        <v>35</v>
      </c>
      <c r="C429" s="3" t="s">
        <v>36</v>
      </c>
      <c r="D429" s="3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3">
        <v>2019</v>
      </c>
    </row>
    <row r="430" spans="1:8" x14ac:dyDescent="0.3">
      <c r="A430" s="1" t="s">
        <v>37</v>
      </c>
      <c r="B430" s="2" t="s">
        <v>38</v>
      </c>
      <c r="C430" s="3" t="s">
        <v>39</v>
      </c>
      <c r="D430" s="3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3">
        <v>2019</v>
      </c>
    </row>
    <row r="431" spans="1:8" x14ac:dyDescent="0.3">
      <c r="A431" s="1" t="s">
        <v>40</v>
      </c>
      <c r="B431" s="2" t="s">
        <v>41</v>
      </c>
      <c r="C431" s="3" t="s">
        <v>42</v>
      </c>
      <c r="D431" s="3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3">
        <v>2019</v>
      </c>
    </row>
    <row r="432" spans="1:8" x14ac:dyDescent="0.3">
      <c r="A432" s="1" t="s">
        <v>43</v>
      </c>
      <c r="B432" s="2" t="s">
        <v>44</v>
      </c>
      <c r="C432" s="3" t="s">
        <v>45</v>
      </c>
      <c r="D432" s="3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3">
        <v>2019</v>
      </c>
    </row>
    <row r="433" spans="1:8" x14ac:dyDescent="0.3">
      <c r="A433" s="1" t="s">
        <v>43</v>
      </c>
      <c r="B433" s="2" t="s">
        <v>44</v>
      </c>
      <c r="C433" s="3" t="s">
        <v>46</v>
      </c>
      <c r="D433" s="3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3">
        <v>2019</v>
      </c>
    </row>
    <row r="434" spans="1:8" x14ac:dyDescent="0.3">
      <c r="A434" s="1" t="s">
        <v>47</v>
      </c>
      <c r="B434" s="2" t="s">
        <v>48</v>
      </c>
      <c r="C434" s="3" t="s">
        <v>49</v>
      </c>
      <c r="D434" s="3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3">
        <v>2019</v>
      </c>
    </row>
    <row r="435" spans="1:8" x14ac:dyDescent="0.3">
      <c r="A435" s="1" t="s">
        <v>50</v>
      </c>
      <c r="B435" s="2" t="s">
        <v>51</v>
      </c>
      <c r="C435" s="3" t="s">
        <v>52</v>
      </c>
      <c r="D435" s="3" t="s">
        <v>168</v>
      </c>
      <c r="E435" s="4">
        <v>147059.46</v>
      </c>
      <c r="F435" s="5">
        <v>147059.46</v>
      </c>
      <c r="G435" s="6">
        <f t="shared" si="6"/>
        <v>1</v>
      </c>
      <c r="H435" s="3">
        <v>2019</v>
      </c>
    </row>
    <row r="436" spans="1:8" x14ac:dyDescent="0.3">
      <c r="A436" s="1" t="s">
        <v>53</v>
      </c>
      <c r="B436" s="2" t="s">
        <v>54</v>
      </c>
      <c r="C436" s="3" t="s">
        <v>55</v>
      </c>
      <c r="D436" s="3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3">
        <v>2019</v>
      </c>
    </row>
    <row r="437" spans="1:8" x14ac:dyDescent="0.3">
      <c r="A437" s="1" t="s">
        <v>56</v>
      </c>
      <c r="B437" s="2" t="s">
        <v>57</v>
      </c>
      <c r="C437" s="3" t="s">
        <v>58</v>
      </c>
      <c r="D437" s="3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3">
        <v>2019</v>
      </c>
    </row>
    <row r="438" spans="1:8" x14ac:dyDescent="0.3">
      <c r="A438" s="1" t="s">
        <v>59</v>
      </c>
      <c r="B438" s="2" t="s">
        <v>60</v>
      </c>
      <c r="C438" s="3" t="s">
        <v>61</v>
      </c>
      <c r="D438" s="3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3">
        <v>2019</v>
      </c>
    </row>
    <row r="439" spans="1:8" x14ac:dyDescent="0.3">
      <c r="A439" s="1" t="s">
        <v>62</v>
      </c>
      <c r="B439" s="2" t="s">
        <v>63</v>
      </c>
      <c r="C439" s="3" t="s">
        <v>64</v>
      </c>
      <c r="D439" s="3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3">
        <v>2019</v>
      </c>
    </row>
    <row r="440" spans="1:8" x14ac:dyDescent="0.3">
      <c r="A440" s="1" t="s">
        <v>62</v>
      </c>
      <c r="B440" s="2" t="s">
        <v>63</v>
      </c>
      <c r="C440" s="3" t="s">
        <v>65</v>
      </c>
      <c r="D440" s="3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3">
        <v>2019</v>
      </c>
    </row>
    <row r="441" spans="1:8" x14ac:dyDescent="0.3">
      <c r="A441" s="1" t="s">
        <v>66</v>
      </c>
      <c r="B441" s="2" t="s">
        <v>67</v>
      </c>
      <c r="C441" s="3" t="s">
        <v>68</v>
      </c>
      <c r="D441" s="3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3">
        <v>2019</v>
      </c>
    </row>
    <row r="442" spans="1:8" x14ac:dyDescent="0.3">
      <c r="A442" s="1" t="s">
        <v>69</v>
      </c>
      <c r="B442" s="2" t="s">
        <v>70</v>
      </c>
      <c r="C442" s="3" t="s">
        <v>71</v>
      </c>
      <c r="D442" s="3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3">
        <v>2019</v>
      </c>
    </row>
    <row r="443" spans="1:8" x14ac:dyDescent="0.3">
      <c r="A443" s="1" t="s">
        <v>72</v>
      </c>
      <c r="B443" s="2" t="s">
        <v>73</v>
      </c>
      <c r="C443" s="3" t="s">
        <v>74</v>
      </c>
      <c r="D443" s="3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3">
        <v>2019</v>
      </c>
    </row>
    <row r="444" spans="1:8" x14ac:dyDescent="0.3">
      <c r="A444" s="1" t="s">
        <v>75</v>
      </c>
      <c r="B444" s="2" t="s">
        <v>76</v>
      </c>
      <c r="C444" s="3" t="s">
        <v>77</v>
      </c>
      <c r="D444" s="3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3">
        <v>2019</v>
      </c>
    </row>
    <row r="445" spans="1:8" x14ac:dyDescent="0.3">
      <c r="A445" s="1" t="s">
        <v>78</v>
      </c>
      <c r="B445" s="2" t="s">
        <v>79</v>
      </c>
      <c r="C445" s="3" t="s">
        <v>80</v>
      </c>
      <c r="D445" s="3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3">
        <v>2019</v>
      </c>
    </row>
    <row r="446" spans="1:8" x14ac:dyDescent="0.3">
      <c r="A446" s="1" t="s">
        <v>81</v>
      </c>
      <c r="B446" s="2" t="s">
        <v>82</v>
      </c>
      <c r="C446" s="3" t="s">
        <v>83</v>
      </c>
      <c r="D446" s="3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3">
        <v>2019</v>
      </c>
    </row>
    <row r="447" spans="1:8" x14ac:dyDescent="0.3">
      <c r="A447" s="1" t="s">
        <v>84</v>
      </c>
      <c r="B447" s="2" t="s">
        <v>85</v>
      </c>
      <c r="C447" s="3" t="s">
        <v>86</v>
      </c>
      <c r="D447" s="3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3">
        <v>2019</v>
      </c>
    </row>
    <row r="448" spans="1:8" x14ac:dyDescent="0.3">
      <c r="A448" s="1" t="s">
        <v>87</v>
      </c>
      <c r="B448" s="2" t="s">
        <v>88</v>
      </c>
      <c r="C448" s="3" t="s">
        <v>89</v>
      </c>
      <c r="D448" s="3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3">
        <v>2019</v>
      </c>
    </row>
    <row r="449" spans="1:8" x14ac:dyDescent="0.3">
      <c r="A449" s="1" t="s">
        <v>90</v>
      </c>
      <c r="B449" s="2" t="s">
        <v>91</v>
      </c>
      <c r="C449" s="3" t="s">
        <v>92</v>
      </c>
      <c r="D449" s="3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3">
        <v>2019</v>
      </c>
    </row>
    <row r="450" spans="1:8" x14ac:dyDescent="0.3">
      <c r="A450" s="1" t="s">
        <v>93</v>
      </c>
      <c r="B450" s="2" t="s">
        <v>94</v>
      </c>
      <c r="C450" s="3" t="s">
        <v>95</v>
      </c>
      <c r="D450" s="3" t="s">
        <v>168</v>
      </c>
      <c r="E450" s="4">
        <v>133226.96400000001</v>
      </c>
      <c r="F450" s="5">
        <v>139673.43000000002</v>
      </c>
      <c r="G450" s="6">
        <f t="shared" si="6"/>
        <v>0.95384615384615379</v>
      </c>
      <c r="H450" s="3">
        <v>2019</v>
      </c>
    </row>
    <row r="451" spans="1:8" x14ac:dyDescent="0.3">
      <c r="A451" s="1" t="s">
        <v>96</v>
      </c>
      <c r="B451" s="2" t="s">
        <v>97</v>
      </c>
      <c r="C451" s="3" t="s">
        <v>98</v>
      </c>
      <c r="D451" s="3" t="s">
        <v>168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3">
        <v>2019</v>
      </c>
    </row>
    <row r="452" spans="1:8" x14ac:dyDescent="0.3">
      <c r="A452" s="1" t="s">
        <v>99</v>
      </c>
      <c r="B452" s="2" t="s">
        <v>100</v>
      </c>
      <c r="C452" s="3" t="s">
        <v>101</v>
      </c>
      <c r="D452" s="3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3">
        <v>2019</v>
      </c>
    </row>
    <row r="453" spans="1:8" x14ac:dyDescent="0.3">
      <c r="A453" s="1" t="s">
        <v>102</v>
      </c>
      <c r="B453" s="2" t="s">
        <v>103</v>
      </c>
      <c r="C453" s="3" t="s">
        <v>104</v>
      </c>
      <c r="D453" s="3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3">
        <v>2019</v>
      </c>
    </row>
    <row r="454" spans="1:8" x14ac:dyDescent="0.3">
      <c r="A454" s="1" t="s">
        <v>105</v>
      </c>
      <c r="B454" s="2" t="s">
        <v>106</v>
      </c>
      <c r="C454" s="3" t="s">
        <v>107</v>
      </c>
      <c r="D454" s="3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3">
        <v>2019</v>
      </c>
    </row>
    <row r="455" spans="1:8" x14ac:dyDescent="0.3">
      <c r="A455" s="1" t="s">
        <v>105</v>
      </c>
      <c r="B455" s="2" t="s">
        <v>106</v>
      </c>
      <c r="C455" s="3" t="s">
        <v>108</v>
      </c>
      <c r="D455" s="3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3">
        <v>2019</v>
      </c>
    </row>
    <row r="456" spans="1:8" x14ac:dyDescent="0.3">
      <c r="A456" s="1" t="s">
        <v>105</v>
      </c>
      <c r="B456" s="2" t="s">
        <v>106</v>
      </c>
      <c r="C456" s="3" t="s">
        <v>109</v>
      </c>
      <c r="D456" s="3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3">
        <v>2019</v>
      </c>
    </row>
    <row r="457" spans="1:8" x14ac:dyDescent="0.3">
      <c r="A457" s="1" t="s">
        <v>110</v>
      </c>
      <c r="B457" s="2" t="s">
        <v>111</v>
      </c>
      <c r="C457" s="3" t="s">
        <v>112</v>
      </c>
      <c r="D457" s="3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3">
        <v>2019</v>
      </c>
    </row>
    <row r="458" spans="1:8" x14ac:dyDescent="0.3">
      <c r="A458" s="1" t="s">
        <v>113</v>
      </c>
      <c r="B458" s="2" t="s">
        <v>114</v>
      </c>
      <c r="C458" s="3" t="s">
        <v>115</v>
      </c>
      <c r="D458" s="3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3">
        <v>2019</v>
      </c>
    </row>
    <row r="459" spans="1:8" x14ac:dyDescent="0.3">
      <c r="A459" s="1" t="s">
        <v>116</v>
      </c>
      <c r="B459" s="2" t="s">
        <v>117</v>
      </c>
      <c r="C459" s="3" t="s">
        <v>118</v>
      </c>
      <c r="D459" s="3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3">
        <v>2019</v>
      </c>
    </row>
    <row r="460" spans="1:8" x14ac:dyDescent="0.3">
      <c r="A460" s="1" t="s">
        <v>119</v>
      </c>
      <c r="B460" s="2" t="s">
        <v>120</v>
      </c>
      <c r="C460" s="3" t="s">
        <v>121</v>
      </c>
      <c r="D460" s="3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3">
        <v>2019</v>
      </c>
    </row>
    <row r="461" spans="1:8" x14ac:dyDescent="0.3">
      <c r="A461" s="1" t="s">
        <v>122</v>
      </c>
      <c r="B461" s="2" t="s">
        <v>123</v>
      </c>
      <c r="C461" s="3" t="s">
        <v>124</v>
      </c>
      <c r="D461" s="3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3">
        <v>2019</v>
      </c>
    </row>
    <row r="462" spans="1:8" x14ac:dyDescent="0.3">
      <c r="A462" s="1" t="s">
        <v>125</v>
      </c>
      <c r="B462" s="2" t="s">
        <v>126</v>
      </c>
      <c r="C462" s="3" t="s">
        <v>127</v>
      </c>
      <c r="D462" s="3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3">
        <v>2019</v>
      </c>
    </row>
    <row r="463" spans="1:8" x14ac:dyDescent="0.3">
      <c r="A463" s="1" t="s">
        <v>128</v>
      </c>
      <c r="B463" s="2" t="s">
        <v>129</v>
      </c>
      <c r="C463" s="3" t="s">
        <v>130</v>
      </c>
      <c r="D463" s="3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3">
        <v>2019</v>
      </c>
    </row>
    <row r="464" spans="1:8" x14ac:dyDescent="0.3">
      <c r="A464" s="1" t="s">
        <v>131</v>
      </c>
      <c r="B464" s="2" t="s">
        <v>132</v>
      </c>
      <c r="C464" s="3" t="s">
        <v>133</v>
      </c>
      <c r="D464" s="3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3">
        <v>2019</v>
      </c>
    </row>
    <row r="465" spans="1:8" x14ac:dyDescent="0.3">
      <c r="A465" s="1" t="s">
        <v>134</v>
      </c>
      <c r="B465" s="2" t="s">
        <v>135</v>
      </c>
      <c r="C465" s="3" t="s">
        <v>136</v>
      </c>
      <c r="D465" s="3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3">
        <v>2019</v>
      </c>
    </row>
    <row r="466" spans="1:8" x14ac:dyDescent="0.3">
      <c r="A466" s="1" t="s">
        <v>134</v>
      </c>
      <c r="B466" s="2" t="s">
        <v>135</v>
      </c>
      <c r="C466" s="3" t="s">
        <v>137</v>
      </c>
      <c r="D466" s="3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3">
        <v>2019</v>
      </c>
    </row>
    <row r="467" spans="1:8" x14ac:dyDescent="0.3">
      <c r="A467" s="1" t="s">
        <v>138</v>
      </c>
      <c r="B467" s="2" t="s">
        <v>139</v>
      </c>
      <c r="C467" s="3" t="s">
        <v>140</v>
      </c>
      <c r="D467" s="3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3">
        <v>2019</v>
      </c>
    </row>
    <row r="468" spans="1:8" x14ac:dyDescent="0.3">
      <c r="A468" s="1" t="s">
        <v>141</v>
      </c>
      <c r="B468" s="2" t="s">
        <v>142</v>
      </c>
      <c r="C468" s="3" t="s">
        <v>143</v>
      </c>
      <c r="D468" s="3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3">
        <v>2019</v>
      </c>
    </row>
    <row r="469" spans="1:8" x14ac:dyDescent="0.3">
      <c r="A469" s="1" t="s">
        <v>144</v>
      </c>
      <c r="B469" s="2" t="s">
        <v>145</v>
      </c>
      <c r="C469" s="3" t="s">
        <v>146</v>
      </c>
      <c r="D469" s="3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3">
        <v>2019</v>
      </c>
    </row>
    <row r="470" spans="1:8" x14ac:dyDescent="0.3">
      <c r="A470" s="1" t="s">
        <v>147</v>
      </c>
      <c r="B470" s="2" t="s">
        <v>148</v>
      </c>
      <c r="C470" s="3" t="s">
        <v>149</v>
      </c>
      <c r="D470" s="3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3">
        <v>2019</v>
      </c>
    </row>
    <row r="471" spans="1:8" x14ac:dyDescent="0.3">
      <c r="A471" s="1" t="s">
        <v>150</v>
      </c>
      <c r="B471" s="2" t="s">
        <v>151</v>
      </c>
      <c r="C471" s="3" t="s">
        <v>152</v>
      </c>
      <c r="D471" s="3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3">
        <v>2019</v>
      </c>
    </row>
    <row r="472" spans="1:8" x14ac:dyDescent="0.3">
      <c r="A472" s="1" t="s">
        <v>153</v>
      </c>
      <c r="B472" s="2" t="s">
        <v>154</v>
      </c>
      <c r="C472" s="3" t="s">
        <v>155</v>
      </c>
      <c r="D472" s="3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3">
        <v>2019</v>
      </c>
    </row>
    <row r="473" spans="1:8" x14ac:dyDescent="0.3">
      <c r="A473" s="1" t="s">
        <v>156</v>
      </c>
      <c r="B473" s="2" t="s">
        <v>157</v>
      </c>
      <c r="C473" s="3" t="s">
        <v>158</v>
      </c>
      <c r="D473" s="3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3">
        <v>2019</v>
      </c>
    </row>
    <row r="474" spans="1:8" x14ac:dyDescent="0.3">
      <c r="A474" s="1" t="s">
        <v>0</v>
      </c>
      <c r="B474" s="2" t="s">
        <v>1</v>
      </c>
      <c r="C474" s="3" t="s">
        <v>2</v>
      </c>
      <c r="D474" s="3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3">
        <v>2019</v>
      </c>
    </row>
    <row r="475" spans="1:8" x14ac:dyDescent="0.3">
      <c r="A475" s="1" t="s">
        <v>3</v>
      </c>
      <c r="B475" s="2" t="s">
        <v>4</v>
      </c>
      <c r="C475" s="3" t="s">
        <v>5</v>
      </c>
      <c r="D475" s="3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3">
        <v>2019</v>
      </c>
    </row>
    <row r="476" spans="1:8" x14ac:dyDescent="0.3">
      <c r="A476" s="1" t="s">
        <v>6</v>
      </c>
      <c r="B476" s="2" t="s">
        <v>7</v>
      </c>
      <c r="C476" s="3" t="s">
        <v>8</v>
      </c>
      <c r="D476" s="3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3">
        <v>2019</v>
      </c>
    </row>
    <row r="477" spans="1:8" x14ac:dyDescent="0.3">
      <c r="A477" s="1" t="s">
        <v>9</v>
      </c>
      <c r="B477" s="2" t="s">
        <v>10</v>
      </c>
      <c r="C477" s="3" t="s">
        <v>11</v>
      </c>
      <c r="D477" s="3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3">
        <v>2019</v>
      </c>
    </row>
    <row r="478" spans="1:8" x14ac:dyDescent="0.3">
      <c r="A478" s="1" t="s">
        <v>12</v>
      </c>
      <c r="B478" s="2" t="s">
        <v>13</v>
      </c>
      <c r="C478" s="3" t="s">
        <v>14</v>
      </c>
      <c r="D478" s="3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3">
        <v>2019</v>
      </c>
    </row>
    <row r="479" spans="1:8" x14ac:dyDescent="0.3">
      <c r="A479" s="1" t="s">
        <v>12</v>
      </c>
      <c r="B479" s="2" t="s">
        <v>13</v>
      </c>
      <c r="C479" s="3" t="s">
        <v>15</v>
      </c>
      <c r="D479" s="3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3">
        <v>2019</v>
      </c>
    </row>
    <row r="480" spans="1:8" x14ac:dyDescent="0.3">
      <c r="A480" s="1" t="s">
        <v>12</v>
      </c>
      <c r="B480" s="2" t="s">
        <v>13</v>
      </c>
      <c r="C480" s="3" t="s">
        <v>16</v>
      </c>
      <c r="D480" s="3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3">
        <v>2019</v>
      </c>
    </row>
    <row r="481" spans="1:8" x14ac:dyDescent="0.3">
      <c r="A481" s="1" t="s">
        <v>12</v>
      </c>
      <c r="B481" s="2" t="s">
        <v>13</v>
      </c>
      <c r="C481" s="3" t="s">
        <v>17</v>
      </c>
      <c r="D481" s="3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3">
        <v>2019</v>
      </c>
    </row>
    <row r="482" spans="1:8" x14ac:dyDescent="0.3">
      <c r="A482" s="1" t="s">
        <v>18</v>
      </c>
      <c r="B482" s="2" t="s">
        <v>19</v>
      </c>
      <c r="C482" s="3" t="s">
        <v>20</v>
      </c>
      <c r="D482" s="3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3">
        <v>2019</v>
      </c>
    </row>
    <row r="483" spans="1:8" x14ac:dyDescent="0.3">
      <c r="A483" s="1" t="s">
        <v>21</v>
      </c>
      <c r="B483" s="2" t="s">
        <v>22</v>
      </c>
      <c r="C483" s="3" t="s">
        <v>23</v>
      </c>
      <c r="D483" s="3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3">
        <v>2019</v>
      </c>
    </row>
    <row r="484" spans="1:8" x14ac:dyDescent="0.3">
      <c r="A484" s="1" t="s">
        <v>24</v>
      </c>
      <c r="B484" s="2" t="s">
        <v>25</v>
      </c>
      <c r="C484" s="3" t="s">
        <v>26</v>
      </c>
      <c r="D484" s="3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3">
        <v>2019</v>
      </c>
    </row>
    <row r="485" spans="1:8" x14ac:dyDescent="0.3">
      <c r="A485" s="1" t="s">
        <v>27</v>
      </c>
      <c r="B485" s="2" t="s">
        <v>28</v>
      </c>
      <c r="C485" s="3" t="s">
        <v>29</v>
      </c>
      <c r="D485" s="3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3">
        <v>2019</v>
      </c>
    </row>
    <row r="486" spans="1:8" x14ac:dyDescent="0.3">
      <c r="A486" s="1" t="s">
        <v>27</v>
      </c>
      <c r="B486" s="2" t="s">
        <v>28</v>
      </c>
      <c r="C486" s="3" t="s">
        <v>30</v>
      </c>
      <c r="D486" s="3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3">
        <v>2019</v>
      </c>
    </row>
    <row r="487" spans="1:8" x14ac:dyDescent="0.3">
      <c r="A487" s="1" t="s">
        <v>31</v>
      </c>
      <c r="B487" s="2" t="s">
        <v>32</v>
      </c>
      <c r="C487" s="3" t="s">
        <v>33</v>
      </c>
      <c r="D487" s="3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3">
        <v>2019</v>
      </c>
    </row>
    <row r="488" spans="1:8" x14ac:dyDescent="0.3">
      <c r="A488" s="1" t="s">
        <v>34</v>
      </c>
      <c r="B488" s="2" t="s">
        <v>35</v>
      </c>
      <c r="C488" s="3" t="s">
        <v>36</v>
      </c>
      <c r="D488" s="3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3">
        <v>2019</v>
      </c>
    </row>
    <row r="489" spans="1:8" x14ac:dyDescent="0.3">
      <c r="A489" s="1" t="s">
        <v>37</v>
      </c>
      <c r="B489" s="2" t="s">
        <v>38</v>
      </c>
      <c r="C489" s="3" t="s">
        <v>39</v>
      </c>
      <c r="D489" s="3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3">
        <v>2019</v>
      </c>
    </row>
    <row r="490" spans="1:8" x14ac:dyDescent="0.3">
      <c r="A490" s="1" t="s">
        <v>40</v>
      </c>
      <c r="B490" s="2" t="s">
        <v>41</v>
      </c>
      <c r="C490" s="3" t="s">
        <v>42</v>
      </c>
      <c r="D490" s="3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3">
        <v>2019</v>
      </c>
    </row>
    <row r="491" spans="1:8" x14ac:dyDescent="0.3">
      <c r="A491" s="1" t="s">
        <v>43</v>
      </c>
      <c r="B491" s="2" t="s">
        <v>44</v>
      </c>
      <c r="C491" s="3" t="s">
        <v>45</v>
      </c>
      <c r="D491" s="3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3">
        <v>2019</v>
      </c>
    </row>
    <row r="492" spans="1:8" x14ac:dyDescent="0.3">
      <c r="A492" s="1" t="s">
        <v>43</v>
      </c>
      <c r="B492" s="2" t="s">
        <v>44</v>
      </c>
      <c r="C492" s="3" t="s">
        <v>46</v>
      </c>
      <c r="D492" s="3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3">
        <v>2019</v>
      </c>
    </row>
    <row r="493" spans="1:8" x14ac:dyDescent="0.3">
      <c r="A493" s="1" t="s">
        <v>47</v>
      </c>
      <c r="B493" s="2" t="s">
        <v>48</v>
      </c>
      <c r="C493" s="3" t="s">
        <v>49</v>
      </c>
      <c r="D493" s="3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3">
        <v>2019</v>
      </c>
    </row>
    <row r="494" spans="1:8" x14ac:dyDescent="0.3">
      <c r="A494" s="1" t="s">
        <v>50</v>
      </c>
      <c r="B494" s="2" t="s">
        <v>51</v>
      </c>
      <c r="C494" s="3" t="s">
        <v>52</v>
      </c>
      <c r="D494" s="3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3">
        <v>2019</v>
      </c>
    </row>
    <row r="495" spans="1:8" x14ac:dyDescent="0.3">
      <c r="A495" s="1" t="s">
        <v>53</v>
      </c>
      <c r="B495" s="2" t="s">
        <v>54</v>
      </c>
      <c r="C495" s="3" t="s">
        <v>55</v>
      </c>
      <c r="D495" s="3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3">
        <v>2019</v>
      </c>
    </row>
    <row r="496" spans="1:8" x14ac:dyDescent="0.3">
      <c r="A496" s="1" t="s">
        <v>56</v>
      </c>
      <c r="B496" s="2" t="s">
        <v>57</v>
      </c>
      <c r="C496" s="3" t="s">
        <v>58</v>
      </c>
      <c r="D496" s="3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3">
        <v>2019</v>
      </c>
    </row>
    <row r="497" spans="1:8" x14ac:dyDescent="0.3">
      <c r="A497" s="1" t="s">
        <v>59</v>
      </c>
      <c r="B497" s="2" t="s">
        <v>60</v>
      </c>
      <c r="C497" s="3" t="s">
        <v>61</v>
      </c>
      <c r="D497" s="3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3">
        <v>2019</v>
      </c>
    </row>
    <row r="498" spans="1:8" x14ac:dyDescent="0.3">
      <c r="A498" s="1" t="s">
        <v>62</v>
      </c>
      <c r="B498" s="2" t="s">
        <v>63</v>
      </c>
      <c r="C498" s="3" t="s">
        <v>64</v>
      </c>
      <c r="D498" s="3" t="s">
        <v>169</v>
      </c>
      <c r="E498" s="4">
        <v>62285.355000000003</v>
      </c>
      <c r="F498" s="5">
        <v>188743.5</v>
      </c>
      <c r="G498" s="6">
        <f t="shared" si="7"/>
        <v>0.33</v>
      </c>
      <c r="H498" s="3">
        <v>2019</v>
      </c>
    </row>
    <row r="499" spans="1:8" x14ac:dyDescent="0.3">
      <c r="A499" s="1" t="s">
        <v>62</v>
      </c>
      <c r="B499" s="2" t="s">
        <v>63</v>
      </c>
      <c r="C499" s="3" t="s">
        <v>65</v>
      </c>
      <c r="D499" s="3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3">
        <v>2019</v>
      </c>
    </row>
    <row r="500" spans="1:8" x14ac:dyDescent="0.3">
      <c r="A500" s="1" t="s">
        <v>66</v>
      </c>
      <c r="B500" s="2" t="s">
        <v>67</v>
      </c>
      <c r="C500" s="3" t="s">
        <v>68</v>
      </c>
      <c r="D500" s="3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3">
        <v>2019</v>
      </c>
    </row>
    <row r="501" spans="1:8" x14ac:dyDescent="0.3">
      <c r="A501" s="1" t="s">
        <v>69</v>
      </c>
      <c r="B501" s="2" t="s">
        <v>70</v>
      </c>
      <c r="C501" s="3" t="s">
        <v>71</v>
      </c>
      <c r="D501" s="3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3">
        <v>2019</v>
      </c>
    </row>
    <row r="502" spans="1:8" x14ac:dyDescent="0.3">
      <c r="A502" s="1" t="s">
        <v>72</v>
      </c>
      <c r="B502" s="2" t="s">
        <v>73</v>
      </c>
      <c r="C502" s="3" t="s">
        <v>74</v>
      </c>
      <c r="D502" s="3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3">
        <v>2019</v>
      </c>
    </row>
    <row r="503" spans="1:8" x14ac:dyDescent="0.3">
      <c r="A503" s="1" t="s">
        <v>75</v>
      </c>
      <c r="B503" s="2" t="s">
        <v>76</v>
      </c>
      <c r="C503" s="3" t="s">
        <v>77</v>
      </c>
      <c r="D503" s="3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3">
        <v>2019</v>
      </c>
    </row>
    <row r="504" spans="1:8" x14ac:dyDescent="0.3">
      <c r="A504" s="1" t="s">
        <v>78</v>
      </c>
      <c r="B504" s="2" t="s">
        <v>79</v>
      </c>
      <c r="C504" s="3" t="s">
        <v>80</v>
      </c>
      <c r="D504" s="3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3">
        <v>2019</v>
      </c>
    </row>
    <row r="505" spans="1:8" x14ac:dyDescent="0.3">
      <c r="A505" s="1" t="s">
        <v>81</v>
      </c>
      <c r="B505" s="2" t="s">
        <v>82</v>
      </c>
      <c r="C505" s="3" t="s">
        <v>83</v>
      </c>
      <c r="D505" s="3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3">
        <v>2019</v>
      </c>
    </row>
    <row r="506" spans="1:8" x14ac:dyDescent="0.3">
      <c r="A506" s="1" t="s">
        <v>84</v>
      </c>
      <c r="B506" s="2" t="s">
        <v>85</v>
      </c>
      <c r="C506" s="3" t="s">
        <v>86</v>
      </c>
      <c r="D506" s="3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3">
        <v>2019</v>
      </c>
    </row>
    <row r="507" spans="1:8" x14ac:dyDescent="0.3">
      <c r="A507" s="1" t="s">
        <v>87</v>
      </c>
      <c r="B507" s="2" t="s">
        <v>88</v>
      </c>
      <c r="C507" s="3" t="s">
        <v>89</v>
      </c>
      <c r="D507" s="3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3">
        <v>2019</v>
      </c>
    </row>
    <row r="508" spans="1:8" x14ac:dyDescent="0.3">
      <c r="A508" s="1" t="s">
        <v>90</v>
      </c>
      <c r="B508" s="2" t="s">
        <v>91</v>
      </c>
      <c r="C508" s="3" t="s">
        <v>92</v>
      </c>
      <c r="D508" s="3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3">
        <v>2019</v>
      </c>
    </row>
    <row r="509" spans="1:8" x14ac:dyDescent="0.3">
      <c r="A509" s="1" t="s">
        <v>93</v>
      </c>
      <c r="B509" s="2" t="s">
        <v>94</v>
      </c>
      <c r="C509" s="3" t="s">
        <v>95</v>
      </c>
      <c r="D509" s="3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3">
        <v>2019</v>
      </c>
    </row>
    <row r="510" spans="1:8" x14ac:dyDescent="0.3">
      <c r="A510" s="1" t="s">
        <v>96</v>
      </c>
      <c r="B510" s="2" t="s">
        <v>97</v>
      </c>
      <c r="C510" s="3" t="s">
        <v>98</v>
      </c>
      <c r="D510" s="3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3">
        <v>2019</v>
      </c>
    </row>
    <row r="511" spans="1:8" x14ac:dyDescent="0.3">
      <c r="A511" s="1" t="s">
        <v>99</v>
      </c>
      <c r="B511" s="2" t="s">
        <v>100</v>
      </c>
      <c r="C511" s="3" t="s">
        <v>101</v>
      </c>
      <c r="D511" s="3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3">
        <v>2019</v>
      </c>
    </row>
    <row r="512" spans="1:8" x14ac:dyDescent="0.3">
      <c r="A512" s="1" t="s">
        <v>102</v>
      </c>
      <c r="B512" s="2" t="s">
        <v>103</v>
      </c>
      <c r="C512" s="3" t="s">
        <v>104</v>
      </c>
      <c r="D512" s="3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3">
        <v>2019</v>
      </c>
    </row>
    <row r="513" spans="1:8" x14ac:dyDescent="0.3">
      <c r="A513" s="1" t="s">
        <v>105</v>
      </c>
      <c r="B513" s="2" t="s">
        <v>106</v>
      </c>
      <c r="C513" s="3" t="s">
        <v>107</v>
      </c>
      <c r="D513" s="3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3">
        <v>2019</v>
      </c>
    </row>
    <row r="514" spans="1:8" x14ac:dyDescent="0.3">
      <c r="A514" s="1" t="s">
        <v>105</v>
      </c>
      <c r="B514" s="2" t="s">
        <v>106</v>
      </c>
      <c r="C514" s="3" t="s">
        <v>108</v>
      </c>
      <c r="D514" s="3" t="s">
        <v>169</v>
      </c>
      <c r="E514" s="4">
        <v>469137.00599999999</v>
      </c>
      <c r="F514" s="5">
        <v>406203.99300000002</v>
      </c>
      <c r="G514" s="6">
        <f t="shared" si="7"/>
        <v>1.1549295774647887</v>
      </c>
      <c r="H514" s="3">
        <v>2019</v>
      </c>
    </row>
    <row r="515" spans="1:8" x14ac:dyDescent="0.3">
      <c r="A515" s="1" t="s">
        <v>105</v>
      </c>
      <c r="B515" s="2" t="s">
        <v>106</v>
      </c>
      <c r="C515" s="3" t="s">
        <v>109</v>
      </c>
      <c r="D515" s="3" t="s">
        <v>169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3">
        <v>2019</v>
      </c>
    </row>
    <row r="516" spans="1:8" x14ac:dyDescent="0.3">
      <c r="A516" s="1" t="s">
        <v>110</v>
      </c>
      <c r="B516" s="2" t="s">
        <v>111</v>
      </c>
      <c r="C516" s="3" t="s">
        <v>112</v>
      </c>
      <c r="D516" s="3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3">
        <v>2019</v>
      </c>
    </row>
    <row r="517" spans="1:8" x14ac:dyDescent="0.3">
      <c r="A517" s="1" t="s">
        <v>113</v>
      </c>
      <c r="B517" s="2" t="s">
        <v>114</v>
      </c>
      <c r="C517" s="3" t="s">
        <v>115</v>
      </c>
      <c r="D517" s="3" t="s">
        <v>169</v>
      </c>
      <c r="E517" s="4">
        <v>148048.56</v>
      </c>
      <c r="F517" s="5">
        <v>336474</v>
      </c>
      <c r="G517" s="6">
        <f t="shared" si="8"/>
        <v>0.44</v>
      </c>
      <c r="H517" s="3">
        <v>2019</v>
      </c>
    </row>
    <row r="518" spans="1:8" x14ac:dyDescent="0.3">
      <c r="A518" s="1" t="s">
        <v>116</v>
      </c>
      <c r="B518" s="2" t="s">
        <v>117</v>
      </c>
      <c r="C518" s="3" t="s">
        <v>118</v>
      </c>
      <c r="D518" s="3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3">
        <v>2019</v>
      </c>
    </row>
    <row r="519" spans="1:8" x14ac:dyDescent="0.3">
      <c r="A519" s="1" t="s">
        <v>119</v>
      </c>
      <c r="B519" s="2" t="s">
        <v>120</v>
      </c>
      <c r="C519" s="3" t="s">
        <v>121</v>
      </c>
      <c r="D519" s="3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3">
        <v>2019</v>
      </c>
    </row>
    <row r="520" spans="1:8" x14ac:dyDescent="0.3">
      <c r="A520" s="1" t="s">
        <v>122</v>
      </c>
      <c r="B520" s="2" t="s">
        <v>123</v>
      </c>
      <c r="C520" s="3" t="s">
        <v>124</v>
      </c>
      <c r="D520" s="3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3">
        <v>2019</v>
      </c>
    </row>
    <row r="521" spans="1:8" x14ac:dyDescent="0.3">
      <c r="A521" s="1" t="s">
        <v>125</v>
      </c>
      <c r="B521" s="2" t="s">
        <v>126</v>
      </c>
      <c r="C521" s="3" t="s">
        <v>127</v>
      </c>
      <c r="D521" s="3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3">
        <v>2019</v>
      </c>
    </row>
    <row r="522" spans="1:8" x14ac:dyDescent="0.3">
      <c r="A522" s="1" t="s">
        <v>128</v>
      </c>
      <c r="B522" s="2" t="s">
        <v>129</v>
      </c>
      <c r="C522" s="3" t="s">
        <v>130</v>
      </c>
      <c r="D522" s="3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3">
        <v>2019</v>
      </c>
    </row>
    <row r="523" spans="1:8" x14ac:dyDescent="0.3">
      <c r="A523" s="1" t="s">
        <v>131</v>
      </c>
      <c r="B523" s="2" t="s">
        <v>132</v>
      </c>
      <c r="C523" s="3" t="s">
        <v>133</v>
      </c>
      <c r="D523" s="3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3">
        <v>2019</v>
      </c>
    </row>
    <row r="524" spans="1:8" x14ac:dyDescent="0.3">
      <c r="A524" s="1" t="s">
        <v>134</v>
      </c>
      <c r="B524" s="2" t="s">
        <v>135</v>
      </c>
      <c r="C524" s="3" t="s">
        <v>136</v>
      </c>
      <c r="D524" s="3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3">
        <v>2019</v>
      </c>
    </row>
    <row r="525" spans="1:8" x14ac:dyDescent="0.3">
      <c r="A525" s="1" t="s">
        <v>134</v>
      </c>
      <c r="B525" s="2" t="s">
        <v>135</v>
      </c>
      <c r="C525" s="3" t="s">
        <v>137</v>
      </c>
      <c r="D525" s="3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3">
        <v>2019</v>
      </c>
    </row>
    <row r="526" spans="1:8" x14ac:dyDescent="0.3">
      <c r="A526" s="1" t="s">
        <v>138</v>
      </c>
      <c r="B526" s="2" t="s">
        <v>139</v>
      </c>
      <c r="C526" s="3" t="s">
        <v>140</v>
      </c>
      <c r="D526" s="3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3">
        <v>2019</v>
      </c>
    </row>
    <row r="527" spans="1:8" x14ac:dyDescent="0.3">
      <c r="A527" s="1" t="s">
        <v>141</v>
      </c>
      <c r="B527" s="2" t="s">
        <v>142</v>
      </c>
      <c r="C527" s="3" t="s">
        <v>143</v>
      </c>
      <c r="D527" s="3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3">
        <v>2019</v>
      </c>
    </row>
    <row r="528" spans="1:8" x14ac:dyDescent="0.3">
      <c r="A528" s="1" t="s">
        <v>144</v>
      </c>
      <c r="B528" s="2" t="s">
        <v>145</v>
      </c>
      <c r="C528" s="3" t="s">
        <v>146</v>
      </c>
      <c r="D528" s="3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3">
        <v>2019</v>
      </c>
    </row>
    <row r="529" spans="1:8" x14ac:dyDescent="0.3">
      <c r="A529" s="1" t="s">
        <v>147</v>
      </c>
      <c r="B529" s="2" t="s">
        <v>148</v>
      </c>
      <c r="C529" s="3" t="s">
        <v>149</v>
      </c>
      <c r="D529" s="3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3">
        <v>2019</v>
      </c>
    </row>
    <row r="530" spans="1:8" x14ac:dyDescent="0.3">
      <c r="A530" s="1" t="s">
        <v>150</v>
      </c>
      <c r="B530" s="2" t="s">
        <v>151</v>
      </c>
      <c r="C530" s="3" t="s">
        <v>152</v>
      </c>
      <c r="D530" s="3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3">
        <v>2019</v>
      </c>
    </row>
    <row r="531" spans="1:8" x14ac:dyDescent="0.3">
      <c r="A531" s="1" t="s">
        <v>153</v>
      </c>
      <c r="B531" s="2" t="s">
        <v>154</v>
      </c>
      <c r="C531" s="3" t="s">
        <v>155</v>
      </c>
      <c r="D531" s="3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3">
        <v>2019</v>
      </c>
    </row>
    <row r="532" spans="1:8" x14ac:dyDescent="0.3">
      <c r="A532" s="1" t="s">
        <v>156</v>
      </c>
      <c r="B532" s="2" t="s">
        <v>157</v>
      </c>
      <c r="C532" s="3" t="s">
        <v>158</v>
      </c>
      <c r="D532" s="3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3">
        <v>2019</v>
      </c>
    </row>
    <row r="533" spans="1:8" x14ac:dyDescent="0.3">
      <c r="A533" s="1" t="s">
        <v>0</v>
      </c>
      <c r="B533" s="2" t="s">
        <v>1</v>
      </c>
      <c r="C533" s="3" t="s">
        <v>2</v>
      </c>
      <c r="D533" s="3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3">
        <v>2019</v>
      </c>
    </row>
    <row r="534" spans="1:8" x14ac:dyDescent="0.3">
      <c r="A534" s="1" t="s">
        <v>3</v>
      </c>
      <c r="B534" s="2" t="s">
        <v>4</v>
      </c>
      <c r="C534" s="3" t="s">
        <v>5</v>
      </c>
      <c r="D534" s="3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3">
        <v>2019</v>
      </c>
    </row>
    <row r="535" spans="1:8" x14ac:dyDescent="0.3">
      <c r="A535" s="1" t="s">
        <v>6</v>
      </c>
      <c r="B535" s="2" t="s">
        <v>7</v>
      </c>
      <c r="C535" s="3" t="s">
        <v>8</v>
      </c>
      <c r="D535" s="3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3">
        <v>2019</v>
      </c>
    </row>
    <row r="536" spans="1:8" x14ac:dyDescent="0.3">
      <c r="A536" s="1" t="s">
        <v>9</v>
      </c>
      <c r="B536" s="2" t="s">
        <v>10</v>
      </c>
      <c r="C536" s="3" t="s">
        <v>11</v>
      </c>
      <c r="D536" s="3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3">
        <v>2019</v>
      </c>
    </row>
    <row r="537" spans="1:8" x14ac:dyDescent="0.3">
      <c r="A537" s="1" t="s">
        <v>12</v>
      </c>
      <c r="B537" s="2" t="s">
        <v>13</v>
      </c>
      <c r="C537" s="3" t="s">
        <v>14</v>
      </c>
      <c r="D537" s="3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3">
        <v>2019</v>
      </c>
    </row>
    <row r="538" spans="1:8" x14ac:dyDescent="0.3">
      <c r="A538" s="1" t="s">
        <v>12</v>
      </c>
      <c r="B538" s="2" t="s">
        <v>13</v>
      </c>
      <c r="C538" s="3" t="s">
        <v>15</v>
      </c>
      <c r="D538" s="3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3">
        <v>2019</v>
      </c>
    </row>
    <row r="539" spans="1:8" x14ac:dyDescent="0.3">
      <c r="A539" s="1" t="s">
        <v>12</v>
      </c>
      <c r="B539" s="2" t="s">
        <v>13</v>
      </c>
      <c r="C539" s="3" t="s">
        <v>16</v>
      </c>
      <c r="D539" s="3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3">
        <v>2019</v>
      </c>
    </row>
    <row r="540" spans="1:8" x14ac:dyDescent="0.3">
      <c r="A540" s="1" t="s">
        <v>12</v>
      </c>
      <c r="B540" s="2" t="s">
        <v>13</v>
      </c>
      <c r="C540" s="3" t="s">
        <v>17</v>
      </c>
      <c r="D540" s="3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3">
        <v>2019</v>
      </c>
    </row>
    <row r="541" spans="1:8" x14ac:dyDescent="0.3">
      <c r="A541" s="1" t="s">
        <v>18</v>
      </c>
      <c r="B541" s="2" t="s">
        <v>19</v>
      </c>
      <c r="C541" s="3" t="s">
        <v>20</v>
      </c>
      <c r="D541" s="3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3">
        <v>2019</v>
      </c>
    </row>
    <row r="542" spans="1:8" x14ac:dyDescent="0.3">
      <c r="A542" s="1" t="s">
        <v>21</v>
      </c>
      <c r="B542" s="2" t="s">
        <v>22</v>
      </c>
      <c r="C542" s="3" t="s">
        <v>23</v>
      </c>
      <c r="D542" s="3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3">
        <v>2019</v>
      </c>
    </row>
    <row r="543" spans="1:8" x14ac:dyDescent="0.3">
      <c r="A543" s="1" t="s">
        <v>24</v>
      </c>
      <c r="B543" s="2" t="s">
        <v>25</v>
      </c>
      <c r="C543" s="3" t="s">
        <v>26</v>
      </c>
      <c r="D543" s="3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3">
        <v>2019</v>
      </c>
    </row>
    <row r="544" spans="1:8" x14ac:dyDescent="0.3">
      <c r="A544" s="1" t="s">
        <v>27</v>
      </c>
      <c r="B544" s="2" t="s">
        <v>28</v>
      </c>
      <c r="C544" s="3" t="s">
        <v>29</v>
      </c>
      <c r="D544" s="3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3">
        <v>2019</v>
      </c>
    </row>
    <row r="545" spans="1:8" x14ac:dyDescent="0.3">
      <c r="A545" s="1" t="s">
        <v>27</v>
      </c>
      <c r="B545" s="2" t="s">
        <v>28</v>
      </c>
      <c r="C545" s="3" t="s">
        <v>30</v>
      </c>
      <c r="D545" s="3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3">
        <v>2019</v>
      </c>
    </row>
    <row r="546" spans="1:8" x14ac:dyDescent="0.3">
      <c r="A546" s="1" t="s">
        <v>31</v>
      </c>
      <c r="B546" s="2" t="s">
        <v>32</v>
      </c>
      <c r="C546" s="3" t="s">
        <v>33</v>
      </c>
      <c r="D546" s="3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3">
        <v>2019</v>
      </c>
    </row>
    <row r="547" spans="1:8" x14ac:dyDescent="0.3">
      <c r="A547" s="1" t="s">
        <v>34</v>
      </c>
      <c r="B547" s="2" t="s">
        <v>35</v>
      </c>
      <c r="C547" s="3" t="s">
        <v>36</v>
      </c>
      <c r="D547" s="3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3">
        <v>2019</v>
      </c>
    </row>
    <row r="548" spans="1:8" x14ac:dyDescent="0.3">
      <c r="A548" s="1" t="s">
        <v>37</v>
      </c>
      <c r="B548" s="2" t="s">
        <v>38</v>
      </c>
      <c r="C548" s="3" t="s">
        <v>39</v>
      </c>
      <c r="D548" s="3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3">
        <v>2019</v>
      </c>
    </row>
    <row r="549" spans="1:8" x14ac:dyDescent="0.3">
      <c r="A549" s="1" t="s">
        <v>40</v>
      </c>
      <c r="B549" s="2" t="s">
        <v>41</v>
      </c>
      <c r="C549" s="3" t="s">
        <v>42</v>
      </c>
      <c r="D549" s="3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3">
        <v>2019</v>
      </c>
    </row>
    <row r="550" spans="1:8" x14ac:dyDescent="0.3">
      <c r="A550" s="1" t="s">
        <v>43</v>
      </c>
      <c r="B550" s="2" t="s">
        <v>44</v>
      </c>
      <c r="C550" s="3" t="s">
        <v>45</v>
      </c>
      <c r="D550" s="3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3">
        <v>2019</v>
      </c>
    </row>
    <row r="551" spans="1:8" x14ac:dyDescent="0.3">
      <c r="A551" s="1" t="s">
        <v>43</v>
      </c>
      <c r="B551" s="2" t="s">
        <v>44</v>
      </c>
      <c r="C551" s="3" t="s">
        <v>46</v>
      </c>
      <c r="D551" s="3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3">
        <v>2019</v>
      </c>
    </row>
    <row r="552" spans="1:8" x14ac:dyDescent="0.3">
      <c r="A552" s="1" t="s">
        <v>47</v>
      </c>
      <c r="B552" s="2" t="s">
        <v>48</v>
      </c>
      <c r="C552" s="3" t="s">
        <v>49</v>
      </c>
      <c r="D552" s="3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3">
        <v>2019</v>
      </c>
    </row>
    <row r="553" spans="1:8" x14ac:dyDescent="0.3">
      <c r="A553" s="1" t="s">
        <v>50</v>
      </c>
      <c r="B553" s="2" t="s">
        <v>51</v>
      </c>
      <c r="C553" s="3" t="s">
        <v>52</v>
      </c>
      <c r="D553" s="3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3">
        <v>2019</v>
      </c>
    </row>
    <row r="554" spans="1:8" x14ac:dyDescent="0.3">
      <c r="A554" s="1" t="s">
        <v>53</v>
      </c>
      <c r="B554" s="2" t="s">
        <v>54</v>
      </c>
      <c r="C554" s="3" t="s">
        <v>55</v>
      </c>
      <c r="D554" s="3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3">
        <v>2019</v>
      </c>
    </row>
    <row r="555" spans="1:8" x14ac:dyDescent="0.3">
      <c r="A555" s="1" t="s">
        <v>56</v>
      </c>
      <c r="B555" s="2" t="s">
        <v>57</v>
      </c>
      <c r="C555" s="3" t="s">
        <v>58</v>
      </c>
      <c r="D555" s="3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3">
        <v>2019</v>
      </c>
    </row>
    <row r="556" spans="1:8" x14ac:dyDescent="0.3">
      <c r="A556" s="1" t="s">
        <v>59</v>
      </c>
      <c r="B556" s="2" t="s">
        <v>60</v>
      </c>
      <c r="C556" s="3" t="s">
        <v>61</v>
      </c>
      <c r="D556" s="3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3">
        <v>2019</v>
      </c>
    </row>
    <row r="557" spans="1:8" x14ac:dyDescent="0.3">
      <c r="A557" s="1" t="s">
        <v>62</v>
      </c>
      <c r="B557" s="2" t="s">
        <v>63</v>
      </c>
      <c r="C557" s="3" t="s">
        <v>64</v>
      </c>
      <c r="D557" s="3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3">
        <v>2019</v>
      </c>
    </row>
    <row r="558" spans="1:8" x14ac:dyDescent="0.3">
      <c r="A558" s="1" t="s">
        <v>62</v>
      </c>
      <c r="B558" s="2" t="s">
        <v>63</v>
      </c>
      <c r="C558" s="3" t="s">
        <v>65</v>
      </c>
      <c r="D558" s="3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3">
        <v>2019</v>
      </c>
    </row>
    <row r="559" spans="1:8" x14ac:dyDescent="0.3">
      <c r="A559" s="1" t="s">
        <v>66</v>
      </c>
      <c r="B559" s="2" t="s">
        <v>67</v>
      </c>
      <c r="C559" s="3" t="s">
        <v>68</v>
      </c>
      <c r="D559" s="3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3">
        <v>2019</v>
      </c>
    </row>
    <row r="560" spans="1:8" x14ac:dyDescent="0.3">
      <c r="A560" s="1" t="s">
        <v>69</v>
      </c>
      <c r="B560" s="2" t="s">
        <v>70</v>
      </c>
      <c r="C560" s="3" t="s">
        <v>71</v>
      </c>
      <c r="D560" s="3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3">
        <v>2019</v>
      </c>
    </row>
    <row r="561" spans="1:8" x14ac:dyDescent="0.3">
      <c r="A561" s="1" t="s">
        <v>72</v>
      </c>
      <c r="B561" s="2" t="s">
        <v>73</v>
      </c>
      <c r="C561" s="3" t="s">
        <v>74</v>
      </c>
      <c r="D561" s="3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3">
        <v>2019</v>
      </c>
    </row>
    <row r="562" spans="1:8" x14ac:dyDescent="0.3">
      <c r="A562" s="1" t="s">
        <v>75</v>
      </c>
      <c r="B562" s="2" t="s">
        <v>76</v>
      </c>
      <c r="C562" s="3" t="s">
        <v>77</v>
      </c>
      <c r="D562" s="3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3">
        <v>2019</v>
      </c>
    </row>
    <row r="563" spans="1:8" x14ac:dyDescent="0.3">
      <c r="A563" s="1" t="s">
        <v>78</v>
      </c>
      <c r="B563" s="2" t="s">
        <v>79</v>
      </c>
      <c r="C563" s="3" t="s">
        <v>80</v>
      </c>
      <c r="D563" s="3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3">
        <v>2019</v>
      </c>
    </row>
    <row r="564" spans="1:8" x14ac:dyDescent="0.3">
      <c r="A564" s="1" t="s">
        <v>81</v>
      </c>
      <c r="B564" s="2" t="s">
        <v>82</v>
      </c>
      <c r="C564" s="3" t="s">
        <v>83</v>
      </c>
      <c r="D564" s="3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3">
        <v>2019</v>
      </c>
    </row>
    <row r="565" spans="1:8" x14ac:dyDescent="0.3">
      <c r="A565" s="1" t="s">
        <v>84</v>
      </c>
      <c r="B565" s="2" t="s">
        <v>85</v>
      </c>
      <c r="C565" s="3" t="s">
        <v>86</v>
      </c>
      <c r="D565" s="3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3">
        <v>2019</v>
      </c>
    </row>
    <row r="566" spans="1:8" x14ac:dyDescent="0.3">
      <c r="A566" s="1" t="s">
        <v>87</v>
      </c>
      <c r="B566" s="2" t="s">
        <v>88</v>
      </c>
      <c r="C566" s="3" t="s">
        <v>89</v>
      </c>
      <c r="D566" s="3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3">
        <v>2019</v>
      </c>
    </row>
    <row r="567" spans="1:8" x14ac:dyDescent="0.3">
      <c r="A567" s="1" t="s">
        <v>90</v>
      </c>
      <c r="B567" s="2" t="s">
        <v>91</v>
      </c>
      <c r="C567" s="3" t="s">
        <v>92</v>
      </c>
      <c r="D567" s="3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3">
        <v>2019</v>
      </c>
    </row>
    <row r="568" spans="1:8" x14ac:dyDescent="0.3">
      <c r="A568" s="1" t="s">
        <v>93</v>
      </c>
      <c r="B568" s="2" t="s">
        <v>94</v>
      </c>
      <c r="C568" s="3" t="s">
        <v>95</v>
      </c>
      <c r="D568" s="3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3">
        <v>2019</v>
      </c>
    </row>
    <row r="569" spans="1:8" x14ac:dyDescent="0.3">
      <c r="A569" s="1" t="s">
        <v>96</v>
      </c>
      <c r="B569" s="2" t="s">
        <v>97</v>
      </c>
      <c r="C569" s="3" t="s">
        <v>98</v>
      </c>
      <c r="D569" s="3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3">
        <v>2019</v>
      </c>
    </row>
    <row r="570" spans="1:8" x14ac:dyDescent="0.3">
      <c r="A570" s="1" t="s">
        <v>99</v>
      </c>
      <c r="B570" s="2" t="s">
        <v>100</v>
      </c>
      <c r="C570" s="3" t="s">
        <v>101</v>
      </c>
      <c r="D570" s="3" t="s">
        <v>170</v>
      </c>
      <c r="E570" s="4">
        <v>225010.17</v>
      </c>
      <c r="F570" s="5">
        <v>321443.10000000003</v>
      </c>
      <c r="G570" s="6">
        <f t="shared" si="8"/>
        <v>0.7</v>
      </c>
      <c r="H570" s="3">
        <v>2019</v>
      </c>
    </row>
    <row r="571" spans="1:8" x14ac:dyDescent="0.3">
      <c r="A571" s="1" t="s">
        <v>102</v>
      </c>
      <c r="B571" s="2" t="s">
        <v>103</v>
      </c>
      <c r="C571" s="3" t="s">
        <v>104</v>
      </c>
      <c r="D571" s="3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3">
        <v>2019</v>
      </c>
    </row>
    <row r="572" spans="1:8" x14ac:dyDescent="0.3">
      <c r="A572" s="1" t="s">
        <v>105</v>
      </c>
      <c r="B572" s="2" t="s">
        <v>106</v>
      </c>
      <c r="C572" s="3" t="s">
        <v>107</v>
      </c>
      <c r="D572" s="3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3">
        <v>2019</v>
      </c>
    </row>
    <row r="573" spans="1:8" x14ac:dyDescent="0.3">
      <c r="A573" s="1" t="s">
        <v>105</v>
      </c>
      <c r="B573" s="2" t="s">
        <v>106</v>
      </c>
      <c r="C573" s="3" t="s">
        <v>108</v>
      </c>
      <c r="D573" s="3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3">
        <v>2019</v>
      </c>
    </row>
    <row r="574" spans="1:8" x14ac:dyDescent="0.3">
      <c r="A574" s="1" t="s">
        <v>105</v>
      </c>
      <c r="B574" s="2" t="s">
        <v>106</v>
      </c>
      <c r="C574" s="3" t="s">
        <v>109</v>
      </c>
      <c r="D574" s="3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3">
        <v>2019</v>
      </c>
    </row>
    <row r="575" spans="1:8" x14ac:dyDescent="0.3">
      <c r="A575" s="1" t="s">
        <v>110</v>
      </c>
      <c r="B575" s="2" t="s">
        <v>111</v>
      </c>
      <c r="C575" s="3" t="s">
        <v>112</v>
      </c>
      <c r="D575" s="3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3">
        <v>2019</v>
      </c>
    </row>
    <row r="576" spans="1:8" x14ac:dyDescent="0.3">
      <c r="A576" s="1" t="s">
        <v>113</v>
      </c>
      <c r="B576" s="2" t="s">
        <v>114</v>
      </c>
      <c r="C576" s="3" t="s">
        <v>115</v>
      </c>
      <c r="D576" s="3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3">
        <v>2019</v>
      </c>
    </row>
    <row r="577" spans="1:8" x14ac:dyDescent="0.3">
      <c r="A577" s="1" t="s">
        <v>116</v>
      </c>
      <c r="B577" s="2" t="s">
        <v>117</v>
      </c>
      <c r="C577" s="3" t="s">
        <v>118</v>
      </c>
      <c r="D577" s="3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3">
        <v>2019</v>
      </c>
    </row>
    <row r="578" spans="1:8" x14ac:dyDescent="0.3">
      <c r="A578" s="1" t="s">
        <v>119</v>
      </c>
      <c r="B578" s="2" t="s">
        <v>120</v>
      </c>
      <c r="C578" s="3" t="s">
        <v>121</v>
      </c>
      <c r="D578" s="3" t="s">
        <v>170</v>
      </c>
      <c r="E578" s="4">
        <v>727544.80800000008</v>
      </c>
      <c r="F578" s="5">
        <v>880712.13600000006</v>
      </c>
      <c r="G578" s="6">
        <f t="shared" si="8"/>
        <v>0.82608695652173914</v>
      </c>
      <c r="H578" s="3">
        <v>2019</v>
      </c>
    </row>
    <row r="579" spans="1:8" x14ac:dyDescent="0.3">
      <c r="A579" s="1" t="s">
        <v>122</v>
      </c>
      <c r="B579" s="2" t="s">
        <v>123</v>
      </c>
      <c r="C579" s="3" t="s">
        <v>124</v>
      </c>
      <c r="D579" s="3" t="s">
        <v>170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3">
        <v>2019</v>
      </c>
    </row>
    <row r="580" spans="1:8" x14ac:dyDescent="0.3">
      <c r="A580" s="1" t="s">
        <v>125</v>
      </c>
      <c r="B580" s="2" t="s">
        <v>126</v>
      </c>
      <c r="C580" s="3" t="s">
        <v>127</v>
      </c>
      <c r="D580" s="3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3">
        <v>2019</v>
      </c>
    </row>
    <row r="581" spans="1:8" x14ac:dyDescent="0.3">
      <c r="A581" s="1" t="s">
        <v>128</v>
      </c>
      <c r="B581" s="2" t="s">
        <v>129</v>
      </c>
      <c r="C581" s="3" t="s">
        <v>130</v>
      </c>
      <c r="D581" s="3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3">
        <v>2019</v>
      </c>
    </row>
    <row r="582" spans="1:8" x14ac:dyDescent="0.3">
      <c r="A582" s="1" t="s">
        <v>131</v>
      </c>
      <c r="B582" s="2" t="s">
        <v>132</v>
      </c>
      <c r="C582" s="3" t="s">
        <v>133</v>
      </c>
      <c r="D582" s="3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3">
        <v>2019</v>
      </c>
    </row>
    <row r="583" spans="1:8" x14ac:dyDescent="0.3">
      <c r="A583" s="1" t="s">
        <v>134</v>
      </c>
      <c r="B583" s="2" t="s">
        <v>135</v>
      </c>
      <c r="C583" s="3" t="s">
        <v>136</v>
      </c>
      <c r="D583" s="3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3">
        <v>2019</v>
      </c>
    </row>
    <row r="584" spans="1:8" x14ac:dyDescent="0.3">
      <c r="A584" s="1" t="s">
        <v>134</v>
      </c>
      <c r="B584" s="2" t="s">
        <v>135</v>
      </c>
      <c r="C584" s="3" t="s">
        <v>137</v>
      </c>
      <c r="D584" s="3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3">
        <v>2019</v>
      </c>
    </row>
    <row r="585" spans="1:8" x14ac:dyDescent="0.3">
      <c r="A585" s="1" t="s">
        <v>138</v>
      </c>
      <c r="B585" s="2" t="s">
        <v>139</v>
      </c>
      <c r="C585" s="3" t="s">
        <v>140</v>
      </c>
      <c r="D585" s="3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3">
        <v>2019</v>
      </c>
    </row>
    <row r="586" spans="1:8" x14ac:dyDescent="0.3">
      <c r="A586" s="1" t="s">
        <v>141</v>
      </c>
      <c r="B586" s="2" t="s">
        <v>142</v>
      </c>
      <c r="C586" s="3" t="s">
        <v>143</v>
      </c>
      <c r="D586" s="3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3">
        <v>2019</v>
      </c>
    </row>
    <row r="587" spans="1:8" x14ac:dyDescent="0.3">
      <c r="A587" s="1" t="s">
        <v>144</v>
      </c>
      <c r="B587" s="2" t="s">
        <v>145</v>
      </c>
      <c r="C587" s="3" t="s">
        <v>146</v>
      </c>
      <c r="D587" s="3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3">
        <v>2019</v>
      </c>
    </row>
    <row r="588" spans="1:8" x14ac:dyDescent="0.3">
      <c r="A588" s="1" t="s">
        <v>147</v>
      </c>
      <c r="B588" s="2" t="s">
        <v>148</v>
      </c>
      <c r="C588" s="3" t="s">
        <v>149</v>
      </c>
      <c r="D588" s="3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3">
        <v>2019</v>
      </c>
    </row>
    <row r="589" spans="1:8" x14ac:dyDescent="0.3">
      <c r="A589" s="1" t="s">
        <v>150</v>
      </c>
      <c r="B589" s="2" t="s">
        <v>151</v>
      </c>
      <c r="C589" s="3" t="s">
        <v>152</v>
      </c>
      <c r="D589" s="3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3">
        <v>2019</v>
      </c>
    </row>
    <row r="590" spans="1:8" x14ac:dyDescent="0.3">
      <c r="A590" s="1" t="s">
        <v>153</v>
      </c>
      <c r="B590" s="2" t="s">
        <v>154</v>
      </c>
      <c r="C590" s="3" t="s">
        <v>155</v>
      </c>
      <c r="D590" s="3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3">
        <v>2019</v>
      </c>
    </row>
    <row r="591" spans="1:8" x14ac:dyDescent="0.3">
      <c r="A591" s="1" t="s">
        <v>156</v>
      </c>
      <c r="B591" s="2" t="s">
        <v>157</v>
      </c>
      <c r="C591" s="3" t="s">
        <v>158</v>
      </c>
      <c r="D591" s="3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3">
        <v>2019</v>
      </c>
    </row>
    <row r="592" spans="1:8" x14ac:dyDescent="0.3">
      <c r="A592" s="1" t="s">
        <v>0</v>
      </c>
      <c r="B592" s="2" t="s">
        <v>1</v>
      </c>
      <c r="C592" s="3" t="s">
        <v>2</v>
      </c>
      <c r="D592" s="3" t="s">
        <v>166</v>
      </c>
      <c r="E592" s="4">
        <v>232975.899</v>
      </c>
      <c r="F592" s="5">
        <v>386399.05200000003</v>
      </c>
      <c r="G592" s="6">
        <f t="shared" si="9"/>
        <v>0.6029411764705882</v>
      </c>
      <c r="H592" s="3">
        <v>2018</v>
      </c>
    </row>
    <row r="593" spans="1:8" x14ac:dyDescent="0.3">
      <c r="A593" s="1" t="s">
        <v>3</v>
      </c>
      <c r="B593" s="2" t="s">
        <v>4</v>
      </c>
      <c r="C593" s="3" t="s">
        <v>5</v>
      </c>
      <c r="D593" s="3" t="s">
        <v>166</v>
      </c>
      <c r="E593" s="4">
        <v>128224.78199999999</v>
      </c>
      <c r="F593" s="5">
        <v>314456.01299999998</v>
      </c>
      <c r="G593" s="6">
        <f t="shared" si="9"/>
        <v>0.40776699029126212</v>
      </c>
      <c r="H593" s="3">
        <v>2018</v>
      </c>
    </row>
    <row r="594" spans="1:8" x14ac:dyDescent="0.3">
      <c r="A594" s="1" t="s">
        <v>6</v>
      </c>
      <c r="B594" s="2" t="s">
        <v>7</v>
      </c>
      <c r="C594" s="3" t="s">
        <v>8</v>
      </c>
      <c r="D594" s="3" t="s">
        <v>166</v>
      </c>
      <c r="E594" s="4">
        <v>343494.10800000001</v>
      </c>
      <c r="F594" s="5">
        <v>257620.58100000003</v>
      </c>
      <c r="G594" s="6">
        <f t="shared" si="9"/>
        <v>1.3333333333333333</v>
      </c>
      <c r="H594" s="3">
        <v>2018</v>
      </c>
    </row>
    <row r="595" spans="1:8" x14ac:dyDescent="0.3">
      <c r="A595" s="1" t="s">
        <v>9</v>
      </c>
      <c r="B595" s="2" t="s">
        <v>10</v>
      </c>
      <c r="C595" s="3" t="s">
        <v>11</v>
      </c>
      <c r="D595" s="3" t="s">
        <v>166</v>
      </c>
      <c r="E595" s="4">
        <v>256430.98799999998</v>
      </c>
      <c r="F595" s="5">
        <v>308882.78100000002</v>
      </c>
      <c r="G595" s="6">
        <f t="shared" si="9"/>
        <v>0.83018867924528295</v>
      </c>
      <c r="H595" s="3">
        <v>2018</v>
      </c>
    </row>
    <row r="596" spans="1:8" x14ac:dyDescent="0.3">
      <c r="A596" s="1" t="s">
        <v>12</v>
      </c>
      <c r="B596" s="2" t="s">
        <v>13</v>
      </c>
      <c r="C596" s="3" t="s">
        <v>14</v>
      </c>
      <c r="D596" s="3" t="s">
        <v>166</v>
      </c>
      <c r="E596" s="4">
        <v>148680.63</v>
      </c>
      <c r="F596" s="5">
        <v>215586.9135</v>
      </c>
      <c r="G596" s="6">
        <f t="shared" si="9"/>
        <v>0.68965517241379315</v>
      </c>
      <c r="H596" s="3">
        <v>2018</v>
      </c>
    </row>
    <row r="597" spans="1:8" x14ac:dyDescent="0.3">
      <c r="A597" s="1" t="s">
        <v>12</v>
      </c>
      <c r="B597" s="2" t="s">
        <v>13</v>
      </c>
      <c r="C597" s="3" t="s">
        <v>15</v>
      </c>
      <c r="D597" s="3" t="s">
        <v>166</v>
      </c>
      <c r="E597" s="4">
        <v>136452.9375</v>
      </c>
      <c r="F597" s="5">
        <v>316570.815</v>
      </c>
      <c r="G597" s="6">
        <f t="shared" si="9"/>
        <v>0.43103448275862066</v>
      </c>
      <c r="H597" s="3">
        <v>2018</v>
      </c>
    </row>
    <row r="598" spans="1:8" x14ac:dyDescent="0.3">
      <c r="A598" s="1" t="s">
        <v>12</v>
      </c>
      <c r="B598" s="2" t="s">
        <v>13</v>
      </c>
      <c r="C598" s="3" t="s">
        <v>16</v>
      </c>
      <c r="D598" s="3" t="s">
        <v>166</v>
      </c>
      <c r="E598" s="4">
        <v>294516.37124999997</v>
      </c>
      <c r="F598" s="5">
        <v>282371.36625000002</v>
      </c>
      <c r="G598" s="6">
        <f t="shared" si="9"/>
        <v>1.0430107526881718</v>
      </c>
      <c r="H598" s="3">
        <v>2018</v>
      </c>
    </row>
    <row r="599" spans="1:8" x14ac:dyDescent="0.3">
      <c r="A599" s="1" t="s">
        <v>12</v>
      </c>
      <c r="B599" s="2" t="s">
        <v>13</v>
      </c>
      <c r="C599" s="3" t="s">
        <v>17</v>
      </c>
      <c r="D599" s="3" t="s">
        <v>166</v>
      </c>
      <c r="E599" s="4">
        <v>150723.639</v>
      </c>
      <c r="F599" s="5">
        <v>393936.78374999994</v>
      </c>
      <c r="G599" s="6">
        <f t="shared" si="9"/>
        <v>0.38260869565217398</v>
      </c>
      <c r="H599" s="3">
        <v>2018</v>
      </c>
    </row>
    <row r="600" spans="1:8" x14ac:dyDescent="0.3">
      <c r="A600" s="1" t="s">
        <v>18</v>
      </c>
      <c r="B600" s="2" t="s">
        <v>19</v>
      </c>
      <c r="C600" s="3" t="s">
        <v>20</v>
      </c>
      <c r="D600" s="3" t="s">
        <v>166</v>
      </c>
      <c r="E600" s="4">
        <v>146271.177</v>
      </c>
      <c r="F600" s="5">
        <v>117401.86575000001</v>
      </c>
      <c r="G600" s="6">
        <f t="shared" si="9"/>
        <v>1.2459016393442621</v>
      </c>
      <c r="H600" s="3">
        <v>2018</v>
      </c>
    </row>
    <row r="601" spans="1:8" x14ac:dyDescent="0.3">
      <c r="A601" s="1" t="s">
        <v>21</v>
      </c>
      <c r="B601" s="2" t="s">
        <v>22</v>
      </c>
      <c r="C601" s="3" t="s">
        <v>23</v>
      </c>
      <c r="D601" s="3" t="s">
        <v>166</v>
      </c>
      <c r="E601" s="4">
        <v>302215.212</v>
      </c>
      <c r="F601" s="5">
        <v>214069.10850000003</v>
      </c>
      <c r="G601" s="6">
        <f t="shared" si="9"/>
        <v>1.4117647058823528</v>
      </c>
      <c r="H601" s="3">
        <v>2018</v>
      </c>
    </row>
    <row r="602" spans="1:8" x14ac:dyDescent="0.3">
      <c r="A602" s="1" t="s">
        <v>24</v>
      </c>
      <c r="B602" s="2" t="s">
        <v>25</v>
      </c>
      <c r="C602" s="3" t="s">
        <v>26</v>
      </c>
      <c r="D602" s="3" t="s">
        <v>166</v>
      </c>
      <c r="E602" s="4">
        <v>198851.76</v>
      </c>
      <c r="F602" s="5">
        <v>248564.7</v>
      </c>
      <c r="G602" s="6">
        <f t="shared" si="9"/>
        <v>0.8</v>
      </c>
      <c r="H602" s="3">
        <v>2018</v>
      </c>
    </row>
    <row r="603" spans="1:8" x14ac:dyDescent="0.3">
      <c r="A603" s="1" t="s">
        <v>27</v>
      </c>
      <c r="B603" s="2" t="s">
        <v>28</v>
      </c>
      <c r="C603" s="3" t="s">
        <v>29</v>
      </c>
      <c r="D603" s="3" t="s">
        <v>166</v>
      </c>
      <c r="E603" s="4">
        <v>57048.117750000005</v>
      </c>
      <c r="F603" s="5">
        <v>80452.473750000005</v>
      </c>
      <c r="G603" s="6">
        <f t="shared" si="9"/>
        <v>0.70909090909090911</v>
      </c>
      <c r="H603" s="3">
        <v>2018</v>
      </c>
    </row>
    <row r="604" spans="1:8" x14ac:dyDescent="0.3">
      <c r="A604" s="1" t="s">
        <v>27</v>
      </c>
      <c r="B604" s="2" t="s">
        <v>28</v>
      </c>
      <c r="C604" s="3" t="s">
        <v>30</v>
      </c>
      <c r="D604" s="3" t="s">
        <v>166</v>
      </c>
      <c r="E604" s="4">
        <v>62725.320000000007</v>
      </c>
      <c r="F604" s="5">
        <v>237460.14</v>
      </c>
      <c r="G604" s="6">
        <f t="shared" si="9"/>
        <v>0.26415094339622641</v>
      </c>
      <c r="H604" s="3">
        <v>2018</v>
      </c>
    </row>
    <row r="605" spans="1:8" x14ac:dyDescent="0.3">
      <c r="A605" s="1" t="s">
        <v>31</v>
      </c>
      <c r="B605" s="2" t="s">
        <v>32</v>
      </c>
      <c r="C605" s="3" t="s">
        <v>33</v>
      </c>
      <c r="D605" s="3" t="s">
        <v>166</v>
      </c>
      <c r="E605" s="4">
        <v>124084.06200000001</v>
      </c>
      <c r="F605" s="5">
        <v>134424.40050000002</v>
      </c>
      <c r="G605" s="6">
        <f t="shared" si="9"/>
        <v>0.92307692307692302</v>
      </c>
      <c r="H605" s="3">
        <v>2018</v>
      </c>
    </row>
    <row r="606" spans="1:8" x14ac:dyDescent="0.3">
      <c r="A606" s="1" t="s">
        <v>34</v>
      </c>
      <c r="B606" s="2" t="s">
        <v>35</v>
      </c>
      <c r="C606" s="3" t="s">
        <v>36</v>
      </c>
      <c r="D606" s="3" t="s">
        <v>166</v>
      </c>
      <c r="E606" s="4">
        <v>493240.10399999999</v>
      </c>
      <c r="F606" s="5">
        <v>148999.61475000001</v>
      </c>
      <c r="G606" s="6">
        <f t="shared" si="9"/>
        <v>3.3103448275862069</v>
      </c>
      <c r="H606" s="3">
        <v>2018</v>
      </c>
    </row>
    <row r="607" spans="1:8" x14ac:dyDescent="0.3">
      <c r="A607" s="1" t="s">
        <v>37</v>
      </c>
      <c r="B607" s="2" t="s">
        <v>38</v>
      </c>
      <c r="C607" s="3" t="s">
        <v>39</v>
      </c>
      <c r="D607" s="3" t="s">
        <v>166</v>
      </c>
      <c r="E607" s="4">
        <v>236885.63399999999</v>
      </c>
      <c r="F607" s="5">
        <v>259916.18175000002</v>
      </c>
      <c r="G607" s="6">
        <f t="shared" si="9"/>
        <v>0.911392405063291</v>
      </c>
      <c r="H607" s="3">
        <v>2018</v>
      </c>
    </row>
    <row r="608" spans="1:8" x14ac:dyDescent="0.3">
      <c r="A608" s="1" t="s">
        <v>40</v>
      </c>
      <c r="B608" s="2" t="s">
        <v>41</v>
      </c>
      <c r="C608" s="3" t="s">
        <v>42</v>
      </c>
      <c r="D608" s="3" t="s">
        <v>166</v>
      </c>
      <c r="E608" s="4">
        <v>496245.79125000001</v>
      </c>
      <c r="F608" s="5">
        <v>175440.43124999999</v>
      </c>
      <c r="G608" s="6">
        <f t="shared" si="9"/>
        <v>2.8285714285714287</v>
      </c>
      <c r="H608" s="3">
        <v>2018</v>
      </c>
    </row>
    <row r="609" spans="1:8" x14ac:dyDescent="0.3">
      <c r="A609" s="1" t="s">
        <v>43</v>
      </c>
      <c r="B609" s="2" t="s">
        <v>44</v>
      </c>
      <c r="C609" s="3" t="s">
        <v>45</v>
      </c>
      <c r="D609" s="3" t="s">
        <v>166</v>
      </c>
      <c r="E609" s="4">
        <v>97352.887500000012</v>
      </c>
      <c r="F609" s="5">
        <v>115053.41250000001</v>
      </c>
      <c r="G609" s="6">
        <f t="shared" si="9"/>
        <v>0.84615384615384626</v>
      </c>
      <c r="H609" s="3">
        <v>2018</v>
      </c>
    </row>
    <row r="610" spans="1:8" x14ac:dyDescent="0.3">
      <c r="A610" s="1" t="s">
        <v>43</v>
      </c>
      <c r="B610" s="2" t="s">
        <v>44</v>
      </c>
      <c r="C610" s="3" t="s">
        <v>46</v>
      </c>
      <c r="D610" s="3" t="s">
        <v>166</v>
      </c>
      <c r="E610" s="4">
        <v>92975.42475000002</v>
      </c>
      <c r="F610" s="5">
        <v>96974.367750000005</v>
      </c>
      <c r="G610" s="6">
        <f t="shared" si="9"/>
        <v>0.95876288659793829</v>
      </c>
      <c r="H610" s="3">
        <v>2018</v>
      </c>
    </row>
    <row r="611" spans="1:8" x14ac:dyDescent="0.3">
      <c r="A611" s="1" t="s">
        <v>47</v>
      </c>
      <c r="B611" s="2" t="s">
        <v>48</v>
      </c>
      <c r="C611" s="3" t="s">
        <v>49</v>
      </c>
      <c r="D611" s="3" t="s">
        <v>166</v>
      </c>
      <c r="E611" s="4">
        <v>230190.09299999999</v>
      </c>
      <c r="F611" s="5">
        <v>101439.702</v>
      </c>
      <c r="G611" s="6">
        <f t="shared" si="9"/>
        <v>2.2692307692307692</v>
      </c>
      <c r="H611" s="3">
        <v>2018</v>
      </c>
    </row>
    <row r="612" spans="1:8" x14ac:dyDescent="0.3">
      <c r="A612" s="1" t="s">
        <v>50</v>
      </c>
      <c r="B612" s="2" t="s">
        <v>51</v>
      </c>
      <c r="C612" s="3" t="s">
        <v>52</v>
      </c>
      <c r="D612" s="3" t="s">
        <v>166</v>
      </c>
      <c r="E612" s="4">
        <v>27952.857</v>
      </c>
      <c r="F612" s="5">
        <v>22068.045000000002</v>
      </c>
      <c r="G612" s="6">
        <f t="shared" si="9"/>
        <v>1.2666666666666666</v>
      </c>
      <c r="H612" s="3">
        <v>2018</v>
      </c>
    </row>
    <row r="613" spans="1:8" x14ac:dyDescent="0.3">
      <c r="A613" s="1" t="s">
        <v>53</v>
      </c>
      <c r="B613" s="2" t="s">
        <v>54</v>
      </c>
      <c r="C613" s="3" t="s">
        <v>55</v>
      </c>
      <c r="D613" s="3" t="s">
        <v>166</v>
      </c>
      <c r="E613" s="4">
        <v>182780.7795</v>
      </c>
      <c r="F613" s="5">
        <v>447497.77049999998</v>
      </c>
      <c r="G613" s="6">
        <f t="shared" si="9"/>
        <v>0.40845070422535212</v>
      </c>
      <c r="H613" s="3">
        <v>2018</v>
      </c>
    </row>
    <row r="614" spans="1:8" x14ac:dyDescent="0.3">
      <c r="A614" s="1" t="s">
        <v>56</v>
      </c>
      <c r="B614" s="2" t="s">
        <v>57</v>
      </c>
      <c r="C614" s="3" t="s">
        <v>58</v>
      </c>
      <c r="D614" s="3" t="s">
        <v>166</v>
      </c>
      <c r="E614" s="4">
        <v>207497.29499999998</v>
      </c>
      <c r="F614" s="5">
        <v>154220.96250000002</v>
      </c>
      <c r="G614" s="6">
        <f t="shared" si="9"/>
        <v>1.3454545454545452</v>
      </c>
      <c r="H614" s="3">
        <v>2018</v>
      </c>
    </row>
    <row r="615" spans="1:8" x14ac:dyDescent="0.3">
      <c r="A615" s="1" t="s">
        <v>59</v>
      </c>
      <c r="B615" s="2" t="s">
        <v>60</v>
      </c>
      <c r="C615" s="3" t="s">
        <v>61</v>
      </c>
      <c r="D615" s="3" t="s">
        <v>166</v>
      </c>
      <c r="E615" s="4">
        <v>244553.62049999999</v>
      </c>
      <c r="F615" s="5">
        <v>151390.3365</v>
      </c>
      <c r="G615" s="6">
        <f t="shared" si="9"/>
        <v>1.6153846153846152</v>
      </c>
      <c r="H615" s="3">
        <v>2018</v>
      </c>
    </row>
    <row r="616" spans="1:8" x14ac:dyDescent="0.3">
      <c r="A616" s="1" t="s">
        <v>62</v>
      </c>
      <c r="B616" s="2" t="s">
        <v>63</v>
      </c>
      <c r="C616" s="3" t="s">
        <v>64</v>
      </c>
      <c r="D616" s="3" t="s">
        <v>166</v>
      </c>
      <c r="E616" s="4">
        <v>288271.49400000006</v>
      </c>
      <c r="F616" s="5">
        <v>267680.67300000001</v>
      </c>
      <c r="G616" s="6">
        <f t="shared" si="9"/>
        <v>1.0769230769230771</v>
      </c>
      <c r="H616" s="3">
        <v>2018</v>
      </c>
    </row>
    <row r="617" spans="1:8" x14ac:dyDescent="0.3">
      <c r="A617" s="1" t="s">
        <v>62</v>
      </c>
      <c r="B617" s="2" t="s">
        <v>63</v>
      </c>
      <c r="C617" s="3" t="s">
        <v>65</v>
      </c>
      <c r="D617" s="3" t="s">
        <v>166</v>
      </c>
      <c r="E617" s="4">
        <v>413150.54400000005</v>
      </c>
      <c r="F617" s="5">
        <v>703647.02025000018</v>
      </c>
      <c r="G617" s="6">
        <f t="shared" si="9"/>
        <v>0.58715596330275222</v>
      </c>
      <c r="H617" s="3">
        <v>2018</v>
      </c>
    </row>
    <row r="618" spans="1:8" x14ac:dyDescent="0.3">
      <c r="A618" s="1" t="s">
        <v>66</v>
      </c>
      <c r="B618" s="2" t="s">
        <v>67</v>
      </c>
      <c r="C618" s="3" t="s">
        <v>68</v>
      </c>
      <c r="D618" s="3" t="s">
        <v>166</v>
      </c>
      <c r="E618" s="4">
        <v>165967.19100000002</v>
      </c>
      <c r="F618" s="5">
        <v>229800.72600000002</v>
      </c>
      <c r="G618" s="6">
        <f t="shared" si="9"/>
        <v>0.72222222222222221</v>
      </c>
      <c r="H618" s="3">
        <v>2018</v>
      </c>
    </row>
    <row r="619" spans="1:8" x14ac:dyDescent="0.3">
      <c r="A619" s="1" t="s">
        <v>69</v>
      </c>
      <c r="B619" s="2" t="s">
        <v>70</v>
      </c>
      <c r="C619" s="3" t="s">
        <v>71</v>
      </c>
      <c r="D619" s="3" t="s">
        <v>166</v>
      </c>
      <c r="E619" s="4">
        <v>107365.31099999999</v>
      </c>
      <c r="F619" s="5">
        <v>79356.968999999997</v>
      </c>
      <c r="G619" s="6">
        <f t="shared" si="9"/>
        <v>1.3529411764705881</v>
      </c>
      <c r="H619" s="3">
        <v>2018</v>
      </c>
    </row>
    <row r="620" spans="1:8" x14ac:dyDescent="0.3">
      <c r="A620" s="1" t="s">
        <v>72</v>
      </c>
      <c r="B620" s="2" t="s">
        <v>73</v>
      </c>
      <c r="C620" s="3" t="s">
        <v>74</v>
      </c>
      <c r="D620" s="3" t="s">
        <v>166</v>
      </c>
      <c r="E620" s="4">
        <v>143141.90400000001</v>
      </c>
      <c r="F620" s="5">
        <v>101041.34400000001</v>
      </c>
      <c r="G620" s="6">
        <f t="shared" si="9"/>
        <v>1.4166666666666665</v>
      </c>
      <c r="H620" s="3">
        <v>2018</v>
      </c>
    </row>
    <row r="621" spans="1:8" x14ac:dyDescent="0.3">
      <c r="A621" s="1" t="s">
        <v>75</v>
      </c>
      <c r="B621" s="2" t="s">
        <v>76</v>
      </c>
      <c r="C621" s="3" t="s">
        <v>77</v>
      </c>
      <c r="D621" s="3" t="s">
        <v>166</v>
      </c>
      <c r="E621" s="4">
        <v>55851.660000000011</v>
      </c>
      <c r="F621" s="5">
        <v>19548.081000000006</v>
      </c>
      <c r="G621" s="6">
        <f t="shared" si="9"/>
        <v>2.8571428571428568</v>
      </c>
      <c r="H621" s="3">
        <v>2018</v>
      </c>
    </row>
    <row r="622" spans="1:8" x14ac:dyDescent="0.3">
      <c r="A622" s="1" t="s">
        <v>78</v>
      </c>
      <c r="B622" s="2" t="s">
        <v>79</v>
      </c>
      <c r="C622" s="3" t="s">
        <v>80</v>
      </c>
      <c r="D622" s="3" t="s">
        <v>166</v>
      </c>
      <c r="E622" s="4">
        <v>124792.34625</v>
      </c>
      <c r="F622" s="5">
        <v>227399.38649999999</v>
      </c>
      <c r="G622" s="6">
        <f t="shared" si="9"/>
        <v>0.54878048780487809</v>
      </c>
      <c r="H622" s="3">
        <v>2018</v>
      </c>
    </row>
    <row r="623" spans="1:8" x14ac:dyDescent="0.3">
      <c r="A623" s="1" t="s">
        <v>81</v>
      </c>
      <c r="B623" s="2" t="s">
        <v>82</v>
      </c>
      <c r="C623" s="3" t="s">
        <v>83</v>
      </c>
      <c r="D623" s="3" t="s">
        <v>166</v>
      </c>
      <c r="E623" s="4">
        <v>59832.73575</v>
      </c>
      <c r="F623" s="5">
        <v>65623.000500000009</v>
      </c>
      <c r="G623" s="6">
        <f t="shared" si="9"/>
        <v>0.91176470588235281</v>
      </c>
      <c r="H623" s="3">
        <v>2018</v>
      </c>
    </row>
    <row r="624" spans="1:8" x14ac:dyDescent="0.3">
      <c r="A624" s="1" t="s">
        <v>84</v>
      </c>
      <c r="B624" s="2" t="s">
        <v>85</v>
      </c>
      <c r="C624" s="3" t="s">
        <v>86</v>
      </c>
      <c r="D624" s="3" t="s">
        <v>166</v>
      </c>
      <c r="E624" s="4">
        <v>330737.74200000003</v>
      </c>
      <c r="F624" s="5">
        <v>303553.81800000003</v>
      </c>
      <c r="G624" s="6">
        <f t="shared" si="9"/>
        <v>1.0895522388059702</v>
      </c>
      <c r="H624" s="3">
        <v>2018</v>
      </c>
    </row>
    <row r="625" spans="1:8" x14ac:dyDescent="0.3">
      <c r="A625" s="1" t="s">
        <v>87</v>
      </c>
      <c r="B625" s="2" t="s">
        <v>88</v>
      </c>
      <c r="C625" s="3" t="s">
        <v>89</v>
      </c>
      <c r="D625" s="3" t="s">
        <v>166</v>
      </c>
      <c r="E625" s="4">
        <v>135199.66500000001</v>
      </c>
      <c r="F625" s="5">
        <v>160777.98000000001</v>
      </c>
      <c r="G625" s="6">
        <f t="shared" si="9"/>
        <v>0.84090909090909094</v>
      </c>
      <c r="H625" s="3">
        <v>2018</v>
      </c>
    </row>
    <row r="626" spans="1:8" x14ac:dyDescent="0.3">
      <c r="A626" s="1" t="s">
        <v>90</v>
      </c>
      <c r="B626" s="2" t="s">
        <v>91</v>
      </c>
      <c r="C626" s="3" t="s">
        <v>92</v>
      </c>
      <c r="D626" s="3" t="s">
        <v>166</v>
      </c>
      <c r="E626" s="4">
        <v>39959.831249999996</v>
      </c>
      <c r="F626" s="5">
        <v>45820.606499999994</v>
      </c>
      <c r="G626" s="6">
        <f t="shared" si="9"/>
        <v>0.87209302325581395</v>
      </c>
      <c r="H626" s="3">
        <v>2018</v>
      </c>
    </row>
    <row r="627" spans="1:8" x14ac:dyDescent="0.3">
      <c r="A627" s="1" t="s">
        <v>93</v>
      </c>
      <c r="B627" s="2" t="s">
        <v>94</v>
      </c>
      <c r="C627" s="3" t="s">
        <v>95</v>
      </c>
      <c r="D627" s="3" t="s">
        <v>166</v>
      </c>
      <c r="E627" s="4">
        <v>137001.61800000002</v>
      </c>
      <c r="F627" s="5">
        <v>291567.54599999997</v>
      </c>
      <c r="G627" s="6">
        <f t="shared" si="9"/>
        <v>0.46987951807228928</v>
      </c>
      <c r="H627" s="3">
        <v>2018</v>
      </c>
    </row>
    <row r="628" spans="1:8" x14ac:dyDescent="0.3">
      <c r="A628" s="1" t="s">
        <v>96</v>
      </c>
      <c r="B628" s="2" t="s">
        <v>97</v>
      </c>
      <c r="C628" s="3" t="s">
        <v>98</v>
      </c>
      <c r="D628" s="3" t="s">
        <v>166</v>
      </c>
      <c r="E628" s="4">
        <v>20182.12875</v>
      </c>
      <c r="F628" s="5">
        <v>19605.496500000005</v>
      </c>
      <c r="G628" s="6">
        <f t="shared" si="9"/>
        <v>1.029411764705882</v>
      </c>
      <c r="H628" s="3">
        <v>2018</v>
      </c>
    </row>
    <row r="629" spans="1:8" x14ac:dyDescent="0.3">
      <c r="A629" s="1" t="s">
        <v>99</v>
      </c>
      <c r="B629" s="2" t="s">
        <v>100</v>
      </c>
      <c r="C629" s="3" t="s">
        <v>101</v>
      </c>
      <c r="D629" s="3" t="s">
        <v>166</v>
      </c>
      <c r="E629" s="4">
        <v>52566.117749999998</v>
      </c>
      <c r="F629" s="5">
        <v>195763.47300000003</v>
      </c>
      <c r="G629" s="6">
        <f t="shared" si="9"/>
        <v>0.26851851851851849</v>
      </c>
      <c r="H629" s="3">
        <v>2018</v>
      </c>
    </row>
    <row r="630" spans="1:8" x14ac:dyDescent="0.3">
      <c r="A630" s="1" t="s">
        <v>102</v>
      </c>
      <c r="B630" s="2" t="s">
        <v>103</v>
      </c>
      <c r="C630" s="3" t="s">
        <v>104</v>
      </c>
      <c r="D630" s="3" t="s">
        <v>166</v>
      </c>
      <c r="E630" s="4">
        <v>151904.943</v>
      </c>
      <c r="F630" s="5">
        <v>344865.27600000001</v>
      </c>
      <c r="G630" s="6">
        <f t="shared" si="9"/>
        <v>0.44047619047619047</v>
      </c>
      <c r="H630" s="3">
        <v>2018</v>
      </c>
    </row>
    <row r="631" spans="1:8" x14ac:dyDescent="0.3">
      <c r="A631" s="1" t="s">
        <v>105</v>
      </c>
      <c r="B631" s="2" t="s">
        <v>106</v>
      </c>
      <c r="C631" s="3" t="s">
        <v>107</v>
      </c>
      <c r="D631" s="3" t="s">
        <v>166</v>
      </c>
      <c r="E631" s="4">
        <v>264431.2635</v>
      </c>
      <c r="F631" s="5">
        <v>323193.76650000003</v>
      </c>
      <c r="G631" s="6">
        <f t="shared" si="9"/>
        <v>0.81818181818181812</v>
      </c>
      <c r="H631" s="3">
        <v>2018</v>
      </c>
    </row>
    <row r="632" spans="1:8" x14ac:dyDescent="0.3">
      <c r="A632" s="1" t="s">
        <v>105</v>
      </c>
      <c r="B632" s="2" t="s">
        <v>106</v>
      </c>
      <c r="C632" s="3" t="s">
        <v>108</v>
      </c>
      <c r="D632" s="3" t="s">
        <v>166</v>
      </c>
      <c r="E632" s="4">
        <v>47639.096999999994</v>
      </c>
      <c r="F632" s="5">
        <v>98526.314249999996</v>
      </c>
      <c r="G632" s="6">
        <f t="shared" si="9"/>
        <v>0.48351648351648346</v>
      </c>
      <c r="H632" s="3">
        <v>2018</v>
      </c>
    </row>
    <row r="633" spans="1:8" x14ac:dyDescent="0.3">
      <c r="A633" s="1" t="s">
        <v>105</v>
      </c>
      <c r="B633" s="2" t="s">
        <v>106</v>
      </c>
      <c r="C633" s="3" t="s">
        <v>109</v>
      </c>
      <c r="D633" s="3" t="s">
        <v>166</v>
      </c>
      <c r="E633" s="4">
        <v>518103.13500000007</v>
      </c>
      <c r="F633" s="5">
        <v>743630.3820000001</v>
      </c>
      <c r="G633" s="6">
        <f t="shared" si="9"/>
        <v>0.69672131147540983</v>
      </c>
      <c r="H633" s="3">
        <v>2018</v>
      </c>
    </row>
    <row r="634" spans="1:8" x14ac:dyDescent="0.3">
      <c r="A634" s="1" t="s">
        <v>110</v>
      </c>
      <c r="B634" s="2" t="s">
        <v>111</v>
      </c>
      <c r="C634" s="3" t="s">
        <v>112</v>
      </c>
      <c r="D634" s="3" t="s">
        <v>166</v>
      </c>
      <c r="E634" s="4">
        <v>219106.80900000001</v>
      </c>
      <c r="F634" s="5">
        <v>126224.57475000001</v>
      </c>
      <c r="G634" s="6">
        <f t="shared" si="9"/>
        <v>1.7358490566037734</v>
      </c>
      <c r="H634" s="3">
        <v>2018</v>
      </c>
    </row>
    <row r="635" spans="1:8" x14ac:dyDescent="0.3">
      <c r="A635" s="1" t="s">
        <v>113</v>
      </c>
      <c r="B635" s="2" t="s">
        <v>114</v>
      </c>
      <c r="C635" s="3" t="s">
        <v>115</v>
      </c>
      <c r="D635" s="3" t="s">
        <v>166</v>
      </c>
      <c r="E635" s="4">
        <v>465758.88975000003</v>
      </c>
      <c r="F635" s="5">
        <v>437531.07825000002</v>
      </c>
      <c r="G635" s="6">
        <f t="shared" si="9"/>
        <v>1.064516129032258</v>
      </c>
      <c r="H635" s="3">
        <v>2018</v>
      </c>
    </row>
    <row r="636" spans="1:8" x14ac:dyDescent="0.3">
      <c r="A636" s="1" t="s">
        <v>116</v>
      </c>
      <c r="B636" s="2" t="s">
        <v>117</v>
      </c>
      <c r="C636" s="3" t="s">
        <v>118</v>
      </c>
      <c r="D636" s="3" t="s">
        <v>166</v>
      </c>
      <c r="E636" s="4">
        <v>113506.02900000001</v>
      </c>
      <c r="F636" s="5">
        <v>309958.77149999997</v>
      </c>
      <c r="G636" s="6">
        <f t="shared" si="9"/>
        <v>0.36619718309859162</v>
      </c>
      <c r="H636" s="3">
        <v>2018</v>
      </c>
    </row>
    <row r="637" spans="1:8" x14ac:dyDescent="0.3">
      <c r="A637" s="1" t="s">
        <v>119</v>
      </c>
      <c r="B637" s="2" t="s">
        <v>120</v>
      </c>
      <c r="C637" s="3" t="s">
        <v>121</v>
      </c>
      <c r="D637" s="3" t="s">
        <v>166</v>
      </c>
      <c r="E637" s="4">
        <v>89712.927000000025</v>
      </c>
      <c r="F637" s="5">
        <v>226920.93300000005</v>
      </c>
      <c r="G637" s="6">
        <f t="shared" si="9"/>
        <v>0.39534883720930236</v>
      </c>
      <c r="H637" s="3">
        <v>2018</v>
      </c>
    </row>
    <row r="638" spans="1:8" x14ac:dyDescent="0.3">
      <c r="A638" s="1" t="s">
        <v>122</v>
      </c>
      <c r="B638" s="2" t="s">
        <v>123</v>
      </c>
      <c r="C638" s="3" t="s">
        <v>124</v>
      </c>
      <c r="D638" s="3" t="s">
        <v>166</v>
      </c>
      <c r="E638" s="4">
        <v>30992.456249999999</v>
      </c>
      <c r="F638" s="5">
        <v>67297.904999999999</v>
      </c>
      <c r="G638" s="6">
        <f t="shared" si="9"/>
        <v>0.46052631578947367</v>
      </c>
      <c r="H638" s="3">
        <v>2018</v>
      </c>
    </row>
    <row r="639" spans="1:8" x14ac:dyDescent="0.3">
      <c r="A639" s="1" t="s">
        <v>125</v>
      </c>
      <c r="B639" s="2" t="s">
        <v>126</v>
      </c>
      <c r="C639" s="3" t="s">
        <v>127</v>
      </c>
      <c r="D639" s="3" t="s">
        <v>166</v>
      </c>
      <c r="E639" s="4">
        <v>268143.75</v>
      </c>
      <c r="F639" s="5">
        <v>254736.5625</v>
      </c>
      <c r="G639" s="6">
        <f t="shared" si="9"/>
        <v>1.0526315789473684</v>
      </c>
      <c r="H639" s="3">
        <v>2018</v>
      </c>
    </row>
    <row r="640" spans="1:8" x14ac:dyDescent="0.3">
      <c r="A640" s="1" t="s">
        <v>128</v>
      </c>
      <c r="B640" s="2" t="s">
        <v>129</v>
      </c>
      <c r="C640" s="3" t="s">
        <v>130</v>
      </c>
      <c r="D640" s="3" t="s">
        <v>166</v>
      </c>
      <c r="E640" s="4">
        <v>232785.09</v>
      </c>
      <c r="F640" s="5">
        <v>240676.11</v>
      </c>
      <c r="G640" s="6">
        <f t="shared" si="9"/>
        <v>0.96721311475409844</v>
      </c>
      <c r="H640" s="3">
        <v>2018</v>
      </c>
    </row>
    <row r="641" spans="1:8" x14ac:dyDescent="0.3">
      <c r="A641" s="1" t="s">
        <v>131</v>
      </c>
      <c r="B641" s="2" t="s">
        <v>132</v>
      </c>
      <c r="C641" s="3" t="s">
        <v>133</v>
      </c>
      <c r="D641" s="3" t="s">
        <v>166</v>
      </c>
      <c r="E641" s="4">
        <v>200753.96400000001</v>
      </c>
      <c r="F641" s="5">
        <v>351319.43700000003</v>
      </c>
      <c r="G641" s="6">
        <f t="shared" si="9"/>
        <v>0.5714285714285714</v>
      </c>
      <c r="H641" s="3">
        <v>2018</v>
      </c>
    </row>
    <row r="642" spans="1:8" x14ac:dyDescent="0.3">
      <c r="A642" s="1" t="s">
        <v>134</v>
      </c>
      <c r="B642" s="2" t="s">
        <v>135</v>
      </c>
      <c r="C642" s="3" t="s">
        <v>136</v>
      </c>
      <c r="D642" s="3" t="s">
        <v>166</v>
      </c>
      <c r="E642" s="4">
        <v>196736.68800000002</v>
      </c>
      <c r="F642" s="5">
        <v>657838.30050000001</v>
      </c>
      <c r="G642" s="6">
        <f t="shared" si="9"/>
        <v>0.2990654205607477</v>
      </c>
      <c r="H642" s="3">
        <v>2018</v>
      </c>
    </row>
    <row r="643" spans="1:8" x14ac:dyDescent="0.3">
      <c r="A643" s="1" t="s">
        <v>134</v>
      </c>
      <c r="B643" s="2" t="s">
        <v>135</v>
      </c>
      <c r="C643" s="3" t="s">
        <v>137</v>
      </c>
      <c r="D643" s="3" t="s">
        <v>166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3">
        <v>2018</v>
      </c>
    </row>
    <row r="644" spans="1:8" x14ac:dyDescent="0.3">
      <c r="A644" s="1" t="s">
        <v>138</v>
      </c>
      <c r="B644" s="2" t="s">
        <v>139</v>
      </c>
      <c r="C644" s="3" t="s">
        <v>140</v>
      </c>
      <c r="D644" s="3" t="s">
        <v>166</v>
      </c>
      <c r="E644" s="4">
        <v>544062.15</v>
      </c>
      <c r="F644" s="5">
        <v>309256.38</v>
      </c>
      <c r="G644" s="6">
        <f t="shared" si="10"/>
        <v>1.7592592592592593</v>
      </c>
      <c r="H644" s="3">
        <v>2018</v>
      </c>
    </row>
    <row r="645" spans="1:8" x14ac:dyDescent="0.3">
      <c r="A645" s="1" t="s">
        <v>141</v>
      </c>
      <c r="B645" s="2" t="s">
        <v>142</v>
      </c>
      <c r="C645" s="3" t="s">
        <v>143</v>
      </c>
      <c r="D645" s="3" t="s">
        <v>166</v>
      </c>
      <c r="E645" s="4">
        <v>38334.991499999996</v>
      </c>
      <c r="F645" s="5">
        <v>33824.9925</v>
      </c>
      <c r="G645" s="6">
        <f t="shared" si="10"/>
        <v>1.1333333333333333</v>
      </c>
      <c r="H645" s="3">
        <v>2018</v>
      </c>
    </row>
    <row r="646" spans="1:8" x14ac:dyDescent="0.3">
      <c r="A646" s="1" t="s">
        <v>144</v>
      </c>
      <c r="B646" s="2" t="s">
        <v>145</v>
      </c>
      <c r="C646" s="3" t="s">
        <v>146</v>
      </c>
      <c r="D646" s="3" t="s">
        <v>166</v>
      </c>
      <c r="E646" s="4">
        <v>314847.97875000001</v>
      </c>
      <c r="F646" s="5">
        <v>188908.78725000002</v>
      </c>
      <c r="G646" s="6">
        <f t="shared" si="10"/>
        <v>1.6666666666666665</v>
      </c>
      <c r="H646" s="3">
        <v>2018</v>
      </c>
    </row>
    <row r="647" spans="1:8" x14ac:dyDescent="0.3">
      <c r="A647" s="1" t="s">
        <v>147</v>
      </c>
      <c r="B647" s="2" t="s">
        <v>148</v>
      </c>
      <c r="C647" s="3" t="s">
        <v>149</v>
      </c>
      <c r="D647" s="3" t="s">
        <v>166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3">
        <v>2018</v>
      </c>
    </row>
    <row r="648" spans="1:8" x14ac:dyDescent="0.3">
      <c r="A648" s="1" t="s">
        <v>150</v>
      </c>
      <c r="B648" s="2" t="s">
        <v>151</v>
      </c>
      <c r="C648" s="3" t="s">
        <v>152</v>
      </c>
      <c r="D648" s="3" t="s">
        <v>166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3">
        <v>2018</v>
      </c>
    </row>
    <row r="649" spans="1:8" x14ac:dyDescent="0.3">
      <c r="A649" s="1" t="s">
        <v>153</v>
      </c>
      <c r="B649" s="2" t="s">
        <v>154</v>
      </c>
      <c r="C649" s="3" t="s">
        <v>155</v>
      </c>
      <c r="D649" s="3" t="s">
        <v>166</v>
      </c>
      <c r="E649" s="4">
        <v>230948.82</v>
      </c>
      <c r="F649" s="5">
        <v>736539.48</v>
      </c>
      <c r="G649" s="6">
        <f t="shared" si="10"/>
        <v>0.3135593220338983</v>
      </c>
      <c r="H649" s="3">
        <v>2018</v>
      </c>
    </row>
    <row r="650" spans="1:8" x14ac:dyDescent="0.3">
      <c r="A650" s="1" t="s">
        <v>156</v>
      </c>
      <c r="B650" s="2" t="s">
        <v>157</v>
      </c>
      <c r="C650" s="3" t="s">
        <v>158</v>
      </c>
      <c r="D650" s="3" t="s">
        <v>166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3">
        <v>2018</v>
      </c>
    </row>
    <row r="651" spans="1:8" x14ac:dyDescent="0.3">
      <c r="A651" s="1" t="s">
        <v>0</v>
      </c>
      <c r="B651" s="2" t="s">
        <v>1</v>
      </c>
      <c r="C651" s="3" t="s">
        <v>2</v>
      </c>
      <c r="D651" s="3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3">
        <v>2018</v>
      </c>
    </row>
    <row r="652" spans="1:8" x14ac:dyDescent="0.3">
      <c r="A652" s="1" t="s">
        <v>3</v>
      </c>
      <c r="B652" s="2" t="s">
        <v>4</v>
      </c>
      <c r="C652" s="3" t="s">
        <v>5</v>
      </c>
      <c r="D652" s="3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3">
        <v>2018</v>
      </c>
    </row>
    <row r="653" spans="1:8" x14ac:dyDescent="0.3">
      <c r="A653" s="1" t="s">
        <v>6</v>
      </c>
      <c r="B653" s="2" t="s">
        <v>7</v>
      </c>
      <c r="C653" s="3" t="s">
        <v>8</v>
      </c>
      <c r="D653" s="3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3">
        <v>2018</v>
      </c>
    </row>
    <row r="654" spans="1:8" x14ac:dyDescent="0.3">
      <c r="A654" s="1" t="s">
        <v>9</v>
      </c>
      <c r="B654" s="2" t="s">
        <v>10</v>
      </c>
      <c r="C654" s="3" t="s">
        <v>11</v>
      </c>
      <c r="D654" s="3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3">
        <v>2018</v>
      </c>
    </row>
    <row r="655" spans="1:8" x14ac:dyDescent="0.3">
      <c r="A655" s="1" t="s">
        <v>12</v>
      </c>
      <c r="B655" s="2" t="s">
        <v>13</v>
      </c>
      <c r="C655" s="3" t="s">
        <v>14</v>
      </c>
      <c r="D655" s="3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3">
        <v>2018</v>
      </c>
    </row>
    <row r="656" spans="1:8" x14ac:dyDescent="0.3">
      <c r="A656" s="1" t="s">
        <v>12</v>
      </c>
      <c r="B656" s="2" t="s">
        <v>13</v>
      </c>
      <c r="C656" s="3" t="s">
        <v>15</v>
      </c>
      <c r="D656" s="3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3">
        <v>2018</v>
      </c>
    </row>
    <row r="657" spans="1:8" x14ac:dyDescent="0.3">
      <c r="A657" s="1" t="s">
        <v>12</v>
      </c>
      <c r="B657" s="2" t="s">
        <v>13</v>
      </c>
      <c r="C657" s="3" t="s">
        <v>16</v>
      </c>
      <c r="D657" s="3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3">
        <v>2018</v>
      </c>
    </row>
    <row r="658" spans="1:8" x14ac:dyDescent="0.3">
      <c r="A658" s="1" t="s">
        <v>12</v>
      </c>
      <c r="B658" s="2" t="s">
        <v>13</v>
      </c>
      <c r="C658" s="3" t="s">
        <v>17</v>
      </c>
      <c r="D658" s="3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3">
        <v>2018</v>
      </c>
    </row>
    <row r="659" spans="1:8" x14ac:dyDescent="0.3">
      <c r="A659" s="1" t="s">
        <v>18</v>
      </c>
      <c r="B659" s="2" t="s">
        <v>19</v>
      </c>
      <c r="C659" s="3" t="s">
        <v>20</v>
      </c>
      <c r="D659" s="3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3">
        <v>2018</v>
      </c>
    </row>
    <row r="660" spans="1:8" x14ac:dyDescent="0.3">
      <c r="A660" s="1" t="s">
        <v>21</v>
      </c>
      <c r="B660" s="2" t="s">
        <v>22</v>
      </c>
      <c r="C660" s="3" t="s">
        <v>23</v>
      </c>
      <c r="D660" s="3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3">
        <v>2018</v>
      </c>
    </row>
    <row r="661" spans="1:8" x14ac:dyDescent="0.3">
      <c r="A661" s="1" t="s">
        <v>24</v>
      </c>
      <c r="B661" s="2" t="s">
        <v>25</v>
      </c>
      <c r="C661" s="3" t="s">
        <v>26</v>
      </c>
      <c r="D661" s="3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3">
        <v>2018</v>
      </c>
    </row>
    <row r="662" spans="1:8" x14ac:dyDescent="0.3">
      <c r="A662" s="1" t="s">
        <v>27</v>
      </c>
      <c r="B662" s="2" t="s">
        <v>28</v>
      </c>
      <c r="C662" s="3" t="s">
        <v>29</v>
      </c>
      <c r="D662" s="3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3">
        <v>2018</v>
      </c>
    </row>
    <row r="663" spans="1:8" x14ac:dyDescent="0.3">
      <c r="A663" s="1" t="s">
        <v>27</v>
      </c>
      <c r="B663" s="2" t="s">
        <v>28</v>
      </c>
      <c r="C663" s="3" t="s">
        <v>30</v>
      </c>
      <c r="D663" s="3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3">
        <v>2018</v>
      </c>
    </row>
    <row r="664" spans="1:8" x14ac:dyDescent="0.3">
      <c r="A664" s="1" t="s">
        <v>31</v>
      </c>
      <c r="B664" s="2" t="s">
        <v>32</v>
      </c>
      <c r="C664" s="3" t="s">
        <v>33</v>
      </c>
      <c r="D664" s="3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3">
        <v>2018</v>
      </c>
    </row>
    <row r="665" spans="1:8" x14ac:dyDescent="0.3">
      <c r="A665" s="1" t="s">
        <v>34</v>
      </c>
      <c r="B665" s="2" t="s">
        <v>35</v>
      </c>
      <c r="C665" s="3" t="s">
        <v>36</v>
      </c>
      <c r="D665" s="3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3">
        <v>2018</v>
      </c>
    </row>
    <row r="666" spans="1:8" x14ac:dyDescent="0.3">
      <c r="A666" s="1" t="s">
        <v>37</v>
      </c>
      <c r="B666" s="2" t="s">
        <v>38</v>
      </c>
      <c r="C666" s="3" t="s">
        <v>39</v>
      </c>
      <c r="D666" s="3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3">
        <v>2018</v>
      </c>
    </row>
    <row r="667" spans="1:8" x14ac:dyDescent="0.3">
      <c r="A667" s="1" t="s">
        <v>40</v>
      </c>
      <c r="B667" s="2" t="s">
        <v>41</v>
      </c>
      <c r="C667" s="3" t="s">
        <v>42</v>
      </c>
      <c r="D667" s="3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3">
        <v>2018</v>
      </c>
    </row>
    <row r="668" spans="1:8" x14ac:dyDescent="0.3">
      <c r="A668" s="1" t="s">
        <v>43</v>
      </c>
      <c r="B668" s="2" t="s">
        <v>44</v>
      </c>
      <c r="C668" s="3" t="s">
        <v>45</v>
      </c>
      <c r="D668" s="3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3">
        <v>2018</v>
      </c>
    </row>
    <row r="669" spans="1:8" x14ac:dyDescent="0.3">
      <c r="A669" s="1" t="s">
        <v>43</v>
      </c>
      <c r="B669" s="2" t="s">
        <v>44</v>
      </c>
      <c r="C669" s="3" t="s">
        <v>46</v>
      </c>
      <c r="D669" s="3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3">
        <v>2018</v>
      </c>
    </row>
    <row r="670" spans="1:8" x14ac:dyDescent="0.3">
      <c r="A670" s="1" t="s">
        <v>47</v>
      </c>
      <c r="B670" s="2" t="s">
        <v>48</v>
      </c>
      <c r="C670" s="3" t="s">
        <v>49</v>
      </c>
      <c r="D670" s="3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3">
        <v>2018</v>
      </c>
    </row>
    <row r="671" spans="1:8" x14ac:dyDescent="0.3">
      <c r="A671" s="1" t="s">
        <v>50</v>
      </c>
      <c r="B671" s="2" t="s">
        <v>51</v>
      </c>
      <c r="C671" s="3" t="s">
        <v>52</v>
      </c>
      <c r="D671" s="3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3">
        <v>2018</v>
      </c>
    </row>
    <row r="672" spans="1:8" x14ac:dyDescent="0.3">
      <c r="A672" s="1" t="s">
        <v>53</v>
      </c>
      <c r="B672" s="2" t="s">
        <v>54</v>
      </c>
      <c r="C672" s="3" t="s">
        <v>55</v>
      </c>
      <c r="D672" s="3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3">
        <v>2018</v>
      </c>
    </row>
    <row r="673" spans="1:8" x14ac:dyDescent="0.3">
      <c r="A673" s="1" t="s">
        <v>56</v>
      </c>
      <c r="B673" s="2" t="s">
        <v>57</v>
      </c>
      <c r="C673" s="3" t="s">
        <v>58</v>
      </c>
      <c r="D673" s="3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3">
        <v>2018</v>
      </c>
    </row>
    <row r="674" spans="1:8" x14ac:dyDescent="0.3">
      <c r="A674" s="1" t="s">
        <v>59</v>
      </c>
      <c r="B674" s="2" t="s">
        <v>60</v>
      </c>
      <c r="C674" s="3" t="s">
        <v>61</v>
      </c>
      <c r="D674" s="3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3">
        <v>2018</v>
      </c>
    </row>
    <row r="675" spans="1:8" x14ac:dyDescent="0.3">
      <c r="A675" s="1" t="s">
        <v>62</v>
      </c>
      <c r="B675" s="2" t="s">
        <v>63</v>
      </c>
      <c r="C675" s="3" t="s">
        <v>64</v>
      </c>
      <c r="D675" s="3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3">
        <v>2018</v>
      </c>
    </row>
    <row r="676" spans="1:8" x14ac:dyDescent="0.3">
      <c r="A676" s="1" t="s">
        <v>62</v>
      </c>
      <c r="B676" s="2" t="s">
        <v>63</v>
      </c>
      <c r="C676" s="3" t="s">
        <v>65</v>
      </c>
      <c r="D676" s="3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3">
        <v>2018</v>
      </c>
    </row>
    <row r="677" spans="1:8" x14ac:dyDescent="0.3">
      <c r="A677" s="1" t="s">
        <v>66</v>
      </c>
      <c r="B677" s="2" t="s">
        <v>67</v>
      </c>
      <c r="C677" s="3" t="s">
        <v>68</v>
      </c>
      <c r="D677" s="3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3">
        <v>2018</v>
      </c>
    </row>
    <row r="678" spans="1:8" x14ac:dyDescent="0.3">
      <c r="A678" s="1" t="s">
        <v>69</v>
      </c>
      <c r="B678" s="2" t="s">
        <v>70</v>
      </c>
      <c r="C678" s="3" t="s">
        <v>71</v>
      </c>
      <c r="D678" s="3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3">
        <v>2018</v>
      </c>
    </row>
    <row r="679" spans="1:8" x14ac:dyDescent="0.3">
      <c r="A679" s="1" t="s">
        <v>72</v>
      </c>
      <c r="B679" s="2" t="s">
        <v>73</v>
      </c>
      <c r="C679" s="3" t="s">
        <v>74</v>
      </c>
      <c r="D679" s="3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3">
        <v>2018</v>
      </c>
    </row>
    <row r="680" spans="1:8" x14ac:dyDescent="0.3">
      <c r="A680" s="1" t="s">
        <v>75</v>
      </c>
      <c r="B680" s="2" t="s">
        <v>76</v>
      </c>
      <c r="C680" s="3" t="s">
        <v>77</v>
      </c>
      <c r="D680" s="3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3">
        <v>2018</v>
      </c>
    </row>
    <row r="681" spans="1:8" x14ac:dyDescent="0.3">
      <c r="A681" s="1" t="s">
        <v>78</v>
      </c>
      <c r="B681" s="2" t="s">
        <v>79</v>
      </c>
      <c r="C681" s="3" t="s">
        <v>80</v>
      </c>
      <c r="D681" s="3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3">
        <v>2018</v>
      </c>
    </row>
    <row r="682" spans="1:8" x14ac:dyDescent="0.3">
      <c r="A682" s="1" t="s">
        <v>81</v>
      </c>
      <c r="B682" s="2" t="s">
        <v>82</v>
      </c>
      <c r="C682" s="3" t="s">
        <v>83</v>
      </c>
      <c r="D682" s="3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3">
        <v>2018</v>
      </c>
    </row>
    <row r="683" spans="1:8" x14ac:dyDescent="0.3">
      <c r="A683" s="1" t="s">
        <v>84</v>
      </c>
      <c r="B683" s="2" t="s">
        <v>85</v>
      </c>
      <c r="C683" s="3" t="s">
        <v>86</v>
      </c>
      <c r="D683" s="3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3">
        <v>2018</v>
      </c>
    </row>
    <row r="684" spans="1:8" x14ac:dyDescent="0.3">
      <c r="A684" s="1" t="s">
        <v>87</v>
      </c>
      <c r="B684" s="2" t="s">
        <v>88</v>
      </c>
      <c r="C684" s="3" t="s">
        <v>89</v>
      </c>
      <c r="D684" s="3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3">
        <v>2018</v>
      </c>
    </row>
    <row r="685" spans="1:8" x14ac:dyDescent="0.3">
      <c r="A685" s="1" t="s">
        <v>90</v>
      </c>
      <c r="B685" s="2" t="s">
        <v>91</v>
      </c>
      <c r="C685" s="3" t="s">
        <v>92</v>
      </c>
      <c r="D685" s="3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3">
        <v>2018</v>
      </c>
    </row>
    <row r="686" spans="1:8" x14ac:dyDescent="0.3">
      <c r="A686" s="1" t="s">
        <v>93</v>
      </c>
      <c r="B686" s="2" t="s">
        <v>94</v>
      </c>
      <c r="C686" s="3" t="s">
        <v>95</v>
      </c>
      <c r="D686" s="3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3">
        <v>2018</v>
      </c>
    </row>
    <row r="687" spans="1:8" x14ac:dyDescent="0.3">
      <c r="A687" s="1" t="s">
        <v>96</v>
      </c>
      <c r="B687" s="2" t="s">
        <v>97</v>
      </c>
      <c r="C687" s="3" t="s">
        <v>98</v>
      </c>
      <c r="D687" s="3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3">
        <v>2018</v>
      </c>
    </row>
    <row r="688" spans="1:8" x14ac:dyDescent="0.3">
      <c r="A688" s="1" t="s">
        <v>99</v>
      </c>
      <c r="B688" s="2" t="s">
        <v>100</v>
      </c>
      <c r="C688" s="3" t="s">
        <v>101</v>
      </c>
      <c r="D688" s="3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3">
        <v>2018</v>
      </c>
    </row>
    <row r="689" spans="1:8" x14ac:dyDescent="0.3">
      <c r="A689" s="1" t="s">
        <v>102</v>
      </c>
      <c r="B689" s="2" t="s">
        <v>103</v>
      </c>
      <c r="C689" s="3" t="s">
        <v>104</v>
      </c>
      <c r="D689" s="3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3">
        <v>2018</v>
      </c>
    </row>
    <row r="690" spans="1:8" x14ac:dyDescent="0.3">
      <c r="A690" s="1" t="s">
        <v>105</v>
      </c>
      <c r="B690" s="2" t="s">
        <v>106</v>
      </c>
      <c r="C690" s="3" t="s">
        <v>107</v>
      </c>
      <c r="D690" s="3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3">
        <v>2018</v>
      </c>
    </row>
    <row r="691" spans="1:8" x14ac:dyDescent="0.3">
      <c r="A691" s="1" t="s">
        <v>105</v>
      </c>
      <c r="B691" s="2" t="s">
        <v>106</v>
      </c>
      <c r="C691" s="3" t="s">
        <v>108</v>
      </c>
      <c r="D691" s="3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3">
        <v>2018</v>
      </c>
    </row>
    <row r="692" spans="1:8" x14ac:dyDescent="0.3">
      <c r="A692" s="1" t="s">
        <v>105</v>
      </c>
      <c r="B692" s="2" t="s">
        <v>106</v>
      </c>
      <c r="C692" s="3" t="s">
        <v>109</v>
      </c>
      <c r="D692" s="3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3">
        <v>2018</v>
      </c>
    </row>
    <row r="693" spans="1:8" x14ac:dyDescent="0.3">
      <c r="A693" s="1" t="s">
        <v>110</v>
      </c>
      <c r="B693" s="2" t="s">
        <v>111</v>
      </c>
      <c r="C693" s="3" t="s">
        <v>112</v>
      </c>
      <c r="D693" s="3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3">
        <v>2018</v>
      </c>
    </row>
    <row r="694" spans="1:8" x14ac:dyDescent="0.3">
      <c r="A694" s="1" t="s">
        <v>113</v>
      </c>
      <c r="B694" s="2" t="s">
        <v>114</v>
      </c>
      <c r="C694" s="3" t="s">
        <v>115</v>
      </c>
      <c r="D694" s="3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3">
        <v>2018</v>
      </c>
    </row>
    <row r="695" spans="1:8" x14ac:dyDescent="0.3">
      <c r="A695" s="1" t="s">
        <v>116</v>
      </c>
      <c r="B695" s="2" t="s">
        <v>117</v>
      </c>
      <c r="C695" s="3" t="s">
        <v>118</v>
      </c>
      <c r="D695" s="3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3">
        <v>2018</v>
      </c>
    </row>
    <row r="696" spans="1:8" x14ac:dyDescent="0.3">
      <c r="A696" s="1" t="s">
        <v>119</v>
      </c>
      <c r="B696" s="2" t="s">
        <v>120</v>
      </c>
      <c r="C696" s="3" t="s">
        <v>121</v>
      </c>
      <c r="D696" s="3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3">
        <v>2018</v>
      </c>
    </row>
    <row r="697" spans="1:8" x14ac:dyDescent="0.3">
      <c r="A697" s="1" t="s">
        <v>122</v>
      </c>
      <c r="B697" s="2" t="s">
        <v>123</v>
      </c>
      <c r="C697" s="3" t="s">
        <v>124</v>
      </c>
      <c r="D697" s="3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3">
        <v>2018</v>
      </c>
    </row>
    <row r="698" spans="1:8" x14ac:dyDescent="0.3">
      <c r="A698" s="1" t="s">
        <v>125</v>
      </c>
      <c r="B698" s="2" t="s">
        <v>126</v>
      </c>
      <c r="C698" s="3" t="s">
        <v>127</v>
      </c>
      <c r="D698" s="3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3">
        <v>2018</v>
      </c>
    </row>
    <row r="699" spans="1:8" x14ac:dyDescent="0.3">
      <c r="A699" s="1" t="s">
        <v>128</v>
      </c>
      <c r="B699" s="2" t="s">
        <v>129</v>
      </c>
      <c r="C699" s="3" t="s">
        <v>130</v>
      </c>
      <c r="D699" s="3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3">
        <v>2018</v>
      </c>
    </row>
    <row r="700" spans="1:8" x14ac:dyDescent="0.3">
      <c r="A700" s="1" t="s">
        <v>131</v>
      </c>
      <c r="B700" s="2" t="s">
        <v>132</v>
      </c>
      <c r="C700" s="3" t="s">
        <v>133</v>
      </c>
      <c r="D700" s="3" t="s">
        <v>167</v>
      </c>
      <c r="E700" s="4">
        <v>292024.44</v>
      </c>
      <c r="F700" s="5">
        <v>194682.96</v>
      </c>
      <c r="G700" s="6">
        <f t="shared" si="10"/>
        <v>1.5</v>
      </c>
      <c r="H700" s="3">
        <v>2018</v>
      </c>
    </row>
    <row r="701" spans="1:8" x14ac:dyDescent="0.3">
      <c r="A701" s="1" t="s">
        <v>134</v>
      </c>
      <c r="B701" s="2" t="s">
        <v>135</v>
      </c>
      <c r="C701" s="3" t="s">
        <v>136</v>
      </c>
      <c r="D701" s="3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3">
        <v>2018</v>
      </c>
    </row>
    <row r="702" spans="1:8" x14ac:dyDescent="0.3">
      <c r="A702" s="1" t="s">
        <v>134</v>
      </c>
      <c r="B702" s="2" t="s">
        <v>135</v>
      </c>
      <c r="C702" s="3" t="s">
        <v>137</v>
      </c>
      <c r="D702" s="3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3">
        <v>2018</v>
      </c>
    </row>
    <row r="703" spans="1:8" x14ac:dyDescent="0.3">
      <c r="A703" s="1" t="s">
        <v>138</v>
      </c>
      <c r="B703" s="2" t="s">
        <v>139</v>
      </c>
      <c r="C703" s="3" t="s">
        <v>140</v>
      </c>
      <c r="D703" s="3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3">
        <v>2018</v>
      </c>
    </row>
    <row r="704" spans="1:8" x14ac:dyDescent="0.3">
      <c r="A704" s="1" t="s">
        <v>141</v>
      </c>
      <c r="B704" s="2" t="s">
        <v>142</v>
      </c>
      <c r="C704" s="3" t="s">
        <v>143</v>
      </c>
      <c r="D704" s="3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3">
        <v>2018</v>
      </c>
    </row>
    <row r="705" spans="1:8" x14ac:dyDescent="0.3">
      <c r="A705" s="1" t="s">
        <v>144</v>
      </c>
      <c r="B705" s="2" t="s">
        <v>145</v>
      </c>
      <c r="C705" s="3" t="s">
        <v>146</v>
      </c>
      <c r="D705" s="3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3">
        <v>2018</v>
      </c>
    </row>
    <row r="706" spans="1:8" x14ac:dyDescent="0.3">
      <c r="A706" s="1" t="s">
        <v>147</v>
      </c>
      <c r="B706" s="2" t="s">
        <v>148</v>
      </c>
      <c r="C706" s="3" t="s">
        <v>149</v>
      </c>
      <c r="D706" s="3" t="s">
        <v>167</v>
      </c>
      <c r="E706" s="4">
        <v>321833.64150000003</v>
      </c>
      <c r="F706" s="5">
        <v>151064.77050000004</v>
      </c>
      <c r="G706" s="6">
        <f t="shared" si="10"/>
        <v>2.1304347826086953</v>
      </c>
      <c r="H706" s="3">
        <v>2018</v>
      </c>
    </row>
    <row r="707" spans="1:8" x14ac:dyDescent="0.3">
      <c r="A707" s="1" t="s">
        <v>150</v>
      </c>
      <c r="B707" s="2" t="s">
        <v>151</v>
      </c>
      <c r="C707" s="3" t="s">
        <v>152</v>
      </c>
      <c r="D707" s="3" t="s">
        <v>167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3">
        <v>2018</v>
      </c>
    </row>
    <row r="708" spans="1:8" x14ac:dyDescent="0.3">
      <c r="A708" s="1" t="s">
        <v>153</v>
      </c>
      <c r="B708" s="2" t="s">
        <v>154</v>
      </c>
      <c r="C708" s="3" t="s">
        <v>155</v>
      </c>
      <c r="D708" s="3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3">
        <v>2018</v>
      </c>
    </row>
    <row r="709" spans="1:8" x14ac:dyDescent="0.3">
      <c r="A709" s="1" t="s">
        <v>156</v>
      </c>
      <c r="B709" s="2" t="s">
        <v>157</v>
      </c>
      <c r="C709" s="3" t="s">
        <v>158</v>
      </c>
      <c r="D709" s="3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3">
        <v>2018</v>
      </c>
    </row>
    <row r="710" spans="1:8" x14ac:dyDescent="0.3">
      <c r="A710" s="1" t="s">
        <v>0</v>
      </c>
      <c r="B710" s="2" t="s">
        <v>1</v>
      </c>
      <c r="C710" s="3" t="s">
        <v>2</v>
      </c>
      <c r="D710" s="3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3">
        <v>2018</v>
      </c>
    </row>
    <row r="711" spans="1:8" x14ac:dyDescent="0.3">
      <c r="A711" s="1" t="s">
        <v>3</v>
      </c>
      <c r="B711" s="2" t="s">
        <v>4</v>
      </c>
      <c r="C711" s="3" t="s">
        <v>5</v>
      </c>
      <c r="D711" s="3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3">
        <v>2018</v>
      </c>
    </row>
    <row r="712" spans="1:8" x14ac:dyDescent="0.3">
      <c r="A712" s="1" t="s">
        <v>6</v>
      </c>
      <c r="B712" s="2" t="s">
        <v>7</v>
      </c>
      <c r="C712" s="3" t="s">
        <v>8</v>
      </c>
      <c r="D712" s="3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3">
        <v>2018</v>
      </c>
    </row>
    <row r="713" spans="1:8" x14ac:dyDescent="0.3">
      <c r="A713" s="1" t="s">
        <v>9</v>
      </c>
      <c r="B713" s="2" t="s">
        <v>10</v>
      </c>
      <c r="C713" s="3" t="s">
        <v>11</v>
      </c>
      <c r="D713" s="3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3">
        <v>2018</v>
      </c>
    </row>
    <row r="714" spans="1:8" x14ac:dyDescent="0.3">
      <c r="A714" s="1" t="s">
        <v>12</v>
      </c>
      <c r="B714" s="2" t="s">
        <v>13</v>
      </c>
      <c r="C714" s="3" t="s">
        <v>14</v>
      </c>
      <c r="D714" s="3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3">
        <v>2018</v>
      </c>
    </row>
    <row r="715" spans="1:8" x14ac:dyDescent="0.3">
      <c r="A715" s="1" t="s">
        <v>12</v>
      </c>
      <c r="B715" s="2" t="s">
        <v>13</v>
      </c>
      <c r="C715" s="3" t="s">
        <v>15</v>
      </c>
      <c r="D715" s="3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3">
        <v>2018</v>
      </c>
    </row>
    <row r="716" spans="1:8" x14ac:dyDescent="0.3">
      <c r="A716" s="1" t="s">
        <v>12</v>
      </c>
      <c r="B716" s="2" t="s">
        <v>13</v>
      </c>
      <c r="C716" s="3" t="s">
        <v>16</v>
      </c>
      <c r="D716" s="3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3">
        <v>2018</v>
      </c>
    </row>
    <row r="717" spans="1:8" x14ac:dyDescent="0.3">
      <c r="A717" s="1" t="s">
        <v>12</v>
      </c>
      <c r="B717" s="2" t="s">
        <v>13</v>
      </c>
      <c r="C717" s="3" t="s">
        <v>17</v>
      </c>
      <c r="D717" s="3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3">
        <v>2018</v>
      </c>
    </row>
    <row r="718" spans="1:8" x14ac:dyDescent="0.3">
      <c r="A718" s="1" t="s">
        <v>18</v>
      </c>
      <c r="B718" s="2" t="s">
        <v>19</v>
      </c>
      <c r="C718" s="3" t="s">
        <v>20</v>
      </c>
      <c r="D718" s="3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3">
        <v>2018</v>
      </c>
    </row>
    <row r="719" spans="1:8" x14ac:dyDescent="0.3">
      <c r="A719" s="1" t="s">
        <v>21</v>
      </c>
      <c r="B719" s="2" t="s">
        <v>22</v>
      </c>
      <c r="C719" s="3" t="s">
        <v>23</v>
      </c>
      <c r="D719" s="3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3">
        <v>2018</v>
      </c>
    </row>
    <row r="720" spans="1:8" x14ac:dyDescent="0.3">
      <c r="A720" s="1" t="s">
        <v>24</v>
      </c>
      <c r="B720" s="2" t="s">
        <v>25</v>
      </c>
      <c r="C720" s="3" t="s">
        <v>26</v>
      </c>
      <c r="D720" s="3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3">
        <v>2018</v>
      </c>
    </row>
    <row r="721" spans="1:8" x14ac:dyDescent="0.3">
      <c r="A721" s="1" t="s">
        <v>27</v>
      </c>
      <c r="B721" s="2" t="s">
        <v>28</v>
      </c>
      <c r="C721" s="3" t="s">
        <v>29</v>
      </c>
      <c r="D721" s="3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3">
        <v>2018</v>
      </c>
    </row>
    <row r="722" spans="1:8" x14ac:dyDescent="0.3">
      <c r="A722" s="1" t="s">
        <v>27</v>
      </c>
      <c r="B722" s="2" t="s">
        <v>28</v>
      </c>
      <c r="C722" s="3" t="s">
        <v>30</v>
      </c>
      <c r="D722" s="3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3">
        <v>2018</v>
      </c>
    </row>
    <row r="723" spans="1:8" x14ac:dyDescent="0.3">
      <c r="A723" s="1" t="s">
        <v>31</v>
      </c>
      <c r="B723" s="2" t="s">
        <v>32</v>
      </c>
      <c r="C723" s="3" t="s">
        <v>33</v>
      </c>
      <c r="D723" s="3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3">
        <v>2018</v>
      </c>
    </row>
    <row r="724" spans="1:8" x14ac:dyDescent="0.3">
      <c r="A724" s="1" t="s">
        <v>34</v>
      </c>
      <c r="B724" s="2" t="s">
        <v>35</v>
      </c>
      <c r="C724" s="3" t="s">
        <v>36</v>
      </c>
      <c r="D724" s="3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3">
        <v>2018</v>
      </c>
    </row>
    <row r="725" spans="1:8" x14ac:dyDescent="0.3">
      <c r="A725" s="1" t="s">
        <v>37</v>
      </c>
      <c r="B725" s="2" t="s">
        <v>38</v>
      </c>
      <c r="C725" s="3" t="s">
        <v>39</v>
      </c>
      <c r="D725" s="3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3">
        <v>2018</v>
      </c>
    </row>
    <row r="726" spans="1:8" x14ac:dyDescent="0.3">
      <c r="A726" s="1" t="s">
        <v>40</v>
      </c>
      <c r="B726" s="2" t="s">
        <v>41</v>
      </c>
      <c r="C726" s="3" t="s">
        <v>42</v>
      </c>
      <c r="D726" s="3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3">
        <v>2018</v>
      </c>
    </row>
    <row r="727" spans="1:8" x14ac:dyDescent="0.3">
      <c r="A727" s="1" t="s">
        <v>43</v>
      </c>
      <c r="B727" s="2" t="s">
        <v>44</v>
      </c>
      <c r="C727" s="3" t="s">
        <v>45</v>
      </c>
      <c r="D727" s="3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3">
        <v>2018</v>
      </c>
    </row>
    <row r="728" spans="1:8" x14ac:dyDescent="0.3">
      <c r="A728" s="1" t="s">
        <v>43</v>
      </c>
      <c r="B728" s="2" t="s">
        <v>44</v>
      </c>
      <c r="C728" s="3" t="s">
        <v>46</v>
      </c>
      <c r="D728" s="3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3">
        <v>2018</v>
      </c>
    </row>
    <row r="729" spans="1:8" x14ac:dyDescent="0.3">
      <c r="A729" s="1" t="s">
        <v>47</v>
      </c>
      <c r="B729" s="2" t="s">
        <v>48</v>
      </c>
      <c r="C729" s="3" t="s">
        <v>49</v>
      </c>
      <c r="D729" s="3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3">
        <v>2018</v>
      </c>
    </row>
    <row r="730" spans="1:8" x14ac:dyDescent="0.3">
      <c r="A730" s="1" t="s">
        <v>50</v>
      </c>
      <c r="B730" s="2" t="s">
        <v>51</v>
      </c>
      <c r="C730" s="3" t="s">
        <v>52</v>
      </c>
      <c r="D730" s="3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3">
        <v>2018</v>
      </c>
    </row>
    <row r="731" spans="1:8" x14ac:dyDescent="0.3">
      <c r="A731" s="1" t="s">
        <v>53</v>
      </c>
      <c r="B731" s="2" t="s">
        <v>54</v>
      </c>
      <c r="C731" s="3" t="s">
        <v>55</v>
      </c>
      <c r="D731" s="3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3">
        <v>2018</v>
      </c>
    </row>
    <row r="732" spans="1:8" x14ac:dyDescent="0.3">
      <c r="A732" s="1" t="s">
        <v>56</v>
      </c>
      <c r="B732" s="2" t="s">
        <v>57</v>
      </c>
      <c r="C732" s="3" t="s">
        <v>58</v>
      </c>
      <c r="D732" s="3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3">
        <v>2018</v>
      </c>
    </row>
    <row r="733" spans="1:8" x14ac:dyDescent="0.3">
      <c r="A733" s="1" t="s">
        <v>59</v>
      </c>
      <c r="B733" s="2" t="s">
        <v>60</v>
      </c>
      <c r="C733" s="3" t="s">
        <v>61</v>
      </c>
      <c r="D733" s="3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3">
        <v>2018</v>
      </c>
    </row>
    <row r="734" spans="1:8" x14ac:dyDescent="0.3">
      <c r="A734" s="1" t="s">
        <v>62</v>
      </c>
      <c r="B734" s="2" t="s">
        <v>63</v>
      </c>
      <c r="C734" s="3" t="s">
        <v>64</v>
      </c>
      <c r="D734" s="3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3">
        <v>2018</v>
      </c>
    </row>
    <row r="735" spans="1:8" x14ac:dyDescent="0.3">
      <c r="A735" s="1" t="s">
        <v>62</v>
      </c>
      <c r="B735" s="2" t="s">
        <v>63</v>
      </c>
      <c r="C735" s="3" t="s">
        <v>65</v>
      </c>
      <c r="D735" s="3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3">
        <v>2018</v>
      </c>
    </row>
    <row r="736" spans="1:8" x14ac:dyDescent="0.3">
      <c r="A736" s="1" t="s">
        <v>66</v>
      </c>
      <c r="B736" s="2" t="s">
        <v>67</v>
      </c>
      <c r="C736" s="3" t="s">
        <v>68</v>
      </c>
      <c r="D736" s="3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3">
        <v>2018</v>
      </c>
    </row>
    <row r="737" spans="1:8" x14ac:dyDescent="0.3">
      <c r="A737" s="1" t="s">
        <v>69</v>
      </c>
      <c r="B737" s="2" t="s">
        <v>70</v>
      </c>
      <c r="C737" s="3" t="s">
        <v>71</v>
      </c>
      <c r="D737" s="3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3">
        <v>2018</v>
      </c>
    </row>
    <row r="738" spans="1:8" x14ac:dyDescent="0.3">
      <c r="A738" s="1" t="s">
        <v>72</v>
      </c>
      <c r="B738" s="2" t="s">
        <v>73</v>
      </c>
      <c r="C738" s="3" t="s">
        <v>74</v>
      </c>
      <c r="D738" s="3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3">
        <v>2018</v>
      </c>
    </row>
    <row r="739" spans="1:8" x14ac:dyDescent="0.3">
      <c r="A739" s="1" t="s">
        <v>75</v>
      </c>
      <c r="B739" s="2" t="s">
        <v>76</v>
      </c>
      <c r="C739" s="3" t="s">
        <v>77</v>
      </c>
      <c r="D739" s="3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3">
        <v>2018</v>
      </c>
    </row>
    <row r="740" spans="1:8" x14ac:dyDescent="0.3">
      <c r="A740" s="1" t="s">
        <v>78</v>
      </c>
      <c r="B740" s="2" t="s">
        <v>79</v>
      </c>
      <c r="C740" s="3" t="s">
        <v>80</v>
      </c>
      <c r="D740" s="3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3">
        <v>2018</v>
      </c>
    </row>
    <row r="741" spans="1:8" x14ac:dyDescent="0.3">
      <c r="A741" s="1" t="s">
        <v>81</v>
      </c>
      <c r="B741" s="2" t="s">
        <v>82</v>
      </c>
      <c r="C741" s="3" t="s">
        <v>83</v>
      </c>
      <c r="D741" s="3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3">
        <v>2018</v>
      </c>
    </row>
    <row r="742" spans="1:8" x14ac:dyDescent="0.3">
      <c r="A742" s="1" t="s">
        <v>84</v>
      </c>
      <c r="B742" s="2" t="s">
        <v>85</v>
      </c>
      <c r="C742" s="3" t="s">
        <v>86</v>
      </c>
      <c r="D742" s="3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3">
        <v>2018</v>
      </c>
    </row>
    <row r="743" spans="1:8" x14ac:dyDescent="0.3">
      <c r="A743" s="1" t="s">
        <v>87</v>
      </c>
      <c r="B743" s="2" t="s">
        <v>88</v>
      </c>
      <c r="C743" s="3" t="s">
        <v>89</v>
      </c>
      <c r="D743" s="3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3">
        <v>2018</v>
      </c>
    </row>
    <row r="744" spans="1:8" x14ac:dyDescent="0.3">
      <c r="A744" s="1" t="s">
        <v>90</v>
      </c>
      <c r="B744" s="2" t="s">
        <v>91</v>
      </c>
      <c r="C744" s="3" t="s">
        <v>92</v>
      </c>
      <c r="D744" s="3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3">
        <v>2018</v>
      </c>
    </row>
    <row r="745" spans="1:8" x14ac:dyDescent="0.3">
      <c r="A745" s="1" t="s">
        <v>93</v>
      </c>
      <c r="B745" s="2" t="s">
        <v>94</v>
      </c>
      <c r="C745" s="3" t="s">
        <v>95</v>
      </c>
      <c r="D745" s="3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3">
        <v>2018</v>
      </c>
    </row>
    <row r="746" spans="1:8" x14ac:dyDescent="0.3">
      <c r="A746" s="1" t="s">
        <v>96</v>
      </c>
      <c r="B746" s="2" t="s">
        <v>97</v>
      </c>
      <c r="C746" s="3" t="s">
        <v>98</v>
      </c>
      <c r="D746" s="3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3">
        <v>2018</v>
      </c>
    </row>
    <row r="747" spans="1:8" x14ac:dyDescent="0.3">
      <c r="A747" s="1" t="s">
        <v>99</v>
      </c>
      <c r="B747" s="2" t="s">
        <v>100</v>
      </c>
      <c r="C747" s="3" t="s">
        <v>101</v>
      </c>
      <c r="D747" s="3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3">
        <v>2018</v>
      </c>
    </row>
    <row r="748" spans="1:8" x14ac:dyDescent="0.3">
      <c r="A748" s="1" t="s">
        <v>102</v>
      </c>
      <c r="B748" s="2" t="s">
        <v>103</v>
      </c>
      <c r="C748" s="3" t="s">
        <v>104</v>
      </c>
      <c r="D748" s="3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3">
        <v>2018</v>
      </c>
    </row>
    <row r="749" spans="1:8" x14ac:dyDescent="0.3">
      <c r="A749" s="1" t="s">
        <v>105</v>
      </c>
      <c r="B749" s="2" t="s">
        <v>106</v>
      </c>
      <c r="C749" s="3" t="s">
        <v>107</v>
      </c>
      <c r="D749" s="3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3">
        <v>2018</v>
      </c>
    </row>
    <row r="750" spans="1:8" x14ac:dyDescent="0.3">
      <c r="A750" s="1" t="s">
        <v>105</v>
      </c>
      <c r="B750" s="2" t="s">
        <v>106</v>
      </c>
      <c r="C750" s="3" t="s">
        <v>108</v>
      </c>
      <c r="D750" s="3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3">
        <v>2018</v>
      </c>
    </row>
    <row r="751" spans="1:8" x14ac:dyDescent="0.3">
      <c r="A751" s="1" t="s">
        <v>105</v>
      </c>
      <c r="B751" s="2" t="s">
        <v>106</v>
      </c>
      <c r="C751" s="3" t="s">
        <v>109</v>
      </c>
      <c r="D751" s="3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3">
        <v>2018</v>
      </c>
    </row>
    <row r="752" spans="1:8" x14ac:dyDescent="0.3">
      <c r="A752" s="1" t="s">
        <v>110</v>
      </c>
      <c r="B752" s="2" t="s">
        <v>111</v>
      </c>
      <c r="C752" s="3" t="s">
        <v>112</v>
      </c>
      <c r="D752" s="3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3">
        <v>2018</v>
      </c>
    </row>
    <row r="753" spans="1:8" x14ac:dyDescent="0.3">
      <c r="A753" s="1" t="s">
        <v>113</v>
      </c>
      <c r="B753" s="2" t="s">
        <v>114</v>
      </c>
      <c r="C753" s="3" t="s">
        <v>115</v>
      </c>
      <c r="D753" s="3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3">
        <v>2018</v>
      </c>
    </row>
    <row r="754" spans="1:8" x14ac:dyDescent="0.3">
      <c r="A754" s="1" t="s">
        <v>116</v>
      </c>
      <c r="B754" s="2" t="s">
        <v>117</v>
      </c>
      <c r="C754" s="3" t="s">
        <v>118</v>
      </c>
      <c r="D754" s="3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3">
        <v>2018</v>
      </c>
    </row>
    <row r="755" spans="1:8" x14ac:dyDescent="0.3">
      <c r="A755" s="1" t="s">
        <v>119</v>
      </c>
      <c r="B755" s="2" t="s">
        <v>120</v>
      </c>
      <c r="C755" s="3" t="s">
        <v>121</v>
      </c>
      <c r="D755" s="3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3">
        <v>2018</v>
      </c>
    </row>
    <row r="756" spans="1:8" x14ac:dyDescent="0.3">
      <c r="A756" s="1" t="s">
        <v>122</v>
      </c>
      <c r="B756" s="2" t="s">
        <v>123</v>
      </c>
      <c r="C756" s="3" t="s">
        <v>124</v>
      </c>
      <c r="D756" s="3" t="s">
        <v>168</v>
      </c>
      <c r="E756" s="4">
        <v>535344.1875</v>
      </c>
      <c r="F756" s="5">
        <v>594826.875</v>
      </c>
      <c r="G756" s="6">
        <f t="shared" si="11"/>
        <v>0.9</v>
      </c>
      <c r="H756" s="3">
        <v>2018</v>
      </c>
    </row>
    <row r="757" spans="1:8" x14ac:dyDescent="0.3">
      <c r="A757" s="1" t="s">
        <v>125</v>
      </c>
      <c r="B757" s="2" t="s">
        <v>126</v>
      </c>
      <c r="C757" s="3" t="s">
        <v>127</v>
      </c>
      <c r="D757" s="3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3">
        <v>2018</v>
      </c>
    </row>
    <row r="758" spans="1:8" x14ac:dyDescent="0.3">
      <c r="A758" s="1" t="s">
        <v>128</v>
      </c>
      <c r="B758" s="2" t="s">
        <v>129</v>
      </c>
      <c r="C758" s="3" t="s">
        <v>130</v>
      </c>
      <c r="D758" s="3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3">
        <v>2018</v>
      </c>
    </row>
    <row r="759" spans="1:8" x14ac:dyDescent="0.3">
      <c r="A759" s="1" t="s">
        <v>131</v>
      </c>
      <c r="B759" s="2" t="s">
        <v>132</v>
      </c>
      <c r="C759" s="3" t="s">
        <v>133</v>
      </c>
      <c r="D759" s="3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3">
        <v>2018</v>
      </c>
    </row>
    <row r="760" spans="1:8" x14ac:dyDescent="0.3">
      <c r="A760" s="1" t="s">
        <v>134</v>
      </c>
      <c r="B760" s="2" t="s">
        <v>135</v>
      </c>
      <c r="C760" s="3" t="s">
        <v>136</v>
      </c>
      <c r="D760" s="3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3">
        <v>2018</v>
      </c>
    </row>
    <row r="761" spans="1:8" x14ac:dyDescent="0.3">
      <c r="A761" s="1" t="s">
        <v>134</v>
      </c>
      <c r="B761" s="2" t="s">
        <v>135</v>
      </c>
      <c r="C761" s="3" t="s">
        <v>137</v>
      </c>
      <c r="D761" s="3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3">
        <v>2018</v>
      </c>
    </row>
    <row r="762" spans="1:8" x14ac:dyDescent="0.3">
      <c r="A762" s="1" t="s">
        <v>138</v>
      </c>
      <c r="B762" s="2" t="s">
        <v>139</v>
      </c>
      <c r="C762" s="3" t="s">
        <v>140</v>
      </c>
      <c r="D762" s="3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3">
        <v>2018</v>
      </c>
    </row>
    <row r="763" spans="1:8" x14ac:dyDescent="0.3">
      <c r="A763" s="1" t="s">
        <v>141</v>
      </c>
      <c r="B763" s="2" t="s">
        <v>142</v>
      </c>
      <c r="C763" s="3" t="s">
        <v>143</v>
      </c>
      <c r="D763" s="3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3">
        <v>2018</v>
      </c>
    </row>
    <row r="764" spans="1:8" x14ac:dyDescent="0.3">
      <c r="A764" s="1" t="s">
        <v>144</v>
      </c>
      <c r="B764" s="2" t="s">
        <v>145</v>
      </c>
      <c r="C764" s="3" t="s">
        <v>146</v>
      </c>
      <c r="D764" s="3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3">
        <v>2018</v>
      </c>
    </row>
    <row r="765" spans="1:8" x14ac:dyDescent="0.3">
      <c r="A765" s="1" t="s">
        <v>147</v>
      </c>
      <c r="B765" s="2" t="s">
        <v>148</v>
      </c>
      <c r="C765" s="3" t="s">
        <v>149</v>
      </c>
      <c r="D765" s="3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3">
        <v>2018</v>
      </c>
    </row>
    <row r="766" spans="1:8" x14ac:dyDescent="0.3">
      <c r="A766" s="1" t="s">
        <v>150</v>
      </c>
      <c r="B766" s="2" t="s">
        <v>151</v>
      </c>
      <c r="C766" s="3" t="s">
        <v>152</v>
      </c>
      <c r="D766" s="3" t="s">
        <v>168</v>
      </c>
      <c r="E766" s="4">
        <v>608116.27500000002</v>
      </c>
      <c r="F766" s="5">
        <v>486493.02</v>
      </c>
      <c r="G766" s="6">
        <f t="shared" si="11"/>
        <v>1.25</v>
      </c>
      <c r="H766" s="3">
        <v>2018</v>
      </c>
    </row>
    <row r="767" spans="1:8" x14ac:dyDescent="0.3">
      <c r="A767" s="1" t="s">
        <v>153</v>
      </c>
      <c r="B767" s="2" t="s">
        <v>154</v>
      </c>
      <c r="C767" s="3" t="s">
        <v>155</v>
      </c>
      <c r="D767" s="3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3">
        <v>2018</v>
      </c>
    </row>
    <row r="768" spans="1:8" x14ac:dyDescent="0.3">
      <c r="A768" s="1" t="s">
        <v>156</v>
      </c>
      <c r="B768" s="2" t="s">
        <v>157</v>
      </c>
      <c r="C768" s="3" t="s">
        <v>158</v>
      </c>
      <c r="D768" s="3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3">
        <v>2018</v>
      </c>
    </row>
    <row r="769" spans="1:8" x14ac:dyDescent="0.3">
      <c r="A769" s="1" t="s">
        <v>0</v>
      </c>
      <c r="B769" s="2" t="s">
        <v>1</v>
      </c>
      <c r="C769" s="3" t="s">
        <v>2</v>
      </c>
      <c r="D769" s="3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3">
        <v>2018</v>
      </c>
    </row>
    <row r="770" spans="1:8" x14ac:dyDescent="0.3">
      <c r="A770" s="1" t="s">
        <v>3</v>
      </c>
      <c r="B770" s="2" t="s">
        <v>4</v>
      </c>
      <c r="C770" s="3" t="s">
        <v>5</v>
      </c>
      <c r="D770" s="3" t="s">
        <v>169</v>
      </c>
      <c r="E770" s="4">
        <v>68068.552500000005</v>
      </c>
      <c r="F770" s="5">
        <v>64577.857499999998</v>
      </c>
      <c r="G770" s="6">
        <f t="shared" si="11"/>
        <v>1.0540540540540542</v>
      </c>
      <c r="H770" s="3">
        <v>2018</v>
      </c>
    </row>
    <row r="771" spans="1:8" x14ac:dyDescent="0.3">
      <c r="A771" s="1" t="s">
        <v>6</v>
      </c>
      <c r="B771" s="2" t="s">
        <v>7</v>
      </c>
      <c r="C771" s="3" t="s">
        <v>8</v>
      </c>
      <c r="D771" s="3" t="s">
        <v>169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3">
        <v>2018</v>
      </c>
    </row>
    <row r="772" spans="1:8" x14ac:dyDescent="0.3">
      <c r="A772" s="1" t="s">
        <v>9</v>
      </c>
      <c r="B772" s="2" t="s">
        <v>10</v>
      </c>
      <c r="C772" s="3" t="s">
        <v>11</v>
      </c>
      <c r="D772" s="3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3">
        <v>2018</v>
      </c>
    </row>
    <row r="773" spans="1:8" x14ac:dyDescent="0.3">
      <c r="A773" s="1" t="s">
        <v>12</v>
      </c>
      <c r="B773" s="2" t="s">
        <v>13</v>
      </c>
      <c r="C773" s="3" t="s">
        <v>14</v>
      </c>
      <c r="D773" s="3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3">
        <v>2018</v>
      </c>
    </row>
    <row r="774" spans="1:8" x14ac:dyDescent="0.3">
      <c r="A774" s="1" t="s">
        <v>12</v>
      </c>
      <c r="B774" s="2" t="s">
        <v>13</v>
      </c>
      <c r="C774" s="3" t="s">
        <v>15</v>
      </c>
      <c r="D774" s="3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3">
        <v>2018</v>
      </c>
    </row>
    <row r="775" spans="1:8" x14ac:dyDescent="0.3">
      <c r="A775" s="1" t="s">
        <v>12</v>
      </c>
      <c r="B775" s="2" t="s">
        <v>13</v>
      </c>
      <c r="C775" s="3" t="s">
        <v>16</v>
      </c>
      <c r="D775" s="3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3">
        <v>2018</v>
      </c>
    </row>
    <row r="776" spans="1:8" x14ac:dyDescent="0.3">
      <c r="A776" s="1" t="s">
        <v>12</v>
      </c>
      <c r="B776" s="2" t="s">
        <v>13</v>
      </c>
      <c r="C776" s="3" t="s">
        <v>17</v>
      </c>
      <c r="D776" s="3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3">
        <v>2018</v>
      </c>
    </row>
    <row r="777" spans="1:8" x14ac:dyDescent="0.3">
      <c r="A777" s="1" t="s">
        <v>18</v>
      </c>
      <c r="B777" s="2" t="s">
        <v>19</v>
      </c>
      <c r="C777" s="3" t="s">
        <v>20</v>
      </c>
      <c r="D777" s="3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3">
        <v>2018</v>
      </c>
    </row>
    <row r="778" spans="1:8" x14ac:dyDescent="0.3">
      <c r="A778" s="1" t="s">
        <v>21</v>
      </c>
      <c r="B778" s="2" t="s">
        <v>22</v>
      </c>
      <c r="C778" s="3" t="s">
        <v>23</v>
      </c>
      <c r="D778" s="3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3">
        <v>2018</v>
      </c>
    </row>
    <row r="779" spans="1:8" x14ac:dyDescent="0.3">
      <c r="A779" s="1" t="s">
        <v>24</v>
      </c>
      <c r="B779" s="2" t="s">
        <v>25</v>
      </c>
      <c r="C779" s="3" t="s">
        <v>26</v>
      </c>
      <c r="D779" s="3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3">
        <v>2018</v>
      </c>
    </row>
    <row r="780" spans="1:8" x14ac:dyDescent="0.3">
      <c r="A780" s="1" t="s">
        <v>27</v>
      </c>
      <c r="B780" s="2" t="s">
        <v>28</v>
      </c>
      <c r="C780" s="3" t="s">
        <v>29</v>
      </c>
      <c r="D780" s="3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3">
        <v>2018</v>
      </c>
    </row>
    <row r="781" spans="1:8" x14ac:dyDescent="0.3">
      <c r="A781" s="1" t="s">
        <v>27</v>
      </c>
      <c r="B781" s="2" t="s">
        <v>28</v>
      </c>
      <c r="C781" s="3" t="s">
        <v>30</v>
      </c>
      <c r="D781" s="3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3">
        <v>2018</v>
      </c>
    </row>
    <row r="782" spans="1:8" x14ac:dyDescent="0.3">
      <c r="A782" s="1" t="s">
        <v>31</v>
      </c>
      <c r="B782" s="2" t="s">
        <v>32</v>
      </c>
      <c r="C782" s="3" t="s">
        <v>33</v>
      </c>
      <c r="D782" s="3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3">
        <v>2018</v>
      </c>
    </row>
    <row r="783" spans="1:8" x14ac:dyDescent="0.3">
      <c r="A783" s="1" t="s">
        <v>34</v>
      </c>
      <c r="B783" s="2" t="s">
        <v>35</v>
      </c>
      <c r="C783" s="3" t="s">
        <v>36</v>
      </c>
      <c r="D783" s="3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3">
        <v>2018</v>
      </c>
    </row>
    <row r="784" spans="1:8" x14ac:dyDescent="0.3">
      <c r="A784" s="1" t="s">
        <v>37</v>
      </c>
      <c r="B784" s="2" t="s">
        <v>38</v>
      </c>
      <c r="C784" s="3" t="s">
        <v>39</v>
      </c>
      <c r="D784" s="3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3">
        <v>2018</v>
      </c>
    </row>
    <row r="785" spans="1:8" x14ac:dyDescent="0.3">
      <c r="A785" s="1" t="s">
        <v>40</v>
      </c>
      <c r="B785" s="2" t="s">
        <v>41</v>
      </c>
      <c r="C785" s="3" t="s">
        <v>42</v>
      </c>
      <c r="D785" s="3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3">
        <v>2018</v>
      </c>
    </row>
    <row r="786" spans="1:8" x14ac:dyDescent="0.3">
      <c r="A786" s="1" t="s">
        <v>43</v>
      </c>
      <c r="B786" s="2" t="s">
        <v>44</v>
      </c>
      <c r="C786" s="3" t="s">
        <v>45</v>
      </c>
      <c r="D786" s="3" t="s">
        <v>169</v>
      </c>
      <c r="E786" s="4">
        <v>239463</v>
      </c>
      <c r="F786" s="5">
        <v>263898</v>
      </c>
      <c r="G786" s="6">
        <f t="shared" si="12"/>
        <v>0.90740740740740744</v>
      </c>
      <c r="H786" s="3">
        <v>2018</v>
      </c>
    </row>
    <row r="787" spans="1:8" x14ac:dyDescent="0.3">
      <c r="A787" s="1" t="s">
        <v>43</v>
      </c>
      <c r="B787" s="2" t="s">
        <v>44</v>
      </c>
      <c r="C787" s="3" t="s">
        <v>46</v>
      </c>
      <c r="D787" s="3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3">
        <v>2018</v>
      </c>
    </row>
    <row r="788" spans="1:8" x14ac:dyDescent="0.3">
      <c r="A788" s="1" t="s">
        <v>47</v>
      </c>
      <c r="B788" s="2" t="s">
        <v>48</v>
      </c>
      <c r="C788" s="3" t="s">
        <v>49</v>
      </c>
      <c r="D788" s="3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3">
        <v>2018</v>
      </c>
    </row>
    <row r="789" spans="1:8" x14ac:dyDescent="0.3">
      <c r="A789" s="1" t="s">
        <v>50</v>
      </c>
      <c r="B789" s="2" t="s">
        <v>51</v>
      </c>
      <c r="C789" s="3" t="s">
        <v>52</v>
      </c>
      <c r="D789" s="3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3">
        <v>2018</v>
      </c>
    </row>
    <row r="790" spans="1:8" x14ac:dyDescent="0.3">
      <c r="A790" s="1" t="s">
        <v>53</v>
      </c>
      <c r="B790" s="2" t="s">
        <v>54</v>
      </c>
      <c r="C790" s="3" t="s">
        <v>55</v>
      </c>
      <c r="D790" s="3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3">
        <v>2018</v>
      </c>
    </row>
    <row r="791" spans="1:8" x14ac:dyDescent="0.3">
      <c r="A791" s="1" t="s">
        <v>56</v>
      </c>
      <c r="B791" s="2" t="s">
        <v>57</v>
      </c>
      <c r="C791" s="3" t="s">
        <v>58</v>
      </c>
      <c r="D791" s="3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3">
        <v>2018</v>
      </c>
    </row>
    <row r="792" spans="1:8" x14ac:dyDescent="0.3">
      <c r="A792" s="1" t="s">
        <v>59</v>
      </c>
      <c r="B792" s="2" t="s">
        <v>60</v>
      </c>
      <c r="C792" s="3" t="s">
        <v>61</v>
      </c>
      <c r="D792" s="3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3">
        <v>2018</v>
      </c>
    </row>
    <row r="793" spans="1:8" x14ac:dyDescent="0.3">
      <c r="A793" s="1" t="s">
        <v>62</v>
      </c>
      <c r="B793" s="2" t="s">
        <v>63</v>
      </c>
      <c r="C793" s="3" t="s">
        <v>64</v>
      </c>
      <c r="D793" s="3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3">
        <v>2018</v>
      </c>
    </row>
    <row r="794" spans="1:8" x14ac:dyDescent="0.3">
      <c r="A794" s="1" t="s">
        <v>62</v>
      </c>
      <c r="B794" s="2" t="s">
        <v>63</v>
      </c>
      <c r="C794" s="3" t="s">
        <v>65</v>
      </c>
      <c r="D794" s="3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3">
        <v>2018</v>
      </c>
    </row>
    <row r="795" spans="1:8" x14ac:dyDescent="0.3">
      <c r="A795" s="1" t="s">
        <v>66</v>
      </c>
      <c r="B795" s="2" t="s">
        <v>67</v>
      </c>
      <c r="C795" s="3" t="s">
        <v>68</v>
      </c>
      <c r="D795" s="3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3">
        <v>2018</v>
      </c>
    </row>
    <row r="796" spans="1:8" x14ac:dyDescent="0.3">
      <c r="A796" s="1" t="s">
        <v>69</v>
      </c>
      <c r="B796" s="2" t="s">
        <v>70</v>
      </c>
      <c r="C796" s="3" t="s">
        <v>71</v>
      </c>
      <c r="D796" s="3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3">
        <v>2018</v>
      </c>
    </row>
    <row r="797" spans="1:8" x14ac:dyDescent="0.3">
      <c r="A797" s="1" t="s">
        <v>72</v>
      </c>
      <c r="B797" s="2" t="s">
        <v>73</v>
      </c>
      <c r="C797" s="3" t="s">
        <v>74</v>
      </c>
      <c r="D797" s="3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3">
        <v>2018</v>
      </c>
    </row>
    <row r="798" spans="1:8" x14ac:dyDescent="0.3">
      <c r="A798" s="1" t="s">
        <v>75</v>
      </c>
      <c r="B798" s="2" t="s">
        <v>76</v>
      </c>
      <c r="C798" s="3" t="s">
        <v>77</v>
      </c>
      <c r="D798" s="3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3">
        <v>2018</v>
      </c>
    </row>
    <row r="799" spans="1:8" x14ac:dyDescent="0.3">
      <c r="A799" s="1" t="s">
        <v>78</v>
      </c>
      <c r="B799" s="2" t="s">
        <v>79</v>
      </c>
      <c r="C799" s="3" t="s">
        <v>80</v>
      </c>
      <c r="D799" s="3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3">
        <v>2018</v>
      </c>
    </row>
    <row r="800" spans="1:8" x14ac:dyDescent="0.3">
      <c r="A800" s="1" t="s">
        <v>81</v>
      </c>
      <c r="B800" s="2" t="s">
        <v>82</v>
      </c>
      <c r="C800" s="3" t="s">
        <v>83</v>
      </c>
      <c r="D800" s="3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3">
        <v>2018</v>
      </c>
    </row>
    <row r="801" spans="1:8" x14ac:dyDescent="0.3">
      <c r="A801" s="1" t="s">
        <v>84</v>
      </c>
      <c r="B801" s="2" t="s">
        <v>85</v>
      </c>
      <c r="C801" s="3" t="s">
        <v>86</v>
      </c>
      <c r="D801" s="3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3">
        <v>2018</v>
      </c>
    </row>
    <row r="802" spans="1:8" x14ac:dyDescent="0.3">
      <c r="A802" s="1" t="s">
        <v>87</v>
      </c>
      <c r="B802" s="2" t="s">
        <v>88</v>
      </c>
      <c r="C802" s="3" t="s">
        <v>89</v>
      </c>
      <c r="D802" s="3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3">
        <v>2018</v>
      </c>
    </row>
    <row r="803" spans="1:8" x14ac:dyDescent="0.3">
      <c r="A803" s="1" t="s">
        <v>90</v>
      </c>
      <c r="B803" s="2" t="s">
        <v>91</v>
      </c>
      <c r="C803" s="3" t="s">
        <v>92</v>
      </c>
      <c r="D803" s="3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3">
        <v>2018</v>
      </c>
    </row>
    <row r="804" spans="1:8" x14ac:dyDescent="0.3">
      <c r="A804" s="1" t="s">
        <v>93</v>
      </c>
      <c r="B804" s="2" t="s">
        <v>94</v>
      </c>
      <c r="C804" s="3" t="s">
        <v>95</v>
      </c>
      <c r="D804" s="3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3">
        <v>2018</v>
      </c>
    </row>
    <row r="805" spans="1:8" x14ac:dyDescent="0.3">
      <c r="A805" s="1" t="s">
        <v>96</v>
      </c>
      <c r="B805" s="2" t="s">
        <v>97</v>
      </c>
      <c r="C805" s="3" t="s">
        <v>98</v>
      </c>
      <c r="D805" s="3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3">
        <v>2018</v>
      </c>
    </row>
    <row r="806" spans="1:8" x14ac:dyDescent="0.3">
      <c r="A806" s="1" t="s">
        <v>99</v>
      </c>
      <c r="B806" s="2" t="s">
        <v>100</v>
      </c>
      <c r="C806" s="3" t="s">
        <v>101</v>
      </c>
      <c r="D806" s="3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3">
        <v>2018</v>
      </c>
    </row>
    <row r="807" spans="1:8" x14ac:dyDescent="0.3">
      <c r="A807" s="1" t="s">
        <v>102</v>
      </c>
      <c r="B807" s="2" t="s">
        <v>103</v>
      </c>
      <c r="C807" s="3" t="s">
        <v>104</v>
      </c>
      <c r="D807" s="3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3">
        <v>2018</v>
      </c>
    </row>
    <row r="808" spans="1:8" x14ac:dyDescent="0.3">
      <c r="A808" s="1" t="s">
        <v>105</v>
      </c>
      <c r="B808" s="2" t="s">
        <v>106</v>
      </c>
      <c r="C808" s="3" t="s">
        <v>107</v>
      </c>
      <c r="D808" s="3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3">
        <v>2018</v>
      </c>
    </row>
    <row r="809" spans="1:8" x14ac:dyDescent="0.3">
      <c r="A809" s="1" t="s">
        <v>105</v>
      </c>
      <c r="B809" s="2" t="s">
        <v>106</v>
      </c>
      <c r="C809" s="3" t="s">
        <v>108</v>
      </c>
      <c r="D809" s="3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3">
        <v>2018</v>
      </c>
    </row>
    <row r="810" spans="1:8" x14ac:dyDescent="0.3">
      <c r="A810" s="1" t="s">
        <v>105</v>
      </c>
      <c r="B810" s="2" t="s">
        <v>106</v>
      </c>
      <c r="C810" s="3" t="s">
        <v>109</v>
      </c>
      <c r="D810" s="3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3">
        <v>2018</v>
      </c>
    </row>
    <row r="811" spans="1:8" x14ac:dyDescent="0.3">
      <c r="A811" s="1" t="s">
        <v>110</v>
      </c>
      <c r="B811" s="2" t="s">
        <v>111</v>
      </c>
      <c r="C811" s="3" t="s">
        <v>112</v>
      </c>
      <c r="D811" s="3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3">
        <v>2018</v>
      </c>
    </row>
    <row r="812" spans="1:8" x14ac:dyDescent="0.3">
      <c r="A812" s="1" t="s">
        <v>113</v>
      </c>
      <c r="B812" s="2" t="s">
        <v>114</v>
      </c>
      <c r="C812" s="3" t="s">
        <v>115</v>
      </c>
      <c r="D812" s="3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3">
        <v>2018</v>
      </c>
    </row>
    <row r="813" spans="1:8" x14ac:dyDescent="0.3">
      <c r="A813" s="1" t="s">
        <v>116</v>
      </c>
      <c r="B813" s="2" t="s">
        <v>117</v>
      </c>
      <c r="C813" s="3" t="s">
        <v>118</v>
      </c>
      <c r="D813" s="3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3">
        <v>2018</v>
      </c>
    </row>
    <row r="814" spans="1:8" x14ac:dyDescent="0.3">
      <c r="A814" s="1" t="s">
        <v>119</v>
      </c>
      <c r="B814" s="2" t="s">
        <v>120</v>
      </c>
      <c r="C814" s="3" t="s">
        <v>121</v>
      </c>
      <c r="D814" s="3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3">
        <v>2018</v>
      </c>
    </row>
    <row r="815" spans="1:8" x14ac:dyDescent="0.3">
      <c r="A815" s="1" t="s">
        <v>122</v>
      </c>
      <c r="B815" s="2" t="s">
        <v>123</v>
      </c>
      <c r="C815" s="3" t="s">
        <v>124</v>
      </c>
      <c r="D815" s="3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3">
        <v>2018</v>
      </c>
    </row>
    <row r="816" spans="1:8" x14ac:dyDescent="0.3">
      <c r="A816" s="1" t="s">
        <v>125</v>
      </c>
      <c r="B816" s="2" t="s">
        <v>126</v>
      </c>
      <c r="C816" s="3" t="s">
        <v>127</v>
      </c>
      <c r="D816" s="3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3">
        <v>2018</v>
      </c>
    </row>
    <row r="817" spans="1:8" x14ac:dyDescent="0.3">
      <c r="A817" s="1" t="s">
        <v>128</v>
      </c>
      <c r="B817" s="2" t="s">
        <v>129</v>
      </c>
      <c r="C817" s="3" t="s">
        <v>130</v>
      </c>
      <c r="D817" s="3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3">
        <v>2018</v>
      </c>
    </row>
    <row r="818" spans="1:8" x14ac:dyDescent="0.3">
      <c r="A818" s="1" t="s">
        <v>131</v>
      </c>
      <c r="B818" s="2" t="s">
        <v>132</v>
      </c>
      <c r="C818" s="3" t="s">
        <v>133</v>
      </c>
      <c r="D818" s="3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3">
        <v>2018</v>
      </c>
    </row>
    <row r="819" spans="1:8" x14ac:dyDescent="0.3">
      <c r="A819" s="1" t="s">
        <v>134</v>
      </c>
      <c r="B819" s="2" t="s">
        <v>135</v>
      </c>
      <c r="C819" s="3" t="s">
        <v>136</v>
      </c>
      <c r="D819" s="3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3">
        <v>2018</v>
      </c>
    </row>
    <row r="820" spans="1:8" x14ac:dyDescent="0.3">
      <c r="A820" s="1" t="s">
        <v>134</v>
      </c>
      <c r="B820" s="2" t="s">
        <v>135</v>
      </c>
      <c r="C820" s="3" t="s">
        <v>137</v>
      </c>
      <c r="D820" s="3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3">
        <v>2018</v>
      </c>
    </row>
    <row r="821" spans="1:8" x14ac:dyDescent="0.3">
      <c r="A821" s="1" t="s">
        <v>138</v>
      </c>
      <c r="B821" s="2" t="s">
        <v>139</v>
      </c>
      <c r="C821" s="3" t="s">
        <v>140</v>
      </c>
      <c r="D821" s="3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3">
        <v>2018</v>
      </c>
    </row>
    <row r="822" spans="1:8" x14ac:dyDescent="0.3">
      <c r="A822" s="1" t="s">
        <v>141</v>
      </c>
      <c r="B822" s="2" t="s">
        <v>142</v>
      </c>
      <c r="C822" s="3" t="s">
        <v>143</v>
      </c>
      <c r="D822" s="3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3">
        <v>2018</v>
      </c>
    </row>
    <row r="823" spans="1:8" x14ac:dyDescent="0.3">
      <c r="A823" s="1" t="s">
        <v>144</v>
      </c>
      <c r="B823" s="2" t="s">
        <v>145</v>
      </c>
      <c r="C823" s="3" t="s">
        <v>146</v>
      </c>
      <c r="D823" s="3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3">
        <v>2018</v>
      </c>
    </row>
    <row r="824" spans="1:8" x14ac:dyDescent="0.3">
      <c r="A824" s="1" t="s">
        <v>147</v>
      </c>
      <c r="B824" s="2" t="s">
        <v>148</v>
      </c>
      <c r="C824" s="3" t="s">
        <v>149</v>
      </c>
      <c r="D824" s="3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3">
        <v>2018</v>
      </c>
    </row>
    <row r="825" spans="1:8" x14ac:dyDescent="0.3">
      <c r="A825" s="1" t="s">
        <v>150</v>
      </c>
      <c r="B825" s="2" t="s">
        <v>151</v>
      </c>
      <c r="C825" s="3" t="s">
        <v>152</v>
      </c>
      <c r="D825" s="3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3">
        <v>2018</v>
      </c>
    </row>
    <row r="826" spans="1:8" x14ac:dyDescent="0.3">
      <c r="A826" s="1" t="s">
        <v>153</v>
      </c>
      <c r="B826" s="2" t="s">
        <v>154</v>
      </c>
      <c r="C826" s="3" t="s">
        <v>155</v>
      </c>
      <c r="D826" s="3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3">
        <v>2018</v>
      </c>
    </row>
    <row r="827" spans="1:8" x14ac:dyDescent="0.3">
      <c r="A827" s="1" t="s">
        <v>156</v>
      </c>
      <c r="B827" s="2" t="s">
        <v>157</v>
      </c>
      <c r="C827" s="3" t="s">
        <v>158</v>
      </c>
      <c r="D827" s="3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3">
        <v>2018</v>
      </c>
    </row>
    <row r="828" spans="1:8" x14ac:dyDescent="0.3">
      <c r="A828" s="1" t="s">
        <v>0</v>
      </c>
      <c r="B828" s="2" t="s">
        <v>1</v>
      </c>
      <c r="C828" s="3" t="s">
        <v>2</v>
      </c>
      <c r="D828" s="3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3">
        <v>2018</v>
      </c>
    </row>
    <row r="829" spans="1:8" x14ac:dyDescent="0.3">
      <c r="A829" s="1" t="s">
        <v>3</v>
      </c>
      <c r="B829" s="2" t="s">
        <v>4</v>
      </c>
      <c r="C829" s="3" t="s">
        <v>5</v>
      </c>
      <c r="D829" s="3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3">
        <v>2018</v>
      </c>
    </row>
    <row r="830" spans="1:8" x14ac:dyDescent="0.3">
      <c r="A830" s="1" t="s">
        <v>6</v>
      </c>
      <c r="B830" s="2" t="s">
        <v>7</v>
      </c>
      <c r="C830" s="3" t="s">
        <v>8</v>
      </c>
      <c r="D830" s="3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3">
        <v>2018</v>
      </c>
    </row>
    <row r="831" spans="1:8" x14ac:dyDescent="0.3">
      <c r="A831" s="1" t="s">
        <v>9</v>
      </c>
      <c r="B831" s="2" t="s">
        <v>10</v>
      </c>
      <c r="C831" s="3" t="s">
        <v>11</v>
      </c>
      <c r="D831" s="3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3">
        <v>2018</v>
      </c>
    </row>
    <row r="832" spans="1:8" x14ac:dyDescent="0.3">
      <c r="A832" s="1" t="s">
        <v>12</v>
      </c>
      <c r="B832" s="2" t="s">
        <v>13</v>
      </c>
      <c r="C832" s="3" t="s">
        <v>14</v>
      </c>
      <c r="D832" s="3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3">
        <v>2018</v>
      </c>
    </row>
    <row r="833" spans="1:8" x14ac:dyDescent="0.3">
      <c r="A833" s="1" t="s">
        <v>12</v>
      </c>
      <c r="B833" s="2" t="s">
        <v>13</v>
      </c>
      <c r="C833" s="3" t="s">
        <v>15</v>
      </c>
      <c r="D833" s="3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3">
        <v>2018</v>
      </c>
    </row>
    <row r="834" spans="1:8" x14ac:dyDescent="0.3">
      <c r="A834" s="1" t="s">
        <v>12</v>
      </c>
      <c r="B834" s="2" t="s">
        <v>13</v>
      </c>
      <c r="C834" s="3" t="s">
        <v>16</v>
      </c>
      <c r="D834" s="3" t="s">
        <v>170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3">
        <v>2018</v>
      </c>
    </row>
    <row r="835" spans="1:8" x14ac:dyDescent="0.3">
      <c r="A835" s="1" t="s">
        <v>12</v>
      </c>
      <c r="B835" s="2" t="s">
        <v>13</v>
      </c>
      <c r="C835" s="3" t="s">
        <v>17</v>
      </c>
      <c r="D835" s="3" t="s">
        <v>170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3">
        <v>2018</v>
      </c>
    </row>
    <row r="836" spans="1:8" x14ac:dyDescent="0.3">
      <c r="A836" s="1" t="s">
        <v>18</v>
      </c>
      <c r="B836" s="2" t="s">
        <v>19</v>
      </c>
      <c r="C836" s="3" t="s">
        <v>20</v>
      </c>
      <c r="D836" s="3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3">
        <v>2018</v>
      </c>
    </row>
    <row r="837" spans="1:8" x14ac:dyDescent="0.3">
      <c r="A837" s="1" t="s">
        <v>21</v>
      </c>
      <c r="B837" s="2" t="s">
        <v>22</v>
      </c>
      <c r="C837" s="3" t="s">
        <v>23</v>
      </c>
      <c r="D837" s="3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3">
        <v>2018</v>
      </c>
    </row>
    <row r="838" spans="1:8" x14ac:dyDescent="0.3">
      <c r="A838" s="1" t="s">
        <v>24</v>
      </c>
      <c r="B838" s="2" t="s">
        <v>25</v>
      </c>
      <c r="C838" s="3" t="s">
        <v>26</v>
      </c>
      <c r="D838" s="3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3">
        <v>2018</v>
      </c>
    </row>
    <row r="839" spans="1:8" x14ac:dyDescent="0.3">
      <c r="A839" s="1" t="s">
        <v>27</v>
      </c>
      <c r="B839" s="2" t="s">
        <v>28</v>
      </c>
      <c r="C839" s="3" t="s">
        <v>29</v>
      </c>
      <c r="D839" s="3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3">
        <v>2018</v>
      </c>
    </row>
    <row r="840" spans="1:8" x14ac:dyDescent="0.3">
      <c r="A840" s="1" t="s">
        <v>27</v>
      </c>
      <c r="B840" s="2" t="s">
        <v>28</v>
      </c>
      <c r="C840" s="3" t="s">
        <v>30</v>
      </c>
      <c r="D840" s="3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3">
        <v>2018</v>
      </c>
    </row>
    <row r="841" spans="1:8" x14ac:dyDescent="0.3">
      <c r="A841" s="1" t="s">
        <v>31</v>
      </c>
      <c r="B841" s="2" t="s">
        <v>32</v>
      </c>
      <c r="C841" s="3" t="s">
        <v>33</v>
      </c>
      <c r="D841" s="3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3">
        <v>2018</v>
      </c>
    </row>
    <row r="842" spans="1:8" x14ac:dyDescent="0.3">
      <c r="A842" s="1" t="s">
        <v>34</v>
      </c>
      <c r="B842" s="2" t="s">
        <v>35</v>
      </c>
      <c r="C842" s="3" t="s">
        <v>36</v>
      </c>
      <c r="D842" s="3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3">
        <v>2018</v>
      </c>
    </row>
    <row r="843" spans="1:8" x14ac:dyDescent="0.3">
      <c r="A843" s="1" t="s">
        <v>37</v>
      </c>
      <c r="B843" s="2" t="s">
        <v>38</v>
      </c>
      <c r="C843" s="3" t="s">
        <v>39</v>
      </c>
      <c r="D843" s="3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3">
        <v>2018</v>
      </c>
    </row>
    <row r="844" spans="1:8" x14ac:dyDescent="0.3">
      <c r="A844" s="1" t="s">
        <v>40</v>
      </c>
      <c r="B844" s="2" t="s">
        <v>41</v>
      </c>
      <c r="C844" s="3" t="s">
        <v>42</v>
      </c>
      <c r="D844" s="3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3">
        <v>2018</v>
      </c>
    </row>
    <row r="845" spans="1:8" x14ac:dyDescent="0.3">
      <c r="A845" s="1" t="s">
        <v>43</v>
      </c>
      <c r="B845" s="2" t="s">
        <v>44</v>
      </c>
      <c r="C845" s="3" t="s">
        <v>45</v>
      </c>
      <c r="D845" s="3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3">
        <v>2018</v>
      </c>
    </row>
    <row r="846" spans="1:8" x14ac:dyDescent="0.3">
      <c r="A846" s="1" t="s">
        <v>43</v>
      </c>
      <c r="B846" s="2" t="s">
        <v>44</v>
      </c>
      <c r="C846" s="3" t="s">
        <v>46</v>
      </c>
      <c r="D846" s="3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3">
        <v>2018</v>
      </c>
    </row>
    <row r="847" spans="1:8" x14ac:dyDescent="0.3">
      <c r="A847" s="1" t="s">
        <v>47</v>
      </c>
      <c r="B847" s="2" t="s">
        <v>48</v>
      </c>
      <c r="C847" s="3" t="s">
        <v>49</v>
      </c>
      <c r="D847" s="3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3">
        <v>2018</v>
      </c>
    </row>
    <row r="848" spans="1:8" x14ac:dyDescent="0.3">
      <c r="A848" s="1" t="s">
        <v>50</v>
      </c>
      <c r="B848" s="2" t="s">
        <v>51</v>
      </c>
      <c r="C848" s="3" t="s">
        <v>52</v>
      </c>
      <c r="D848" s="3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3">
        <v>2018</v>
      </c>
    </row>
    <row r="849" spans="1:8" x14ac:dyDescent="0.3">
      <c r="A849" s="1" t="s">
        <v>53</v>
      </c>
      <c r="B849" s="2" t="s">
        <v>54</v>
      </c>
      <c r="C849" s="3" t="s">
        <v>55</v>
      </c>
      <c r="D849" s="3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3">
        <v>2018</v>
      </c>
    </row>
    <row r="850" spans="1:8" x14ac:dyDescent="0.3">
      <c r="A850" s="1" t="s">
        <v>56</v>
      </c>
      <c r="B850" s="2" t="s">
        <v>57</v>
      </c>
      <c r="C850" s="3" t="s">
        <v>58</v>
      </c>
      <c r="D850" s="3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3">
        <v>2018</v>
      </c>
    </row>
    <row r="851" spans="1:8" x14ac:dyDescent="0.3">
      <c r="A851" s="1" t="s">
        <v>59</v>
      </c>
      <c r="B851" s="2" t="s">
        <v>60</v>
      </c>
      <c r="C851" s="3" t="s">
        <v>61</v>
      </c>
      <c r="D851" s="3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3">
        <v>2018</v>
      </c>
    </row>
    <row r="852" spans="1:8" x14ac:dyDescent="0.3">
      <c r="A852" s="1" t="s">
        <v>62</v>
      </c>
      <c r="B852" s="2" t="s">
        <v>63</v>
      </c>
      <c r="C852" s="3" t="s">
        <v>64</v>
      </c>
      <c r="D852" s="3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3">
        <v>2018</v>
      </c>
    </row>
    <row r="853" spans="1:8" x14ac:dyDescent="0.3">
      <c r="A853" s="1" t="s">
        <v>62</v>
      </c>
      <c r="B853" s="2" t="s">
        <v>63</v>
      </c>
      <c r="C853" s="3" t="s">
        <v>65</v>
      </c>
      <c r="D853" s="3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3">
        <v>2018</v>
      </c>
    </row>
    <row r="854" spans="1:8" x14ac:dyDescent="0.3">
      <c r="A854" s="1" t="s">
        <v>66</v>
      </c>
      <c r="B854" s="2" t="s">
        <v>67</v>
      </c>
      <c r="C854" s="3" t="s">
        <v>68</v>
      </c>
      <c r="D854" s="3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3">
        <v>2018</v>
      </c>
    </row>
    <row r="855" spans="1:8" x14ac:dyDescent="0.3">
      <c r="A855" s="1" t="s">
        <v>69</v>
      </c>
      <c r="B855" s="2" t="s">
        <v>70</v>
      </c>
      <c r="C855" s="3" t="s">
        <v>71</v>
      </c>
      <c r="D855" s="3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3">
        <v>2018</v>
      </c>
    </row>
    <row r="856" spans="1:8" x14ac:dyDescent="0.3">
      <c r="A856" s="1" t="s">
        <v>72</v>
      </c>
      <c r="B856" s="2" t="s">
        <v>73</v>
      </c>
      <c r="C856" s="3" t="s">
        <v>74</v>
      </c>
      <c r="D856" s="3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3">
        <v>2018</v>
      </c>
    </row>
    <row r="857" spans="1:8" x14ac:dyDescent="0.3">
      <c r="A857" s="1" t="s">
        <v>75</v>
      </c>
      <c r="B857" s="2" t="s">
        <v>76</v>
      </c>
      <c r="C857" s="3" t="s">
        <v>77</v>
      </c>
      <c r="D857" s="3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3">
        <v>2018</v>
      </c>
    </row>
    <row r="858" spans="1:8" x14ac:dyDescent="0.3">
      <c r="A858" s="1" t="s">
        <v>78</v>
      </c>
      <c r="B858" s="2" t="s">
        <v>79</v>
      </c>
      <c r="C858" s="3" t="s">
        <v>80</v>
      </c>
      <c r="D858" s="3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3">
        <v>2018</v>
      </c>
    </row>
    <row r="859" spans="1:8" x14ac:dyDescent="0.3">
      <c r="A859" s="1" t="s">
        <v>81</v>
      </c>
      <c r="B859" s="2" t="s">
        <v>82</v>
      </c>
      <c r="C859" s="3" t="s">
        <v>83</v>
      </c>
      <c r="D859" s="3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3">
        <v>2018</v>
      </c>
    </row>
    <row r="860" spans="1:8" x14ac:dyDescent="0.3">
      <c r="A860" s="1" t="s">
        <v>84</v>
      </c>
      <c r="B860" s="2" t="s">
        <v>85</v>
      </c>
      <c r="C860" s="3" t="s">
        <v>86</v>
      </c>
      <c r="D860" s="3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3">
        <v>2018</v>
      </c>
    </row>
    <row r="861" spans="1:8" x14ac:dyDescent="0.3">
      <c r="A861" s="1" t="s">
        <v>87</v>
      </c>
      <c r="B861" s="2" t="s">
        <v>88</v>
      </c>
      <c r="C861" s="3" t="s">
        <v>89</v>
      </c>
      <c r="D861" s="3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3">
        <v>2018</v>
      </c>
    </row>
    <row r="862" spans="1:8" x14ac:dyDescent="0.3">
      <c r="A862" s="1" t="s">
        <v>90</v>
      </c>
      <c r="B862" s="2" t="s">
        <v>91</v>
      </c>
      <c r="C862" s="3" t="s">
        <v>92</v>
      </c>
      <c r="D862" s="3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3">
        <v>2018</v>
      </c>
    </row>
    <row r="863" spans="1:8" x14ac:dyDescent="0.3">
      <c r="A863" s="1" t="s">
        <v>93</v>
      </c>
      <c r="B863" s="2" t="s">
        <v>94</v>
      </c>
      <c r="C863" s="3" t="s">
        <v>95</v>
      </c>
      <c r="D863" s="3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3">
        <v>2018</v>
      </c>
    </row>
    <row r="864" spans="1:8" x14ac:dyDescent="0.3">
      <c r="A864" s="1" t="s">
        <v>96</v>
      </c>
      <c r="B864" s="2" t="s">
        <v>97</v>
      </c>
      <c r="C864" s="3" t="s">
        <v>98</v>
      </c>
      <c r="D864" s="3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3">
        <v>2018</v>
      </c>
    </row>
    <row r="865" spans="1:8" x14ac:dyDescent="0.3">
      <c r="A865" s="1" t="s">
        <v>99</v>
      </c>
      <c r="B865" s="2" t="s">
        <v>100</v>
      </c>
      <c r="C865" s="3" t="s">
        <v>101</v>
      </c>
      <c r="D865" s="3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3">
        <v>2018</v>
      </c>
    </row>
    <row r="866" spans="1:8" x14ac:dyDescent="0.3">
      <c r="A866" s="1" t="s">
        <v>102</v>
      </c>
      <c r="B866" s="2" t="s">
        <v>103</v>
      </c>
      <c r="C866" s="3" t="s">
        <v>104</v>
      </c>
      <c r="D866" s="3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3">
        <v>2018</v>
      </c>
    </row>
    <row r="867" spans="1:8" x14ac:dyDescent="0.3">
      <c r="A867" s="1" t="s">
        <v>105</v>
      </c>
      <c r="B867" s="2" t="s">
        <v>106</v>
      </c>
      <c r="C867" s="3" t="s">
        <v>107</v>
      </c>
      <c r="D867" s="3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3">
        <v>2018</v>
      </c>
    </row>
    <row r="868" spans="1:8" x14ac:dyDescent="0.3">
      <c r="A868" s="1" t="s">
        <v>105</v>
      </c>
      <c r="B868" s="2" t="s">
        <v>106</v>
      </c>
      <c r="C868" s="3" t="s">
        <v>108</v>
      </c>
      <c r="D868" s="3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3">
        <v>2018</v>
      </c>
    </row>
    <row r="869" spans="1:8" x14ac:dyDescent="0.3">
      <c r="A869" s="1" t="s">
        <v>105</v>
      </c>
      <c r="B869" s="2" t="s">
        <v>106</v>
      </c>
      <c r="C869" s="3" t="s">
        <v>109</v>
      </c>
      <c r="D869" s="3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3">
        <v>2018</v>
      </c>
    </row>
    <row r="870" spans="1:8" x14ac:dyDescent="0.3">
      <c r="A870" s="1" t="s">
        <v>110</v>
      </c>
      <c r="B870" s="2" t="s">
        <v>111</v>
      </c>
      <c r="C870" s="3" t="s">
        <v>112</v>
      </c>
      <c r="D870" s="3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3">
        <v>2018</v>
      </c>
    </row>
    <row r="871" spans="1:8" x14ac:dyDescent="0.3">
      <c r="A871" s="1" t="s">
        <v>113</v>
      </c>
      <c r="B871" s="2" t="s">
        <v>114</v>
      </c>
      <c r="C871" s="3" t="s">
        <v>115</v>
      </c>
      <c r="D871" s="3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3">
        <v>2018</v>
      </c>
    </row>
    <row r="872" spans="1:8" x14ac:dyDescent="0.3">
      <c r="A872" s="1" t="s">
        <v>116</v>
      </c>
      <c r="B872" s="2" t="s">
        <v>117</v>
      </c>
      <c r="C872" s="3" t="s">
        <v>118</v>
      </c>
      <c r="D872" s="3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3">
        <v>2018</v>
      </c>
    </row>
    <row r="873" spans="1:8" x14ac:dyDescent="0.3">
      <c r="A873" s="1" t="s">
        <v>119</v>
      </c>
      <c r="B873" s="2" t="s">
        <v>120</v>
      </c>
      <c r="C873" s="3" t="s">
        <v>121</v>
      </c>
      <c r="D873" s="3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3">
        <v>2018</v>
      </c>
    </row>
    <row r="874" spans="1:8" x14ac:dyDescent="0.3">
      <c r="A874" s="1" t="s">
        <v>122</v>
      </c>
      <c r="B874" s="2" t="s">
        <v>123</v>
      </c>
      <c r="C874" s="3" t="s">
        <v>124</v>
      </c>
      <c r="D874" s="3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3">
        <v>2018</v>
      </c>
    </row>
    <row r="875" spans="1:8" x14ac:dyDescent="0.3">
      <c r="A875" s="1" t="s">
        <v>125</v>
      </c>
      <c r="B875" s="2" t="s">
        <v>126</v>
      </c>
      <c r="C875" s="3" t="s">
        <v>127</v>
      </c>
      <c r="D875" s="3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3">
        <v>2018</v>
      </c>
    </row>
    <row r="876" spans="1:8" x14ac:dyDescent="0.3">
      <c r="A876" s="1" t="s">
        <v>128</v>
      </c>
      <c r="B876" s="2" t="s">
        <v>129</v>
      </c>
      <c r="C876" s="3" t="s">
        <v>130</v>
      </c>
      <c r="D876" s="3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3">
        <v>2018</v>
      </c>
    </row>
    <row r="877" spans="1:8" x14ac:dyDescent="0.3">
      <c r="A877" s="1" t="s">
        <v>131</v>
      </c>
      <c r="B877" s="2" t="s">
        <v>132</v>
      </c>
      <c r="C877" s="3" t="s">
        <v>133</v>
      </c>
      <c r="D877" s="3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3">
        <v>2018</v>
      </c>
    </row>
    <row r="878" spans="1:8" x14ac:dyDescent="0.3">
      <c r="A878" s="1" t="s">
        <v>134</v>
      </c>
      <c r="B878" s="2" t="s">
        <v>135</v>
      </c>
      <c r="C878" s="3" t="s">
        <v>136</v>
      </c>
      <c r="D878" s="3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3">
        <v>2018</v>
      </c>
    </row>
    <row r="879" spans="1:8" x14ac:dyDescent="0.3">
      <c r="A879" s="1" t="s">
        <v>134</v>
      </c>
      <c r="B879" s="2" t="s">
        <v>135</v>
      </c>
      <c r="C879" s="3" t="s">
        <v>137</v>
      </c>
      <c r="D879" s="3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3">
        <v>2018</v>
      </c>
    </row>
    <row r="880" spans="1:8" x14ac:dyDescent="0.3">
      <c r="A880" s="1" t="s">
        <v>138</v>
      </c>
      <c r="B880" s="2" t="s">
        <v>139</v>
      </c>
      <c r="C880" s="3" t="s">
        <v>140</v>
      </c>
      <c r="D880" s="3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3">
        <v>2018</v>
      </c>
    </row>
    <row r="881" spans="1:8" x14ac:dyDescent="0.3">
      <c r="A881" s="1" t="s">
        <v>141</v>
      </c>
      <c r="B881" s="2" t="s">
        <v>142</v>
      </c>
      <c r="C881" s="3" t="s">
        <v>143</v>
      </c>
      <c r="D881" s="3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3">
        <v>2018</v>
      </c>
    </row>
    <row r="882" spans="1:8" x14ac:dyDescent="0.3">
      <c r="A882" s="1" t="s">
        <v>144</v>
      </c>
      <c r="B882" s="2" t="s">
        <v>145</v>
      </c>
      <c r="C882" s="3" t="s">
        <v>146</v>
      </c>
      <c r="D882" s="3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3">
        <v>2018</v>
      </c>
    </row>
    <row r="883" spans="1:8" x14ac:dyDescent="0.3">
      <c r="A883" s="1" t="s">
        <v>147</v>
      </c>
      <c r="B883" s="2" t="s">
        <v>148</v>
      </c>
      <c r="C883" s="3" t="s">
        <v>149</v>
      </c>
      <c r="D883" s="3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3">
        <v>2018</v>
      </c>
    </row>
    <row r="884" spans="1:8" x14ac:dyDescent="0.3">
      <c r="A884" s="1" t="s">
        <v>150</v>
      </c>
      <c r="B884" s="2" t="s">
        <v>151</v>
      </c>
      <c r="C884" s="3" t="s">
        <v>152</v>
      </c>
      <c r="D884" s="3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3">
        <v>2018</v>
      </c>
    </row>
    <row r="885" spans="1:8" x14ac:dyDescent="0.3">
      <c r="A885" s="1" t="s">
        <v>153</v>
      </c>
      <c r="B885" s="2" t="s">
        <v>154</v>
      </c>
      <c r="C885" s="3" t="s">
        <v>155</v>
      </c>
      <c r="D885" s="3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3">
        <v>2018</v>
      </c>
    </row>
    <row r="886" spans="1:8" x14ac:dyDescent="0.3">
      <c r="A886" s="1" t="s">
        <v>156</v>
      </c>
      <c r="B886" s="2" t="s">
        <v>157</v>
      </c>
      <c r="C886" s="3" t="s">
        <v>158</v>
      </c>
      <c r="D886" s="3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3">
        <v>2018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40492-CC32-4B51-9B71-23698A022E3E}">
  <sheetPr codeName="Sayfa5"/>
  <dimension ref="A1:AD50"/>
  <sheetViews>
    <sheetView topLeftCell="A19" zoomScale="99" zoomScaleNormal="99" workbookViewId="0">
      <selection activeCell="K22" sqref="K22:N27"/>
    </sheetView>
  </sheetViews>
  <sheetFormatPr defaultRowHeight="14.4" x14ac:dyDescent="0.3"/>
  <cols>
    <col min="1" max="1" width="14" bestFit="1" customWidth="1"/>
    <col min="2" max="2" width="11.44140625" bestFit="1" customWidth="1"/>
    <col min="7" max="7" width="12.77734375" bestFit="1" customWidth="1"/>
    <col min="8" max="8" width="14.33203125" bestFit="1" customWidth="1"/>
    <col min="9" max="9" width="11.5546875" bestFit="1" customWidth="1"/>
    <col min="10" max="10" width="10.21875" customWidth="1"/>
    <col min="11" max="11" width="12.44140625" bestFit="1" customWidth="1"/>
    <col min="12" max="12" width="15.21875" customWidth="1"/>
    <col min="13" max="13" width="15.44140625" bestFit="1" customWidth="1"/>
    <col min="14" max="14" width="13.21875" bestFit="1" customWidth="1"/>
    <col min="15" max="15" width="12.6640625" customWidth="1"/>
    <col min="17" max="17" width="10.88671875" bestFit="1" customWidth="1"/>
  </cols>
  <sheetData>
    <row r="1" spans="1:30" x14ac:dyDescent="0.3">
      <c r="A1" t="str" cm="1">
        <f t="array" ref="A1:A50">_xlfn.UNIQUE(Tablo1[STATE])</f>
        <v>Alaska</v>
      </c>
      <c r="B1" s="8">
        <f>SUMIFS(DATA!$E:$E,DATA!$B:$B,A1,DATA!$H:$H,$C$1)</f>
        <v>2899136</v>
      </c>
      <c r="C1">
        <f>Dashboard!A1</f>
        <v>2020</v>
      </c>
      <c r="D1" cm="1">
        <f t="array" ref="D1:D3">_xlfn.UNIQUE(Tablo1[YEAR])</f>
        <v>2020</v>
      </c>
      <c r="G1" t="str" cm="1">
        <f t="array" ref="G1:G5">_xlfn.UNIQUE(Tablo1[PRODUCTS])</f>
        <v>MERCEDES</v>
      </c>
      <c r="H1" s="7">
        <f>SUMIFS(DATA!$E:$E,DATA!$D:$D,G1,DATA!$H:$H,$C$1)</f>
        <v>30171771</v>
      </c>
      <c r="L1" cm="1">
        <f t="array" ref="L1:N1">TRANSPOSE(_xlfn._xlws.SORT(_xlfn.UNIQUE(Tablo1[YEAR])))</f>
        <v>2018</v>
      </c>
      <c r="M1">
        <v>2019</v>
      </c>
      <c r="N1">
        <v>2020</v>
      </c>
      <c r="O1" s="11" t="s">
        <v>176</v>
      </c>
      <c r="Q1" t="str">
        <f>Dashboard!$AA$3</f>
        <v>California</v>
      </c>
    </row>
    <row r="2" spans="1:30" x14ac:dyDescent="0.3">
      <c r="A2" t="str">
        <v>Alabama</v>
      </c>
      <c r="B2" s="8">
        <f>SUMIFS(DATA!$E:$E,DATA!$B:$B,A2,DATA!$H:$H,$C$1)</f>
        <v>2636273</v>
      </c>
      <c r="D2">
        <v>2019</v>
      </c>
      <c r="G2" t="str">
        <v>BMW</v>
      </c>
      <c r="H2" s="7">
        <f>SUMIFS(DATA!$E:$E,DATA!$D:$D,G2,DATA!$H:$H,$C$1)</f>
        <v>17788458</v>
      </c>
      <c r="K2" t="str" cm="1">
        <f t="array" ref="K2:K6">_xlfn.UNIQUE(Tablo1[PRODUCTS])</f>
        <v>MERCEDES</v>
      </c>
      <c r="L2" s="8">
        <f>SUMIFS(DATA!$E:$E,DATA!$D:$D,$K2,DATA!$H:$H,L$1)</f>
        <v>11651494.895999998</v>
      </c>
      <c r="M2" s="8">
        <f>SUMIFS(DATA!$E:$E,DATA!$D:$D,$K2,DATA!$H:$H,M$1)</f>
        <v>17119042.839000005</v>
      </c>
      <c r="N2" s="8">
        <f>SUMIFS(DATA!$E:$E,DATA!$D:$D,$K2,DATA!$H:$H,N$1)</f>
        <v>30171771</v>
      </c>
      <c r="O2" s="12">
        <f>SUM(L2:N2)</f>
        <v>58942308.734999999</v>
      </c>
    </row>
    <row r="3" spans="1:30" x14ac:dyDescent="0.3">
      <c r="A3" t="str">
        <v>Arkansas</v>
      </c>
      <c r="B3" s="8">
        <f>SUMIFS(DATA!$E:$E,DATA!$B:$B,A3,DATA!$H:$H,$C$1)</f>
        <v>1831950</v>
      </c>
      <c r="D3">
        <v>2018</v>
      </c>
      <c r="G3" t="str">
        <v>FORD</v>
      </c>
      <c r="H3" s="7">
        <f>SUMIFS(DATA!$E:$E,DATA!$D:$D,G3,DATA!$H:$H,$C$1)</f>
        <v>38563077</v>
      </c>
      <c r="K3" t="str">
        <v>BMW</v>
      </c>
      <c r="L3" s="8">
        <f>SUMIFS(DATA!$E:$E,DATA!$D:$D,$K3,DATA!$H:$H,L$1)</f>
        <v>7830346.9702500002</v>
      </c>
      <c r="M3" s="8">
        <f>SUMIFS(DATA!$E:$E,DATA!$D:$D,$K3,DATA!$H:$H,M$1)</f>
        <v>9696997.8989999983</v>
      </c>
      <c r="N3" s="8">
        <f>SUMIFS(DATA!$E:$E,DATA!$D:$D,$K3,DATA!$H:$H,N$1)</f>
        <v>17788458</v>
      </c>
      <c r="O3" s="12">
        <f>SUM(L3:N3)</f>
        <v>35315802.86925</v>
      </c>
    </row>
    <row r="4" spans="1:30" x14ac:dyDescent="0.3">
      <c r="A4" t="str">
        <v>Arizona</v>
      </c>
      <c r="B4" s="8">
        <f>SUMIFS(DATA!$E:$E,DATA!$B:$B,A4,DATA!$H:$H,$C$1)</f>
        <v>2526149</v>
      </c>
      <c r="G4" t="str">
        <v>MAZDA</v>
      </c>
      <c r="H4" s="7">
        <f>SUMIFS(DATA!$E:$E,DATA!$D:$D,G4,DATA!$H:$H,$C$1)</f>
        <v>22939296</v>
      </c>
      <c r="K4" t="str">
        <v>FORD</v>
      </c>
      <c r="L4" s="8">
        <f>SUMIFS(DATA!$E:$E,DATA!$D:$D,$K4,DATA!$H:$H,L$1)</f>
        <v>16905078.695250001</v>
      </c>
      <c r="M4" s="8">
        <f>SUMIFS(DATA!$E:$E,DATA!$D:$D,$K4,DATA!$H:$H,M$1)</f>
        <v>21034718.774999991</v>
      </c>
      <c r="N4" s="8">
        <f>SUMIFS(DATA!$E:$E,DATA!$D:$D,$K4,DATA!$H:$H,N$1)</f>
        <v>38563077</v>
      </c>
      <c r="O4" s="12">
        <f>SUM(L4:N4)</f>
        <v>76502874.470249996</v>
      </c>
      <c r="Q4" t="str" cm="1">
        <f t="array" ref="Q4:Q7">_xlfn.UNIQUE(_xlfn._xlws.FILTER(Tablo1[SELLERS],Tablo1[STATE]=Q1))</f>
        <v>David Craus</v>
      </c>
    </row>
    <row r="5" spans="1:30" x14ac:dyDescent="0.3">
      <c r="A5" t="str">
        <v>California</v>
      </c>
      <c r="B5" s="8">
        <f>SUMIFS(DATA!$E:$E,DATA!$B:$B,A5,DATA!$H:$H,$C$1)</f>
        <v>10972323</v>
      </c>
      <c r="G5" t="str">
        <v>CHEVROLET</v>
      </c>
      <c r="H5" s="7">
        <f>SUMIFS(DATA!$E:$E,DATA!$D:$D,G5,DATA!$H:$H,$C$1)</f>
        <v>35219513</v>
      </c>
      <c r="K5" t="str">
        <v>MAZDA</v>
      </c>
      <c r="L5" s="8">
        <f>SUMIFS(DATA!$E:$E,DATA!$D:$D,$K5,DATA!$H:$H,L$1)</f>
        <v>10361173.481999997</v>
      </c>
      <c r="M5" s="8">
        <f>SUMIFS(DATA!$E:$E,DATA!$D:$D,$K5,DATA!$H:$H,M$1)</f>
        <v>12920499.387000004</v>
      </c>
      <c r="N5" s="8">
        <f>SUMIFS(DATA!$E:$E,DATA!$D:$D,$K5,DATA!$H:$H,N$1)</f>
        <v>22939296</v>
      </c>
      <c r="O5" s="12">
        <f>SUM(L5:N5)</f>
        <v>46220968.869000003</v>
      </c>
      <c r="Q5" t="str">
        <v>Simon Dan</v>
      </c>
    </row>
    <row r="6" spans="1:30" x14ac:dyDescent="0.3">
      <c r="A6" t="str">
        <v>Colorado</v>
      </c>
      <c r="B6" s="8">
        <f>SUMIFS(DATA!$E:$E,DATA!$B:$B,A6,DATA!$H:$H,$C$1)</f>
        <v>888256</v>
      </c>
      <c r="K6" t="str">
        <v>CHEVROLET</v>
      </c>
      <c r="L6" s="8">
        <f>SUMIFS(DATA!$E:$E,DATA!$D:$D,$K6,DATA!$H:$H,L$1)</f>
        <v>15846811.008750001</v>
      </c>
      <c r="M6" s="8">
        <f>SUMIFS(DATA!$E:$E,DATA!$D:$D,$K6,DATA!$H:$H,M$1)</f>
        <v>20032255.052999999</v>
      </c>
      <c r="N6" s="8">
        <f>SUMIFS(DATA!$E:$E,DATA!$D:$D,$K6,DATA!$H:$H,N$1)</f>
        <v>35219513</v>
      </c>
      <c r="O6" s="12">
        <f>SUM(L6:N6)</f>
        <v>71098579.061749995</v>
      </c>
      <c r="Q6" t="str">
        <v>Peter Do</v>
      </c>
    </row>
    <row r="7" spans="1:30" x14ac:dyDescent="0.3">
      <c r="A7" t="str">
        <v>Connecticut</v>
      </c>
      <c r="B7" s="8">
        <f>SUMIFS(DATA!$E:$E,DATA!$B:$B,A7,DATA!$H:$H,$C$1)</f>
        <v>3035829</v>
      </c>
      <c r="Q7" t="str">
        <v>Graham Eva</v>
      </c>
    </row>
    <row r="8" spans="1:30" x14ac:dyDescent="0.3">
      <c r="A8" t="str">
        <v>Delaware</v>
      </c>
      <c r="B8" s="8">
        <f>SUMIFS(DATA!$E:$E,DATA!$B:$B,A8,DATA!$H:$H,$C$1)</f>
        <v>2206928</v>
      </c>
      <c r="G8" t="s">
        <v>173</v>
      </c>
      <c r="H8" s="8">
        <f>SUMIFS(DATA!E:E,DATA!H:H,C1)</f>
        <v>144682115</v>
      </c>
    </row>
    <row r="9" spans="1:30" x14ac:dyDescent="0.3">
      <c r="A9" t="str">
        <v>Florida</v>
      </c>
      <c r="B9" s="8">
        <f>SUMIFS(DATA!$E:$E,DATA!$B:$B,A9,DATA!$H:$H,$C$1)</f>
        <v>4542661</v>
      </c>
      <c r="G9" t="s">
        <v>174</v>
      </c>
      <c r="H9" s="8">
        <f>SUMIFS(DATA!F:F,DATA!H:H,C1)</f>
        <v>110504039.55000001</v>
      </c>
    </row>
    <row r="10" spans="1:30" x14ac:dyDescent="0.3">
      <c r="A10" t="str">
        <v>Georgia</v>
      </c>
      <c r="B10" s="8">
        <f>SUMIFS(DATA!$E:$E,DATA!$B:$B,A10,DATA!$H:$H,$C$1)</f>
        <v>3258445</v>
      </c>
      <c r="H10" s="10">
        <f>H8/H9</f>
        <v>1.3092925434145362</v>
      </c>
    </row>
    <row r="11" spans="1:30" x14ac:dyDescent="0.3">
      <c r="A11" t="str">
        <v>Hawaii</v>
      </c>
      <c r="B11" s="8">
        <f>SUMIFS(DATA!$E:$E,DATA!$B:$B,A11,DATA!$H:$H,$C$1)</f>
        <v>3871160</v>
      </c>
      <c r="L11" t="str">
        <f>Dashboard!AA1</f>
        <v>Missouri</v>
      </c>
    </row>
    <row r="12" spans="1:30" x14ac:dyDescent="0.3">
      <c r="A12" t="str">
        <v>Iowa</v>
      </c>
      <c r="B12" s="8">
        <f>SUMIFS(DATA!$E:$E,DATA!$B:$B,A12,DATA!$H:$H,$C$1)</f>
        <v>1994189</v>
      </c>
      <c r="G12" t="s">
        <v>175</v>
      </c>
      <c r="H12" s="9">
        <f>IF(H10&gt;1,1,H10)</f>
        <v>1</v>
      </c>
      <c r="L12" t="str">
        <f>Dashboard!AA2</f>
        <v>2019</v>
      </c>
    </row>
    <row r="13" spans="1:30" x14ac:dyDescent="0.3">
      <c r="A13" t="str">
        <v>Idaho</v>
      </c>
      <c r="B13" s="8">
        <f>SUMIFS(DATA!$E:$E,DATA!$B:$B,A13,DATA!$H:$H,$C$1)</f>
        <v>2706888</v>
      </c>
      <c r="K13" s="23"/>
      <c r="L13" s="25" t="s">
        <v>178</v>
      </c>
      <c r="M13" s="25" t="s">
        <v>177</v>
      </c>
      <c r="N13" s="26" t="s">
        <v>175</v>
      </c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</row>
    <row r="14" spans="1:30" x14ac:dyDescent="0.3">
      <c r="A14" t="str">
        <v>Illinois</v>
      </c>
      <c r="B14" s="8">
        <f>SUMIFS(DATA!$E:$E,DATA!$B:$B,A14,DATA!$H:$H,$C$1)</f>
        <v>4966333</v>
      </c>
      <c r="K14" s="34" t="str" cm="1">
        <f t="array" ref="K14:K18">_xlfn.UNIQUE(Tablo1[PRODUCTS])</f>
        <v>MERCEDES</v>
      </c>
      <c r="L14" s="24">
        <f>SUMIFS(DATA!$E:$E,DATA!$B:$B,$L$11,DATA!$H:$H,$L$12,DATA!$D:$D,Parametreler!$K14)</f>
        <v>62367.687000000005</v>
      </c>
      <c r="M14" s="24">
        <f>SUMIFS(DATA!$F:$F,DATA!$B:$B,$L$11,DATA!$H:$H,$L$12,DATA!$D:$D,Parametreler!$K14)</f>
        <v>24202.386000000002</v>
      </c>
      <c r="N14" s="27">
        <f>L14/M14</f>
        <v>2.5769230769230771</v>
      </c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</row>
    <row r="15" spans="1:30" x14ac:dyDescent="0.3">
      <c r="A15" t="str">
        <v>Indiana</v>
      </c>
      <c r="B15" s="8">
        <f>SUMIFS(DATA!$E:$E,DATA!$B:$B,A15,DATA!$H:$H,$C$1)</f>
        <v>2837341</v>
      </c>
      <c r="K15" s="35" t="str">
        <v>BMW</v>
      </c>
      <c r="L15" s="28">
        <f>SUMIFS(DATA!$E:$E,DATA!$B:$B,$L$11,DATA!$H:$H,$L$12,DATA!$D:$D,Parametreler!$K15)</f>
        <v>286097.40000000002</v>
      </c>
      <c r="M15" s="28">
        <f>SUMIFS(DATA!$F:$F,DATA!$B:$B,$L$11,DATA!$H:$H,$L$12,DATA!$D:$D,Parametreler!$K15)</f>
        <v>306124.21800000005</v>
      </c>
      <c r="N15" s="29">
        <f>L15/M15</f>
        <v>0.93457943925233633</v>
      </c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</row>
    <row r="16" spans="1:30" x14ac:dyDescent="0.3">
      <c r="A16" t="str">
        <v>Kansas</v>
      </c>
      <c r="B16" s="8">
        <f>SUMIFS(DATA!$E:$E,DATA!$B:$B,A16,DATA!$H:$H,$C$1)</f>
        <v>1791519</v>
      </c>
      <c r="K16" s="34" t="str">
        <v>FORD</v>
      </c>
      <c r="L16" s="24">
        <f>SUMIFS(DATA!$E:$E,DATA!$B:$B,$L$11,DATA!$H:$H,$L$12,DATA!$D:$D,Parametreler!$K16)</f>
        <v>157899.22200000004</v>
      </c>
      <c r="M16" s="24">
        <f>SUMIFS(DATA!$F:$F,DATA!$B:$B,$L$11,DATA!$H:$H,$L$12,DATA!$D:$D,Parametreler!$K16)</f>
        <v>200410.55100000004</v>
      </c>
      <c r="N16" s="27">
        <f>L16/M16</f>
        <v>0.78787878787878796</v>
      </c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</row>
    <row r="17" spans="1:30" x14ac:dyDescent="0.3">
      <c r="A17" t="str">
        <v>Kentucky</v>
      </c>
      <c r="B17" s="8">
        <f>SUMIFS(DATA!$E:$E,DATA!$B:$B,A17,DATA!$H:$H,$C$1)</f>
        <v>2677176</v>
      </c>
      <c r="K17" s="35" t="str">
        <v>MAZDA</v>
      </c>
      <c r="L17" s="28">
        <f>SUMIFS(DATA!$E:$E,DATA!$B:$B,$L$11,DATA!$H:$H,$L$12,DATA!$D:$D,Parametreler!$K17)</f>
        <v>223828.758</v>
      </c>
      <c r="M17" s="28">
        <f>SUMIFS(DATA!$F:$F,DATA!$B:$B,$L$11,DATA!$H:$H,$L$12,DATA!$D:$D,Parametreler!$K17)</f>
        <v>314312.72400000005</v>
      </c>
      <c r="N17" s="29">
        <f>L17/M17</f>
        <v>0.71212121212121204</v>
      </c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</row>
    <row r="18" spans="1:30" x14ac:dyDescent="0.3">
      <c r="A18" t="str">
        <v>Louisiana</v>
      </c>
      <c r="B18" s="8">
        <f>SUMIFS(DATA!$E:$E,DATA!$B:$B,A18,DATA!$H:$H,$C$1)</f>
        <v>1935469</v>
      </c>
      <c r="K18" s="34" t="str">
        <v>CHEVROLET</v>
      </c>
      <c r="L18" s="24">
        <f>SUMIFS(DATA!$E:$E,DATA!$B:$B,$L$11,DATA!$H:$H,$L$12,DATA!$D:$D,Parametreler!$K18)</f>
        <v>90520.767000000007</v>
      </c>
      <c r="M18" s="24">
        <f>SUMIFS(DATA!$F:$F,DATA!$B:$B,$L$11,DATA!$H:$H,$L$12,DATA!$D:$D,Parametreler!$K18)</f>
        <v>41550.516000000011</v>
      </c>
      <c r="N18" s="27">
        <f>L18/M18</f>
        <v>2.1785714285714284</v>
      </c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</row>
    <row r="19" spans="1:30" x14ac:dyDescent="0.3">
      <c r="A19" t="str">
        <v>Massachusetts</v>
      </c>
      <c r="B19" s="8">
        <f>SUMIFS(DATA!$E:$E,DATA!$B:$B,A19,DATA!$H:$H,$C$1)</f>
        <v>2301207</v>
      </c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</row>
    <row r="20" spans="1:30" x14ac:dyDescent="0.3">
      <c r="A20" t="str">
        <v>Maryland</v>
      </c>
      <c r="B20" s="8">
        <f>SUMIFS(DATA!$E:$E,DATA!$B:$B,A20,DATA!$H:$H,$C$1)</f>
        <v>6207221</v>
      </c>
      <c r="L20" s="11" t="str">
        <f>Dashboard!AA5</f>
        <v>2019</v>
      </c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</row>
    <row r="21" spans="1:30" x14ac:dyDescent="0.3">
      <c r="A21" t="str">
        <v>Maine</v>
      </c>
      <c r="B21" s="8">
        <f>SUMIFS(DATA!$E:$E,DATA!$B:$B,A21,DATA!$H:$H,$C$1)</f>
        <v>3021391</v>
      </c>
      <c r="L21" s="11" t="str">
        <f>Dashboard!AA4</f>
        <v>Simon Dan</v>
      </c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</row>
    <row r="22" spans="1:30" x14ac:dyDescent="0.3">
      <c r="A22" t="str">
        <v>Michigan</v>
      </c>
      <c r="B22" s="8">
        <f>SUMIFS(DATA!$E:$E,DATA!$B:$B,A22,DATA!$H:$H,$C$1)</f>
        <v>1754451</v>
      </c>
      <c r="L22" s="25" t="s">
        <v>178</v>
      </c>
      <c r="M22" s="25" t="s">
        <v>177</v>
      </c>
      <c r="N22" s="26" t="s">
        <v>175</v>
      </c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</row>
    <row r="23" spans="1:30" x14ac:dyDescent="0.3">
      <c r="A23" t="str">
        <v>Minnesota</v>
      </c>
      <c r="B23" s="8">
        <f>SUMIFS(DATA!$E:$E,DATA!$B:$B,A23,DATA!$H:$H,$C$1)</f>
        <v>1134946</v>
      </c>
      <c r="K23" s="34" t="str" cm="1">
        <f t="array" ref="K23:K27">_xlfn.UNIQUE(Tablo1[PRODUCTS])</f>
        <v>MERCEDES</v>
      </c>
      <c r="L23" s="37">
        <f>SUMIFS(DATA!$E:$E,DATA!$C:$C,$L$21,DATA!$D:$D,$K23,DATA!$H:$H,Parametreler!$L$20)</f>
        <v>276544.62</v>
      </c>
      <c r="M23" s="33">
        <f>SUMIFS(DATA!$F:$F,DATA!$C:$C,$L$21,DATA!$D:$D,$K23,DATA!$H:$H,Parametreler!$L$20)</f>
        <v>429371.91</v>
      </c>
      <c r="N23" s="39">
        <f>L23/M23</f>
        <v>0.64406779661016955</v>
      </c>
      <c r="O23" s="10">
        <f>IF(N23&gt;1,1,N23)</f>
        <v>0.64406779661016955</v>
      </c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</row>
    <row r="24" spans="1:30" x14ac:dyDescent="0.3">
      <c r="A24" t="str">
        <v>Missouri</v>
      </c>
      <c r="B24" s="8">
        <f>SUMIFS(DATA!$E:$E,DATA!$B:$B,A24,DATA!$H:$H,$C$1)</f>
        <v>1790127</v>
      </c>
      <c r="K24" s="35" t="str">
        <v>BMW</v>
      </c>
      <c r="L24" s="36">
        <f>SUMIFS(DATA!$E:$E,DATA!$C:$C,$L$21,DATA!$D:$D,$K24,DATA!$H:$H,Parametreler!$L$20)</f>
        <v>79598.052000000011</v>
      </c>
      <c r="M24" s="36">
        <f>SUMIFS(DATA!$F:$F,DATA!$C:$C,$L$21,DATA!$D:$D,$K24,DATA!$H:$H,Parametreler!$L$20)</f>
        <v>91390.356000000014</v>
      </c>
      <c r="N24" s="38">
        <f>L24/M24</f>
        <v>0.87096774193548387</v>
      </c>
      <c r="O24" s="10">
        <f>IF(N24&gt;1,1,N24)</f>
        <v>0.87096774193548387</v>
      </c>
    </row>
    <row r="25" spans="1:30" x14ac:dyDescent="0.3">
      <c r="A25" t="str">
        <v>Mississippi</v>
      </c>
      <c r="B25" s="8">
        <f>SUMIFS(DATA!$E:$E,DATA!$B:$B,A25,DATA!$H:$H,$C$1)</f>
        <v>3334251</v>
      </c>
      <c r="K25" s="34" t="str">
        <v>FORD</v>
      </c>
      <c r="L25" s="33">
        <f>SUMIFS(DATA!$E:$E,DATA!$C:$C,$L$21,DATA!$D:$D,$K25,DATA!$H:$H,Parametreler!$L$20)</f>
        <v>470726.08200000005</v>
      </c>
      <c r="M25" s="33">
        <f>SUMIFS(DATA!$F:$F,DATA!$C:$C,$L$21,DATA!$D:$D,$K25,DATA!$H:$H,Parametreler!$L$20)</f>
        <v>530311.66200000001</v>
      </c>
      <c r="N25" s="39">
        <f>L25/M25</f>
        <v>0.88764044943820231</v>
      </c>
      <c r="O25" s="10">
        <f>IF(N25&gt;1,1,N25)</f>
        <v>0.88764044943820231</v>
      </c>
    </row>
    <row r="26" spans="1:30" x14ac:dyDescent="0.3">
      <c r="A26" t="str">
        <v>Montana</v>
      </c>
      <c r="B26" s="8">
        <f>SUMIFS(DATA!$E:$E,DATA!$B:$B,A26,DATA!$H:$H,$C$1)</f>
        <v>2960507</v>
      </c>
      <c r="K26" s="35" t="str">
        <v>MAZDA</v>
      </c>
      <c r="L26" s="36">
        <f>SUMIFS(DATA!$E:$E,DATA!$C:$C,$L$21,DATA!$D:$D,$K26,DATA!$H:$H,Parametreler!$L$20)</f>
        <v>7983.1620000000003</v>
      </c>
      <c r="M26" s="36">
        <f>SUMIFS(DATA!$F:$F,DATA!$C:$C,$L$21,DATA!$D:$D,$K26,DATA!$H:$H,Parametreler!$L$20)</f>
        <v>15966.324000000001</v>
      </c>
      <c r="N26" s="38">
        <f>L26/M26</f>
        <v>0.5</v>
      </c>
      <c r="O26" s="10">
        <f>IF(N26&gt;1,1,N26)</f>
        <v>0.5</v>
      </c>
    </row>
    <row r="27" spans="1:30" x14ac:dyDescent="0.3">
      <c r="A27" t="str">
        <v>North Carolina</v>
      </c>
      <c r="B27" s="8">
        <f>SUMIFS(DATA!$E:$E,DATA!$B:$B,A27,DATA!$H:$H,$C$1)</f>
        <v>1904021</v>
      </c>
      <c r="K27" s="34" t="str">
        <v>CHEVROLET</v>
      </c>
      <c r="L27" s="33">
        <f>SUMIFS(DATA!$E:$E,DATA!$C:$C,$L$21,DATA!$D:$D,$K27,DATA!$H:$H,Parametreler!$L$20)</f>
        <v>185819.30099999998</v>
      </c>
      <c r="M27" s="33">
        <f>SUMIFS(DATA!$F:$F,DATA!$C:$C,$L$21,DATA!$D:$D,$K27,DATA!$H:$H,Parametreler!$L$20)</f>
        <v>443568.65399999998</v>
      </c>
      <c r="N27" s="39">
        <f>L27/M27</f>
        <v>0.41891891891891891</v>
      </c>
      <c r="O27" s="10">
        <f>IF(N27&gt;1,1,N27)</f>
        <v>0.41891891891891891</v>
      </c>
    </row>
    <row r="28" spans="1:30" x14ac:dyDescent="0.3">
      <c r="A28" t="str">
        <v>North Dakota</v>
      </c>
      <c r="B28" s="8">
        <f>SUMIFS(DATA!$E:$E,DATA!$B:$B,A28,DATA!$H:$H,$C$1)</f>
        <v>1655540</v>
      </c>
    </row>
    <row r="29" spans="1:30" x14ac:dyDescent="0.3">
      <c r="A29" t="str">
        <v>Nebraska</v>
      </c>
      <c r="B29" s="8">
        <f>SUMIFS(DATA!$E:$E,DATA!$B:$B,A29,DATA!$H:$H,$C$1)</f>
        <v>1974259</v>
      </c>
    </row>
    <row r="30" spans="1:30" x14ac:dyDescent="0.3">
      <c r="A30" t="str">
        <v>New Hampshire</v>
      </c>
      <c r="B30" s="8">
        <f>SUMIFS(DATA!$E:$E,DATA!$B:$B,A30,DATA!$H:$H,$C$1)</f>
        <v>2672686</v>
      </c>
    </row>
    <row r="31" spans="1:30" x14ac:dyDescent="0.3">
      <c r="A31" t="str">
        <v>New Jersey</v>
      </c>
      <c r="B31" s="8">
        <f>SUMIFS(DATA!$E:$E,DATA!$B:$B,A31,DATA!$H:$H,$C$1)</f>
        <v>1909473</v>
      </c>
      <c r="I31" t="str">
        <f>L21</f>
        <v>Simon Dan</v>
      </c>
    </row>
    <row r="32" spans="1:30" x14ac:dyDescent="0.3">
      <c r="A32" t="str">
        <v>New Mexico</v>
      </c>
      <c r="B32" s="8">
        <f>SUMIFS(DATA!$E:$E,DATA!$B:$B,A32,DATA!$H:$H,$C$1)</f>
        <v>2318516</v>
      </c>
      <c r="I32" s="44">
        <v>2018</v>
      </c>
      <c r="J32" s="45"/>
      <c r="K32" s="46">
        <v>2019</v>
      </c>
      <c r="L32" s="47"/>
      <c r="M32" s="44">
        <v>2020</v>
      </c>
      <c r="N32" s="45"/>
    </row>
    <row r="33" spans="1:14" x14ac:dyDescent="0.3">
      <c r="A33" t="str">
        <v>Nevada</v>
      </c>
      <c r="B33" s="8">
        <f>SUMIFS(DATA!$E:$E,DATA!$B:$B,A33,DATA!$H:$H,$C$1)</f>
        <v>3541121</v>
      </c>
      <c r="I33" s="41" t="s">
        <v>180</v>
      </c>
      <c r="J33" s="41" t="s">
        <v>177</v>
      </c>
      <c r="K33" s="42" t="s">
        <v>180</v>
      </c>
      <c r="L33" s="41" t="s">
        <v>177</v>
      </c>
      <c r="M33" s="41" t="s">
        <v>180</v>
      </c>
      <c r="N33" s="42" t="s">
        <v>177</v>
      </c>
    </row>
    <row r="34" spans="1:14" x14ac:dyDescent="0.3">
      <c r="A34" t="str">
        <v>New York</v>
      </c>
      <c r="B34" s="8">
        <f>SUMIFS(DATA!$E:$E,DATA!$B:$B,A34,DATA!$H:$H,$C$1)</f>
        <v>8179059</v>
      </c>
      <c r="H34" s="34" t="str" cm="1">
        <f t="array" ref="H34:H38">_xlfn.UNIQUE(Tablo1[PRODUCTS])</f>
        <v>MERCEDES</v>
      </c>
      <c r="I34" s="33">
        <f>SUMIFS(DATA!$E:$E,DATA!$C:$C,$I$31,DATA!$H:$H,$I$32,DATA!$D:$D,Parametreler!$H34)</f>
        <v>136452.9375</v>
      </c>
      <c r="J34" s="33">
        <f>SUMIFS(DATA!$F:$F,DATA!$C:$C,$I$31,DATA!$H:$H,$I$32,DATA!$D:$D,Parametreler!$H34)</f>
        <v>316570.815</v>
      </c>
      <c r="K34" s="33">
        <f>SUMIFS(DATA!$E:$E,DATA!$C:$C,$I$31,DATA!$H:$H,$K$32,DATA!$D:$D,Parametreler!$H34)</f>
        <v>276544.62</v>
      </c>
      <c r="L34" s="33">
        <f>SUMIFS(DATA!$F:$F,DATA!$C:$C,$I$31,DATA!$H:$H,$K$32,DATA!$D:$D,Parametreler!$H34)</f>
        <v>429371.91</v>
      </c>
      <c r="M34" s="33">
        <f>SUMIFS(DATA!$E:$E,DATA!$C:$C,$I$31,DATA!$H:$H,$M$32,DATA!$D:$D,Parametreler!$H34)</f>
        <v>404305</v>
      </c>
      <c r="N34" s="33">
        <f>SUMIFS(DATA!$F:$F,DATA!$C:$C,$I$31,DATA!$H:$H,$M$32,DATA!$D:$D,Parametreler!$H34)</f>
        <v>436649.4</v>
      </c>
    </row>
    <row r="35" spans="1:14" x14ac:dyDescent="0.3">
      <c r="A35" t="str">
        <v>Ohio</v>
      </c>
      <c r="B35" s="8">
        <f>SUMIFS(DATA!$E:$E,DATA!$B:$B,A35,DATA!$H:$H,$C$1)</f>
        <v>2472853</v>
      </c>
      <c r="H35" s="35" t="str">
        <v>BMW</v>
      </c>
      <c r="I35" s="43">
        <f>SUMIFS(DATA!$E:$E,DATA!$C:$C,$I$31,DATA!$H:$H,$I$32,DATA!$D:$D,Parametreler!$H35)</f>
        <v>210050.41500000001</v>
      </c>
      <c r="J35" s="43">
        <f>SUMIFS(DATA!$F:$F,DATA!$C:$C,$I$31,DATA!$H:$H,$I$32,DATA!$D:$D,Parametreler!$H35)</f>
        <v>223316.75700000001</v>
      </c>
      <c r="K35" s="43">
        <f>SUMIFS(DATA!$E:$E,DATA!$C:$C,$I$31,DATA!$H:$H,$K$32,DATA!$D:$D,Parametreler!$H35)</f>
        <v>79598.052000000011</v>
      </c>
      <c r="L35" s="43">
        <f>SUMIFS(DATA!$F:$F,DATA!$C:$C,$I$31,DATA!$H:$H,$K$32,DATA!$D:$D,Parametreler!$H35)</f>
        <v>91390.356000000014</v>
      </c>
      <c r="M35" s="43">
        <f>SUMIFS(DATA!$E:$E,DATA!$C:$C,$I$31,DATA!$H:$H,$M$32,DATA!$D:$D,Parametreler!$H35)</f>
        <v>327564</v>
      </c>
      <c r="N35" s="43">
        <f>SUMIFS(DATA!$F:$F,DATA!$C:$C,$I$31,DATA!$H:$H,$M$32,DATA!$D:$D,Parametreler!$H35)</f>
        <v>111371.76000000001</v>
      </c>
    </row>
    <row r="36" spans="1:14" x14ac:dyDescent="0.3">
      <c r="A36" t="str">
        <v>Oklahoma</v>
      </c>
      <c r="B36" s="8">
        <f>SUMIFS(DATA!$E:$E,DATA!$B:$B,A36,DATA!$H:$H,$C$1)</f>
        <v>2081464</v>
      </c>
      <c r="H36" s="34" t="str">
        <v>FORD</v>
      </c>
      <c r="I36" s="33">
        <f>SUMIFS(DATA!$E:$E,DATA!$C:$C,$I$31,DATA!$H:$H,$I$32,DATA!$D:$D,Parametreler!$H36)</f>
        <v>424547.25750000001</v>
      </c>
      <c r="J36" s="33">
        <f>SUMIFS(DATA!$F:$F,DATA!$C:$C,$I$31,DATA!$H:$H,$I$32,DATA!$D:$D,Parametreler!$H36)</f>
        <v>491581.03500000009</v>
      </c>
      <c r="K36" s="33">
        <f>SUMIFS(DATA!$E:$E,DATA!$C:$C,$I$31,DATA!$H:$H,$K$32,DATA!$D:$D,Parametreler!$H36)</f>
        <v>470726.08200000005</v>
      </c>
      <c r="L36" s="33">
        <f>SUMIFS(DATA!$F:$F,DATA!$C:$C,$I$31,DATA!$H:$H,$K$32,DATA!$D:$D,Parametreler!$H36)</f>
        <v>530311.66200000001</v>
      </c>
      <c r="M36" s="33">
        <f>SUMIFS(DATA!$E:$E,DATA!$C:$C,$I$31,DATA!$H:$H,$M$32,DATA!$D:$D,Parametreler!$H36)</f>
        <v>662062</v>
      </c>
      <c r="N36" s="33">
        <f>SUMIFS(DATA!$F:$F,DATA!$C:$C,$I$31,DATA!$H:$H,$M$32,DATA!$D:$D,Parametreler!$H36)</f>
        <v>470064.01999999996</v>
      </c>
    </row>
    <row r="37" spans="1:14" x14ac:dyDescent="0.3">
      <c r="A37" t="str">
        <v>Oregon</v>
      </c>
      <c r="B37" s="8">
        <f>SUMIFS(DATA!$E:$E,DATA!$B:$B,A37,DATA!$H:$H,$C$1)</f>
        <v>1838693</v>
      </c>
      <c r="H37" s="35" t="str">
        <v>MAZDA</v>
      </c>
      <c r="I37" s="43">
        <f>SUMIFS(DATA!$E:$E,DATA!$C:$C,$I$31,DATA!$H:$H,$I$32,DATA!$D:$D,Parametreler!$H37)</f>
        <v>3904.8075000000003</v>
      </c>
      <c r="J37" s="43">
        <f>SUMIFS(DATA!$F:$F,DATA!$C:$C,$I$31,DATA!$H:$H,$I$32,DATA!$D:$D,Parametreler!$H37)</f>
        <v>13536.666000000001</v>
      </c>
      <c r="K37" s="43">
        <f>SUMIFS(DATA!$E:$E,DATA!$C:$C,$I$31,DATA!$H:$H,$K$32,DATA!$D:$D,Parametreler!$H37)</f>
        <v>7983.1620000000003</v>
      </c>
      <c r="L37" s="43">
        <f>SUMIFS(DATA!$F:$F,DATA!$C:$C,$I$31,DATA!$H:$H,$K$32,DATA!$D:$D,Parametreler!$H37)</f>
        <v>15966.324000000001</v>
      </c>
      <c r="M37" s="43">
        <f>SUMIFS(DATA!$E:$E,DATA!$C:$C,$I$31,DATA!$H:$H,$M$32,DATA!$D:$D,Parametreler!$H37)</f>
        <v>19283</v>
      </c>
      <c r="N37" s="43">
        <f>SUMIFS(DATA!$F:$F,DATA!$C:$C,$I$31,DATA!$H:$H,$M$32,DATA!$D:$D,Parametreler!$H37)</f>
        <v>16390.55</v>
      </c>
    </row>
    <row r="38" spans="1:14" x14ac:dyDescent="0.3">
      <c r="A38" t="str">
        <v>Pennsylvania</v>
      </c>
      <c r="B38" s="8">
        <f>SUMIFS(DATA!$E:$E,DATA!$B:$B,A38,DATA!$H:$H,$C$1)</f>
        <v>3747920</v>
      </c>
      <c r="H38" s="34" t="str">
        <v>CHEVROLET</v>
      </c>
      <c r="I38" s="33">
        <f>SUMIFS(DATA!$E:$E,DATA!$C:$C,$I$31,DATA!$H:$H,$I$32,DATA!$D:$D,Parametreler!$H38)</f>
        <v>337172.11874999997</v>
      </c>
      <c r="J38" s="33">
        <f>SUMIFS(DATA!$F:$F,DATA!$C:$C,$I$31,DATA!$H:$H,$I$32,DATA!$D:$D,Parametreler!$H38)</f>
        <v>386624.02949999995</v>
      </c>
      <c r="K38" s="33">
        <f>SUMIFS(DATA!$E:$E,DATA!$C:$C,$I$31,DATA!$H:$H,$K$32,DATA!$D:$D,Parametreler!$H38)</f>
        <v>185819.30099999998</v>
      </c>
      <c r="L38" s="33">
        <f>SUMIFS(DATA!$F:$F,DATA!$C:$C,$I$31,DATA!$H:$H,$K$32,DATA!$D:$D,Parametreler!$H38)</f>
        <v>443568.65399999998</v>
      </c>
      <c r="M38" s="33">
        <f>SUMIFS(DATA!$E:$E,DATA!$C:$C,$I$31,DATA!$H:$H,$M$32,DATA!$D:$D,Parametreler!$H38)</f>
        <v>666019</v>
      </c>
      <c r="N38" s="33">
        <f>SUMIFS(DATA!$F:$F,DATA!$C:$C,$I$31,DATA!$H:$H,$M$32,DATA!$D:$D,Parametreler!$H38)</f>
        <v>339669.69</v>
      </c>
    </row>
    <row r="39" spans="1:14" x14ac:dyDescent="0.3">
      <c r="A39" t="str">
        <v>Rhode Island</v>
      </c>
      <c r="B39" s="8">
        <f>SUMIFS(DATA!$E:$E,DATA!$B:$B,A39,DATA!$H:$H,$C$1)</f>
        <v>1827276</v>
      </c>
      <c r="I39" s="8"/>
      <c r="J39" s="8"/>
      <c r="K39" s="8"/>
      <c r="L39" s="8"/>
      <c r="M39" s="8"/>
      <c r="N39" s="8"/>
    </row>
    <row r="40" spans="1:14" x14ac:dyDescent="0.3">
      <c r="A40" t="str">
        <v>South Carolina</v>
      </c>
      <c r="B40" s="8">
        <f>SUMIFS(DATA!$E:$E,DATA!$B:$B,A40,DATA!$H:$H,$C$1)</f>
        <v>2804853</v>
      </c>
    </row>
    <row r="41" spans="1:14" x14ac:dyDescent="0.3">
      <c r="A41" t="str">
        <v>South Dakota</v>
      </c>
      <c r="B41" s="8">
        <f>SUMIFS(DATA!$E:$E,DATA!$B:$B,A41,DATA!$H:$H,$C$1)</f>
        <v>2289533</v>
      </c>
    </row>
    <row r="42" spans="1:14" x14ac:dyDescent="0.3">
      <c r="A42" t="str">
        <v>Tennessee</v>
      </c>
      <c r="B42" s="8">
        <f>SUMIFS(DATA!$E:$E,DATA!$B:$B,A42,DATA!$H:$H,$C$1)</f>
        <v>3533810</v>
      </c>
    </row>
    <row r="43" spans="1:14" x14ac:dyDescent="0.3">
      <c r="A43" t="str">
        <v>Texas</v>
      </c>
      <c r="B43" s="8">
        <f>SUMIFS(DATA!$E:$E,DATA!$B:$B,A43,DATA!$H:$H,$C$1)</f>
        <v>5379781</v>
      </c>
    </row>
    <row r="44" spans="1:14" x14ac:dyDescent="0.3">
      <c r="A44" t="str">
        <v>Utah</v>
      </c>
      <c r="B44" s="8">
        <f>SUMIFS(DATA!$E:$E,DATA!$B:$B,A44,DATA!$H:$H,$C$1)</f>
        <v>2192215</v>
      </c>
    </row>
    <row r="45" spans="1:14" x14ac:dyDescent="0.3">
      <c r="A45" t="str">
        <v>Virginia</v>
      </c>
      <c r="B45" s="8">
        <f>SUMIFS(DATA!$E:$E,DATA!$B:$B,A45,DATA!$H:$H,$C$1)</f>
        <v>1948100</v>
      </c>
    </row>
    <row r="46" spans="1:14" x14ac:dyDescent="0.3">
      <c r="A46" t="str">
        <v>Vermont</v>
      </c>
      <c r="B46" s="8">
        <f>SUMIFS(DATA!$E:$E,DATA!$B:$B,A46,DATA!$H:$H,$C$1)</f>
        <v>2059510</v>
      </c>
    </row>
    <row r="47" spans="1:14" x14ac:dyDescent="0.3">
      <c r="A47" t="str">
        <v>Washington</v>
      </c>
      <c r="B47" s="8">
        <f>SUMIFS(DATA!$E:$E,DATA!$B:$B,A47,DATA!$H:$H,$C$1)</f>
        <v>1858701</v>
      </c>
    </row>
    <row r="48" spans="1:14" x14ac:dyDescent="0.3">
      <c r="A48" t="str">
        <v>Wisconsin</v>
      </c>
      <c r="B48" s="8">
        <f>SUMIFS(DATA!$E:$E,DATA!$B:$B,A48,DATA!$H:$H,$C$1)</f>
        <v>2226269</v>
      </c>
    </row>
    <row r="49" spans="1:2" x14ac:dyDescent="0.3">
      <c r="A49" t="str">
        <v>West Virginia</v>
      </c>
      <c r="B49" s="8">
        <f>SUMIFS(DATA!$E:$E,DATA!$B:$B,A49,DATA!$H:$H,$C$1)</f>
        <v>1731385</v>
      </c>
    </row>
    <row r="50" spans="1:2" x14ac:dyDescent="0.3">
      <c r="A50" t="str">
        <v>Wyoming</v>
      </c>
      <c r="B50" s="8">
        <f>SUMIFS(DATA!$E:$E,DATA!$B:$B,A50,DATA!$H:$H,$C$1)</f>
        <v>2452951</v>
      </c>
    </row>
  </sheetData>
  <mergeCells count="3">
    <mergeCell ref="M32:N32"/>
    <mergeCell ref="I32:J32"/>
    <mergeCell ref="K32:L32"/>
  </mergeCells>
  <conditionalFormatting sqref="K34:K38">
    <cfRule type="expression" dxfId="3" priority="4">
      <formula>$I34&lt;$K$34</formula>
    </cfRule>
    <cfRule type="expression" dxfId="2" priority="3">
      <formula>$I34&gt;=$K$34</formula>
    </cfRule>
  </conditionalFormatting>
  <conditionalFormatting sqref="M34:M38">
    <cfRule type="expression" dxfId="1" priority="1">
      <formula>$K34&gt;=$M34</formula>
    </cfRule>
    <cfRule type="expression" dxfId="0" priority="2">
      <formula>$K34&lt;$M34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0756-A704-4076-A381-FF28D5CC7BB0}">
  <sheetPr codeName="Sayfa1"/>
  <dimension ref="A1:AA47"/>
  <sheetViews>
    <sheetView tabSelected="1" zoomScale="55" zoomScaleNormal="55" workbookViewId="0">
      <selection activeCell="AB12" sqref="AB12"/>
    </sheetView>
  </sheetViews>
  <sheetFormatPr defaultRowHeight="14.4" x14ac:dyDescent="0.3"/>
  <cols>
    <col min="27" max="27" width="9.6640625" customWidth="1"/>
  </cols>
  <sheetData>
    <row r="1" spans="1:27" x14ac:dyDescent="0.3">
      <c r="A1" s="13">
        <v>2020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31" t="s">
        <v>76</v>
      </c>
    </row>
    <row r="2" spans="1:27" x14ac:dyDescent="0.3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30" t="s">
        <v>179</v>
      </c>
    </row>
    <row r="3" spans="1:27" x14ac:dyDescent="0.3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7" t="s">
        <v>13</v>
      </c>
    </row>
    <row r="4" spans="1:27" x14ac:dyDescent="0.3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7" t="s">
        <v>15</v>
      </c>
    </row>
    <row r="5" spans="1:27" x14ac:dyDescent="0.3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32" t="s">
        <v>179</v>
      </c>
    </row>
    <row r="6" spans="1:27" x14ac:dyDescent="0.3">
      <c r="A6" s="15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7"/>
    </row>
    <row r="7" spans="1:27" x14ac:dyDescent="0.3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7"/>
    </row>
    <row r="8" spans="1:27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7"/>
    </row>
    <row r="9" spans="1:27" x14ac:dyDescent="0.3">
      <c r="A9" s="15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7"/>
    </row>
    <row r="10" spans="1:27" x14ac:dyDescent="0.3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7"/>
    </row>
    <row r="11" spans="1:27" x14ac:dyDescent="0.3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7"/>
    </row>
    <row r="12" spans="1:27" x14ac:dyDescent="0.3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7"/>
    </row>
    <row r="13" spans="1:27" x14ac:dyDescent="0.3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7"/>
    </row>
    <row r="14" spans="1:27" x14ac:dyDescent="0.3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 t="s">
        <v>172</v>
      </c>
      <c r="U14" s="16"/>
      <c r="V14" s="16"/>
      <c r="W14" s="16"/>
      <c r="X14" s="16"/>
      <c r="Y14" s="16"/>
      <c r="Z14" s="16"/>
      <c r="AA14" s="17"/>
    </row>
    <row r="15" spans="1:27" x14ac:dyDescent="0.3">
      <c r="A15" s="15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7"/>
    </row>
    <row r="16" spans="1:27" x14ac:dyDescent="0.3">
      <c r="A16" s="15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7"/>
    </row>
    <row r="17" spans="1:27" x14ac:dyDescent="0.3">
      <c r="A17" s="1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7"/>
    </row>
    <row r="18" spans="1:27" x14ac:dyDescent="0.3">
      <c r="A18" s="15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7"/>
    </row>
    <row r="19" spans="1:27" x14ac:dyDescent="0.3">
      <c r="A19" s="15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7"/>
    </row>
    <row r="20" spans="1:27" x14ac:dyDescent="0.3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7"/>
    </row>
    <row r="21" spans="1:27" x14ac:dyDescent="0.3">
      <c r="A21" s="15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7"/>
    </row>
    <row r="22" spans="1:27" x14ac:dyDescent="0.3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7"/>
    </row>
    <row r="23" spans="1:27" x14ac:dyDescent="0.3">
      <c r="A23" s="15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7"/>
    </row>
    <row r="24" spans="1:27" x14ac:dyDescent="0.3">
      <c r="A24" s="15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21">
        <f>Parametreler!H10</f>
        <v>1.3092925434145362</v>
      </c>
      <c r="S24" s="16"/>
      <c r="T24" s="16"/>
      <c r="U24" s="16"/>
      <c r="V24" s="16"/>
      <c r="W24" s="16"/>
      <c r="X24" s="16"/>
      <c r="Y24" s="16"/>
      <c r="Z24" s="16"/>
      <c r="AA24" s="17"/>
    </row>
    <row r="25" spans="1:27" x14ac:dyDescent="0.3">
      <c r="A25" s="15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22">
        <f>Parametreler!H12</f>
        <v>1</v>
      </c>
      <c r="S25" s="16"/>
      <c r="T25" s="16"/>
      <c r="U25" s="16"/>
      <c r="V25" s="16"/>
      <c r="W25" s="16"/>
      <c r="X25" s="16"/>
      <c r="Y25" s="16"/>
      <c r="Z25" s="16"/>
      <c r="AA25" s="17"/>
    </row>
    <row r="26" spans="1:27" x14ac:dyDescent="0.3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7"/>
    </row>
    <row r="27" spans="1:27" x14ac:dyDescent="0.3">
      <c r="A27" s="15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7"/>
    </row>
    <row r="28" spans="1:27" x14ac:dyDescent="0.3">
      <c r="A28" s="15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7"/>
    </row>
    <row r="29" spans="1:27" x14ac:dyDescent="0.3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7"/>
    </row>
    <row r="30" spans="1:27" x14ac:dyDescent="0.3">
      <c r="A30" s="15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7"/>
    </row>
    <row r="31" spans="1:27" x14ac:dyDescent="0.3">
      <c r="A31" s="15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7"/>
    </row>
    <row r="32" spans="1:27" x14ac:dyDescent="0.3">
      <c r="A32" s="15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7"/>
    </row>
    <row r="33" spans="1:27" x14ac:dyDescent="0.3">
      <c r="A33" s="15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7"/>
    </row>
    <row r="34" spans="1:27" x14ac:dyDescent="0.3">
      <c r="A34" s="15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7"/>
    </row>
    <row r="35" spans="1:27" x14ac:dyDescent="0.3">
      <c r="A35" s="15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7"/>
    </row>
    <row r="36" spans="1:27" x14ac:dyDescent="0.3">
      <c r="A36" s="15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7"/>
    </row>
    <row r="37" spans="1:27" x14ac:dyDescent="0.3">
      <c r="A37" s="15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7"/>
    </row>
    <row r="38" spans="1:27" x14ac:dyDescent="0.3">
      <c r="A38" s="15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7"/>
    </row>
    <row r="39" spans="1:27" x14ac:dyDescent="0.3">
      <c r="A39" s="15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7"/>
    </row>
    <row r="40" spans="1:27" x14ac:dyDescent="0.3">
      <c r="A40" s="15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7"/>
    </row>
    <row r="41" spans="1:27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7"/>
    </row>
    <row r="42" spans="1:27" x14ac:dyDescent="0.3">
      <c r="A42" s="15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7"/>
    </row>
    <row r="43" spans="1:27" x14ac:dyDescent="0.3">
      <c r="A43" s="15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7"/>
    </row>
    <row r="44" spans="1:27" x14ac:dyDescent="0.3">
      <c r="A44" s="15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7"/>
    </row>
    <row r="45" spans="1:27" x14ac:dyDescent="0.3">
      <c r="A45" s="15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7"/>
    </row>
    <row r="46" spans="1:27" x14ac:dyDescent="0.3">
      <c r="A46" s="15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7"/>
    </row>
    <row r="47" spans="1:27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2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8" r:id="rId3" name="ComboBox2">
          <controlPr defaultSize="0" autoLine="0" linkedCell="AA2" listFillRange="Dönemler" r:id="rId4">
            <anchor moveWithCells="1">
              <from>
                <xdr:col>12</xdr:col>
                <xdr:colOff>381000</xdr:colOff>
                <xdr:row>9</xdr:row>
                <xdr:rowOff>45720</xdr:rowOff>
              </from>
              <to>
                <xdr:col>16</xdr:col>
                <xdr:colOff>190500</xdr:colOff>
                <xdr:row>11</xdr:row>
                <xdr:rowOff>22860</xdr:rowOff>
              </to>
            </anchor>
          </controlPr>
        </control>
      </mc:Choice>
      <mc:Fallback>
        <control shapeId="5138" r:id="rId3" name="ComboBox2"/>
      </mc:Fallback>
    </mc:AlternateContent>
    <mc:AlternateContent xmlns:mc="http://schemas.openxmlformats.org/markup-compatibility/2006">
      <mc:Choice Requires="x14">
        <control shapeId="5137" r:id="rId5" name="ComboBox1">
          <controlPr defaultSize="0" autoLine="0" linkedCell="AA1" listFillRange="bolgeler" r:id="rId6">
            <anchor moveWithCells="1">
              <from>
                <xdr:col>12</xdr:col>
                <xdr:colOff>396240</xdr:colOff>
                <xdr:row>7</xdr:row>
                <xdr:rowOff>7620</xdr:rowOff>
              </from>
              <to>
                <xdr:col>16</xdr:col>
                <xdr:colOff>198120</xdr:colOff>
                <xdr:row>8</xdr:row>
                <xdr:rowOff>167640</xdr:rowOff>
              </to>
            </anchor>
          </controlPr>
        </control>
      </mc:Choice>
      <mc:Fallback>
        <control shapeId="5137" r:id="rId5" name="ComboBox1"/>
      </mc:Fallback>
    </mc:AlternateContent>
    <mc:AlternateContent xmlns:mc="http://schemas.openxmlformats.org/markup-compatibility/2006">
      <mc:Choice Requires="x14">
        <control shapeId="5121" r:id="rId7" name="ListBox1">
          <controlPr defaultSize="0" autoLine="0" autoPict="0" linkedCell="A1" listFillRange="Dönemler" r:id="rId8">
            <anchor moveWithCells="1">
              <from>
                <xdr:col>0</xdr:col>
                <xdr:colOff>0</xdr:colOff>
                <xdr:row>2</xdr:row>
                <xdr:rowOff>7620</xdr:rowOff>
              </from>
              <to>
                <xdr:col>1</xdr:col>
                <xdr:colOff>342900</xdr:colOff>
                <xdr:row>6</xdr:row>
                <xdr:rowOff>53340</xdr:rowOff>
              </to>
            </anchor>
          </controlPr>
        </control>
      </mc:Choice>
      <mc:Fallback>
        <control shapeId="5121" r:id="rId7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Sellers</vt:lpstr>
      <vt:lpstr>images</vt:lpstr>
      <vt:lpstr>DATA</vt:lpstr>
      <vt:lpstr>Parametreler</vt:lpstr>
      <vt:lpstr>Dashboard</vt:lpstr>
      <vt:lpstr>bolgeler</vt:lpstr>
      <vt:lpstr>Dönemler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Hüsnü Altay</dc:creator>
  <cp:lastModifiedBy>Hüsnü Altay</cp:lastModifiedBy>
  <dcterms:created xsi:type="dcterms:W3CDTF">2024-05-14T15:30:15Z</dcterms:created>
  <dcterms:modified xsi:type="dcterms:W3CDTF">2024-05-22T16:28:22Z</dcterms:modified>
</cp:coreProperties>
</file>