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o.ERADPARTNERS\Documents\Erad Partners\WorkSheet\"/>
    </mc:Choice>
  </mc:AlternateContent>
  <xr:revisionPtr revIDLastSave="0" documentId="13_ncr:1_{B60F8FD6-1A0E-4ABF-B44B-48F383A4F0DF}" xr6:coauthVersionLast="47" xr6:coauthVersionMax="47" xr10:uidLastSave="{00000000-0000-0000-0000-000000000000}"/>
  <bookViews>
    <workbookView xWindow="-110" yWindow="-110" windowWidth="19420" windowHeight="10300" tabRatio="837" activeTab="1" xr2:uid="{64C07F17-393C-4854-AC45-4D174C481FEF}"/>
  </bookViews>
  <sheets>
    <sheet name="Listings " sheetId="4" r:id="rId1"/>
    <sheet name="Bond Blotter " sheetId="3" r:id="rId2"/>
    <sheet name="Treasury Bills Blotter " sheetId="5" r:id="rId3"/>
    <sheet name="Trade Ticket _ Bonds " sheetId="6" r:id="rId4"/>
    <sheet name="Trade Ticket _ Bills &amp; OMO" sheetId="7" r:id="rId5"/>
    <sheet name="FI Blotter 2025" sheetId="1" r:id="rId6"/>
  </sheets>
  <externalReferences>
    <externalReference r:id="rId7"/>
    <externalReference r:id="rId8"/>
    <externalReference r:id="rId9"/>
    <externalReference r:id="rId10"/>
  </externalReferences>
  <definedNames>
    <definedName name="_Order1" hidden="1">0</definedName>
    <definedName name="_Order2" hidden="1">255</definedName>
    <definedName name="_sum1">[1]SUMM!$B$7:$DK$165</definedName>
    <definedName name="FGN_Bonds">'[2]All Securities'!$F$7:$F$30</definedName>
    <definedName name="LIST">[3]Sheet1!$J$6:$J$813</definedName>
    <definedName name="Print_Area_MI">#REF!</definedName>
    <definedName name="x">#REF!</definedName>
    <definedName name="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7" l="1"/>
  <c r="C17" i="7"/>
  <c r="I16" i="7"/>
  <c r="C16" i="7"/>
  <c r="I15" i="7"/>
  <c r="C15" i="7"/>
  <c r="I14" i="7"/>
  <c r="C14" i="7"/>
  <c r="I13" i="7"/>
  <c r="C13" i="7"/>
  <c r="I12" i="7"/>
  <c r="C12" i="7"/>
  <c r="I11" i="7"/>
  <c r="C11" i="7"/>
  <c r="I10" i="7"/>
  <c r="C10" i="7"/>
  <c r="I9" i="7"/>
  <c r="C9" i="7"/>
  <c r="I8" i="7"/>
  <c r="C8" i="7"/>
  <c r="I7" i="7"/>
  <c r="C7" i="7"/>
  <c r="I6" i="7"/>
  <c r="C6" i="7"/>
  <c r="I5" i="7"/>
  <c r="C5" i="7"/>
  <c r="I17" i="6"/>
  <c r="I16" i="6"/>
  <c r="I15" i="6"/>
  <c r="I6" i="6"/>
  <c r="I7" i="6"/>
  <c r="I8" i="6"/>
  <c r="I9" i="6"/>
  <c r="I10" i="6"/>
  <c r="I11" i="6"/>
  <c r="I12" i="6"/>
  <c r="I13" i="6"/>
  <c r="I14" i="6"/>
  <c r="I5" i="6"/>
  <c r="C6" i="6"/>
  <c r="C7" i="6"/>
  <c r="C8" i="6"/>
  <c r="C9" i="6"/>
  <c r="C10" i="6"/>
  <c r="C11" i="6"/>
  <c r="C12" i="6"/>
  <c r="C13" i="6"/>
  <c r="C14" i="6"/>
  <c r="C15" i="6"/>
  <c r="C16" i="6"/>
  <c r="C17" i="6"/>
  <c r="J31" i="5"/>
  <c r="J30" i="5"/>
  <c r="F31" i="5"/>
  <c r="F30" i="5"/>
  <c r="J14" i="5"/>
  <c r="F14" i="5"/>
  <c r="D20" i="5"/>
  <c r="I20" i="5" s="1"/>
  <c r="J20" i="5" s="1"/>
  <c r="D19" i="5"/>
  <c r="C5" i="6"/>
  <c r="F28" i="3"/>
  <c r="F29" i="3" s="1"/>
  <c r="F14" i="3"/>
  <c r="D19" i="3"/>
  <c r="I19" i="3" s="1"/>
  <c r="O19" i="3"/>
  <c r="N19" i="3"/>
  <c r="O18" i="3"/>
  <c r="N18" i="3"/>
  <c r="I27" i="3"/>
  <c r="I26" i="3"/>
  <c r="I25" i="3"/>
  <c r="I24" i="3"/>
  <c r="I23" i="3"/>
  <c r="I22" i="3"/>
  <c r="I21" i="3"/>
  <c r="I20" i="3"/>
  <c r="I6" i="3"/>
  <c r="I7" i="3"/>
  <c r="I8" i="3"/>
  <c r="I9" i="3"/>
  <c r="I10" i="3"/>
  <c r="I5" i="3"/>
  <c r="I4" i="3"/>
  <c r="D18" i="3"/>
  <c r="I18" i="3" s="1"/>
  <c r="D3" i="5"/>
  <c r="D2" i="5"/>
  <c r="O3" i="3"/>
  <c r="O2" i="3"/>
  <c r="N3" i="3"/>
  <c r="N2" i="3"/>
  <c r="D3" i="3"/>
  <c r="D2" i="3"/>
  <c r="D91" i="1"/>
  <c r="I89" i="1"/>
  <c r="F89" i="1"/>
  <c r="C89" i="1"/>
  <c r="B89" i="1"/>
  <c r="B88" i="1"/>
  <c r="I88" i="1" s="1"/>
  <c r="B87" i="1"/>
  <c r="I87" i="1" s="1"/>
  <c r="B86" i="1"/>
  <c r="B85" i="1"/>
  <c r="F85" i="1" s="1"/>
  <c r="B84" i="1"/>
  <c r="B83" i="1"/>
  <c r="F83" i="1" s="1"/>
  <c r="B82" i="1"/>
  <c r="I82" i="1" s="1"/>
  <c r="B81" i="1"/>
  <c r="F81" i="1" s="1"/>
  <c r="B80" i="1"/>
  <c r="F80" i="1" s="1"/>
  <c r="B79" i="1"/>
  <c r="I79" i="1" s="1"/>
  <c r="B78" i="1"/>
  <c r="F78" i="1" s="1"/>
  <c r="B77" i="1"/>
  <c r="I77" i="1" s="1"/>
  <c r="B76" i="1"/>
  <c r="F76" i="1" s="1"/>
  <c r="B75" i="1"/>
  <c r="I75" i="1" s="1"/>
  <c r="B74" i="1"/>
  <c r="F74" i="1" s="1"/>
  <c r="B73" i="1"/>
  <c r="B72" i="1"/>
  <c r="F72" i="1" s="1"/>
  <c r="B68" i="1"/>
  <c r="I68" i="1" s="1"/>
  <c r="D66" i="1"/>
  <c r="I64" i="1"/>
  <c r="F64" i="1"/>
  <c r="C64" i="1"/>
  <c r="B63" i="1"/>
  <c r="I63" i="1" s="1"/>
  <c r="B62" i="1"/>
  <c r="B61" i="1"/>
  <c r="C61" i="1" s="1"/>
  <c r="I60" i="1"/>
  <c r="F60" i="1"/>
  <c r="C60" i="1"/>
  <c r="B59" i="1"/>
  <c r="I59" i="1" s="1"/>
  <c r="I58" i="1"/>
  <c r="F58" i="1"/>
  <c r="K58" i="1" s="1"/>
  <c r="L58" i="1" s="1"/>
  <c r="U58" i="1" s="1"/>
  <c r="T58" i="1" s="1"/>
  <c r="C58" i="1"/>
  <c r="I57" i="1"/>
  <c r="F57" i="1"/>
  <c r="C57" i="1"/>
  <c r="I56" i="1"/>
  <c r="F56" i="1"/>
  <c r="C56" i="1"/>
  <c r="I55" i="1"/>
  <c r="F55" i="1"/>
  <c r="C55" i="1"/>
  <c r="B54" i="1"/>
  <c r="C54" i="1" s="1"/>
  <c r="I53" i="1"/>
  <c r="F53" i="1"/>
  <c r="K53" i="1" s="1"/>
  <c r="L53" i="1" s="1"/>
  <c r="C53" i="1"/>
  <c r="K52" i="1"/>
  <c r="L52" i="1" s="1"/>
  <c r="I52" i="1"/>
  <c r="F52" i="1"/>
  <c r="C52" i="1"/>
  <c r="B51" i="1"/>
  <c r="C51" i="1" s="1"/>
  <c r="I50" i="1"/>
  <c r="F50" i="1"/>
  <c r="C50" i="1"/>
  <c r="I49" i="1"/>
  <c r="F49" i="1"/>
  <c r="K49" i="1" s="1"/>
  <c r="L49" i="1" s="1"/>
  <c r="C49" i="1"/>
  <c r="I48" i="1"/>
  <c r="F48" i="1"/>
  <c r="C48" i="1"/>
  <c r="I47" i="1"/>
  <c r="F47" i="1"/>
  <c r="C47" i="1"/>
  <c r="I46" i="1"/>
  <c r="F46" i="1"/>
  <c r="C46" i="1"/>
  <c r="B45" i="1"/>
  <c r="C45" i="1" s="1"/>
  <c r="B44" i="1"/>
  <c r="I44" i="1" s="1"/>
  <c r="I43" i="1"/>
  <c r="F43" i="1"/>
  <c r="C43" i="1"/>
  <c r="I42" i="1"/>
  <c r="F42" i="1"/>
  <c r="C42" i="1"/>
  <c r="I41" i="1"/>
  <c r="F41" i="1"/>
  <c r="C41" i="1"/>
  <c r="I40" i="1"/>
  <c r="F40" i="1"/>
  <c r="C40" i="1"/>
  <c r="I39" i="1"/>
  <c r="K39" i="1" s="1"/>
  <c r="L39" i="1" s="1"/>
  <c r="U39" i="1" s="1"/>
  <c r="T39" i="1" s="1"/>
  <c r="F39" i="1"/>
  <c r="C39" i="1"/>
  <c r="B38" i="1"/>
  <c r="F38" i="1" s="1"/>
  <c r="I37" i="1"/>
  <c r="F37" i="1"/>
  <c r="C37" i="1"/>
  <c r="I36" i="1"/>
  <c r="F36" i="1"/>
  <c r="C36" i="1"/>
  <c r="I35" i="1"/>
  <c r="F35" i="1"/>
  <c r="C35" i="1"/>
  <c r="D31" i="1"/>
  <c r="K29" i="1"/>
  <c r="L29" i="1" s="1"/>
  <c r="U29" i="1" s="1"/>
  <c r="T29" i="1" s="1"/>
  <c r="B29" i="1"/>
  <c r="C29" i="1" s="1"/>
  <c r="I28" i="1"/>
  <c r="F28" i="1"/>
  <c r="C28" i="1"/>
  <c r="I27" i="1"/>
  <c r="F27" i="1"/>
  <c r="K27" i="1" s="1"/>
  <c r="L27" i="1" s="1"/>
  <c r="U27" i="1" s="1"/>
  <c r="T27" i="1" s="1"/>
  <c r="C27" i="1"/>
  <c r="I26" i="1"/>
  <c r="K26" i="1" s="1"/>
  <c r="L26" i="1" s="1"/>
  <c r="T26" i="1" s="1"/>
  <c r="F26" i="1"/>
  <c r="C26" i="1"/>
  <c r="I25" i="1"/>
  <c r="F25" i="1"/>
  <c r="C25" i="1"/>
  <c r="I24" i="1"/>
  <c r="F24" i="1"/>
  <c r="C24" i="1"/>
  <c r="I23" i="1"/>
  <c r="F23" i="1"/>
  <c r="C23" i="1"/>
  <c r="I22" i="1"/>
  <c r="F22" i="1"/>
  <c r="C22" i="1"/>
  <c r="I21" i="1"/>
  <c r="F21" i="1"/>
  <c r="C21" i="1"/>
  <c r="K20" i="1"/>
  <c r="L20" i="1" s="1"/>
  <c r="B20" i="1"/>
  <c r="C20" i="1" s="1"/>
  <c r="K19" i="1"/>
  <c r="L19" i="1" s="1"/>
  <c r="B19" i="1"/>
  <c r="C19" i="1" s="1"/>
  <c r="I18" i="1"/>
  <c r="K18" i="1" s="1"/>
  <c r="L18" i="1" s="1"/>
  <c r="F18" i="1"/>
  <c r="C18" i="1"/>
  <c r="I17" i="1"/>
  <c r="F17" i="1"/>
  <c r="C17" i="1"/>
  <c r="I16" i="1"/>
  <c r="F16" i="1"/>
  <c r="C16" i="1"/>
  <c r="I15" i="1"/>
  <c r="F15" i="1"/>
  <c r="C15" i="1"/>
  <c r="I14" i="1"/>
  <c r="F14" i="1"/>
  <c r="C14" i="1"/>
  <c r="I13" i="1"/>
  <c r="F13" i="1"/>
  <c r="K13" i="1" s="1"/>
  <c r="L13" i="1" s="1"/>
  <c r="C13" i="1"/>
  <c r="I12" i="1"/>
  <c r="K12" i="1" s="1"/>
  <c r="L12" i="1" s="1"/>
  <c r="F12" i="1"/>
  <c r="C12" i="1"/>
  <c r="I11" i="1"/>
  <c r="F11" i="1"/>
  <c r="C11" i="1"/>
  <c r="I10" i="1"/>
  <c r="K10" i="1" s="1"/>
  <c r="L10" i="1" s="1"/>
  <c r="F10" i="1"/>
  <c r="C10" i="1"/>
  <c r="I9" i="1"/>
  <c r="F9" i="1"/>
  <c r="C9" i="1"/>
  <c r="I8" i="1"/>
  <c r="F8" i="1"/>
  <c r="C8" i="1"/>
  <c r="I7" i="1"/>
  <c r="F7" i="1"/>
  <c r="C7" i="1"/>
  <c r="I6" i="1"/>
  <c r="F6" i="1"/>
  <c r="C6" i="1"/>
  <c r="F45" i="1" l="1"/>
  <c r="K36" i="1"/>
  <c r="L36" i="1" s="1"/>
  <c r="K24" i="1"/>
  <c r="L24" i="1" s="1"/>
  <c r="T24" i="1" s="1"/>
  <c r="I45" i="1"/>
  <c r="K37" i="1"/>
  <c r="L37" i="1" s="1"/>
  <c r="K25" i="1"/>
  <c r="L25" i="1" s="1"/>
  <c r="T25" i="1" s="1"/>
  <c r="K42" i="1"/>
  <c r="L42" i="1" s="1"/>
  <c r="K50" i="1"/>
  <c r="L50" i="1" s="1"/>
  <c r="K7" i="1"/>
  <c r="L7" i="1" s="1"/>
  <c r="K21" i="1"/>
  <c r="L21" i="1" s="1"/>
  <c r="K8" i="1"/>
  <c r="L8" i="1" s="1"/>
  <c r="K6" i="1"/>
  <c r="L6" i="1" s="1"/>
  <c r="K22" i="1"/>
  <c r="L22" i="1" s="1"/>
  <c r="K57" i="1"/>
  <c r="L57" i="1" s="1"/>
  <c r="U57" i="1" s="1"/>
  <c r="T57" i="1" s="1"/>
  <c r="F77" i="1"/>
  <c r="K28" i="1"/>
  <c r="L28" i="1" s="1"/>
  <c r="U28" i="1" s="1"/>
  <c r="T28" i="1" s="1"/>
  <c r="C59" i="1"/>
  <c r="I76" i="1"/>
  <c r="K76" i="1" s="1"/>
  <c r="L76" i="1" s="1"/>
  <c r="K89" i="1"/>
  <c r="K40" i="1"/>
  <c r="L40" i="1" s="1"/>
  <c r="F44" i="1"/>
  <c r="K44" i="1" s="1"/>
  <c r="L44" i="1" s="1"/>
  <c r="F59" i="1"/>
  <c r="K59" i="1" s="1"/>
  <c r="L59" i="1" s="1"/>
  <c r="K77" i="1"/>
  <c r="L77" i="1" s="1"/>
  <c r="C80" i="1"/>
  <c r="K17" i="1"/>
  <c r="L17" i="1" s="1"/>
  <c r="K47" i="1"/>
  <c r="L47" i="1" s="1"/>
  <c r="I85" i="1"/>
  <c r="K85" i="1" s="1"/>
  <c r="L85" i="1" s="1"/>
  <c r="U85" i="1" s="1"/>
  <c r="T85" i="1" s="1"/>
  <c r="K48" i="1"/>
  <c r="L48" i="1" s="1"/>
  <c r="K56" i="1"/>
  <c r="L56" i="1" s="1"/>
  <c r="U56" i="1" s="1"/>
  <c r="T56" i="1" s="1"/>
  <c r="C77" i="1"/>
  <c r="I80" i="1"/>
  <c r="K80" i="1" s="1"/>
  <c r="L80" i="1" s="1"/>
  <c r="C87" i="1"/>
  <c r="K23" i="1"/>
  <c r="L23" i="1" s="1"/>
  <c r="T23" i="1" s="1"/>
  <c r="I38" i="1"/>
  <c r="K38" i="1" s="1"/>
  <c r="L38" i="1" s="1"/>
  <c r="K45" i="1"/>
  <c r="L45" i="1" s="1"/>
  <c r="K60" i="1"/>
  <c r="L60" i="1" s="1"/>
  <c r="U60" i="1" s="1"/>
  <c r="T60" i="1" s="1"/>
  <c r="I72" i="1"/>
  <c r="K72" i="1" s="1"/>
  <c r="L72" i="1" s="1"/>
  <c r="I78" i="1"/>
  <c r="K78" i="1" s="1"/>
  <c r="L78" i="1" s="1"/>
  <c r="I81" i="1"/>
  <c r="K81" i="1" s="1"/>
  <c r="L81" i="1" s="1"/>
  <c r="F87" i="1"/>
  <c r="K87" i="1" s="1"/>
  <c r="L87" i="1" s="1"/>
  <c r="C79" i="1"/>
  <c r="K16" i="1"/>
  <c r="L16" i="1" s="1"/>
  <c r="I61" i="1"/>
  <c r="I74" i="1"/>
  <c r="K74" i="1" s="1"/>
  <c r="L74" i="1" s="1"/>
  <c r="F79" i="1"/>
  <c r="K79" i="1" s="1"/>
  <c r="L79" i="1" s="1"/>
  <c r="I83" i="1"/>
  <c r="K83" i="1" s="1"/>
  <c r="L83" i="1" s="1"/>
  <c r="K11" i="1"/>
  <c r="L11" i="1" s="1"/>
  <c r="K41" i="1"/>
  <c r="L41" i="1" s="1"/>
  <c r="F61" i="1"/>
  <c r="K9" i="1"/>
  <c r="L9" i="1" s="1"/>
  <c r="T9" i="1" s="1"/>
  <c r="I19" i="5"/>
  <c r="K2" i="3"/>
  <c r="K18" i="3"/>
  <c r="J18" i="3" s="1"/>
  <c r="J28" i="3" s="1"/>
  <c r="K19" i="3"/>
  <c r="J19" i="3" s="1"/>
  <c r="I3" i="5"/>
  <c r="J3" i="5" s="1"/>
  <c r="I2" i="5"/>
  <c r="J2" i="5" s="1"/>
  <c r="K3" i="3"/>
  <c r="I2" i="3"/>
  <c r="I3" i="3"/>
  <c r="I84" i="1"/>
  <c r="F84" i="1"/>
  <c r="C84" i="1"/>
  <c r="K35" i="1"/>
  <c r="L35" i="1" s="1"/>
  <c r="K64" i="1"/>
  <c r="L64" i="1" s="1"/>
  <c r="U64" i="1" s="1"/>
  <c r="T64" i="1" s="1"/>
  <c r="K55" i="1"/>
  <c r="L55" i="1" s="1"/>
  <c r="U55" i="1" s="1"/>
  <c r="T55" i="1" s="1"/>
  <c r="K14" i="1"/>
  <c r="L14" i="1" s="1"/>
  <c r="K43" i="1"/>
  <c r="L43" i="1" s="1"/>
  <c r="I86" i="1"/>
  <c r="F86" i="1"/>
  <c r="C86" i="1"/>
  <c r="C88" i="1"/>
  <c r="K68" i="1"/>
  <c r="L68" i="1" s="1"/>
  <c r="I62" i="1"/>
  <c r="F62" i="1"/>
  <c r="C75" i="1"/>
  <c r="C62" i="1"/>
  <c r="C73" i="1"/>
  <c r="I73" i="1"/>
  <c r="F73" i="1"/>
  <c r="F51" i="1"/>
  <c r="I51" i="1"/>
  <c r="K51" i="1" s="1"/>
  <c r="L51" i="1" s="1"/>
  <c r="U51" i="1" s="1"/>
  <c r="T51" i="1" s="1"/>
  <c r="F88" i="1"/>
  <c r="K88" i="1" s="1"/>
  <c r="L88" i="1" s="1"/>
  <c r="F75" i="1"/>
  <c r="K75" i="1" s="1"/>
  <c r="L75" i="1" s="1"/>
  <c r="K63" i="1"/>
  <c r="L63" i="1" s="1"/>
  <c r="F54" i="1"/>
  <c r="C63" i="1"/>
  <c r="C68" i="1"/>
  <c r="C82" i="1"/>
  <c r="C44" i="1"/>
  <c r="I54" i="1"/>
  <c r="F63" i="1"/>
  <c r="F68" i="1"/>
  <c r="F82" i="1"/>
  <c r="K82" i="1" s="1"/>
  <c r="L82" i="1" s="1"/>
  <c r="K46" i="1"/>
  <c r="L46" i="1" s="1"/>
  <c r="K15" i="1"/>
  <c r="L15" i="1" s="1"/>
  <c r="L31" i="1" s="1"/>
  <c r="C38" i="1"/>
  <c r="C72" i="1"/>
  <c r="C74" i="1"/>
  <c r="C76" i="1"/>
  <c r="C78" i="1"/>
  <c r="C81" i="1"/>
  <c r="C83" i="1"/>
  <c r="C85" i="1"/>
  <c r="K54" i="1" l="1"/>
  <c r="L54" i="1" s="1"/>
  <c r="K61" i="1"/>
  <c r="L61" i="1" s="1"/>
  <c r="J19" i="5"/>
  <c r="J3" i="3"/>
  <c r="J2" i="3"/>
  <c r="K73" i="1"/>
  <c r="L73" i="1" s="1"/>
  <c r="K84" i="1"/>
  <c r="L84" i="1" s="1"/>
  <c r="K86" i="1"/>
  <c r="L86" i="1" s="1"/>
  <c r="K62" i="1"/>
  <c r="L62" i="1" s="1"/>
  <c r="L66" i="1" s="1"/>
  <c r="L91" i="1" l="1"/>
  <c r="J14" i="3"/>
  <c r="J29" i="3" s="1"/>
</calcChain>
</file>

<file path=xl/sharedStrings.xml><?xml version="1.0" encoding="utf-8"?>
<sst xmlns="http://schemas.openxmlformats.org/spreadsheetml/2006/main" count="408" uniqueCount="90">
  <si>
    <t>Maturity Date</t>
  </si>
  <si>
    <t>Coupon</t>
  </si>
  <si>
    <t>Key Notes: 2024 MPC 26th &amp; 27th; Coupon 28s (113.596bn)</t>
  </si>
  <si>
    <t xml:space="preserve">Description/Mat Date </t>
  </si>
  <si>
    <t>CPN</t>
  </si>
  <si>
    <t xml:space="preserve">Instrument </t>
  </si>
  <si>
    <t>Volume</t>
  </si>
  <si>
    <t>Buy Yield</t>
  </si>
  <si>
    <t xml:space="preserve">Buy Price </t>
  </si>
  <si>
    <t>Sett Date</t>
  </si>
  <si>
    <t>Sell Yield</t>
  </si>
  <si>
    <t>Sell Price</t>
  </si>
  <si>
    <t>Sprd</t>
  </si>
  <si>
    <t>Revenues</t>
  </si>
  <si>
    <t xml:space="preserve">Position </t>
  </si>
  <si>
    <t>Settlement Bank</t>
  </si>
  <si>
    <t xml:space="preserve">Trade Date </t>
  </si>
  <si>
    <t>Far Leg Date</t>
  </si>
  <si>
    <t>Far Leg CP</t>
  </si>
  <si>
    <t xml:space="preserve">Accrual </t>
  </si>
  <si>
    <t xml:space="preserve">Days Left </t>
  </si>
  <si>
    <t>EPL</t>
  </si>
  <si>
    <t>Staff Comm</t>
  </si>
  <si>
    <t>Sq</t>
  </si>
  <si>
    <t xml:space="preserve">Providus </t>
  </si>
  <si>
    <t xml:space="preserve">Globus </t>
  </si>
  <si>
    <t>Providus</t>
  </si>
  <si>
    <t>Globus</t>
  </si>
  <si>
    <t>Globius</t>
  </si>
  <si>
    <t xml:space="preserve">Acc Interest </t>
  </si>
  <si>
    <t>Last CPN</t>
  </si>
  <si>
    <t>Next CPD</t>
  </si>
  <si>
    <t xml:space="preserve">Buy _ CP </t>
  </si>
  <si>
    <t xml:space="preserve">Sell_ CP </t>
  </si>
  <si>
    <t>Access Bank Plc</t>
  </si>
  <si>
    <t>Citibank Nigeria Limited</t>
  </si>
  <si>
    <t>Ecobank Nigeria Limited</t>
  </si>
  <si>
    <t>First Bank of Nigeria Plc</t>
  </si>
  <si>
    <t>Heritage Bank Plc</t>
  </si>
  <si>
    <t>Globus Bank Limited</t>
  </si>
  <si>
    <t>Keystone Bank Limited</t>
  </si>
  <si>
    <t>Polaris Bank Limited</t>
  </si>
  <si>
    <t>Stanbic IBTC Bank Limited</t>
  </si>
  <si>
    <t>Standard Chartered Bank Limited</t>
  </si>
  <si>
    <t>Sterling Bank Limited</t>
  </si>
  <si>
    <t>Titan Trust Bank Limited</t>
  </si>
  <si>
    <t>Union Bank of Nigeria Plc</t>
  </si>
  <si>
    <t>Unity Bank Plc</t>
  </si>
  <si>
    <t>Wema Bank Plc</t>
  </si>
  <si>
    <t>Premium Trust Bank Limited</t>
  </si>
  <si>
    <t>Optimus Bank Limited</t>
  </si>
  <si>
    <t>Providus Bank Limited</t>
  </si>
  <si>
    <t>SunTrust Bank Nigeria Limited</t>
  </si>
  <si>
    <t>Signature Bank Limited</t>
  </si>
  <si>
    <t>Jaiz Bank Plc</t>
  </si>
  <si>
    <t>TAJ Bank Limited</t>
  </si>
  <si>
    <t>Lotus Bank Limited</t>
  </si>
  <si>
    <t>Alternative Bank Limited</t>
  </si>
  <si>
    <t>Coronation Merchant Bank Limited</t>
  </si>
  <si>
    <t>FBN Merchant Bank Limited</t>
  </si>
  <si>
    <t>FSDH Merchant Bank Limited</t>
  </si>
  <si>
    <t>Greenwich Merchant Bank Limited</t>
  </si>
  <si>
    <t>Nova Merchant Bank Limited</t>
  </si>
  <si>
    <t>Rand Merchant Bank Limited</t>
  </si>
  <si>
    <t xml:space="preserve">FCMB </t>
  </si>
  <si>
    <t xml:space="preserve">Banks </t>
  </si>
  <si>
    <t>Settlement Value</t>
  </si>
  <si>
    <t>NG_Tbill</t>
  </si>
  <si>
    <t>CBN_OMO</t>
  </si>
  <si>
    <t>Eurobond</t>
  </si>
  <si>
    <t>P_Notes</t>
  </si>
  <si>
    <t>NG_Sukuk</t>
  </si>
  <si>
    <t xml:space="preserve">NG_Bonds </t>
  </si>
  <si>
    <t xml:space="preserve">Security/Instrument </t>
  </si>
  <si>
    <t xml:space="preserve">Maturity Date </t>
  </si>
  <si>
    <t>Trade ID</t>
  </si>
  <si>
    <t xml:space="preserve">Sell _ CP </t>
  </si>
  <si>
    <t>EPL01</t>
  </si>
  <si>
    <t>EPL02</t>
  </si>
  <si>
    <t>EPL03</t>
  </si>
  <si>
    <t>EPL04</t>
  </si>
  <si>
    <t>Net Position</t>
  </si>
  <si>
    <t xml:space="preserve">Profit or Loss Position </t>
  </si>
  <si>
    <t xml:space="preserve">Trade Confirmation </t>
  </si>
  <si>
    <t xml:space="preserve">Trade ID </t>
  </si>
  <si>
    <t>EPL05</t>
  </si>
  <si>
    <t>EPL06</t>
  </si>
  <si>
    <t>EPL07</t>
  </si>
  <si>
    <t>EPL08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</si>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</sst>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0.0000%"/>
    <numFmt numFmtId="165" formatCode="_(* #,##0.000_);_(* \(#,##0.000\);_(* &quot;-&quot;??_);_(@_)"/>
    <numFmt numFmtId="166" formatCode="[$-809]dd\ mmmm\ yyyy;@"/>
    <numFmt numFmtId="167" formatCode="0.00000%"/>
    <numFmt numFmtId="169" formatCode="_(* #,##0.0000_);_(* \(#,##0.0000\);_(* &quot;-&quot;??_);_(@_)"/>
    <numFmt numFmtId="178" formatCode="_(* #,##0.000000_);_(* \(#,##0.000000\);_(* &quot;-&quot;??_);_(@_)"/>
    <numFmt numFmtId="180" formatCode="[$-409]d\-mmm\-yy;@"/>
    <numFmt numFmtId="181" formatCode="[$-409]mmmm\ d\,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ptos Narrow"/>
      <family val="2"/>
    </font>
    <font>
      <sz val="12"/>
      <name val="Aptos Narrow"/>
      <family val="2"/>
    </font>
    <font>
      <b/>
      <sz val="12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164" fontId="2" fillId="0" borderId="0" xfId="2" applyNumberFormat="1" applyFont="1"/>
    <xf numFmtId="43" fontId="2" fillId="0" borderId="0" xfId="1" applyFont="1"/>
    <xf numFmtId="165" fontId="2" fillId="0" borderId="0" xfId="1" applyNumberFormat="1" applyFont="1"/>
    <xf numFmtId="166" fontId="2" fillId="0" borderId="0" xfId="1" applyNumberFormat="1" applyFont="1"/>
    <xf numFmtId="166" fontId="2" fillId="0" borderId="0" xfId="0" applyNumberFormat="1" applyFont="1"/>
    <xf numFmtId="43" fontId="2" fillId="0" borderId="0" xfId="0" applyNumberFormat="1" applyFont="1"/>
    <xf numFmtId="15" fontId="2" fillId="0" borderId="0" xfId="0" applyNumberFormat="1" applyFont="1"/>
    <xf numFmtId="15" fontId="3" fillId="0" borderId="0" xfId="0" applyNumberFormat="1" applyFont="1"/>
    <xf numFmtId="167" fontId="3" fillId="0" borderId="0" xfId="2" applyNumberFormat="1" applyFont="1"/>
    <xf numFmtId="167" fontId="2" fillId="0" borderId="0" xfId="2" applyNumberFormat="1" applyFont="1"/>
    <xf numFmtId="43" fontId="2" fillId="0" borderId="0" xfId="1" applyFont="1" applyFill="1"/>
    <xf numFmtId="164" fontId="3" fillId="0" borderId="0" xfId="2" applyNumberFormat="1" applyFont="1"/>
    <xf numFmtId="0" fontId="3" fillId="0" borderId="0" xfId="0" applyFont="1"/>
    <xf numFmtId="43" fontId="3" fillId="0" borderId="0" xfId="1" applyFont="1"/>
    <xf numFmtId="165" fontId="3" fillId="0" borderId="0" xfId="1" applyNumberFormat="1" applyFont="1"/>
    <xf numFmtId="166" fontId="3" fillId="0" borderId="0" xfId="1" applyNumberFormat="1" applyFont="1"/>
    <xf numFmtId="166" fontId="3" fillId="0" borderId="0" xfId="0" applyNumberFormat="1" applyFont="1"/>
    <xf numFmtId="43" fontId="3" fillId="0" borderId="0" xfId="1" applyFont="1" applyFill="1"/>
    <xf numFmtId="164" fontId="3" fillId="0" borderId="0" xfId="2" applyNumberFormat="1" applyFont="1" applyFill="1"/>
    <xf numFmtId="165" fontId="3" fillId="0" borderId="0" xfId="1" applyNumberFormat="1" applyFont="1" applyFill="1"/>
    <xf numFmtId="166" fontId="3" fillId="0" borderId="0" xfId="1" applyNumberFormat="1" applyFont="1" applyFill="1"/>
    <xf numFmtId="169" fontId="3" fillId="0" borderId="0" xfId="1" applyNumberFormat="1" applyFont="1" applyFill="1"/>
    <xf numFmtId="178" fontId="3" fillId="0" borderId="0" xfId="1" applyNumberFormat="1" applyFont="1" applyFill="1"/>
    <xf numFmtId="0" fontId="4" fillId="0" borderId="0" xfId="0" applyFont="1"/>
    <xf numFmtId="166" fontId="4" fillId="0" borderId="0" xfId="0" applyNumberFormat="1" applyFont="1"/>
    <xf numFmtId="164" fontId="4" fillId="0" borderId="0" xfId="2" applyNumberFormat="1" applyFont="1"/>
    <xf numFmtId="43" fontId="4" fillId="0" borderId="0" xfId="1" applyFont="1"/>
    <xf numFmtId="165" fontId="4" fillId="0" borderId="0" xfId="1" applyNumberFormat="1" applyFont="1"/>
    <xf numFmtId="180" fontId="4" fillId="0" borderId="0" xfId="0" applyNumberFormat="1" applyFont="1"/>
    <xf numFmtId="180" fontId="2" fillId="0" borderId="0" xfId="0" applyNumberFormat="1" applyFont="1"/>
    <xf numFmtId="180" fontId="2" fillId="0" borderId="0" xfId="1" applyNumberFormat="1" applyFont="1"/>
    <xf numFmtId="4" fontId="2" fillId="0" borderId="0" xfId="0" applyNumberFormat="1" applyFont="1" applyAlignment="1">
      <alignment horizontal="centerContinuous"/>
    </xf>
    <xf numFmtId="4" fontId="4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180" fontId="4" fillId="0" borderId="0" xfId="0" applyNumberFormat="1" applyFont="1" applyAlignment="1">
      <alignment horizontal="centerContinuous"/>
    </xf>
    <xf numFmtId="14" fontId="2" fillId="0" borderId="1" xfId="0" applyNumberFormat="1" applyFont="1" applyBorder="1" applyAlignment="1">
      <alignment horizontal="centerContinuous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181" fontId="2" fillId="0" borderId="1" xfId="0" applyNumberFormat="1" applyFont="1" applyBorder="1" applyAlignment="1">
      <alignment horizontal="right"/>
    </xf>
    <xf numFmtId="10" fontId="2" fillId="0" borderId="1" xfId="0" applyNumberFormat="1" applyFont="1" applyBorder="1" applyAlignment="1">
      <alignment horizontal="right"/>
    </xf>
    <xf numFmtId="43" fontId="2" fillId="0" borderId="1" xfId="1" applyFont="1" applyBorder="1" applyAlignment="1">
      <alignment horizontal="right"/>
    </xf>
    <xf numFmtId="14" fontId="4" fillId="0" borderId="1" xfId="0" applyNumberFormat="1" applyFont="1" applyBorder="1" applyAlignment="1">
      <alignment horizontal="centerContinuous"/>
    </xf>
    <xf numFmtId="0" fontId="4" fillId="0" borderId="0" xfId="0" applyFont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4" fillId="0" borderId="1" xfId="0" applyFont="1" applyBorder="1" applyAlignment="1">
      <alignment horizontal="centerContinuous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10.12.2.133/data%20for%20tomide/MIS/BALANCE%20SHEET/DAILY%20BALANCE%20SHEET/2007/OCTOBER/DAILY%20BALANCE%20SHEET_October%204th%20200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CAP/Dropbox%20(FMDQ%20OTC)/Market%20Services%20Group/DAU/Data%20Services/DQL/DQL%20Template/DQL_2017/DQL_February%202017/Template/FMDQ%20DQL_Feb%203%2020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10.12.14.156/balance_sheet/Profiles/Desktop/aolatunji/Desktop/REMAPPING%20BHT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o.ERADPARTNERS\AppData\Local\Microsoft\Windows\INetCache\Content.Outlook\NZK5VBR2\Bond_Bills_FX_Sheet_2025_Aug.xlsx" TargetMode="External"/><Relationship Id="rId1" Type="http://schemas.openxmlformats.org/officeDocument/2006/relationships/externalLinkPath" Target="/Users/oo.ERADPARTNERS/AppData/Local/Microsoft/Windows/INetCache/Content.Outlook/NZK5VBR2/Bond_Bills_FX_Sheet_2025_Au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T REC2"/>
      <sheetName val="PROFIT RECONCIL "/>
      <sheetName val="BSHTCONS"/>
      <sheetName val="BSHEET WKS-2"/>
      <sheetName val="BSHEET WKGS"/>
      <sheetName val="SUMM"/>
      <sheetName val="Summary"/>
      <sheetName val="NOT PREV. REQUESTED"/>
      <sheetName val="IDTR"/>
      <sheetName val="Other_business_units"/>
      <sheetName val="Regions"/>
      <sheetName val="Movements"/>
      <sheetName val="IDTR BDWN"/>
      <sheetName val="summary result"/>
      <sheetName val="BSHTCONS(gross interbranch)"/>
      <sheetName val="ETI BALSheet"/>
      <sheetName val="Areas &amp; Reg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7">
          <cell r="D7" t="str">
            <v>001</v>
          </cell>
          <cell r="E7" t="str">
            <v>002</v>
          </cell>
          <cell r="F7" t="str">
            <v>003</v>
          </cell>
          <cell r="G7" t="str">
            <v>004</v>
          </cell>
          <cell r="H7" t="str">
            <v>005</v>
          </cell>
          <cell r="I7" t="str">
            <v>006</v>
          </cell>
          <cell r="J7" t="str">
            <v>007</v>
          </cell>
          <cell r="K7" t="str">
            <v>008</v>
          </cell>
          <cell r="L7" t="str">
            <v>009</v>
          </cell>
          <cell r="M7" t="str">
            <v>010</v>
          </cell>
          <cell r="N7" t="str">
            <v>011</v>
          </cell>
          <cell r="O7" t="str">
            <v>012</v>
          </cell>
          <cell r="P7" t="str">
            <v>013</v>
          </cell>
          <cell r="Q7" t="str">
            <v>014</v>
          </cell>
          <cell r="R7" t="str">
            <v>015</v>
          </cell>
          <cell r="S7" t="str">
            <v>016</v>
          </cell>
          <cell r="T7" t="str">
            <v>017</v>
          </cell>
          <cell r="U7" t="str">
            <v>018</v>
          </cell>
          <cell r="V7" t="str">
            <v>019</v>
          </cell>
          <cell r="W7" t="str">
            <v>020</v>
          </cell>
          <cell r="X7" t="str">
            <v>021</v>
          </cell>
          <cell r="Y7" t="str">
            <v>022</v>
          </cell>
          <cell r="Z7" t="str">
            <v>023</v>
          </cell>
          <cell r="AA7" t="str">
            <v>024</v>
          </cell>
          <cell r="AB7" t="str">
            <v>025</v>
          </cell>
          <cell r="AC7" t="str">
            <v>026</v>
          </cell>
          <cell r="AD7" t="str">
            <v>027</v>
          </cell>
          <cell r="AE7" t="str">
            <v>028</v>
          </cell>
          <cell r="AF7" t="str">
            <v>029</v>
          </cell>
          <cell r="AG7" t="str">
            <v>030</v>
          </cell>
          <cell r="AH7" t="str">
            <v>031</v>
          </cell>
          <cell r="AI7" t="str">
            <v>032</v>
          </cell>
          <cell r="AJ7" t="str">
            <v>033</v>
          </cell>
          <cell r="AK7" t="str">
            <v>034</v>
          </cell>
          <cell r="AL7" t="str">
            <v>035</v>
          </cell>
          <cell r="AM7" t="str">
            <v>036</v>
          </cell>
          <cell r="AN7" t="str">
            <v>037</v>
          </cell>
          <cell r="AO7" t="str">
            <v>038</v>
          </cell>
          <cell r="AP7" t="str">
            <v>039</v>
          </cell>
          <cell r="AQ7" t="str">
            <v>040</v>
          </cell>
          <cell r="AR7" t="str">
            <v>041</v>
          </cell>
          <cell r="AS7" t="str">
            <v>042</v>
          </cell>
          <cell r="AT7" t="str">
            <v>043</v>
          </cell>
          <cell r="AU7" t="str">
            <v>044</v>
          </cell>
          <cell r="AV7" t="str">
            <v>045</v>
          </cell>
          <cell r="AW7" t="str">
            <v>046</v>
          </cell>
          <cell r="AX7" t="str">
            <v>047</v>
          </cell>
          <cell r="AY7" t="str">
            <v>048</v>
          </cell>
          <cell r="AZ7" t="str">
            <v>049</v>
          </cell>
          <cell r="BA7" t="str">
            <v>050</v>
          </cell>
          <cell r="BB7" t="str">
            <v>051</v>
          </cell>
          <cell r="BC7" t="str">
            <v>052</v>
          </cell>
          <cell r="BD7" t="str">
            <v>053</v>
          </cell>
          <cell r="BE7" t="str">
            <v>054</v>
          </cell>
          <cell r="BF7" t="str">
            <v>055</v>
          </cell>
          <cell r="BG7" t="str">
            <v>056</v>
          </cell>
          <cell r="BH7" t="str">
            <v>057</v>
          </cell>
          <cell r="BI7" t="str">
            <v>058</v>
          </cell>
          <cell r="BJ7" t="str">
            <v>059</v>
          </cell>
          <cell r="BK7" t="str">
            <v>060</v>
          </cell>
          <cell r="BL7" t="str">
            <v>061</v>
          </cell>
          <cell r="BM7" t="str">
            <v>062</v>
          </cell>
          <cell r="BN7" t="str">
            <v>063</v>
          </cell>
          <cell r="BO7" t="str">
            <v>064</v>
          </cell>
          <cell r="BP7" t="str">
            <v>065</v>
          </cell>
          <cell r="BQ7" t="str">
            <v>066</v>
          </cell>
          <cell r="BR7" t="str">
            <v>067</v>
          </cell>
          <cell r="BS7" t="str">
            <v>068</v>
          </cell>
          <cell r="BT7" t="str">
            <v>069</v>
          </cell>
          <cell r="BU7" t="str">
            <v>070</v>
          </cell>
          <cell r="BV7" t="str">
            <v>071</v>
          </cell>
          <cell r="BW7" t="str">
            <v>072</v>
          </cell>
          <cell r="BX7" t="str">
            <v>073</v>
          </cell>
          <cell r="BY7" t="str">
            <v>074</v>
          </cell>
          <cell r="BZ7" t="str">
            <v>075</v>
          </cell>
          <cell r="CA7" t="str">
            <v>076</v>
          </cell>
          <cell r="CB7" t="str">
            <v>077</v>
          </cell>
          <cell r="CC7" t="str">
            <v>078</v>
          </cell>
          <cell r="CD7" t="str">
            <v>079</v>
          </cell>
          <cell r="CE7" t="str">
            <v>080</v>
          </cell>
          <cell r="CF7" t="str">
            <v>081</v>
          </cell>
          <cell r="CG7" t="str">
            <v>082</v>
          </cell>
          <cell r="CH7" t="str">
            <v>083</v>
          </cell>
          <cell r="CI7" t="str">
            <v>084</v>
          </cell>
          <cell r="CJ7" t="str">
            <v>085</v>
          </cell>
          <cell r="CK7" t="str">
            <v>086</v>
          </cell>
          <cell r="CL7" t="str">
            <v>087</v>
          </cell>
          <cell r="CM7" t="str">
            <v>088</v>
          </cell>
          <cell r="CN7" t="str">
            <v>089</v>
          </cell>
          <cell r="CO7" t="str">
            <v>090</v>
          </cell>
          <cell r="CP7" t="str">
            <v>091</v>
          </cell>
          <cell r="CQ7" t="str">
            <v>092</v>
          </cell>
          <cell r="CR7" t="str">
            <v>093</v>
          </cell>
          <cell r="CS7" t="str">
            <v>094</v>
          </cell>
          <cell r="CT7" t="str">
            <v>095</v>
          </cell>
          <cell r="CU7" t="str">
            <v>096</v>
          </cell>
          <cell r="CV7" t="str">
            <v>097</v>
          </cell>
          <cell r="CW7" t="str">
            <v>098</v>
          </cell>
          <cell r="CX7" t="str">
            <v>099</v>
          </cell>
          <cell r="CY7" t="str">
            <v>100</v>
          </cell>
          <cell r="CZ7" t="str">
            <v>101</v>
          </cell>
          <cell r="DA7" t="str">
            <v>102</v>
          </cell>
          <cell r="DB7" t="str">
            <v>901</v>
          </cell>
          <cell r="DC7" t="str">
            <v>905</v>
          </cell>
          <cell r="DD7" t="str">
            <v>918</v>
          </cell>
          <cell r="DE7" t="str">
            <v>920</v>
          </cell>
          <cell r="DF7" t="str">
            <v>999</v>
          </cell>
          <cell r="DG7" t="str">
            <v>C01</v>
          </cell>
          <cell r="DH7" t="str">
            <v>C02</v>
          </cell>
          <cell r="DI7" t="str">
            <v>C06</v>
          </cell>
          <cell r="DJ7" t="str">
            <v>C07</v>
          </cell>
        </row>
        <row r="8">
          <cell r="C8" t="str">
            <v>BANK</v>
          </cell>
          <cell r="D8" t="str">
            <v>AHMADU BELLO</v>
          </cell>
          <cell r="E8" t="str">
            <v>VI</v>
          </cell>
          <cell r="F8" t="str">
            <v>BROAD</v>
          </cell>
          <cell r="G8" t="str">
            <v>IKEJA</v>
          </cell>
          <cell r="H8" t="str">
            <v>SURULERE</v>
          </cell>
          <cell r="I8" t="str">
            <v>APAPA</v>
          </cell>
          <cell r="J8" t="str">
            <v>PORT</v>
          </cell>
          <cell r="K8" t="str">
            <v>WARRI</v>
          </cell>
          <cell r="L8" t="str">
            <v>ABA</v>
          </cell>
          <cell r="M8" t="str">
            <v>ONITSHA</v>
          </cell>
          <cell r="N8" t="str">
            <v>KANO</v>
          </cell>
          <cell r="O8" t="str">
            <v>ABUJA</v>
          </cell>
          <cell r="P8" t="str">
            <v>OJUELEGBA</v>
          </cell>
          <cell r="Q8" t="str">
            <v>OKE ARIN</v>
          </cell>
          <cell r="R8" t="str">
            <v>GVT</v>
          </cell>
          <cell r="S8" t="str">
            <v>DALEKO</v>
          </cell>
          <cell r="T8" t="str">
            <v>BONNY</v>
          </cell>
          <cell r="U8" t="str">
            <v>KADUNA</v>
          </cell>
          <cell r="V8" t="str">
            <v>IDUMOTA ENU OWA</v>
          </cell>
          <cell r="W8" t="str">
            <v>EKET</v>
          </cell>
          <cell r="X8" t="str">
            <v>AWOLOWO</v>
          </cell>
          <cell r="Y8" t="str">
            <v>WRPC</v>
          </cell>
          <cell r="Z8" t="str">
            <v>KRPC</v>
          </cell>
          <cell r="AA8" t="str">
            <v>ALABA</v>
          </cell>
          <cell r="AB8" t="str">
            <v>IBADAN</v>
          </cell>
          <cell r="AC8" t="str">
            <v>BBA</v>
          </cell>
          <cell r="AD8" t="str">
            <v>UYO</v>
          </cell>
          <cell r="AE8" t="str">
            <v>BENIN</v>
          </cell>
          <cell r="AF8" t="str">
            <v>OJO IGBEDE</v>
          </cell>
          <cell r="AG8" t="str">
            <v>UYO 2</v>
          </cell>
          <cell r="AH8" t="str">
            <v>ZONE 4 ABUJA</v>
          </cell>
          <cell r="AI8" t="str">
            <v>AKIN ADESOLA</v>
          </cell>
          <cell r="AJ8" t="str">
            <v>ORON</v>
          </cell>
          <cell r="AK8" t="str">
            <v>JOS</v>
          </cell>
          <cell r="AL8" t="str">
            <v>NYANYA</v>
          </cell>
          <cell r="AM8" t="str">
            <v>TRANS AMADI</v>
          </cell>
          <cell r="AN8" t="str">
            <v>ENUGU</v>
          </cell>
          <cell r="AO8" t="str">
            <v>DECO WARRI</v>
          </cell>
          <cell r="AP8" t="str">
            <v>CALABAR</v>
          </cell>
          <cell r="AQ8" t="str">
            <v>MAIDUGURI</v>
          </cell>
          <cell r="AR8" t="str">
            <v>MAKURDI</v>
          </cell>
          <cell r="AS8" t="str">
            <v>OWERRI</v>
          </cell>
          <cell r="AT8" t="str">
            <v>ABA ROAD</v>
          </cell>
          <cell r="AU8" t="str">
            <v>ADENIYI JONES</v>
          </cell>
          <cell r="AV8" t="str">
            <v>OYIN JOLAYEMI</v>
          </cell>
          <cell r="AW8" t="str">
            <v>WAREHOUSE APAPA</v>
          </cell>
          <cell r="AX8" t="str">
            <v>IKWERE</v>
          </cell>
          <cell r="AY8" t="str">
            <v>GARKI 2 ABUJA</v>
          </cell>
          <cell r="AZ8" t="str">
            <v>OLODI APAPA</v>
          </cell>
          <cell r="BA8" t="str">
            <v>ABAKALIKI</v>
          </cell>
          <cell r="BB8" t="str">
            <v>LEMERIDIEN ABUJA</v>
          </cell>
          <cell r="BC8" t="str">
            <v>UNIPORT</v>
          </cell>
          <cell r="BD8" t="str">
            <v>GWAGWALADA</v>
          </cell>
          <cell r="BE8" t="str">
            <v>OKPORO PH</v>
          </cell>
          <cell r="BF8" t="str">
            <v>ELEME</v>
          </cell>
          <cell r="BG8" t="str">
            <v>ELEME 2</v>
          </cell>
          <cell r="BH8" t="str">
            <v>RSUT</v>
          </cell>
          <cell r="BI8" t="str">
            <v>REBISI PH</v>
          </cell>
          <cell r="BJ8" t="str">
            <v>ENERHEN WARRI</v>
          </cell>
          <cell r="BK8" t="str">
            <v>AUCHI</v>
          </cell>
          <cell r="BL8" t="str">
            <v>USELU</v>
          </cell>
          <cell r="BM8" t="str">
            <v>AKPAPAKVA</v>
          </cell>
          <cell r="BN8" t="str">
            <v>DUGBE</v>
          </cell>
          <cell r="BO8" t="str">
            <v>MATORI</v>
          </cell>
          <cell r="BP8" t="str">
            <v>HERBERT MACAULAY</v>
          </cell>
          <cell r="BQ8" t="str">
            <v>ONITSHA 2</v>
          </cell>
          <cell r="BR8" t="str">
            <v>OLD ABIA ROAD</v>
          </cell>
          <cell r="BS8" t="str">
            <v>UMUAHIA</v>
          </cell>
          <cell r="BT8" t="str">
            <v>KADUNA 2</v>
          </cell>
          <cell r="BU8" t="str">
            <v>KANO 2</v>
          </cell>
          <cell r="BV8" t="str">
            <v>YENEGOA</v>
          </cell>
          <cell r="BW8" t="str">
            <v>AHOADA ABUA</v>
          </cell>
          <cell r="BX8" t="str">
            <v>BONNY 2</v>
          </cell>
          <cell r="BY8" t="str">
            <v>ABRAKA</v>
          </cell>
          <cell r="BZ8" t="str">
            <v>ASABA</v>
          </cell>
          <cell r="CA8" t="str">
            <v>SAPELE</v>
          </cell>
          <cell r="CB8" t="str">
            <v>EKPOMA</v>
          </cell>
          <cell r="CC8" t="str">
            <v>IDUMOTA AZIKIWE</v>
          </cell>
          <cell r="CD8" t="str">
            <v>IDUMOTA ASHOGBON</v>
          </cell>
          <cell r="CE8" t="str">
            <v>ST PATRICK OJO</v>
          </cell>
          <cell r="CF8" t="str">
            <v>MUSHIN</v>
          </cell>
          <cell r="CG8" t="str">
            <v>BADAGRY</v>
          </cell>
          <cell r="CH8" t="str">
            <v>EZEMUI ANAMBRA</v>
          </cell>
          <cell r="CI8" t="str">
            <v>ONITSHA FEGGE</v>
          </cell>
          <cell r="CJ8" t="str">
            <v>SHOPPING COMPLEX ABA</v>
          </cell>
          <cell r="CK8" t="str">
            <v>FAULKS ABA</v>
          </cell>
          <cell r="CL8" t="str">
            <v>NKPOR ANAMBRA</v>
          </cell>
          <cell r="CM8" t="str">
            <v>NGWA ABA</v>
          </cell>
          <cell r="CN8" t="str">
            <v>MMA AIRPORT</v>
          </cell>
          <cell r="CO8" t="str">
            <v>DELTA STEEL</v>
          </cell>
          <cell r="CP8" t="str">
            <v>OMOKU</v>
          </cell>
          <cell r="CQ8" t="str">
            <v>ORILE</v>
          </cell>
          <cell r="CR8" t="str">
            <v>EBN_ABUJA-NATIONAL_ASSEMBLY</v>
          </cell>
          <cell r="CS8" t="str">
            <v>EBN_LAGOS-ELEGANZA</v>
          </cell>
          <cell r="CT8" t="str">
            <v>EBN_IKEJA-GRA</v>
          </cell>
          <cell r="CU8" t="str">
            <v>EBN_LAGOS-MAZA_MAZA</v>
          </cell>
          <cell r="CV8" t="str">
            <v>EBN_LAGOS-OBA_AKRAN</v>
          </cell>
          <cell r="CW8" t="str">
            <v xml:space="preserve">CALABAR2 </v>
          </cell>
          <cell r="CX8" t="str">
            <v>EBN_ABEOKUTA</v>
          </cell>
          <cell r="CY8" t="str">
            <v>EBN_HERBERT_MACAULAY</v>
          </cell>
          <cell r="CZ8" t="e">
            <v>#N/A</v>
          </cell>
          <cell r="DA8" t="e">
            <v>#N/A</v>
          </cell>
          <cell r="DB8" t="str">
            <v>EBN_UNIPORT_NACA</v>
          </cell>
          <cell r="DC8" t="str">
            <v>EBN_OAU_NACA</v>
          </cell>
          <cell r="DD8" t="str">
            <v>EBN_NAVY_TOWN_NETPOST</v>
          </cell>
          <cell r="DE8" t="str">
            <v>EBN_ABAK_NETPOST</v>
          </cell>
          <cell r="DF8" t="str">
            <v>HEAD OFFICE</v>
          </cell>
          <cell r="DG8" t="e">
            <v>#N/A</v>
          </cell>
          <cell r="DH8" t="e">
            <v>#N/A</v>
          </cell>
          <cell r="DI8" t="e">
            <v>#N/A</v>
          </cell>
          <cell r="DJ8" t="e">
            <v>#N/A</v>
          </cell>
        </row>
        <row r="10">
          <cell r="B10" t="str">
            <v>NET ASSETS</v>
          </cell>
          <cell r="C10">
            <v>-7430071344.080061</v>
          </cell>
          <cell r="D10">
            <v>-3475830354.1499991</v>
          </cell>
          <cell r="E10">
            <v>-2871200947.3600044</v>
          </cell>
          <cell r="F10">
            <v>-374871222.96000117</v>
          </cell>
          <cell r="G10">
            <v>-1043201771.7299957</v>
          </cell>
          <cell r="H10">
            <v>-123812359.47999999</v>
          </cell>
          <cell r="I10">
            <v>-494781097.15999728</v>
          </cell>
          <cell r="J10">
            <v>-247230047.56000152</v>
          </cell>
          <cell r="K10">
            <v>15845932.809998903</v>
          </cell>
          <cell r="L10">
            <v>-328989039.23000169</v>
          </cell>
          <cell r="M10">
            <v>23730372.949999638</v>
          </cell>
          <cell r="N10">
            <v>-363999.89999963297</v>
          </cell>
          <cell r="O10">
            <v>-720889730.95000434</v>
          </cell>
          <cell r="P10">
            <v>-155767092.37999961</v>
          </cell>
          <cell r="Q10">
            <v>-174219557.06000003</v>
          </cell>
          <cell r="R10">
            <v>4110526.2800000082</v>
          </cell>
          <cell r="S10">
            <v>24091299.410000034</v>
          </cell>
          <cell r="T10">
            <v>-25910072.730000019</v>
          </cell>
          <cell r="U10">
            <v>2468817.359999896</v>
          </cell>
          <cell r="V10">
            <v>-50352113.569999807</v>
          </cell>
          <cell r="W10">
            <v>-13826864.510000149</v>
          </cell>
          <cell r="X10">
            <v>-1336228030.2599993</v>
          </cell>
          <cell r="Y10">
            <v>-44349870.079999782</v>
          </cell>
          <cell r="Z10">
            <v>-44849375.549999967</v>
          </cell>
          <cell r="AA10">
            <v>-20559250.320000011</v>
          </cell>
          <cell r="AB10">
            <v>-218141875.97000057</v>
          </cell>
          <cell r="AC10">
            <v>-5743605.5200000787</v>
          </cell>
          <cell r="AD10">
            <v>60125334.230000347</v>
          </cell>
          <cell r="AE10">
            <v>47763290.779999971</v>
          </cell>
          <cell r="AF10">
            <v>16933315.610000052</v>
          </cell>
          <cell r="AG10">
            <v>37252755.770000033</v>
          </cell>
          <cell r="AH10">
            <v>72083654.919999257</v>
          </cell>
          <cell r="AI10">
            <v>-218648859.25000092</v>
          </cell>
          <cell r="AJ10">
            <v>29709887.689999945</v>
          </cell>
          <cell r="AK10">
            <v>22816153.65000011</v>
          </cell>
          <cell r="AL10">
            <v>18604813.669999998</v>
          </cell>
          <cell r="AM10">
            <v>51709342.439999849</v>
          </cell>
          <cell r="AN10">
            <v>48934832.739999965</v>
          </cell>
          <cell r="AO10">
            <v>21331501.900000006</v>
          </cell>
          <cell r="AP10">
            <v>25543619.239999834</v>
          </cell>
          <cell r="AQ10">
            <v>28545187.010000039</v>
          </cell>
          <cell r="AR10">
            <v>-5585942.7800000524</v>
          </cell>
          <cell r="AS10">
            <v>34057853.920000292</v>
          </cell>
          <cell r="AT10">
            <v>-47865697.830000535</v>
          </cell>
          <cell r="AU10">
            <v>-63352908.919999957</v>
          </cell>
          <cell r="AV10">
            <v>-432216135.26000088</v>
          </cell>
          <cell r="AW10">
            <v>-276697552.05000007</v>
          </cell>
          <cell r="AX10">
            <v>31350115.570000041</v>
          </cell>
          <cell r="AY10">
            <v>16854053.649999984</v>
          </cell>
          <cell r="AZ10">
            <v>-33135728.049999937</v>
          </cell>
          <cell r="BA10">
            <v>5241324.1900000004</v>
          </cell>
          <cell r="BB10">
            <v>10012713.720000077</v>
          </cell>
          <cell r="BC10">
            <v>30713089.219999872</v>
          </cell>
          <cell r="BD10">
            <v>23346806.879999973</v>
          </cell>
          <cell r="BE10">
            <v>26539928.410000019</v>
          </cell>
          <cell r="BF10">
            <v>20008370.540000051</v>
          </cell>
          <cell r="BG10">
            <v>21287638.700000022</v>
          </cell>
          <cell r="BH10">
            <v>40117334.210000023</v>
          </cell>
          <cell r="BI10">
            <v>27405407.940000031</v>
          </cell>
          <cell r="BJ10">
            <v>-6983800.0099999895</v>
          </cell>
          <cell r="BK10">
            <v>22131468.529999986</v>
          </cell>
          <cell r="BL10">
            <v>16077630.060000006</v>
          </cell>
          <cell r="BM10">
            <v>-29115415.6300001</v>
          </cell>
          <cell r="BN10">
            <v>5618701.0200000266</v>
          </cell>
          <cell r="BO10">
            <v>-27931383.730000019</v>
          </cell>
          <cell r="BP10">
            <v>-13201304.969999868</v>
          </cell>
          <cell r="BQ10">
            <v>28790380.579999898</v>
          </cell>
          <cell r="BR10">
            <v>20719529.880000055</v>
          </cell>
          <cell r="BS10">
            <v>18694298.449999865</v>
          </cell>
          <cell r="BT10">
            <v>18824379.379999973</v>
          </cell>
          <cell r="BU10">
            <v>10992182.919999909</v>
          </cell>
          <cell r="BV10">
            <v>33145785.43</v>
          </cell>
          <cell r="BW10">
            <v>20935580.770000003</v>
          </cell>
          <cell r="BX10">
            <v>30748246.900000125</v>
          </cell>
          <cell r="BY10">
            <v>18129700.659999993</v>
          </cell>
          <cell r="BZ10">
            <v>8554605.7299999073</v>
          </cell>
          <cell r="CA10">
            <v>14323926.859999983</v>
          </cell>
          <cell r="CB10">
            <v>294195.13999998098</v>
          </cell>
          <cell r="CC10">
            <v>-38012127.309999876</v>
          </cell>
          <cell r="CD10">
            <v>14249620.730000054</v>
          </cell>
          <cell r="CE10">
            <v>6460964.3799999943</v>
          </cell>
          <cell r="CF10">
            <v>14771894.259999974</v>
          </cell>
          <cell r="CG10">
            <v>-4482369.489999949</v>
          </cell>
          <cell r="CH10">
            <v>24996841.200000007</v>
          </cell>
          <cell r="CI10">
            <v>6097253.3600001438</v>
          </cell>
          <cell r="CJ10">
            <v>18190114.960000031</v>
          </cell>
          <cell r="CK10">
            <v>21185249.47000007</v>
          </cell>
          <cell r="CL10">
            <v>10210307.340000084</v>
          </cell>
          <cell r="CM10">
            <v>4923840.1000000639</v>
          </cell>
          <cell r="CN10">
            <v>13003866.930000026</v>
          </cell>
          <cell r="CO10">
            <v>11660230.779999986</v>
          </cell>
          <cell r="CP10">
            <v>-1031690.6099999562</v>
          </cell>
          <cell r="CQ10">
            <v>15899174.539999997</v>
          </cell>
          <cell r="CR10">
            <v>12204977.100000007</v>
          </cell>
          <cell r="CS10">
            <v>-20179.600000000668</v>
          </cell>
          <cell r="CT10">
            <v>-3272167.1899999585</v>
          </cell>
          <cell r="CU10">
            <v>-137722.42999997921</v>
          </cell>
          <cell r="CV10">
            <v>624.65999999997439</v>
          </cell>
          <cell r="CW10">
            <v>32236.469999999907</v>
          </cell>
          <cell r="CX10">
            <v>-1381756.29</v>
          </cell>
          <cell r="CY10">
            <v>624.66000000014901</v>
          </cell>
          <cell r="CZ10">
            <v>49385.96</v>
          </cell>
          <cell r="DA10">
            <v>141420.82</v>
          </cell>
          <cell r="DB10">
            <v>0</v>
          </cell>
          <cell r="DC10">
            <v>30000</v>
          </cell>
          <cell r="DD10">
            <v>4800</v>
          </cell>
          <cell r="DE10">
            <v>0</v>
          </cell>
          <cell r="DF10">
            <v>4259747650.969944</v>
          </cell>
          <cell r="DG10">
            <v>0</v>
          </cell>
          <cell r="DH10">
            <v>0</v>
          </cell>
          <cell r="DI10">
            <v>644379.57999999996</v>
          </cell>
          <cell r="DJ10">
            <v>3098329.76</v>
          </cell>
        </row>
        <row r="11">
          <cell r="B11" t="str">
            <v>P&amp;L</v>
          </cell>
          <cell r="C11">
            <v>7430071344.0799932</v>
          </cell>
          <cell r="D11">
            <v>3475830354.1499987</v>
          </cell>
          <cell r="E11">
            <v>2871200947.3600001</v>
          </cell>
          <cell r="F11">
            <v>374871222.95999968</v>
          </cell>
          <cell r="G11">
            <v>1043201771.7300007</v>
          </cell>
          <cell r="H11">
            <v>123812359.47999999</v>
          </cell>
          <cell r="I11">
            <v>494781097.16000015</v>
          </cell>
          <cell r="J11">
            <v>247230047.55999997</v>
          </cell>
          <cell r="K11">
            <v>-15845932.809999987</v>
          </cell>
          <cell r="L11">
            <v>328989039.22999996</v>
          </cell>
          <cell r="M11">
            <v>-23730372.950000018</v>
          </cell>
          <cell r="N11">
            <v>363999.9</v>
          </cell>
          <cell r="O11">
            <v>720889730.95000052</v>
          </cell>
          <cell r="P11">
            <v>155767092.37999985</v>
          </cell>
          <cell r="Q11">
            <v>174219557.05999997</v>
          </cell>
          <cell r="R11">
            <v>-4110526.28</v>
          </cell>
          <cell r="S11">
            <v>-24091299.410000011</v>
          </cell>
          <cell r="T11">
            <v>25910072.729999974</v>
          </cell>
          <cell r="U11">
            <v>-2468817.3600000157</v>
          </cell>
          <cell r="V11">
            <v>50352113.569999956</v>
          </cell>
          <cell r="W11">
            <v>13826864.509999998</v>
          </cell>
          <cell r="X11">
            <v>1336228030.2600002</v>
          </cell>
          <cell r="Y11">
            <v>44349870.080000006</v>
          </cell>
          <cell r="Z11">
            <v>44849375.54999996</v>
          </cell>
          <cell r="AA11">
            <v>20559250.319999993</v>
          </cell>
          <cell r="AB11">
            <v>218141875.97000003</v>
          </cell>
          <cell r="AC11">
            <v>5743605.5200000023</v>
          </cell>
          <cell r="AD11">
            <v>-60125334.230000012</v>
          </cell>
          <cell r="AE11">
            <v>-47763290.780000009</v>
          </cell>
          <cell r="AF11">
            <v>-16933315.610000003</v>
          </cell>
          <cell r="AG11">
            <v>-37252755.770000011</v>
          </cell>
          <cell r="AH11">
            <v>-72083654.920000017</v>
          </cell>
          <cell r="AI11">
            <v>218648859.25</v>
          </cell>
          <cell r="AJ11">
            <v>-29709887.690000001</v>
          </cell>
          <cell r="AK11">
            <v>-22816153.649999991</v>
          </cell>
          <cell r="AL11">
            <v>-18604813.670000002</v>
          </cell>
          <cell r="AM11">
            <v>-51709342.43999999</v>
          </cell>
          <cell r="AN11">
            <v>-48934832.74000001</v>
          </cell>
          <cell r="AO11">
            <v>-21331501.899999995</v>
          </cell>
          <cell r="AP11">
            <v>-25543619.239999998</v>
          </cell>
          <cell r="AQ11">
            <v>-28545187.009999998</v>
          </cell>
          <cell r="AR11">
            <v>5585942.7800000003</v>
          </cell>
          <cell r="AS11">
            <v>-34057853.920000002</v>
          </cell>
          <cell r="AT11">
            <v>47865697.829999991</v>
          </cell>
          <cell r="AU11">
            <v>63352908.919999987</v>
          </cell>
          <cell r="AV11">
            <v>432216135.25999993</v>
          </cell>
          <cell r="AW11">
            <v>276697552.04999989</v>
          </cell>
          <cell r="AX11">
            <v>-31350115.570000008</v>
          </cell>
          <cell r="AY11">
            <v>-16854053.649999999</v>
          </cell>
          <cell r="AZ11">
            <v>33135728.050000004</v>
          </cell>
          <cell r="BA11">
            <v>-5241324.1900000097</v>
          </cell>
          <cell r="BB11">
            <v>-10012713.720000004</v>
          </cell>
          <cell r="BC11">
            <v>-30713089.220000006</v>
          </cell>
          <cell r="BD11">
            <v>-23346806.880000003</v>
          </cell>
          <cell r="BE11">
            <v>-26539928.409999993</v>
          </cell>
          <cell r="BF11">
            <v>-20008370.540000007</v>
          </cell>
          <cell r="BG11">
            <v>-21287638.699999999</v>
          </cell>
          <cell r="BH11">
            <v>-40117334.210000001</v>
          </cell>
          <cell r="BI11">
            <v>-27405407.940000005</v>
          </cell>
          <cell r="BJ11">
            <v>6983800.0099999998</v>
          </cell>
          <cell r="BK11">
            <v>-22131468.530000001</v>
          </cell>
          <cell r="BL11">
            <v>-16077630.059999999</v>
          </cell>
          <cell r="BM11">
            <v>29115415.630000021</v>
          </cell>
          <cell r="BN11">
            <v>-5618701.0199999949</v>
          </cell>
          <cell r="BO11">
            <v>27931383.729999989</v>
          </cell>
          <cell r="BP11">
            <v>13201304.970000001</v>
          </cell>
          <cell r="BQ11">
            <v>-28790380.579999998</v>
          </cell>
          <cell r="BR11">
            <v>-20719529.879999999</v>
          </cell>
          <cell r="BS11">
            <v>-18694298.449999996</v>
          </cell>
          <cell r="BT11">
            <v>-18824379.379999992</v>
          </cell>
          <cell r="BU11">
            <v>-10992182.919999998</v>
          </cell>
          <cell r="BV11">
            <v>-33145785.429999992</v>
          </cell>
          <cell r="BW11">
            <v>-20935580.77</v>
          </cell>
          <cell r="BX11">
            <v>-30748246.899999999</v>
          </cell>
          <cell r="BY11">
            <v>-18129700.659999996</v>
          </cell>
          <cell r="BZ11">
            <v>-8554605.7299999893</v>
          </cell>
          <cell r="CA11">
            <v>-14323926.859999999</v>
          </cell>
          <cell r="CB11">
            <v>-294195.14000000141</v>
          </cell>
          <cell r="CC11">
            <v>38012127.310000017</v>
          </cell>
          <cell r="CD11">
            <v>-14249620.730000002</v>
          </cell>
          <cell r="CE11">
            <v>-6460964.379999999</v>
          </cell>
          <cell r="CF11">
            <v>-14771894.259999996</v>
          </cell>
          <cell r="CG11">
            <v>4482369.49</v>
          </cell>
          <cell r="CH11">
            <v>-24996841.199999992</v>
          </cell>
          <cell r="CI11">
            <v>-6097253.3599999966</v>
          </cell>
          <cell r="CJ11">
            <v>-18190114.959999997</v>
          </cell>
          <cell r="CK11">
            <v>-21185249.470000003</v>
          </cell>
          <cell r="CL11">
            <v>-10210307.340000005</v>
          </cell>
          <cell r="CM11">
            <v>-4923840.0999999996</v>
          </cell>
          <cell r="CN11">
            <v>-13003866.93</v>
          </cell>
          <cell r="CO11">
            <v>-11660230.779999997</v>
          </cell>
          <cell r="CP11">
            <v>1031690.61</v>
          </cell>
          <cell r="CQ11">
            <v>-15899174.539999999</v>
          </cell>
          <cell r="CR11">
            <v>-12204977.1</v>
          </cell>
          <cell r="CS11">
            <v>20179.599999999999</v>
          </cell>
          <cell r="CT11">
            <v>3272167.19</v>
          </cell>
          <cell r="CU11">
            <v>137722.43</v>
          </cell>
          <cell r="CV11">
            <v>-624.66</v>
          </cell>
          <cell r="CW11">
            <v>-32236.47</v>
          </cell>
          <cell r="CX11">
            <v>1381756.29</v>
          </cell>
          <cell r="CY11">
            <v>-624.66</v>
          </cell>
          <cell r="CZ11">
            <v>-49385.96</v>
          </cell>
          <cell r="DA11">
            <v>-141420.82</v>
          </cell>
          <cell r="DB11">
            <v>0</v>
          </cell>
          <cell r="DC11">
            <v>-30000</v>
          </cell>
          <cell r="DD11">
            <v>-4800</v>
          </cell>
          <cell r="DE11">
            <v>0</v>
          </cell>
          <cell r="DF11">
            <v>-4259747650.9700003</v>
          </cell>
          <cell r="DG11">
            <v>0</v>
          </cell>
          <cell r="DH11">
            <v>0</v>
          </cell>
          <cell r="DI11">
            <v>-644379.57999999996</v>
          </cell>
          <cell r="DJ11">
            <v>-3098329.76</v>
          </cell>
        </row>
        <row r="12">
          <cell r="C12" t="b">
            <v>1</v>
          </cell>
          <cell r="D12">
            <v>0</v>
          </cell>
          <cell r="E12">
            <v>-4.291534423828125E-6</v>
          </cell>
          <cell r="F12">
            <v>-1.4901161193847656E-6</v>
          </cell>
          <cell r="G12">
            <v>5.0067901611328125E-6</v>
          </cell>
          <cell r="H12">
            <v>0</v>
          </cell>
          <cell r="I12">
            <v>2.86102294921875E-6</v>
          </cell>
          <cell r="J12">
            <v>-1.5497207641601563E-6</v>
          </cell>
          <cell r="K12">
            <v>-1.084059476852417E-6</v>
          </cell>
          <cell r="L12">
            <v>-1.7285346984863281E-6</v>
          </cell>
          <cell r="M12">
            <v>-3.7997961044311523E-7</v>
          </cell>
          <cell r="N12">
            <v>3.668246790766716E-7</v>
          </cell>
          <cell r="O12">
            <v>-3.814697265625E-6</v>
          </cell>
          <cell r="P12">
            <v>2.384185791015625E-7</v>
          </cell>
          <cell r="Q12">
            <v>0</v>
          </cell>
          <cell r="R12">
            <v>7.4505805969238281E-9</v>
          </cell>
          <cell r="S12">
            <v>0</v>
          </cell>
          <cell r="T12">
            <v>-4.4703483581542969E-8</v>
          </cell>
          <cell r="U12">
            <v>-1.1967495083808899E-7</v>
          </cell>
          <cell r="V12">
            <v>1.4901161193847656E-7</v>
          </cell>
          <cell r="W12">
            <v>-1.5087425708770752E-7</v>
          </cell>
          <cell r="X12">
            <v>0</v>
          </cell>
          <cell r="Y12">
            <v>2.2351741790771484E-7</v>
          </cell>
          <cell r="Z12">
            <v>0</v>
          </cell>
          <cell r="AA12">
            <v>0</v>
          </cell>
          <cell r="AB12">
            <v>-5.3644180297851563E-7</v>
          </cell>
          <cell r="AC12">
            <v>-7.6368451118469238E-8</v>
          </cell>
          <cell r="AD12">
            <v>3.3527612686157227E-7</v>
          </cell>
          <cell r="AE12">
            <v>0</v>
          </cell>
          <cell r="AF12">
            <v>4.8428773880004883E-8</v>
          </cell>
          <cell r="AG12">
            <v>0</v>
          </cell>
          <cell r="AH12">
            <v>-7.5995922088623047E-7</v>
          </cell>
          <cell r="AI12">
            <v>-9.2387199401855469E-7</v>
          </cell>
          <cell r="AJ12">
            <v>-5.5879354476928711E-8</v>
          </cell>
          <cell r="AK12">
            <v>1.1920928955078125E-7</v>
          </cell>
          <cell r="AL12">
            <v>0</v>
          </cell>
          <cell r="AM12">
            <v>-1.4156103134155273E-7</v>
          </cell>
          <cell r="AN12">
            <v>0</v>
          </cell>
          <cell r="AO12">
            <v>0</v>
          </cell>
          <cell r="AP12">
            <v>-1.6391277313232422E-7</v>
          </cell>
          <cell r="AQ12">
            <v>4.0978193283081055E-8</v>
          </cell>
          <cell r="AR12">
            <v>-5.2154064178466797E-8</v>
          </cell>
          <cell r="AS12">
            <v>2.905726432800293E-7</v>
          </cell>
          <cell r="AT12">
            <v>-5.4389238357543945E-7</v>
          </cell>
          <cell r="AU12">
            <v>0</v>
          </cell>
          <cell r="AV12">
            <v>-9.5367431640625E-7</v>
          </cell>
          <cell r="AW12">
            <v>0</v>
          </cell>
          <cell r="AX12">
            <v>3.3527612686157227E-8</v>
          </cell>
          <cell r="AY12">
            <v>0</v>
          </cell>
          <cell r="AZ12">
            <v>6.7055225372314453E-8</v>
          </cell>
          <cell r="BA12">
            <v>-8.3819031715393066E-9</v>
          </cell>
          <cell r="BB12">
            <v>7.2643160820007324E-8</v>
          </cell>
          <cell r="BC12">
            <v>-1.3411045074462891E-7</v>
          </cell>
          <cell r="BD12">
            <v>-2.9802322387695313E-8</v>
          </cell>
          <cell r="BE12">
            <v>0</v>
          </cell>
          <cell r="BF12">
            <v>4.4703483581542969E-8</v>
          </cell>
          <cell r="BG12">
            <v>0</v>
          </cell>
          <cell r="BH12">
            <v>0</v>
          </cell>
          <cell r="BI12">
            <v>0</v>
          </cell>
          <cell r="BJ12">
            <v>1.0244548320770264E-8</v>
          </cell>
          <cell r="BK12">
            <v>0</v>
          </cell>
          <cell r="BL12">
            <v>0</v>
          </cell>
          <cell r="BM12">
            <v>-7.8231096267700195E-8</v>
          </cell>
          <cell r="BN12">
            <v>3.166496753692627E-8</v>
          </cell>
          <cell r="BO12">
            <v>-2.9802322387695313E-8</v>
          </cell>
          <cell r="BP12">
            <v>1.3224780559539795E-7</v>
          </cell>
          <cell r="BQ12">
            <v>-1.0058283805847168E-7</v>
          </cell>
          <cell r="BR12">
            <v>5.5879354476928711E-8</v>
          </cell>
          <cell r="BS12">
            <v>-1.3038516044616699E-7</v>
          </cell>
          <cell r="BT12">
            <v>0</v>
          </cell>
          <cell r="BU12">
            <v>-8.9406967163085938E-8</v>
          </cell>
          <cell r="BV12">
            <v>0</v>
          </cell>
          <cell r="BW12">
            <v>0</v>
          </cell>
          <cell r="BX12">
            <v>1.2665987014770508E-7</v>
          </cell>
          <cell r="BY12">
            <v>0</v>
          </cell>
          <cell r="BZ12">
            <v>-8.1956386566162109E-8</v>
          </cell>
          <cell r="CA12">
            <v>-1.6763806343078613E-8</v>
          </cell>
          <cell r="CB12">
            <v>-2.043088898062706E-8</v>
          </cell>
          <cell r="CC12">
            <v>1.4156103134155273E-7</v>
          </cell>
          <cell r="CD12">
            <v>5.2154064178466797E-8</v>
          </cell>
          <cell r="CE12">
            <v>0</v>
          </cell>
          <cell r="CF12">
            <v>-2.2351741790771484E-8</v>
          </cell>
          <cell r="CG12">
            <v>5.1222741603851318E-8</v>
          </cell>
          <cell r="CH12">
            <v>0</v>
          </cell>
          <cell r="CI12">
            <v>1.4714896678924561E-7</v>
          </cell>
          <cell r="CJ12">
            <v>3.3527612686157227E-8</v>
          </cell>
          <cell r="CK12">
            <v>6.7055225372314453E-8</v>
          </cell>
          <cell r="CL12">
            <v>7.8231096267700195E-8</v>
          </cell>
          <cell r="CM12">
            <v>6.7986547946929932E-8</v>
          </cell>
          <cell r="CN12">
            <v>2.6077032089233398E-8</v>
          </cell>
          <cell r="CO12">
            <v>0</v>
          </cell>
          <cell r="CP12">
            <v>4.4703483581542969E-8</v>
          </cell>
          <cell r="CQ12">
            <v>0</v>
          </cell>
          <cell r="CR12">
            <v>0</v>
          </cell>
          <cell r="CS12">
            <v>-6.6575012169778347E-10</v>
          </cell>
          <cell r="CT12">
            <v>4.1909515857696533E-8</v>
          </cell>
          <cell r="CU12">
            <v>2.0780134946107864E-8</v>
          </cell>
          <cell r="CV12">
            <v>-2.5579538487363607E-11</v>
          </cell>
          <cell r="CW12">
            <v>-9.4587448984384537E-11</v>
          </cell>
          <cell r="CX12">
            <v>0</v>
          </cell>
          <cell r="CY12">
            <v>1.4904344425303861E-10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-5.626678466796875E-5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</row>
        <row r="14">
          <cell r="B14" t="str">
            <v>0013</v>
          </cell>
          <cell r="D14">
            <v>3988838392.9800005</v>
          </cell>
          <cell r="E14">
            <v>-355074027.04000014</v>
          </cell>
          <cell r="F14">
            <v>-814644233.82000005</v>
          </cell>
          <cell r="G14">
            <v>691725623.13999999</v>
          </cell>
          <cell r="H14">
            <v>-72718351.930000007</v>
          </cell>
          <cell r="I14">
            <v>-12255949.420000002</v>
          </cell>
          <cell r="J14">
            <v>368015047.60000038</v>
          </cell>
          <cell r="K14">
            <v>-54608427.899999999</v>
          </cell>
          <cell r="L14">
            <v>-413512832.19</v>
          </cell>
          <cell r="M14">
            <v>-154086574.31000042</v>
          </cell>
          <cell r="N14">
            <v>-891685736.73000002</v>
          </cell>
          <cell r="O14">
            <v>939140751.34999847</v>
          </cell>
          <cell r="P14">
            <v>-131889772.03</v>
          </cell>
          <cell r="Q14">
            <v>-378882236.05000001</v>
          </cell>
          <cell r="R14">
            <v>-5186590.63</v>
          </cell>
          <cell r="S14">
            <v>-33877351.879999995</v>
          </cell>
          <cell r="T14">
            <v>-11453724.850000024</v>
          </cell>
          <cell r="U14">
            <v>-303987037.88</v>
          </cell>
          <cell r="V14">
            <v>-78544823.719999984</v>
          </cell>
          <cell r="W14">
            <v>149330788.13</v>
          </cell>
          <cell r="X14">
            <v>25817491.340000033</v>
          </cell>
          <cell r="Y14">
            <v>38128711.970000029</v>
          </cell>
          <cell r="Z14">
            <v>120735016.78</v>
          </cell>
          <cell r="AA14">
            <v>91028235.579999983</v>
          </cell>
          <cell r="AB14">
            <v>-271787920.86999989</v>
          </cell>
          <cell r="AC14">
            <v>-406799674.10000002</v>
          </cell>
          <cell r="AD14">
            <v>-79562582.980000004</v>
          </cell>
          <cell r="AE14">
            <v>-452241332.32000017</v>
          </cell>
          <cell r="AF14">
            <v>-120945742.25</v>
          </cell>
          <cell r="AG14">
            <v>-95684471.579999924</v>
          </cell>
          <cell r="AH14">
            <v>-310420063.46000004</v>
          </cell>
          <cell r="AI14">
            <v>293812674.07999998</v>
          </cell>
          <cell r="AJ14">
            <v>-54013649.020000041</v>
          </cell>
          <cell r="AK14">
            <v>-67950224.159999847</v>
          </cell>
          <cell r="AL14">
            <v>-125704678.8</v>
          </cell>
          <cell r="AM14">
            <v>-1789520.77</v>
          </cell>
          <cell r="AN14">
            <v>75716793.710000038</v>
          </cell>
          <cell r="AO14">
            <v>-51741758.289999999</v>
          </cell>
          <cell r="AP14">
            <v>95017668.50999999</v>
          </cell>
          <cell r="AQ14">
            <v>-74446319.979999989</v>
          </cell>
          <cell r="AR14">
            <v>-27102985.199999999</v>
          </cell>
          <cell r="AS14">
            <v>-63613842.939999938</v>
          </cell>
          <cell r="AT14">
            <v>95941286.489999995</v>
          </cell>
          <cell r="AU14">
            <v>206851157.92000002</v>
          </cell>
          <cell r="AV14">
            <v>32381604.50999999</v>
          </cell>
          <cell r="AW14">
            <v>-71169864.24000001</v>
          </cell>
          <cell r="AX14">
            <v>22338657.91</v>
          </cell>
          <cell r="AY14">
            <v>-70163436.060000002</v>
          </cell>
          <cell r="AZ14">
            <v>-106256469.17</v>
          </cell>
          <cell r="BA14">
            <v>-16005563</v>
          </cell>
          <cell r="BB14">
            <v>15176595.210000001</v>
          </cell>
          <cell r="BC14">
            <v>-6645631.0199999958</v>
          </cell>
          <cell r="BD14">
            <v>67225611.569999993</v>
          </cell>
          <cell r="BE14">
            <v>39990243.560000002</v>
          </cell>
          <cell r="BF14">
            <v>112102150.71000001</v>
          </cell>
          <cell r="BG14">
            <v>160511671.22999999</v>
          </cell>
          <cell r="BH14">
            <v>11289180.630000003</v>
          </cell>
          <cell r="BI14">
            <v>-77811278.650000006</v>
          </cell>
          <cell r="BJ14">
            <v>-13701262.57</v>
          </cell>
          <cell r="BK14">
            <v>-18064829.18</v>
          </cell>
          <cell r="BL14">
            <v>-78472321.849999994</v>
          </cell>
          <cell r="BM14">
            <v>-41593979.859999999</v>
          </cell>
          <cell r="BN14">
            <v>21962738.63000001</v>
          </cell>
          <cell r="BO14">
            <v>-64704010.629999995</v>
          </cell>
          <cell r="BP14">
            <v>-53434798.010000005</v>
          </cell>
          <cell r="BQ14">
            <v>-298232828.36000001</v>
          </cell>
          <cell r="BR14">
            <v>-44803595.899999999</v>
          </cell>
          <cell r="BS14">
            <v>-67969200.209999993</v>
          </cell>
          <cell r="BT14">
            <v>-83527532.799999997</v>
          </cell>
          <cell r="BU14">
            <v>-81908219.120000005</v>
          </cell>
          <cell r="BV14">
            <v>-11498045.67</v>
          </cell>
          <cell r="BW14">
            <v>-106084691.7</v>
          </cell>
          <cell r="BX14">
            <v>-40656718.00999999</v>
          </cell>
          <cell r="BY14">
            <v>-4341487.76</v>
          </cell>
          <cell r="BZ14">
            <v>-631454.57999999821</v>
          </cell>
          <cell r="CA14">
            <v>11771751.74000001</v>
          </cell>
          <cell r="CB14">
            <v>-70608437.570000008</v>
          </cell>
          <cell r="CC14">
            <v>-144504377.78</v>
          </cell>
          <cell r="CD14">
            <v>-184085771.00999999</v>
          </cell>
          <cell r="CE14">
            <v>-184598174.41999999</v>
          </cell>
          <cell r="CF14">
            <v>-26242735.82</v>
          </cell>
          <cell r="CG14">
            <v>-399717973.13999999</v>
          </cell>
          <cell r="CH14">
            <v>-14272404.74000001</v>
          </cell>
          <cell r="CI14">
            <v>-226980998.20000002</v>
          </cell>
          <cell r="CJ14">
            <v>-116220141.43000001</v>
          </cell>
          <cell r="CK14">
            <v>-231887233.42000002</v>
          </cell>
          <cell r="CL14">
            <v>-276531799.67000002</v>
          </cell>
          <cell r="CM14">
            <v>-40718110.210000001</v>
          </cell>
          <cell r="CN14">
            <v>-132168866.31999999</v>
          </cell>
          <cell r="CO14">
            <v>-1765212.83</v>
          </cell>
          <cell r="CP14">
            <v>33098675.409999996</v>
          </cell>
          <cell r="CQ14">
            <v>-37148923.539999999</v>
          </cell>
          <cell r="CR14">
            <v>-8393232.0899999999</v>
          </cell>
          <cell r="CS14">
            <v>0</v>
          </cell>
          <cell r="CT14">
            <v>-14001297.300000001</v>
          </cell>
          <cell r="CU14">
            <v>-4254663.66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231325634.75</v>
          </cell>
          <cell r="DG14">
            <v>0</v>
          </cell>
          <cell r="DH14">
            <v>-192102500</v>
          </cell>
          <cell r="DI14">
            <v>0</v>
          </cell>
          <cell r="DJ14">
            <v>0</v>
          </cell>
        </row>
        <row r="15">
          <cell r="B15" t="str">
            <v>0030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66963530.130000003</v>
          </cell>
          <cell r="K15">
            <v>400</v>
          </cell>
          <cell r="L15">
            <v>0</v>
          </cell>
          <cell r="M15">
            <v>0</v>
          </cell>
          <cell r="N15">
            <v>-209760100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8000000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-36854294.630000114</v>
          </cell>
          <cell r="DG15">
            <v>0</v>
          </cell>
          <cell r="DH15">
            <v>0</v>
          </cell>
          <cell r="DI15">
            <v>0</v>
          </cell>
          <cell r="DJ15">
            <v>0</v>
          </cell>
        </row>
        <row r="16">
          <cell r="B16" t="str">
            <v>0032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-590000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-150901.06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-1440582961.6199999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</row>
        <row r="17">
          <cell r="B17" t="str">
            <v>0043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-24087018606.98</v>
          </cell>
          <cell r="DG17">
            <v>0</v>
          </cell>
          <cell r="DH17">
            <v>0</v>
          </cell>
          <cell r="DI17">
            <v>0</v>
          </cell>
          <cell r="DJ17">
            <v>0</v>
          </cell>
        </row>
        <row r="18">
          <cell r="B18" t="str">
            <v>0045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1660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-3442937194.6030002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</row>
        <row r="19">
          <cell r="B19" t="str">
            <v>0046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-8273184931.5100002</v>
          </cell>
          <cell r="DG19">
            <v>0</v>
          </cell>
          <cell r="DH19">
            <v>0</v>
          </cell>
          <cell r="DI19">
            <v>0</v>
          </cell>
          <cell r="DJ19">
            <v>0</v>
          </cell>
        </row>
        <row r="20">
          <cell r="B20" t="str">
            <v>0047</v>
          </cell>
          <cell r="D20">
            <v>79407633.109999657</v>
          </cell>
          <cell r="E20">
            <v>-84851000.199999899</v>
          </cell>
          <cell r="F20">
            <v>14039642.709999979</v>
          </cell>
          <cell r="G20">
            <v>-516338094.7900002</v>
          </cell>
          <cell r="H20">
            <v>167881618.91</v>
          </cell>
          <cell r="I20">
            <v>-1151010.5299999714</v>
          </cell>
          <cell r="J20">
            <v>34187548.799999952</v>
          </cell>
          <cell r="K20">
            <v>-7558414.0100000203</v>
          </cell>
          <cell r="L20">
            <v>-93430364.480000004</v>
          </cell>
          <cell r="M20">
            <v>228997159.84</v>
          </cell>
          <cell r="N20">
            <v>-119117132.52999985</v>
          </cell>
          <cell r="O20">
            <v>-45635639.110000014</v>
          </cell>
          <cell r="P20">
            <v>-76209126.060000002</v>
          </cell>
          <cell r="Q20">
            <v>7155.9099999999162</v>
          </cell>
          <cell r="R20">
            <v>164320</v>
          </cell>
          <cell r="S20">
            <v>-626309142.66999996</v>
          </cell>
          <cell r="T20">
            <v>18991523.870000005</v>
          </cell>
          <cell r="U20">
            <v>-193886890.78999996</v>
          </cell>
          <cell r="V20">
            <v>-9116158.4199999999</v>
          </cell>
          <cell r="W20">
            <v>21655870.919999998</v>
          </cell>
          <cell r="X20">
            <v>-29695603.00999999</v>
          </cell>
          <cell r="Y20">
            <v>3940767.34</v>
          </cell>
          <cell r="Z20">
            <v>88790350.24000001</v>
          </cell>
          <cell r="AA20">
            <v>-2345999.9</v>
          </cell>
          <cell r="AB20">
            <v>-362196913.73000002</v>
          </cell>
          <cell r="AC20">
            <v>628028.73000000417</v>
          </cell>
          <cell r="AD20">
            <v>34635246.799999997</v>
          </cell>
          <cell r="AE20">
            <v>-657565988.1500001</v>
          </cell>
          <cell r="AF20">
            <v>-7490470.8300000001</v>
          </cell>
          <cell r="AG20">
            <v>552591817.6400001</v>
          </cell>
          <cell r="AH20">
            <v>-3240864600.0099998</v>
          </cell>
          <cell r="AI20">
            <v>1187205719.4300001</v>
          </cell>
          <cell r="AJ20">
            <v>4030567.6699999943</v>
          </cell>
          <cell r="AK20">
            <v>-31275415.479999997</v>
          </cell>
          <cell r="AL20">
            <v>3662520.36</v>
          </cell>
          <cell r="AM20">
            <v>30117928.699999988</v>
          </cell>
          <cell r="AN20">
            <v>-258389116.72999999</v>
          </cell>
          <cell r="AO20">
            <v>-8002476.1699999999</v>
          </cell>
          <cell r="AP20">
            <v>-79996248.400000006</v>
          </cell>
          <cell r="AQ20">
            <v>-1377888.8799999934</v>
          </cell>
          <cell r="AR20">
            <v>-12377285.119999997</v>
          </cell>
          <cell r="AS20">
            <v>566876817.62</v>
          </cell>
          <cell r="AT20">
            <v>-1121021223.9800003</v>
          </cell>
          <cell r="AU20">
            <v>2039653.23</v>
          </cell>
          <cell r="AV20">
            <v>-57013278.130000114</v>
          </cell>
          <cell r="AW20">
            <v>14634150.33</v>
          </cell>
          <cell r="AX20">
            <v>9763837.4699999988</v>
          </cell>
          <cell r="AY20">
            <v>112850261.01000001</v>
          </cell>
          <cell r="AZ20">
            <v>81415524.370000005</v>
          </cell>
          <cell r="BA20">
            <v>-8598971.7800000012</v>
          </cell>
          <cell r="BB20">
            <v>-103764961.48000002</v>
          </cell>
          <cell r="BC20">
            <v>-7265208.1000000015</v>
          </cell>
          <cell r="BD20">
            <v>98529894.310000002</v>
          </cell>
          <cell r="BE20">
            <v>1672032.8000000119</v>
          </cell>
          <cell r="BF20">
            <v>-383027.68999999762</v>
          </cell>
          <cell r="BG20">
            <v>0</v>
          </cell>
          <cell r="BH20">
            <v>-1862452.55</v>
          </cell>
          <cell r="BI20">
            <v>29174.7</v>
          </cell>
          <cell r="BJ20">
            <v>-2641027.73</v>
          </cell>
          <cell r="BK20">
            <v>-5706553.6200000001</v>
          </cell>
          <cell r="BL20">
            <v>2266406.35</v>
          </cell>
          <cell r="BM20">
            <v>-2169275.4</v>
          </cell>
          <cell r="BN20">
            <v>-29198526.590000004</v>
          </cell>
          <cell r="BO20">
            <v>-4548175.0999999996</v>
          </cell>
          <cell r="BP20">
            <v>-6867076.5700000003</v>
          </cell>
          <cell r="BQ20">
            <v>1746540.78</v>
          </cell>
          <cell r="BR20">
            <v>-105338565.03999999</v>
          </cell>
          <cell r="BS20">
            <v>-516271193.23000002</v>
          </cell>
          <cell r="BT20">
            <v>757425.75</v>
          </cell>
          <cell r="BU20">
            <v>-3084653.75</v>
          </cell>
          <cell r="BV20">
            <v>7698768.0099999979</v>
          </cell>
          <cell r="BW20">
            <v>12193.570000007749</v>
          </cell>
          <cell r="BX20">
            <v>-2976439.5</v>
          </cell>
          <cell r="BY20">
            <v>-4976607.21</v>
          </cell>
          <cell r="BZ20">
            <v>9153749.0600000024</v>
          </cell>
          <cell r="CA20">
            <v>-3913466.09</v>
          </cell>
          <cell r="CB20">
            <v>37584704</v>
          </cell>
          <cell r="CC20">
            <v>-39784952.270000011</v>
          </cell>
          <cell r="CD20">
            <v>-9822873</v>
          </cell>
          <cell r="CE20">
            <v>-5508820</v>
          </cell>
          <cell r="CF20">
            <v>-4004628.97</v>
          </cell>
          <cell r="CG20">
            <v>-7408116.5999999996</v>
          </cell>
          <cell r="CH20">
            <v>-1376443.11</v>
          </cell>
          <cell r="CI20">
            <v>-5488.1999999992549</v>
          </cell>
          <cell r="CJ20">
            <v>-63701843.549999997</v>
          </cell>
          <cell r="CK20">
            <v>-39464899.240000002</v>
          </cell>
          <cell r="CL20">
            <v>-42638170.710000001</v>
          </cell>
          <cell r="CM20">
            <v>-9152597.9800000004</v>
          </cell>
          <cell r="CN20">
            <v>-408505</v>
          </cell>
          <cell r="CO20">
            <v>0</v>
          </cell>
          <cell r="CP20">
            <v>-13001401.310000001</v>
          </cell>
          <cell r="CQ20">
            <v>-607975.68000000715</v>
          </cell>
          <cell r="CR20">
            <v>-1260</v>
          </cell>
          <cell r="CS20">
            <v>0</v>
          </cell>
          <cell r="CT20">
            <v>-5154184.2099999785</v>
          </cell>
          <cell r="CU20">
            <v>-16472080.250000002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-6370127887.1800003</v>
          </cell>
          <cell r="DG20">
            <v>180156257.58000001</v>
          </cell>
          <cell r="DH20">
            <v>0</v>
          </cell>
          <cell r="DI20">
            <v>0</v>
          </cell>
          <cell r="DJ20">
            <v>0</v>
          </cell>
        </row>
        <row r="21">
          <cell r="B21" t="str">
            <v>0050</v>
          </cell>
          <cell r="D21">
            <v>-9771587.8900000006</v>
          </cell>
          <cell r="E21">
            <v>34903966.439999998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3635095.48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-103650382.16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9771587.8900000006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-20067.98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770000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-750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>
            <v>0</v>
          </cell>
          <cell r="DA21">
            <v>0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2595626194.3499999</v>
          </cell>
          <cell r="DG21">
            <v>0</v>
          </cell>
          <cell r="DH21">
            <v>0</v>
          </cell>
          <cell r="DI21">
            <v>0</v>
          </cell>
          <cell r="DJ21">
            <v>0</v>
          </cell>
        </row>
        <row r="22">
          <cell r="B22" t="str">
            <v>0051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-5677250780.7399998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</row>
        <row r="23">
          <cell r="B23" t="str">
            <v>0052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-9400000000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</row>
        <row r="24">
          <cell r="B24" t="str">
            <v>0056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>
            <v>0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-3081967833.3400002</v>
          </cell>
          <cell r="DG24">
            <v>0</v>
          </cell>
          <cell r="DH24">
            <v>0</v>
          </cell>
          <cell r="DI24">
            <v>0</v>
          </cell>
          <cell r="DJ24">
            <v>0</v>
          </cell>
        </row>
        <row r="25">
          <cell r="B25" t="str">
            <v>0061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-24362563299.419998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</row>
        <row r="26">
          <cell r="B26" t="str">
            <v>0085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-1750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3000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</row>
        <row r="27">
          <cell r="B27" t="str">
            <v>0092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</row>
        <row r="28">
          <cell r="B28" t="str">
            <v>0100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-674724586.30999994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</row>
        <row r="29">
          <cell r="B29" t="str">
            <v>0101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150000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-588732512.25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</row>
        <row r="30">
          <cell r="B30" t="str">
            <v>0102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-6991200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</row>
        <row r="31">
          <cell r="B31" t="str">
            <v>0104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-8082980000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</row>
        <row r="32">
          <cell r="B32" t="str">
            <v>0106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-29692241273.189999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</row>
        <row r="33">
          <cell r="B33" t="str">
            <v>0107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-7101682688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</row>
        <row r="34">
          <cell r="B34" t="str">
            <v>0110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2900000000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</row>
        <row r="35">
          <cell r="B35" t="str">
            <v>0111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-4513040529.6899996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</row>
        <row r="36">
          <cell r="B36" t="str">
            <v>0112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-745375.00199999998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</row>
        <row r="37">
          <cell r="B37" t="str">
            <v>0121</v>
          </cell>
          <cell r="D37">
            <v>-10391606822.277</v>
          </cell>
          <cell r="E37">
            <v>-5474012633.573</v>
          </cell>
          <cell r="F37">
            <v>-3080826585.7800002</v>
          </cell>
          <cell r="G37">
            <v>-3529352013.9790001</v>
          </cell>
          <cell r="H37">
            <v>-551755665.78600001</v>
          </cell>
          <cell r="I37">
            <v>-1915448266.0970001</v>
          </cell>
          <cell r="J37">
            <v>-1073838671.5999999</v>
          </cell>
          <cell r="K37">
            <v>-42284254.350000001</v>
          </cell>
          <cell r="L37">
            <v>-2288139247.7030001</v>
          </cell>
          <cell r="M37">
            <v>-121194126.11399999</v>
          </cell>
          <cell r="N37">
            <v>-213615264.23499998</v>
          </cell>
          <cell r="O37">
            <v>-2104654226.3639998</v>
          </cell>
          <cell r="P37">
            <v>-576861937.29900002</v>
          </cell>
          <cell r="Q37">
            <v>-765018580.57799995</v>
          </cell>
          <cell r="R37">
            <v>-99573.356</v>
          </cell>
          <cell r="S37">
            <v>-217848099.713</v>
          </cell>
          <cell r="T37">
            <v>-48718669.035999998</v>
          </cell>
          <cell r="U37">
            <v>-392798822.96200001</v>
          </cell>
          <cell r="V37">
            <v>-186785914.667</v>
          </cell>
          <cell r="W37">
            <v>-141601035.87</v>
          </cell>
          <cell r="X37">
            <v>-1954121014.0439999</v>
          </cell>
          <cell r="Y37">
            <v>-40437338.116999999</v>
          </cell>
          <cell r="Z37">
            <v>-220894582.34099999</v>
          </cell>
          <cell r="AA37">
            <v>-121412019.358</v>
          </cell>
          <cell r="AB37">
            <v>-1176953820.448</v>
          </cell>
          <cell r="AC37">
            <v>-259314542.57099998</v>
          </cell>
          <cell r="AD37">
            <v>-84378527.221000001</v>
          </cell>
          <cell r="AE37">
            <v>-234504766.535</v>
          </cell>
          <cell r="AF37">
            <v>-39558823.509999998</v>
          </cell>
          <cell r="AG37">
            <v>-45394827.237000003</v>
          </cell>
          <cell r="AH37">
            <v>-117952287.509</v>
          </cell>
          <cell r="AI37">
            <v>-1397093468.6340001</v>
          </cell>
          <cell r="AJ37">
            <v>-44121288.506999999</v>
          </cell>
          <cell r="AK37">
            <v>-42601762.149999999</v>
          </cell>
          <cell r="AL37">
            <v>-27155092.978999998</v>
          </cell>
          <cell r="AM37">
            <v>-43204745.166000001</v>
          </cell>
          <cell r="AN37">
            <v>-6623889.2419999996</v>
          </cell>
          <cell r="AO37">
            <v>-57468112.387000002</v>
          </cell>
          <cell r="AP37">
            <v>-515185456.46399999</v>
          </cell>
          <cell r="AQ37">
            <v>-65168617.292999998</v>
          </cell>
          <cell r="AR37">
            <v>-116764780.82099999</v>
          </cell>
          <cell r="AS37">
            <v>-48289773.274999999</v>
          </cell>
          <cell r="AT37">
            <v>-250079795.23199999</v>
          </cell>
          <cell r="AU37">
            <v>-596108019.05200005</v>
          </cell>
          <cell r="AV37">
            <v>-3323219739.9969997</v>
          </cell>
          <cell r="AW37">
            <v>-1618746628.1110001</v>
          </cell>
          <cell r="AX37">
            <v>-50077325.291000001</v>
          </cell>
          <cell r="AY37">
            <v>-155436494.521</v>
          </cell>
          <cell r="AZ37">
            <v>-192618079.354</v>
          </cell>
          <cell r="BA37">
            <v>-5024375.6869999999</v>
          </cell>
          <cell r="BB37">
            <v>-15680036.829</v>
          </cell>
          <cell r="BC37">
            <v>-27379094.241</v>
          </cell>
          <cell r="BD37">
            <v>-21465655.952</v>
          </cell>
          <cell r="BE37">
            <v>-3290839.014</v>
          </cell>
          <cell r="BF37">
            <v>-4459853.6409999998</v>
          </cell>
          <cell r="BG37">
            <v>-20029009.840999998</v>
          </cell>
          <cell r="BH37">
            <v>-384834.72200000001</v>
          </cell>
          <cell r="BI37">
            <v>-13995378.162</v>
          </cell>
          <cell r="BJ37">
            <v>-43467549.601000004</v>
          </cell>
          <cell r="BK37">
            <v>-1259669.5619999999</v>
          </cell>
          <cell r="BL37">
            <v>-21581240.092999998</v>
          </cell>
          <cell r="BM37">
            <v>-140082054.70899999</v>
          </cell>
          <cell r="BN37">
            <v>-126496036.05400001</v>
          </cell>
          <cell r="BO37">
            <v>-310712486.847</v>
          </cell>
          <cell r="BP37">
            <v>-130529208.46699999</v>
          </cell>
          <cell r="BQ37">
            <v>-35295915.402000003</v>
          </cell>
          <cell r="BR37">
            <v>-5439460.017</v>
          </cell>
          <cell r="BS37">
            <v>-131724327.19400001</v>
          </cell>
          <cell r="BT37">
            <v>-11610582.449999999</v>
          </cell>
          <cell r="BU37">
            <v>-7713014.5060000001</v>
          </cell>
          <cell r="BV37">
            <v>-3145954.9909999999</v>
          </cell>
          <cell r="BW37">
            <v>-11521428.98</v>
          </cell>
          <cell r="BX37">
            <v>-4457253.5729999999</v>
          </cell>
          <cell r="BY37">
            <v>-8864469.4220000003</v>
          </cell>
          <cell r="BZ37">
            <v>-55608188.222999997</v>
          </cell>
          <cell r="CA37">
            <v>-43769480.681000002</v>
          </cell>
          <cell r="CB37">
            <v>-14423537.999</v>
          </cell>
          <cell r="CC37">
            <v>-175281965.37599999</v>
          </cell>
          <cell r="CD37">
            <v>-30406093.445</v>
          </cell>
          <cell r="CE37">
            <v>-22901877.987</v>
          </cell>
          <cell r="CF37">
            <v>-26285102.436000001</v>
          </cell>
          <cell r="CG37">
            <v>-91915593.469999999</v>
          </cell>
          <cell r="CH37">
            <v>-11357683.197000001</v>
          </cell>
          <cell r="CI37">
            <v>-129340071.743</v>
          </cell>
          <cell r="CJ37">
            <v>-29316888.763</v>
          </cell>
          <cell r="CK37">
            <v>-41051865.288000003</v>
          </cell>
          <cell r="CL37">
            <v>-13724280.414999999</v>
          </cell>
          <cell r="CM37">
            <v>-16714447.992000001</v>
          </cell>
          <cell r="CN37">
            <v>-1311644.111</v>
          </cell>
          <cell r="CO37">
            <v>-956865.00399999996</v>
          </cell>
          <cell r="CP37">
            <v>-17590665.388999999</v>
          </cell>
          <cell r="CQ37">
            <v>-7615885.0499999998</v>
          </cell>
          <cell r="CR37">
            <v>-1083049.726</v>
          </cell>
          <cell r="CS37">
            <v>-626077.28599999996</v>
          </cell>
          <cell r="CT37">
            <v>-24620161.572999999</v>
          </cell>
          <cell r="CU37">
            <v>-27485155.166999999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-17801198.165999997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</row>
        <row r="38">
          <cell r="B38" t="str">
            <v>0123</v>
          </cell>
          <cell r="D38">
            <v>-180597209.56</v>
          </cell>
          <cell r="E38">
            <v>-78679451.040000007</v>
          </cell>
          <cell r="F38">
            <v>-13493425.470000001</v>
          </cell>
          <cell r="G38">
            <v>-23017045.420000002</v>
          </cell>
          <cell r="H38">
            <v>-9315319.9900000002</v>
          </cell>
          <cell r="I38">
            <v>-13997359.02</v>
          </cell>
          <cell r="J38">
            <v>-49538318.590000004</v>
          </cell>
          <cell r="K38">
            <v>-7554609.6200000001</v>
          </cell>
          <cell r="L38">
            <v>-8049722.0499999998</v>
          </cell>
          <cell r="M38">
            <v>-12915945.779999999</v>
          </cell>
          <cell r="N38">
            <v>-9440039.5</v>
          </cell>
          <cell r="O38">
            <v>-208311077.31999999</v>
          </cell>
          <cell r="P38">
            <v>-5037937.07</v>
          </cell>
          <cell r="Q38">
            <v>-2674787.66</v>
          </cell>
          <cell r="R38">
            <v>0</v>
          </cell>
          <cell r="S38">
            <v>-3462985.62</v>
          </cell>
          <cell r="T38">
            <v>-2315145.84</v>
          </cell>
          <cell r="U38">
            <v>-8532184.3800000008</v>
          </cell>
          <cell r="V38">
            <v>-2315715.37</v>
          </cell>
          <cell r="W38">
            <v>-12235437.24</v>
          </cell>
          <cell r="X38">
            <v>-13392287.17</v>
          </cell>
          <cell r="Y38">
            <v>-4592339.2300000004</v>
          </cell>
          <cell r="Z38">
            <v>-2592109.79</v>
          </cell>
          <cell r="AA38">
            <v>-1501036.65</v>
          </cell>
          <cell r="AB38">
            <v>-16860532.420000002</v>
          </cell>
          <cell r="AC38">
            <v>-1251.69</v>
          </cell>
          <cell r="AD38">
            <v>-14274545.6</v>
          </cell>
          <cell r="AE38">
            <v>-57556.480000000003</v>
          </cell>
          <cell r="AF38">
            <v>-1268627.8700000001</v>
          </cell>
          <cell r="AG38">
            <v>-1251.69</v>
          </cell>
          <cell r="AH38">
            <v>-176459.57</v>
          </cell>
          <cell r="AI38">
            <v>-839780.1</v>
          </cell>
          <cell r="AJ38">
            <v>0</v>
          </cell>
          <cell r="AK38">
            <v>-411569.43</v>
          </cell>
          <cell r="AL38">
            <v>-261325.34</v>
          </cell>
          <cell r="AM38">
            <v>-308154.81</v>
          </cell>
          <cell r="AN38">
            <v>0</v>
          </cell>
          <cell r="AO38">
            <v>-100853.67</v>
          </cell>
          <cell r="AP38">
            <v>-2233095.33</v>
          </cell>
          <cell r="AQ38">
            <v>0</v>
          </cell>
          <cell r="AR38">
            <v>0</v>
          </cell>
          <cell r="AS38">
            <v>0</v>
          </cell>
          <cell r="AT38">
            <v>-324221.64</v>
          </cell>
          <cell r="AU38">
            <v>-3185293.8</v>
          </cell>
          <cell r="AV38">
            <v>-10855.91</v>
          </cell>
          <cell r="AW38">
            <v>-12573.23</v>
          </cell>
          <cell r="AX38">
            <v>0</v>
          </cell>
          <cell r="AY38">
            <v>-19080.759999999998</v>
          </cell>
          <cell r="AZ38">
            <v>0</v>
          </cell>
          <cell r="BA38">
            <v>-58730.02</v>
          </cell>
          <cell r="BB38">
            <v>-2270.5700000000002</v>
          </cell>
          <cell r="BC38">
            <v>0</v>
          </cell>
          <cell r="BD38">
            <v>0</v>
          </cell>
          <cell r="BE38">
            <v>-178977.99</v>
          </cell>
          <cell r="BF38">
            <v>0</v>
          </cell>
          <cell r="BG38">
            <v>0</v>
          </cell>
          <cell r="BH38">
            <v>-36307.769999999997</v>
          </cell>
          <cell r="BI38">
            <v>-659834.07999999996</v>
          </cell>
          <cell r="BJ38">
            <v>0</v>
          </cell>
          <cell r="BK38">
            <v>0</v>
          </cell>
          <cell r="BL38">
            <v>-21995.95</v>
          </cell>
          <cell r="BM38">
            <v>0</v>
          </cell>
          <cell r="BN38">
            <v>-1251.69</v>
          </cell>
          <cell r="BO38">
            <v>-13873.74</v>
          </cell>
          <cell r="BP38">
            <v>-1231231.81</v>
          </cell>
          <cell r="BQ38">
            <v>0</v>
          </cell>
          <cell r="BR38">
            <v>0</v>
          </cell>
          <cell r="BS38">
            <v>-134424</v>
          </cell>
          <cell r="BT38">
            <v>-107925.56</v>
          </cell>
          <cell r="BU38">
            <v>-1251.69</v>
          </cell>
          <cell r="BV38">
            <v>-640338.32999999996</v>
          </cell>
          <cell r="BW38">
            <v>0</v>
          </cell>
          <cell r="BX38">
            <v>-288480.05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-32102.09</v>
          </cell>
          <cell r="CD38">
            <v>0</v>
          </cell>
          <cell r="CE38">
            <v>0</v>
          </cell>
          <cell r="CF38">
            <v>-20385.02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</row>
        <row r="39">
          <cell r="B39" t="str">
            <v>0124</v>
          </cell>
          <cell r="D39">
            <v>-43138151.390000001</v>
          </cell>
          <cell r="E39">
            <v>-4575205287.4399996</v>
          </cell>
          <cell r="F39">
            <v>-29740899.23</v>
          </cell>
          <cell r="G39">
            <v>-71446493.719999999</v>
          </cell>
          <cell r="H39">
            <v>-14692.22</v>
          </cell>
          <cell r="I39">
            <v>-733386.08</v>
          </cell>
          <cell r="J39">
            <v>-98738336.120000005</v>
          </cell>
          <cell r="K39">
            <v>5968.54</v>
          </cell>
          <cell r="L39">
            <v>-40864.21</v>
          </cell>
          <cell r="M39">
            <v>-1116048.26</v>
          </cell>
          <cell r="N39">
            <v>-5670.78</v>
          </cell>
          <cell r="O39">
            <v>-83216753.519999996</v>
          </cell>
          <cell r="P39">
            <v>-371810.51</v>
          </cell>
          <cell r="Q39">
            <v>-628875.52000000002</v>
          </cell>
          <cell r="R39">
            <v>-62713.919999999998</v>
          </cell>
          <cell r="S39">
            <v>-1204597.4099999999</v>
          </cell>
          <cell r="T39">
            <v>-1687.15</v>
          </cell>
          <cell r="U39">
            <v>-141.57</v>
          </cell>
          <cell r="V39">
            <v>-51977.09</v>
          </cell>
          <cell r="W39">
            <v>-1271837.17</v>
          </cell>
          <cell r="X39">
            <v>-820259.05</v>
          </cell>
          <cell r="Y39">
            <v>-422547.23</v>
          </cell>
          <cell r="Z39">
            <v>0</v>
          </cell>
          <cell r="AA39">
            <v>-64378.46</v>
          </cell>
          <cell r="AB39">
            <v>-3644399.66</v>
          </cell>
          <cell r="AC39">
            <v>-2136.5100000000002</v>
          </cell>
          <cell r="AD39">
            <v>-804600.94</v>
          </cell>
          <cell r="AE39">
            <v>-8767.84</v>
          </cell>
          <cell r="AF39">
            <v>-51359114.25</v>
          </cell>
          <cell r="AG39">
            <v>-465569.43</v>
          </cell>
          <cell r="AH39">
            <v>-898137.09</v>
          </cell>
          <cell r="AI39">
            <v>-15660584.77</v>
          </cell>
          <cell r="AJ39">
            <v>0</v>
          </cell>
          <cell r="AK39">
            <v>-2896133.15</v>
          </cell>
          <cell r="AL39">
            <v>0</v>
          </cell>
          <cell r="AM39">
            <v>-986804.79</v>
          </cell>
          <cell r="AN39">
            <v>0</v>
          </cell>
          <cell r="AO39">
            <v>-252000</v>
          </cell>
          <cell r="AP39">
            <v>-5156.84</v>
          </cell>
          <cell r="AQ39">
            <v>0</v>
          </cell>
          <cell r="AR39">
            <v>0</v>
          </cell>
          <cell r="AS39">
            <v>0</v>
          </cell>
          <cell r="AT39">
            <v>-102180787.23999999</v>
          </cell>
          <cell r="AU39">
            <v>-3472.34</v>
          </cell>
          <cell r="AV39">
            <v>-10167898.82</v>
          </cell>
          <cell r="AW39">
            <v>0</v>
          </cell>
          <cell r="AX39">
            <v>-5738.62</v>
          </cell>
          <cell r="AY39">
            <v>-112434.93</v>
          </cell>
          <cell r="AZ39">
            <v>-6286.74</v>
          </cell>
          <cell r="BA39">
            <v>0</v>
          </cell>
          <cell r="BB39">
            <v>-1695.91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-2636286.35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-2110.6</v>
          </cell>
          <cell r="BO39">
            <v>7813.05</v>
          </cell>
          <cell r="BP39">
            <v>0</v>
          </cell>
          <cell r="BQ39">
            <v>-617923.05000000005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-31335.19</v>
          </cell>
          <cell r="CC39">
            <v>-5524.65</v>
          </cell>
          <cell r="CD39">
            <v>-475.89</v>
          </cell>
          <cell r="CE39">
            <v>0</v>
          </cell>
          <cell r="CF39">
            <v>-275340.88</v>
          </cell>
          <cell r="CG39">
            <v>-12908.69</v>
          </cell>
          <cell r="CH39">
            <v>7067.47</v>
          </cell>
          <cell r="CI39">
            <v>0</v>
          </cell>
          <cell r="CJ39">
            <v>-624852.65</v>
          </cell>
          <cell r="CK39">
            <v>-694.54</v>
          </cell>
          <cell r="CL39">
            <v>0</v>
          </cell>
          <cell r="CM39">
            <v>0</v>
          </cell>
          <cell r="CN39">
            <v>-14804065.74</v>
          </cell>
          <cell r="CO39">
            <v>0</v>
          </cell>
          <cell r="CP39">
            <v>0</v>
          </cell>
          <cell r="CQ39">
            <v>-1097.48</v>
          </cell>
          <cell r="CR39">
            <v>0</v>
          </cell>
          <cell r="CS39">
            <v>0</v>
          </cell>
          <cell r="CT39">
            <v>-12633756.15</v>
          </cell>
          <cell r="CU39">
            <v>-30168.86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-14886663.41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</row>
        <row r="40">
          <cell r="B40" t="str">
            <v>0125</v>
          </cell>
          <cell r="D40">
            <v>-1266071684.5999999</v>
          </cell>
          <cell r="E40">
            <v>-671929683.88999999</v>
          </cell>
          <cell r="F40">
            <v>-221360939.28999999</v>
          </cell>
          <cell r="G40">
            <v>-444492559.87</v>
          </cell>
          <cell r="H40">
            <v>-181293180.94999999</v>
          </cell>
          <cell r="I40">
            <v>-182149470.28</v>
          </cell>
          <cell r="J40">
            <v>-63171350.960000001</v>
          </cell>
          <cell r="K40">
            <v>-125839309.73</v>
          </cell>
          <cell r="L40">
            <v>-155749052.47999999</v>
          </cell>
          <cell r="M40">
            <v>-28917458.030000001</v>
          </cell>
          <cell r="N40">
            <v>-69895883.010000005</v>
          </cell>
          <cell r="O40">
            <v>-209741994.59999999</v>
          </cell>
          <cell r="P40">
            <v>-36315104.07</v>
          </cell>
          <cell r="Q40">
            <v>-257669754.18000001</v>
          </cell>
          <cell r="R40">
            <v>0</v>
          </cell>
          <cell r="S40">
            <v>-38217153.75</v>
          </cell>
          <cell r="T40">
            <v>-37425658.359999999</v>
          </cell>
          <cell r="U40">
            <v>-88874979.260000005</v>
          </cell>
          <cell r="V40">
            <v>-67776593.109999999</v>
          </cell>
          <cell r="W40">
            <v>-28239694.57</v>
          </cell>
          <cell r="X40">
            <v>-302452129.69999999</v>
          </cell>
          <cell r="Y40">
            <v>-67910646.730000004</v>
          </cell>
          <cell r="Z40">
            <v>-228491824.38999999</v>
          </cell>
          <cell r="AA40">
            <v>-133474122.22</v>
          </cell>
          <cell r="AB40">
            <v>-57116989.060000002</v>
          </cell>
          <cell r="AC40">
            <v>-49013155.740000002</v>
          </cell>
          <cell r="AD40">
            <v>-19842965.18</v>
          </cell>
          <cell r="AE40">
            <v>-211023425.63</v>
          </cell>
          <cell r="AF40">
            <v>-105764191.76000001</v>
          </cell>
          <cell r="AG40">
            <v>-21408605</v>
          </cell>
          <cell r="AH40">
            <v>-55358736.850000001</v>
          </cell>
          <cell r="AI40">
            <v>-200415704.87</v>
          </cell>
          <cell r="AJ40">
            <v>-214100</v>
          </cell>
          <cell r="AK40">
            <v>-82426796.540000007</v>
          </cell>
          <cell r="AL40">
            <v>-106689526.2</v>
          </cell>
          <cell r="AM40">
            <v>-35079398.969999999</v>
          </cell>
          <cell r="AN40">
            <v>-124739540.72</v>
          </cell>
          <cell r="AO40">
            <v>-202260616.56999999</v>
          </cell>
          <cell r="AP40">
            <v>-39852403.990000002</v>
          </cell>
          <cell r="AQ40">
            <v>-43619593.979999997</v>
          </cell>
          <cell r="AR40">
            <v>-9099166.8000000007</v>
          </cell>
          <cell r="AS40">
            <v>-92239130.650000006</v>
          </cell>
          <cell r="AT40">
            <v>-37668306.520000003</v>
          </cell>
          <cell r="AU40">
            <v>-191265987.38999999</v>
          </cell>
          <cell r="AV40">
            <v>-110662050.12</v>
          </cell>
          <cell r="AW40">
            <v>-204697897.62</v>
          </cell>
          <cell r="AX40">
            <v>-12418812.800000001</v>
          </cell>
          <cell r="AY40">
            <v>-101885387.86</v>
          </cell>
          <cell r="AZ40">
            <v>-37232426.020000003</v>
          </cell>
          <cell r="BA40">
            <v>-51319150.32</v>
          </cell>
          <cell r="BB40">
            <v>-61702317.759999998</v>
          </cell>
          <cell r="BC40">
            <v>-16664750</v>
          </cell>
          <cell r="BD40">
            <v>-30585524.140000001</v>
          </cell>
          <cell r="BE40">
            <v>-15275062.1</v>
          </cell>
          <cell r="BF40">
            <v>-9510916.9100000001</v>
          </cell>
          <cell r="BG40">
            <v>-30707289.379999999</v>
          </cell>
          <cell r="BH40">
            <v>-4945947.5</v>
          </cell>
          <cell r="BI40">
            <v>-45628825.109999999</v>
          </cell>
          <cell r="BJ40">
            <v>-272683319.02999997</v>
          </cell>
          <cell r="BK40">
            <v>-79746288.390000001</v>
          </cell>
          <cell r="BL40">
            <v>-80633457.379999995</v>
          </cell>
          <cell r="BM40">
            <v>-181228766.09999999</v>
          </cell>
          <cell r="BN40">
            <v>-35870500.189999998</v>
          </cell>
          <cell r="BO40">
            <v>-135649626.33000001</v>
          </cell>
          <cell r="BP40">
            <v>-49401990.969999999</v>
          </cell>
          <cell r="BQ40">
            <v>-5880866.8300000001</v>
          </cell>
          <cell r="BR40">
            <v>-78597202.930000007</v>
          </cell>
          <cell r="BS40">
            <v>-66769964.75</v>
          </cell>
          <cell r="BT40">
            <v>-193182002.25999999</v>
          </cell>
          <cell r="BU40">
            <v>-93506280.290000007</v>
          </cell>
          <cell r="BV40">
            <v>-6683076.54</v>
          </cell>
          <cell r="BW40">
            <v>-2150</v>
          </cell>
          <cell r="BX40">
            <v>-4252999.33</v>
          </cell>
          <cell r="BY40">
            <v>-13398620.52</v>
          </cell>
          <cell r="BZ40">
            <v>-76672266.180000007</v>
          </cell>
          <cell r="CA40">
            <v>-88020944.980000004</v>
          </cell>
          <cell r="CB40">
            <v>-50410746.189999998</v>
          </cell>
          <cell r="CC40">
            <v>-38279443.920000002</v>
          </cell>
          <cell r="CD40">
            <v>-79382220.629999995</v>
          </cell>
          <cell r="CE40">
            <v>-70091239.709999993</v>
          </cell>
          <cell r="CF40">
            <v>-70695918.739999995</v>
          </cell>
          <cell r="CG40">
            <v>-172864206.72</v>
          </cell>
          <cell r="CH40">
            <v>-104573140.87</v>
          </cell>
          <cell r="CI40">
            <v>-8287300</v>
          </cell>
          <cell r="CJ40">
            <v>-111629757.87</v>
          </cell>
          <cell r="CK40">
            <v>-67274027.640000001</v>
          </cell>
          <cell r="CL40">
            <v>-51079907.149999999</v>
          </cell>
          <cell r="CM40">
            <v>-71364954.650000006</v>
          </cell>
          <cell r="CN40">
            <v>-92036600.280000001</v>
          </cell>
          <cell r="CO40">
            <v>-30957851.030000001</v>
          </cell>
          <cell r="CP40">
            <v>-195000</v>
          </cell>
          <cell r="CQ40">
            <v>-21118926.949999999</v>
          </cell>
          <cell r="CR40">
            <v>0</v>
          </cell>
          <cell r="CS40">
            <v>-432600</v>
          </cell>
          <cell r="CT40">
            <v>-50055506.200000003</v>
          </cell>
          <cell r="CU40">
            <v>-9460055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</row>
        <row r="41">
          <cell r="B41" t="str">
            <v>0143</v>
          </cell>
          <cell r="D41">
            <v>0</v>
          </cell>
          <cell r="E41">
            <v>-12273863.251</v>
          </cell>
          <cell r="F41">
            <v>-12658633.839</v>
          </cell>
          <cell r="G41">
            <v>0</v>
          </cell>
          <cell r="H41">
            <v>0</v>
          </cell>
          <cell r="I41">
            <v>-237627557.37799999</v>
          </cell>
          <cell r="J41">
            <v>-7128297.0039999997</v>
          </cell>
          <cell r="K41">
            <v>-4494185.9390000002</v>
          </cell>
          <cell r="L41">
            <v>0</v>
          </cell>
          <cell r="M41">
            <v>0</v>
          </cell>
          <cell r="N41">
            <v>-822749.16899999999</v>
          </cell>
          <cell r="O41">
            <v>-830681464.02100003</v>
          </cell>
          <cell r="P41">
            <v>-182636.19899999999</v>
          </cell>
          <cell r="Q41">
            <v>0</v>
          </cell>
          <cell r="R41">
            <v>0</v>
          </cell>
          <cell r="S41">
            <v>-3937476.6439999999</v>
          </cell>
          <cell r="T41">
            <v>-6117063.5690000001</v>
          </cell>
          <cell r="U41">
            <v>-74777.553</v>
          </cell>
          <cell r="V41">
            <v>-422310751.505</v>
          </cell>
          <cell r="W41">
            <v>-710514.73300000001</v>
          </cell>
          <cell r="X41">
            <v>-20567.414000000001</v>
          </cell>
          <cell r="Y41">
            <v>-62.843000000000004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</row>
        <row r="42">
          <cell r="B42" t="str">
            <v>0144</v>
          </cell>
          <cell r="D42">
            <v>0</v>
          </cell>
          <cell r="E42">
            <v>-106131773.392</v>
          </cell>
          <cell r="F42">
            <v>0</v>
          </cell>
          <cell r="G42">
            <v>-7833765.5199999996</v>
          </cell>
          <cell r="H42">
            <v>0</v>
          </cell>
          <cell r="I42">
            <v>-15033346.982999999</v>
          </cell>
          <cell r="J42">
            <v>-31618769.065000001</v>
          </cell>
          <cell r="K42">
            <v>-3426418.7259999998</v>
          </cell>
          <cell r="L42">
            <v>-166419.304</v>
          </cell>
          <cell r="M42">
            <v>-17225872.074000001</v>
          </cell>
          <cell r="N42">
            <v>-164525.18100000001</v>
          </cell>
          <cell r="O42">
            <v>-901671.50199999998</v>
          </cell>
          <cell r="P42">
            <v>0</v>
          </cell>
          <cell r="Q42">
            <v>-11852579.827</v>
          </cell>
          <cell r="R42">
            <v>0</v>
          </cell>
          <cell r="S42">
            <v>0</v>
          </cell>
          <cell r="T42">
            <v>-2761927.7239999999</v>
          </cell>
          <cell r="U42">
            <v>-260101.43599999999</v>
          </cell>
          <cell r="V42">
            <v>0</v>
          </cell>
          <cell r="W42">
            <v>-182767.21</v>
          </cell>
          <cell r="X42">
            <v>0</v>
          </cell>
          <cell r="Y42">
            <v>0</v>
          </cell>
          <cell r="Z42">
            <v>0</v>
          </cell>
          <cell r="AA42">
            <v>-231714.821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-71109.210000000006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</row>
        <row r="43">
          <cell r="B43" t="str">
            <v>0145</v>
          </cell>
          <cell r="D43">
            <v>0</v>
          </cell>
          <cell r="E43">
            <v>-19683120.471000001</v>
          </cell>
          <cell r="F43">
            <v>-51084527.142999999</v>
          </cell>
          <cell r="G43">
            <v>-84754556.391000003</v>
          </cell>
          <cell r="H43">
            <v>-7016933.0970000001</v>
          </cell>
          <cell r="I43">
            <v>-7305964.7000000002</v>
          </cell>
          <cell r="J43">
            <v>-248422573.454</v>
          </cell>
          <cell r="K43">
            <v>-124748676.083</v>
          </cell>
          <cell r="L43">
            <v>-29909001.149</v>
          </cell>
          <cell r="M43">
            <v>-115739968.469</v>
          </cell>
          <cell r="N43">
            <v>-15535267.664000001</v>
          </cell>
          <cell r="O43">
            <v>-29163031.392000001</v>
          </cell>
          <cell r="P43">
            <v>-91535593.787</v>
          </cell>
          <cell r="Q43">
            <v>-719116.20799999998</v>
          </cell>
          <cell r="R43">
            <v>0</v>
          </cell>
          <cell r="S43">
            <v>-5916003.8470000001</v>
          </cell>
          <cell r="T43">
            <v>-60062178.516000003</v>
          </cell>
          <cell r="U43">
            <v>-3736867.713</v>
          </cell>
          <cell r="V43">
            <v>-1368282.629</v>
          </cell>
          <cell r="W43">
            <v>-44284351.791000001</v>
          </cell>
          <cell r="X43">
            <v>-8113415.9160000002</v>
          </cell>
          <cell r="Y43">
            <v>-17958758.967999998</v>
          </cell>
          <cell r="Z43">
            <v>-18330.763999999999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</row>
        <row r="44">
          <cell r="B44" t="str">
            <v>0171</v>
          </cell>
          <cell r="D44">
            <v>0</v>
          </cell>
          <cell r="E44">
            <v>-2988000</v>
          </cell>
          <cell r="F44">
            <v>0</v>
          </cell>
          <cell r="G44">
            <v>0</v>
          </cell>
          <cell r="H44">
            <v>0</v>
          </cell>
          <cell r="I44">
            <v>-250000000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-350000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-350000</v>
          </cell>
          <cell r="BC44">
            <v>0</v>
          </cell>
          <cell r="BD44">
            <v>-280000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-6000000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-676669894.78999996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</row>
        <row r="45">
          <cell r="B45" t="str">
            <v>0190</v>
          </cell>
          <cell r="D45">
            <v>-4000000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-183420187.86000001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</row>
        <row r="46">
          <cell r="B46" t="str">
            <v>0196</v>
          </cell>
          <cell r="D46">
            <v>-3200000</v>
          </cell>
          <cell r="E46">
            <v>-8806610</v>
          </cell>
          <cell r="F46">
            <v>0</v>
          </cell>
          <cell r="G46">
            <v>0</v>
          </cell>
          <cell r="H46">
            <v>-2880000</v>
          </cell>
          <cell r="I46">
            <v>-12000000</v>
          </cell>
          <cell r="J46">
            <v>0</v>
          </cell>
          <cell r="K46">
            <v>0</v>
          </cell>
          <cell r="L46">
            <v>-25000000</v>
          </cell>
          <cell r="M46">
            <v>0</v>
          </cell>
          <cell r="N46">
            <v>0</v>
          </cell>
          <cell r="O46">
            <v>-6048000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-12040000</v>
          </cell>
          <cell r="Y46">
            <v>0</v>
          </cell>
          <cell r="Z46">
            <v>-1120000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-20688500</v>
          </cell>
          <cell r="AG46">
            <v>0</v>
          </cell>
          <cell r="AH46">
            <v>0</v>
          </cell>
          <cell r="AI46">
            <v>-4000000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-193798390.63999999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</row>
        <row r="47">
          <cell r="B47" t="str">
            <v>0199</v>
          </cell>
          <cell r="D47">
            <v>5513384.8399999999</v>
          </cell>
          <cell r="E47">
            <v>6998598.75</v>
          </cell>
          <cell r="F47">
            <v>3565729.85</v>
          </cell>
          <cell r="G47">
            <v>13719455.83</v>
          </cell>
          <cell r="H47">
            <v>8030216.7800000003</v>
          </cell>
          <cell r="I47">
            <v>8898742.4100000001</v>
          </cell>
          <cell r="J47">
            <v>15082188.959999999</v>
          </cell>
          <cell r="K47">
            <v>8130093.6699999999</v>
          </cell>
          <cell r="L47">
            <v>9387097.4100000001</v>
          </cell>
          <cell r="M47">
            <v>9923620.9000000004</v>
          </cell>
          <cell r="N47">
            <v>9352564.7799999993</v>
          </cell>
          <cell r="O47">
            <v>18357443.640000001</v>
          </cell>
          <cell r="P47">
            <v>5798767.6100000003</v>
          </cell>
          <cell r="Q47">
            <v>4859938.92</v>
          </cell>
          <cell r="R47">
            <v>254413.19</v>
          </cell>
          <cell r="S47">
            <v>3062773.69</v>
          </cell>
          <cell r="T47">
            <v>4098058.87</v>
          </cell>
          <cell r="U47">
            <v>8331822.7999999998</v>
          </cell>
          <cell r="V47">
            <v>4136173.74</v>
          </cell>
          <cell r="W47">
            <v>6365450.2699999996</v>
          </cell>
          <cell r="X47">
            <v>6458399.29</v>
          </cell>
          <cell r="Y47">
            <v>896717.37</v>
          </cell>
          <cell r="Z47">
            <v>2307172.2200000002</v>
          </cell>
          <cell r="AA47">
            <v>6481446.0599999996</v>
          </cell>
          <cell r="AB47">
            <v>5503438.0599999996</v>
          </cell>
          <cell r="AC47">
            <v>1448361.24</v>
          </cell>
          <cell r="AD47">
            <v>2764084.96</v>
          </cell>
          <cell r="AE47">
            <v>1351943.6</v>
          </cell>
          <cell r="AF47">
            <v>291661.40000000002</v>
          </cell>
          <cell r="AG47">
            <v>478087.13</v>
          </cell>
          <cell r="AH47">
            <v>497932.68</v>
          </cell>
          <cell r="AI47">
            <v>383511.37</v>
          </cell>
          <cell r="AJ47">
            <v>506412.49</v>
          </cell>
          <cell r="AK47">
            <v>445172.25</v>
          </cell>
          <cell r="AL47">
            <v>218568.41</v>
          </cell>
          <cell r="AM47">
            <v>388039.63</v>
          </cell>
          <cell r="AN47">
            <v>464991.26</v>
          </cell>
          <cell r="AO47">
            <v>439616.84</v>
          </cell>
          <cell r="AP47">
            <v>1028825.28</v>
          </cell>
          <cell r="AQ47">
            <v>534644.64</v>
          </cell>
          <cell r="AR47">
            <v>467663.39</v>
          </cell>
          <cell r="AS47">
            <v>475832.31</v>
          </cell>
          <cell r="AT47">
            <v>881299.39</v>
          </cell>
          <cell r="AU47">
            <v>425924.61</v>
          </cell>
          <cell r="AV47">
            <v>1178095.3899999999</v>
          </cell>
          <cell r="AW47">
            <v>572182.74</v>
          </cell>
          <cell r="AX47">
            <v>580087.03</v>
          </cell>
          <cell r="AY47">
            <v>243708.64</v>
          </cell>
          <cell r="AZ47">
            <v>270324.40999999997</v>
          </cell>
          <cell r="BA47">
            <v>227228.1</v>
          </cell>
          <cell r="BB47">
            <v>113676.15</v>
          </cell>
          <cell r="BC47">
            <v>460576.18</v>
          </cell>
          <cell r="BD47">
            <v>243055.87</v>
          </cell>
          <cell r="BE47">
            <v>537665.69999999995</v>
          </cell>
          <cell r="BF47">
            <v>270372.59000000003</v>
          </cell>
          <cell r="BG47">
            <v>241890.65</v>
          </cell>
          <cell r="BH47">
            <v>405423.03</v>
          </cell>
          <cell r="BI47">
            <v>469742.14</v>
          </cell>
          <cell r="BJ47">
            <v>672106.51</v>
          </cell>
          <cell r="BK47">
            <v>513433.26</v>
          </cell>
          <cell r="BL47">
            <v>592454.02</v>
          </cell>
          <cell r="BM47">
            <v>432217.07</v>
          </cell>
          <cell r="BN47">
            <v>522999.75</v>
          </cell>
          <cell r="BO47">
            <v>217156.97</v>
          </cell>
          <cell r="BP47">
            <v>467187.13</v>
          </cell>
          <cell r="BQ47">
            <v>408803.9</v>
          </cell>
          <cell r="BR47">
            <v>490247.88</v>
          </cell>
          <cell r="BS47">
            <v>412440.02</v>
          </cell>
          <cell r="BT47">
            <v>48813.09</v>
          </cell>
          <cell r="BU47">
            <v>259573.53</v>
          </cell>
          <cell r="BV47">
            <v>542033.76</v>
          </cell>
          <cell r="BW47">
            <v>462189.84</v>
          </cell>
          <cell r="BX47">
            <v>235198.31</v>
          </cell>
          <cell r="BY47">
            <v>376223.45</v>
          </cell>
          <cell r="BZ47">
            <v>563506.21</v>
          </cell>
          <cell r="CA47">
            <v>440762.49</v>
          </cell>
          <cell r="CB47">
            <v>373723.96</v>
          </cell>
          <cell r="CC47">
            <v>440373.27</v>
          </cell>
          <cell r="CD47">
            <v>467999.46</v>
          </cell>
          <cell r="CE47">
            <v>229299.68</v>
          </cell>
          <cell r="CF47">
            <v>297303.40999999997</v>
          </cell>
          <cell r="CG47">
            <v>303174.68</v>
          </cell>
          <cell r="CH47">
            <v>323938.77</v>
          </cell>
          <cell r="CI47">
            <v>606087.29</v>
          </cell>
          <cell r="CJ47">
            <v>376316.68</v>
          </cell>
          <cell r="CK47">
            <v>385971.9</v>
          </cell>
          <cell r="CL47">
            <v>367390.21</v>
          </cell>
          <cell r="CM47">
            <v>491876.57</v>
          </cell>
          <cell r="CN47">
            <v>135913.20000000001</v>
          </cell>
          <cell r="CO47">
            <v>314042.07</v>
          </cell>
          <cell r="CP47">
            <v>110011.61</v>
          </cell>
          <cell r="CQ47">
            <v>427354.48</v>
          </cell>
          <cell r="CR47">
            <v>346573.45</v>
          </cell>
          <cell r="CS47">
            <v>0</v>
          </cell>
          <cell r="CT47">
            <v>7732.59</v>
          </cell>
          <cell r="CU47">
            <v>0</v>
          </cell>
          <cell r="CV47">
            <v>624.66</v>
          </cell>
          <cell r="CW47">
            <v>624.66</v>
          </cell>
          <cell r="CX47">
            <v>0</v>
          </cell>
          <cell r="CY47">
            <v>624.66</v>
          </cell>
          <cell r="CZ47">
            <v>0</v>
          </cell>
          <cell r="DA47">
            <v>9780.82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720337936.51000011</v>
          </cell>
          <cell r="DG47">
            <v>0</v>
          </cell>
          <cell r="DH47">
            <v>0</v>
          </cell>
          <cell r="DI47">
            <v>0</v>
          </cell>
          <cell r="DJ47">
            <v>0</v>
          </cell>
        </row>
        <row r="48">
          <cell r="B48" t="str">
            <v>0211</v>
          </cell>
          <cell r="D48">
            <v>-14050261.76</v>
          </cell>
          <cell r="E48">
            <v>-1497492.34</v>
          </cell>
          <cell r="F48">
            <v>-9977675.5700000003</v>
          </cell>
          <cell r="G48">
            <v>-28608124.989999998</v>
          </cell>
          <cell r="H48">
            <v>-7828535.8700000001</v>
          </cell>
          <cell r="I48">
            <v>-8263030.54</v>
          </cell>
          <cell r="J48">
            <v>-13390948.390000001</v>
          </cell>
          <cell r="K48">
            <v>-13877447.67</v>
          </cell>
          <cell r="L48">
            <v>-14384303.27</v>
          </cell>
          <cell r="M48">
            <v>-32177228.109999999</v>
          </cell>
          <cell r="N48">
            <v>-50200889.979999997</v>
          </cell>
          <cell r="O48">
            <v>-133102313.52</v>
          </cell>
          <cell r="P48">
            <v>-10258978.5</v>
          </cell>
          <cell r="Q48">
            <v>-9014579.8800000008</v>
          </cell>
          <cell r="R48">
            <v>-8641972.75</v>
          </cell>
          <cell r="S48">
            <v>-5484926.8200000003</v>
          </cell>
          <cell r="T48">
            <v>-14374635.640000001</v>
          </cell>
          <cell r="U48">
            <v>-18794694.530000001</v>
          </cell>
          <cell r="V48">
            <v>-13761667.119999999</v>
          </cell>
          <cell r="W48">
            <v>-22875000</v>
          </cell>
          <cell r="X48">
            <v>-14155353.84</v>
          </cell>
          <cell r="Y48">
            <v>-6608604.3799999999</v>
          </cell>
          <cell r="Z48">
            <v>-14314691.449999999</v>
          </cell>
          <cell r="AA48">
            <v>-38464891.759999998</v>
          </cell>
          <cell r="AB48">
            <v>-83240598.599999994</v>
          </cell>
          <cell r="AC48">
            <v>-47921420.969999999</v>
          </cell>
          <cell r="AD48">
            <v>-30929680.52</v>
          </cell>
          <cell r="AE48">
            <v>-98529957.189999998</v>
          </cell>
          <cell r="AF48">
            <v>-942491</v>
          </cell>
          <cell r="AG48">
            <v>-2477435.36</v>
          </cell>
          <cell r="AH48">
            <v>-963900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-225000</v>
          </cell>
          <cell r="AO48">
            <v>0</v>
          </cell>
          <cell r="AP48">
            <v>-5604586.2199999997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-604478.74</v>
          </cell>
          <cell r="AV48">
            <v>-5341644</v>
          </cell>
          <cell r="AW48">
            <v>-3633082.66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-150000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-2631758.06</v>
          </cell>
          <cell r="BO48">
            <v>-4523032.49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-5801950.3499999996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-7500000</v>
          </cell>
          <cell r="CD48">
            <v>0</v>
          </cell>
          <cell r="CE48">
            <v>-825989.06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CN48">
            <v>-1026000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-3842275290.4099998</v>
          </cell>
          <cell r="DG48">
            <v>0</v>
          </cell>
          <cell r="DH48">
            <v>0</v>
          </cell>
          <cell r="DI48">
            <v>0</v>
          </cell>
          <cell r="DJ48">
            <v>0</v>
          </cell>
        </row>
        <row r="49">
          <cell r="B49" t="str">
            <v>0213</v>
          </cell>
          <cell r="D49">
            <v>3333665.43</v>
          </cell>
          <cell r="E49">
            <v>218264.64</v>
          </cell>
          <cell r="F49">
            <v>3739319.02</v>
          </cell>
          <cell r="G49">
            <v>16998945.84</v>
          </cell>
          <cell r="H49">
            <v>7274664.8099999996</v>
          </cell>
          <cell r="I49">
            <v>5695948.3399999999</v>
          </cell>
          <cell r="J49">
            <v>11475905.07</v>
          </cell>
          <cell r="K49">
            <v>12476166.9</v>
          </cell>
          <cell r="L49">
            <v>12123207.539999999</v>
          </cell>
          <cell r="M49">
            <v>24964375.349999998</v>
          </cell>
          <cell r="N49">
            <v>14280437.26</v>
          </cell>
          <cell r="O49">
            <v>47604617.980000004</v>
          </cell>
          <cell r="P49">
            <v>10035245.83</v>
          </cell>
          <cell r="Q49">
            <v>9014579.8800000008</v>
          </cell>
          <cell r="R49">
            <v>151530.48000000001</v>
          </cell>
          <cell r="S49">
            <v>5484996.8799999999</v>
          </cell>
          <cell r="T49">
            <v>14374635.640000001</v>
          </cell>
          <cell r="U49">
            <v>12870630.120000001</v>
          </cell>
          <cell r="V49">
            <v>13761667.119999999</v>
          </cell>
          <cell r="W49">
            <v>8225608.2400000002</v>
          </cell>
          <cell r="X49">
            <v>14155353.84</v>
          </cell>
          <cell r="Y49">
            <v>6502374.9300000006</v>
          </cell>
          <cell r="Z49">
            <v>14314691.449999999</v>
          </cell>
          <cell r="AA49">
            <v>26042325.559999999</v>
          </cell>
          <cell r="AB49">
            <v>14505268.300000001</v>
          </cell>
          <cell r="AC49">
            <v>11014966.17</v>
          </cell>
          <cell r="AD49">
            <v>3092188.87</v>
          </cell>
          <cell r="AE49">
            <v>23165668.949999999</v>
          </cell>
          <cell r="AF49">
            <v>0</v>
          </cell>
          <cell r="AG49">
            <v>5293.15</v>
          </cell>
          <cell r="AH49">
            <v>51329.89</v>
          </cell>
          <cell r="AI49">
            <v>172314.52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32424.66</v>
          </cell>
          <cell r="AO49">
            <v>0</v>
          </cell>
          <cell r="AP49">
            <v>329109.61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186691.1</v>
          </cell>
          <cell r="AV49">
            <v>93661.7</v>
          </cell>
          <cell r="AW49">
            <v>14930.48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20054.79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393642.76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22254.06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53424.66</v>
          </cell>
          <cell r="CD49">
            <v>0</v>
          </cell>
          <cell r="CE49">
            <v>3168.18</v>
          </cell>
          <cell r="CF49">
            <v>27579.35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CN49">
            <v>206709.05</v>
          </cell>
          <cell r="CO49">
            <v>0</v>
          </cell>
          <cell r="CP49">
            <v>0</v>
          </cell>
          <cell r="CQ49">
            <v>0</v>
          </cell>
          <cell r="CR49">
            <v>29430.18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W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127878600.78</v>
          </cell>
          <cell r="DG49">
            <v>0</v>
          </cell>
          <cell r="DH49">
            <v>0</v>
          </cell>
          <cell r="DI49">
            <v>0</v>
          </cell>
          <cell r="DJ49">
            <v>0</v>
          </cell>
        </row>
        <row r="50">
          <cell r="B50" t="str">
            <v>0219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0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-2892576089.6599998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</row>
        <row r="51">
          <cell r="B51" t="str">
            <v>0225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0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-1195765.5</v>
          </cell>
          <cell r="DG51">
            <v>0</v>
          </cell>
          <cell r="DH51">
            <v>0</v>
          </cell>
          <cell r="DI51">
            <v>0</v>
          </cell>
          <cell r="DJ51">
            <v>0</v>
          </cell>
        </row>
        <row r="52">
          <cell r="B52" t="str">
            <v>0227</v>
          </cell>
          <cell r="D52">
            <v>-18319650.899999999</v>
          </cell>
          <cell r="E52">
            <v>-28401455.239999998</v>
          </cell>
          <cell r="F52">
            <v>-17982583.059999999</v>
          </cell>
          <cell r="G52">
            <v>-36319545.380000003</v>
          </cell>
          <cell r="H52">
            <v>-17769381.699999999</v>
          </cell>
          <cell r="I52">
            <v>-29433386.25</v>
          </cell>
          <cell r="J52">
            <v>-42716194.729999997</v>
          </cell>
          <cell r="K52">
            <v>-21503282.109999999</v>
          </cell>
          <cell r="L52">
            <v>-23342316.870000001</v>
          </cell>
          <cell r="M52">
            <v>-27796820.59</v>
          </cell>
          <cell r="N52">
            <v>-25955469.370000001</v>
          </cell>
          <cell r="O52">
            <v>-64242103.979999997</v>
          </cell>
          <cell r="P52">
            <v>-31004320.559999999</v>
          </cell>
          <cell r="Q52">
            <v>-30833408.989999998</v>
          </cell>
          <cell r="R52">
            <v>-6191452.7599999998</v>
          </cell>
          <cell r="S52">
            <v>-13299833.49</v>
          </cell>
          <cell r="T52">
            <v>-14464309.029999999</v>
          </cell>
          <cell r="U52">
            <v>-28354977.949999999</v>
          </cell>
          <cell r="V52">
            <v>-21273947.27</v>
          </cell>
          <cell r="W52">
            <v>-22911279.23</v>
          </cell>
          <cell r="X52">
            <v>-23931515.489999998</v>
          </cell>
          <cell r="Y52">
            <v>-9592968.5999999996</v>
          </cell>
          <cell r="Z52">
            <v>-8268915.6399999997</v>
          </cell>
          <cell r="AA52">
            <v>-22545264.07</v>
          </cell>
          <cell r="AB52">
            <v>-16420256.84</v>
          </cell>
          <cell r="AC52">
            <v>-13659373.119999999</v>
          </cell>
          <cell r="AD52">
            <v>-14321219.619999999</v>
          </cell>
          <cell r="AE52">
            <v>-26816465.989999998</v>
          </cell>
          <cell r="AF52">
            <v>-8860950</v>
          </cell>
          <cell r="AG52">
            <v>-11340300</v>
          </cell>
          <cell r="AH52">
            <v>-13706934.25</v>
          </cell>
          <cell r="AI52">
            <v>-10460721</v>
          </cell>
          <cell r="AJ52">
            <v>-4466662.5</v>
          </cell>
          <cell r="AK52">
            <v>-8130301.75</v>
          </cell>
          <cell r="AL52">
            <v>-4569176.75</v>
          </cell>
          <cell r="AM52">
            <v>-7018251.75</v>
          </cell>
          <cell r="AN52">
            <v>-7312600</v>
          </cell>
          <cell r="AO52">
            <v>-7945064.25</v>
          </cell>
          <cell r="AP52">
            <v>-16982835.5</v>
          </cell>
          <cell r="AQ52">
            <v>-10419114.25</v>
          </cell>
          <cell r="AR52">
            <v>-7508112.5</v>
          </cell>
          <cell r="AS52">
            <v>-7115262.5</v>
          </cell>
          <cell r="AT52">
            <v>-22499801.75</v>
          </cell>
          <cell r="AU52">
            <v>-16874889.73</v>
          </cell>
          <cell r="AV52">
            <v>-60988189.350000001</v>
          </cell>
          <cell r="AW52">
            <v>-9764737.5</v>
          </cell>
          <cell r="AX52">
            <v>-12113151.75</v>
          </cell>
          <cell r="AY52">
            <v>-6108514.25</v>
          </cell>
          <cell r="AZ52">
            <v>-5888462.5</v>
          </cell>
          <cell r="BA52">
            <v>-2346850</v>
          </cell>
          <cell r="BB52">
            <v>-2788700</v>
          </cell>
          <cell r="BC52">
            <v>-6491962.5</v>
          </cell>
          <cell r="BD52">
            <v>-6312262.5</v>
          </cell>
          <cell r="BE52">
            <v>-10295500</v>
          </cell>
          <cell r="BF52">
            <v>-9023230</v>
          </cell>
          <cell r="BG52">
            <v>-5851820</v>
          </cell>
          <cell r="BH52">
            <v>-5910700</v>
          </cell>
          <cell r="BI52">
            <v>-9666426</v>
          </cell>
          <cell r="BJ52">
            <v>-10790962.5</v>
          </cell>
          <cell r="BK52">
            <v>-6951314.25</v>
          </cell>
          <cell r="BL52">
            <v>-8921062.5</v>
          </cell>
          <cell r="BM52">
            <v>-6461462.5</v>
          </cell>
          <cell r="BN52">
            <v>-12622280</v>
          </cell>
          <cell r="BO52">
            <v>-14699425</v>
          </cell>
          <cell r="BP52">
            <v>-8572229.5</v>
          </cell>
          <cell r="BQ52">
            <v>-5411000</v>
          </cell>
          <cell r="BR52">
            <v>-9371050</v>
          </cell>
          <cell r="BS52">
            <v>-6121650</v>
          </cell>
          <cell r="BT52">
            <v>-5545051.75</v>
          </cell>
          <cell r="BU52">
            <v>-7236662.5</v>
          </cell>
          <cell r="BV52">
            <v>-11168537.5</v>
          </cell>
          <cell r="BW52">
            <v>-8491115.0399999991</v>
          </cell>
          <cell r="BX52">
            <v>-4636350</v>
          </cell>
          <cell r="BY52">
            <v>-4847750</v>
          </cell>
          <cell r="BZ52">
            <v>-8541500</v>
          </cell>
          <cell r="CA52">
            <v>-6584862.5</v>
          </cell>
          <cell r="CB52">
            <v>-5705042.5</v>
          </cell>
          <cell r="CC52">
            <v>-8241962.5</v>
          </cell>
          <cell r="CD52">
            <v>-7766662.5</v>
          </cell>
          <cell r="CE52">
            <v>-7857162.5</v>
          </cell>
          <cell r="CF52">
            <v>-13097899.800000001</v>
          </cell>
          <cell r="CG52">
            <v>-6829962.5</v>
          </cell>
          <cell r="CH52">
            <v>-4558000</v>
          </cell>
          <cell r="CI52">
            <v>-5773600</v>
          </cell>
          <cell r="CJ52">
            <v>-6616162.5</v>
          </cell>
          <cell r="CK52">
            <v>-4707612.5</v>
          </cell>
          <cell r="CL52">
            <v>-5063600</v>
          </cell>
          <cell r="CM52">
            <v>-7792100</v>
          </cell>
          <cell r="CN52">
            <v>-1713000</v>
          </cell>
          <cell r="CO52">
            <v>-2908867</v>
          </cell>
          <cell r="CP52">
            <v>-226800</v>
          </cell>
          <cell r="CQ52">
            <v>-2847300</v>
          </cell>
          <cell r="CR52">
            <v>-1300053.3799999999</v>
          </cell>
          <cell r="CS52">
            <v>-84000</v>
          </cell>
          <cell r="CT52">
            <v>0</v>
          </cell>
          <cell r="CU52">
            <v>0</v>
          </cell>
          <cell r="CV52">
            <v>-367500</v>
          </cell>
          <cell r="CW52">
            <v>-427500</v>
          </cell>
          <cell r="CX52">
            <v>0</v>
          </cell>
          <cell r="CY52">
            <v>-1260000</v>
          </cell>
          <cell r="CZ52">
            <v>0</v>
          </cell>
          <cell r="DA52">
            <v>0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-326103229.19</v>
          </cell>
          <cell r="DG52">
            <v>0</v>
          </cell>
          <cell r="DH52">
            <v>0</v>
          </cell>
          <cell r="DI52">
            <v>0</v>
          </cell>
          <cell r="DJ52">
            <v>0</v>
          </cell>
        </row>
        <row r="53">
          <cell r="B53" t="str">
            <v>0229</v>
          </cell>
          <cell r="D53">
            <v>7615933.8700000001</v>
          </cell>
          <cell r="E53">
            <v>19341937.23</v>
          </cell>
          <cell r="F53">
            <v>14130640.970000001</v>
          </cell>
          <cell r="G53">
            <v>27424471.73</v>
          </cell>
          <cell r="H53">
            <v>14254369.560000001</v>
          </cell>
          <cell r="I53">
            <v>20263410.27</v>
          </cell>
          <cell r="J53">
            <v>31033695.619999997</v>
          </cell>
          <cell r="K53">
            <v>18541782.550000001</v>
          </cell>
          <cell r="L53">
            <v>17962811.48</v>
          </cell>
          <cell r="M53">
            <v>19764606.120000001</v>
          </cell>
          <cell r="N53">
            <v>21957486.93</v>
          </cell>
          <cell r="O53">
            <v>39388063.879999995</v>
          </cell>
          <cell r="P53">
            <v>20098970.77</v>
          </cell>
          <cell r="Q53">
            <v>25649006.670000002</v>
          </cell>
          <cell r="R53">
            <v>104339.28</v>
          </cell>
          <cell r="S53">
            <v>11268747.52</v>
          </cell>
          <cell r="T53">
            <v>12581989.689999999</v>
          </cell>
          <cell r="U53">
            <v>18509195.129999999</v>
          </cell>
          <cell r="V53">
            <v>16562453.5</v>
          </cell>
          <cell r="W53">
            <v>14011497.220000001</v>
          </cell>
          <cell r="X53">
            <v>18065814.09</v>
          </cell>
          <cell r="Y53">
            <v>6324546.7199999997</v>
          </cell>
          <cell r="Z53">
            <v>6344027.8899999997</v>
          </cell>
          <cell r="AA53">
            <v>19153885.59</v>
          </cell>
          <cell r="AB53">
            <v>7692439.79</v>
          </cell>
          <cell r="AC53">
            <v>2935645.53</v>
          </cell>
          <cell r="AD53">
            <v>4523380.2</v>
          </cell>
          <cell r="AE53">
            <v>5769753.46</v>
          </cell>
          <cell r="AF53">
            <v>2061436.98</v>
          </cell>
          <cell r="AG53">
            <v>1962522.9</v>
          </cell>
          <cell r="AH53">
            <v>3516687.34</v>
          </cell>
          <cell r="AI53">
            <v>2067312.72</v>
          </cell>
          <cell r="AJ53">
            <v>1062770.22</v>
          </cell>
          <cell r="AK53">
            <v>2382186.06</v>
          </cell>
          <cell r="AL53">
            <v>1123561.68</v>
          </cell>
          <cell r="AM53">
            <v>2103580.2999999998</v>
          </cell>
          <cell r="AN53">
            <v>2236706.7000000002</v>
          </cell>
          <cell r="AO53">
            <v>2011650.18</v>
          </cell>
          <cell r="AP53">
            <v>3321083.46</v>
          </cell>
          <cell r="AQ53">
            <v>2406214.25</v>
          </cell>
          <cell r="AR53">
            <v>2038877.69</v>
          </cell>
          <cell r="AS53">
            <v>1920438.28</v>
          </cell>
          <cell r="AT53">
            <v>6402033.8700000001</v>
          </cell>
          <cell r="AU53">
            <v>2616390.39</v>
          </cell>
          <cell r="AV53">
            <v>12735682.02</v>
          </cell>
          <cell r="AW53">
            <v>2766879.61</v>
          </cell>
          <cell r="AX53">
            <v>3525727.51</v>
          </cell>
          <cell r="AY53">
            <v>1659907.22</v>
          </cell>
          <cell r="AZ53">
            <v>1509024.2</v>
          </cell>
          <cell r="BA53">
            <v>1598589.23</v>
          </cell>
          <cell r="BB53">
            <v>678167.3</v>
          </cell>
          <cell r="BC53">
            <v>1582915.89</v>
          </cell>
          <cell r="BD53">
            <v>1688205.65</v>
          </cell>
          <cell r="BE53">
            <v>2946705.77</v>
          </cell>
          <cell r="BF53">
            <v>1653472.81</v>
          </cell>
          <cell r="BG53">
            <v>1700916.86</v>
          </cell>
          <cell r="BH53">
            <v>1399608.6</v>
          </cell>
          <cell r="BI53">
            <v>1662533.73</v>
          </cell>
          <cell r="BJ53">
            <v>3040000.99</v>
          </cell>
          <cell r="BK53">
            <v>1771076.17</v>
          </cell>
          <cell r="BL53">
            <v>2575378.86</v>
          </cell>
          <cell r="BM53">
            <v>1861861.27</v>
          </cell>
          <cell r="BN53">
            <v>1901309.48</v>
          </cell>
          <cell r="BO53">
            <v>4012095.09</v>
          </cell>
          <cell r="BP53">
            <v>1857319.55</v>
          </cell>
          <cell r="BQ53">
            <v>1571112.63</v>
          </cell>
          <cell r="BR53">
            <v>2614960.9700000002</v>
          </cell>
          <cell r="BS53">
            <v>1591632.44</v>
          </cell>
          <cell r="BT53">
            <v>1635064.97</v>
          </cell>
          <cell r="BU53">
            <v>1809281.6</v>
          </cell>
          <cell r="BV53">
            <v>2879223.49</v>
          </cell>
          <cell r="BW53">
            <v>2239438.0299999998</v>
          </cell>
          <cell r="BX53">
            <v>1163663.75</v>
          </cell>
          <cell r="BY53">
            <v>1238804.32</v>
          </cell>
          <cell r="BZ53">
            <v>2500265.8199999998</v>
          </cell>
          <cell r="CA53">
            <v>1653223.97</v>
          </cell>
          <cell r="CB53">
            <v>881046.82</v>
          </cell>
          <cell r="CC53">
            <v>1749975.19</v>
          </cell>
          <cell r="CD53">
            <v>1625368.19</v>
          </cell>
          <cell r="CE53">
            <v>1558487.71</v>
          </cell>
          <cell r="CF53">
            <v>2343944.16</v>
          </cell>
          <cell r="CG53">
            <v>1862009.9</v>
          </cell>
          <cell r="CH53">
            <v>1408118.56</v>
          </cell>
          <cell r="CI53">
            <v>1783307.29</v>
          </cell>
          <cell r="CJ53">
            <v>1538122.68</v>
          </cell>
          <cell r="CK53">
            <v>1254510.23</v>
          </cell>
          <cell r="CL53">
            <v>1564169.44</v>
          </cell>
          <cell r="CM53">
            <v>1889586.33</v>
          </cell>
          <cell r="CN53">
            <v>498201.68</v>
          </cell>
          <cell r="CO53">
            <v>848915</v>
          </cell>
          <cell r="CP53">
            <v>77897.27</v>
          </cell>
          <cell r="CQ53">
            <v>266841.59999999998</v>
          </cell>
          <cell r="CR53">
            <v>80607.14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  <cell r="CY53">
            <v>0</v>
          </cell>
          <cell r="CZ53">
            <v>0</v>
          </cell>
          <cell r="DA53">
            <v>0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152844599.60000002</v>
          </cell>
          <cell r="DG53">
            <v>0</v>
          </cell>
          <cell r="DH53">
            <v>0</v>
          </cell>
          <cell r="DI53">
            <v>0</v>
          </cell>
          <cell r="DJ53">
            <v>0</v>
          </cell>
        </row>
        <row r="54">
          <cell r="B54" t="str">
            <v>0233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W54">
            <v>0</v>
          </cell>
          <cell r="CX54">
            <v>0</v>
          </cell>
          <cell r="CY54">
            <v>0</v>
          </cell>
          <cell r="CZ54">
            <v>0</v>
          </cell>
          <cell r="DA54">
            <v>0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6575.34</v>
          </cell>
          <cell r="DG54">
            <v>0</v>
          </cell>
          <cell r="DH54">
            <v>0</v>
          </cell>
          <cell r="DI54">
            <v>0</v>
          </cell>
          <cell r="DJ54">
            <v>0</v>
          </cell>
        </row>
        <row r="55">
          <cell r="B55" t="str">
            <v>0235</v>
          </cell>
          <cell r="D55">
            <v>-8975379.5199999996</v>
          </cell>
          <cell r="E55">
            <v>-8739799.4499999993</v>
          </cell>
          <cell r="F55">
            <v>-4630381.5199999996</v>
          </cell>
          <cell r="G55">
            <v>-17940563.329999998</v>
          </cell>
          <cell r="H55">
            <v>-8495053.5999999996</v>
          </cell>
          <cell r="I55">
            <v>-10545788.74</v>
          </cell>
          <cell r="J55">
            <v>-20375515.989999998</v>
          </cell>
          <cell r="K55">
            <v>-11777567.859999999</v>
          </cell>
          <cell r="L55">
            <v>-11315600.029999999</v>
          </cell>
          <cell r="M55">
            <v>-11419066.23</v>
          </cell>
          <cell r="N55">
            <v>-9914481.4900000002</v>
          </cell>
          <cell r="O55">
            <v>-20894160.559999999</v>
          </cell>
          <cell r="P55">
            <v>-6207608.6399999997</v>
          </cell>
          <cell r="Q55">
            <v>-6964132.4000000004</v>
          </cell>
          <cell r="R55">
            <v>-3051874.32</v>
          </cell>
          <cell r="S55">
            <v>-3631510.73</v>
          </cell>
          <cell r="T55">
            <v>-4712401.6500000004</v>
          </cell>
          <cell r="U55">
            <v>-9825036.9800000004</v>
          </cell>
          <cell r="V55">
            <v>-4704942.9400000004</v>
          </cell>
          <cell r="W55">
            <v>-7233709.2000000002</v>
          </cell>
          <cell r="X55">
            <v>-8051887.8300000001</v>
          </cell>
          <cell r="Y55">
            <v>-1149406.28</v>
          </cell>
          <cell r="Z55">
            <v>-3150474.78</v>
          </cell>
          <cell r="AA55">
            <v>-8249642.3200000003</v>
          </cell>
          <cell r="AB55">
            <v>-8549151.1799999997</v>
          </cell>
          <cell r="AC55">
            <v>-3317004.29</v>
          </cell>
          <cell r="AD55">
            <v>-5460245.6399999997</v>
          </cell>
          <cell r="AE55">
            <v>-3715582.51</v>
          </cell>
          <cell r="AF55">
            <v>-1073375.19</v>
          </cell>
          <cell r="AG55">
            <v>-1551125.19</v>
          </cell>
          <cell r="AH55">
            <v>-1700049.54</v>
          </cell>
          <cell r="AI55">
            <v>-1277600.19</v>
          </cell>
          <cell r="AJ55">
            <v>-2502425.19</v>
          </cell>
          <cell r="AK55">
            <v>-1703375.19</v>
          </cell>
          <cell r="AL55">
            <v>-1073375.19</v>
          </cell>
          <cell r="AM55">
            <v>-1368549.54</v>
          </cell>
          <cell r="AN55">
            <v>-1903625.19</v>
          </cell>
          <cell r="AO55">
            <v>-1855625.19</v>
          </cell>
          <cell r="AP55">
            <v>-3615454.09</v>
          </cell>
          <cell r="AQ55">
            <v>-1855625.19</v>
          </cell>
          <cell r="AR55">
            <v>-1855625.19</v>
          </cell>
          <cell r="AS55">
            <v>-2271125.19</v>
          </cell>
          <cell r="AT55">
            <v>-2348125.19</v>
          </cell>
          <cell r="AU55">
            <v>-1694641.29</v>
          </cell>
          <cell r="AV55">
            <v>-2376955.83</v>
          </cell>
          <cell r="AW55">
            <v>-1771625.19</v>
          </cell>
          <cell r="AX55">
            <v>-1803450.2</v>
          </cell>
          <cell r="AY55">
            <v>-1892375.19</v>
          </cell>
          <cell r="AZ55">
            <v>-1073375.19</v>
          </cell>
          <cell r="BA55">
            <v>-1225625.19</v>
          </cell>
          <cell r="BB55">
            <v>-1073375.19</v>
          </cell>
          <cell r="BC55">
            <v>-1855625.19</v>
          </cell>
          <cell r="BD55">
            <v>-1892375.19</v>
          </cell>
          <cell r="BE55">
            <v>-1703375.19</v>
          </cell>
          <cell r="BF55">
            <v>-1073375.19</v>
          </cell>
          <cell r="BG55">
            <v>-464375.19</v>
          </cell>
          <cell r="BH55">
            <v>-1755550.18</v>
          </cell>
          <cell r="BI55">
            <v>-1855625.19</v>
          </cell>
          <cell r="BJ55">
            <v>-2343875.19</v>
          </cell>
          <cell r="BK55">
            <v>-2070875.19</v>
          </cell>
          <cell r="BL55">
            <v>-1855625.19</v>
          </cell>
          <cell r="BM55">
            <v>-1855625.19</v>
          </cell>
          <cell r="BN55">
            <v>-1703375.19</v>
          </cell>
          <cell r="BO55">
            <v>-1073375.19</v>
          </cell>
          <cell r="BP55">
            <v>-1703375.19</v>
          </cell>
          <cell r="BQ55">
            <v>-1855625.19</v>
          </cell>
          <cell r="BR55">
            <v>-1995625.19</v>
          </cell>
          <cell r="BS55">
            <v>-1855625.19</v>
          </cell>
          <cell r="BT55">
            <v>-2904875.19</v>
          </cell>
          <cell r="BU55">
            <v>-1900875.19</v>
          </cell>
          <cell r="BV55">
            <v>-1855625.19</v>
          </cell>
          <cell r="BW55">
            <v>-1855625.19</v>
          </cell>
          <cell r="BX55">
            <v>-1347549.54</v>
          </cell>
          <cell r="BY55">
            <v>-2160125.19</v>
          </cell>
          <cell r="BZ55">
            <v>-1855625.19</v>
          </cell>
          <cell r="CA55">
            <v>-2363125.19</v>
          </cell>
          <cell r="CB55">
            <v>-1703375.19</v>
          </cell>
          <cell r="CC55">
            <v>-2312375.19</v>
          </cell>
          <cell r="CD55">
            <v>-1703375.19</v>
          </cell>
          <cell r="CE55">
            <v>-1073375.19</v>
          </cell>
          <cell r="CF55">
            <v>-1283375.19</v>
          </cell>
          <cell r="CG55">
            <v>-1409375.19</v>
          </cell>
          <cell r="CH55">
            <v>-1995625.19</v>
          </cell>
          <cell r="CI55">
            <v>-2485625.19</v>
          </cell>
          <cell r="CJ55">
            <v>-1763375.19</v>
          </cell>
          <cell r="CK55">
            <v>-1551125.19</v>
          </cell>
          <cell r="CL55">
            <v>-2083125.19</v>
          </cell>
          <cell r="CM55">
            <v>-1744325.19</v>
          </cell>
          <cell r="CN55">
            <v>-974325.19</v>
          </cell>
          <cell r="CO55">
            <v>-1563375.19</v>
          </cell>
          <cell r="CP55">
            <v>-190200.83</v>
          </cell>
          <cell r="CQ55">
            <v>-3379092.83</v>
          </cell>
          <cell r="CR55">
            <v>-798479.87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W55">
            <v>-609000</v>
          </cell>
          <cell r="CX55">
            <v>0</v>
          </cell>
          <cell r="CY55">
            <v>-390075</v>
          </cell>
          <cell r="CZ55">
            <v>0</v>
          </cell>
          <cell r="DA55">
            <v>0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-1372545683.6500001</v>
          </cell>
          <cell r="DG55">
            <v>0</v>
          </cell>
          <cell r="DH55">
            <v>0</v>
          </cell>
          <cell r="DI55">
            <v>0</v>
          </cell>
          <cell r="DJ55">
            <v>0</v>
          </cell>
        </row>
        <row r="56">
          <cell r="B56" t="str">
            <v>0237</v>
          </cell>
          <cell r="D56">
            <v>244357.14</v>
          </cell>
          <cell r="E56">
            <v>81553.72</v>
          </cell>
          <cell r="F56">
            <v>32126.58</v>
          </cell>
          <cell r="G56">
            <v>204633.81</v>
          </cell>
          <cell r="H56">
            <v>48708.74</v>
          </cell>
          <cell r="I56">
            <v>77672.47</v>
          </cell>
          <cell r="J56">
            <v>174473.49</v>
          </cell>
          <cell r="K56">
            <v>19270.009999999998</v>
          </cell>
          <cell r="L56">
            <v>82676.429999999993</v>
          </cell>
          <cell r="M56">
            <v>84680.3</v>
          </cell>
          <cell r="N56">
            <v>36477.050000000003</v>
          </cell>
          <cell r="O56">
            <v>227912.18</v>
          </cell>
          <cell r="P56">
            <v>46494.73</v>
          </cell>
          <cell r="Q56">
            <v>68133.67</v>
          </cell>
          <cell r="R56">
            <v>84307.520000000004</v>
          </cell>
          <cell r="S56">
            <v>12309</v>
          </cell>
          <cell r="T56">
            <v>12392.02</v>
          </cell>
          <cell r="U56">
            <v>63898</v>
          </cell>
          <cell r="V56">
            <v>10960.88</v>
          </cell>
          <cell r="W56">
            <v>42918.67</v>
          </cell>
          <cell r="X56">
            <v>70692.72</v>
          </cell>
          <cell r="Y56">
            <v>18620.66</v>
          </cell>
          <cell r="Z56">
            <v>34281.68</v>
          </cell>
          <cell r="AA56">
            <v>80498.16</v>
          </cell>
          <cell r="AB56">
            <v>232725.64</v>
          </cell>
          <cell r="AC56">
            <v>88940.14</v>
          </cell>
          <cell r="AD56">
            <v>145297.34</v>
          </cell>
          <cell r="AE56">
            <v>89677.92</v>
          </cell>
          <cell r="AF56">
            <v>22394.03</v>
          </cell>
          <cell r="AG56">
            <v>33027.21</v>
          </cell>
          <cell r="AH56">
            <v>31875.58</v>
          </cell>
          <cell r="AI56">
            <v>50653.42</v>
          </cell>
          <cell r="AJ56">
            <v>56286.09</v>
          </cell>
          <cell r="AK56">
            <v>32027.51</v>
          </cell>
          <cell r="AL56">
            <v>22394.03</v>
          </cell>
          <cell r="AM56">
            <v>21020.75</v>
          </cell>
          <cell r="AN56">
            <v>41463.980000000003</v>
          </cell>
          <cell r="AO56">
            <v>38583.29</v>
          </cell>
          <cell r="AP56">
            <v>56630.04</v>
          </cell>
          <cell r="AQ56">
            <v>42415.08</v>
          </cell>
          <cell r="AR56">
            <v>42415.08</v>
          </cell>
          <cell r="AS56">
            <v>51522.41</v>
          </cell>
          <cell r="AT56">
            <v>50851.839999999997</v>
          </cell>
          <cell r="AU56">
            <v>40501.03</v>
          </cell>
          <cell r="AV56">
            <v>12111.86</v>
          </cell>
          <cell r="AW56">
            <v>42894.06</v>
          </cell>
          <cell r="AX56">
            <v>42415.08</v>
          </cell>
          <cell r="AY56">
            <v>41821.160000000003</v>
          </cell>
          <cell r="AZ56">
            <v>26978.799999999999</v>
          </cell>
          <cell r="BA56">
            <v>25172.07</v>
          </cell>
          <cell r="BB56">
            <v>18721.68</v>
          </cell>
          <cell r="BC56">
            <v>46246.85</v>
          </cell>
          <cell r="BD56">
            <v>41821.160000000003</v>
          </cell>
          <cell r="BE56">
            <v>39637.040000000001</v>
          </cell>
          <cell r="BF56">
            <v>22394.03</v>
          </cell>
          <cell r="BG56">
            <v>11281.87</v>
          </cell>
          <cell r="BH56">
            <v>39637.040000000001</v>
          </cell>
          <cell r="BI56">
            <v>42415.08</v>
          </cell>
          <cell r="BJ56">
            <v>57167.44</v>
          </cell>
          <cell r="BK56">
            <v>49695.47</v>
          </cell>
          <cell r="BL56">
            <v>42415.08</v>
          </cell>
          <cell r="BM56">
            <v>42415.08</v>
          </cell>
          <cell r="BN56">
            <v>43468.82</v>
          </cell>
          <cell r="BO56">
            <v>18721.689999999999</v>
          </cell>
          <cell r="BP56">
            <v>39637.040000000001</v>
          </cell>
          <cell r="BQ56">
            <v>42415.08</v>
          </cell>
          <cell r="BR56">
            <v>42574.51</v>
          </cell>
          <cell r="BS56">
            <v>42415.08</v>
          </cell>
          <cell r="BT56">
            <v>63701.29</v>
          </cell>
          <cell r="BU56">
            <v>18616.29</v>
          </cell>
          <cell r="BV56">
            <v>42415.08</v>
          </cell>
          <cell r="BW56">
            <v>42415.08</v>
          </cell>
          <cell r="BX56">
            <v>29898.12</v>
          </cell>
          <cell r="BY56">
            <v>47971.16</v>
          </cell>
          <cell r="BZ56">
            <v>52473.51</v>
          </cell>
          <cell r="CA56">
            <v>46246.85</v>
          </cell>
          <cell r="CB56">
            <v>35859.300000000003</v>
          </cell>
          <cell r="CC56">
            <v>50749.2</v>
          </cell>
          <cell r="CD56">
            <v>39637.040000000001</v>
          </cell>
          <cell r="CE56">
            <v>22394.02</v>
          </cell>
          <cell r="CF56">
            <v>30709</v>
          </cell>
          <cell r="CG56">
            <v>40786.58</v>
          </cell>
          <cell r="CH56">
            <v>46246.85</v>
          </cell>
          <cell r="CI56">
            <v>59658.1</v>
          </cell>
          <cell r="CJ56">
            <v>35805.25</v>
          </cell>
          <cell r="CK56">
            <v>36859</v>
          </cell>
          <cell r="CL56">
            <v>38583.29</v>
          </cell>
          <cell r="CM56">
            <v>42146.86</v>
          </cell>
          <cell r="CN56">
            <v>21231.51</v>
          </cell>
          <cell r="CO56">
            <v>35805.25</v>
          </cell>
          <cell r="CP56">
            <v>3777.74</v>
          </cell>
          <cell r="CQ56">
            <v>87279.5</v>
          </cell>
          <cell r="CR56">
            <v>78844.05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W56">
            <v>11112.16</v>
          </cell>
          <cell r="CX56">
            <v>3777.74</v>
          </cell>
          <cell r="CY56">
            <v>0</v>
          </cell>
          <cell r="CZ56">
            <v>0</v>
          </cell>
          <cell r="DA56">
            <v>0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25937324.690000001</v>
          </cell>
          <cell r="DG56">
            <v>0</v>
          </cell>
          <cell r="DH56">
            <v>0</v>
          </cell>
          <cell r="DI56">
            <v>0</v>
          </cell>
          <cell r="DJ56">
            <v>0</v>
          </cell>
        </row>
        <row r="57">
          <cell r="B57" t="str">
            <v>0239</v>
          </cell>
          <cell r="D57">
            <v>-8860750</v>
          </cell>
          <cell r="E57">
            <v>-29528400.309999999</v>
          </cell>
          <cell r="F57">
            <v>-17905304.309999999</v>
          </cell>
          <cell r="G57">
            <v>-26090786.809999999</v>
          </cell>
          <cell r="H57">
            <v>-10815487.810000001</v>
          </cell>
          <cell r="I57">
            <v>-19269164.809999999</v>
          </cell>
          <cell r="J57">
            <v>-43975756.560000002</v>
          </cell>
          <cell r="K57">
            <v>-15693781.49</v>
          </cell>
          <cell r="L57">
            <v>-18753901.25</v>
          </cell>
          <cell r="M57">
            <v>-27823843.649999999</v>
          </cell>
          <cell r="N57">
            <v>-36347962.25</v>
          </cell>
          <cell r="O57">
            <v>-35299572.5</v>
          </cell>
          <cell r="P57">
            <v>-19625369.059999999</v>
          </cell>
          <cell r="Q57">
            <v>-10617367.5</v>
          </cell>
          <cell r="R57">
            <v>-2940000</v>
          </cell>
          <cell r="S57">
            <v>-12803454.310000001</v>
          </cell>
          <cell r="T57">
            <v>-9588480.6300000008</v>
          </cell>
          <cell r="U57">
            <v>-10892408.300000001</v>
          </cell>
          <cell r="V57">
            <v>-11075737.810000001</v>
          </cell>
          <cell r="W57">
            <v>-17690706.5</v>
          </cell>
          <cell r="X57">
            <v>-12151837.810000001</v>
          </cell>
          <cell r="Y57">
            <v>-5619000</v>
          </cell>
          <cell r="Z57">
            <v>-10663174.689999999</v>
          </cell>
          <cell r="AA57">
            <v>-9579582</v>
          </cell>
          <cell r="AB57">
            <v>-16298020</v>
          </cell>
          <cell r="AC57">
            <v>-8935916.6699999999</v>
          </cell>
          <cell r="AD57">
            <v>-15408000</v>
          </cell>
          <cell r="AE57">
            <v>-6278250</v>
          </cell>
          <cell r="AF57">
            <v>-3060000</v>
          </cell>
          <cell r="AG57">
            <v>-6440000</v>
          </cell>
          <cell r="AH57">
            <v>-2940000</v>
          </cell>
          <cell r="AI57">
            <v>-15340000</v>
          </cell>
          <cell r="AJ57">
            <v>-3447500</v>
          </cell>
          <cell r="AK57">
            <v>-2980000</v>
          </cell>
          <cell r="AL57">
            <v>-4085000</v>
          </cell>
          <cell r="AM57">
            <v>0</v>
          </cell>
          <cell r="AN57">
            <v>-8915000</v>
          </cell>
          <cell r="AO57">
            <v>-2940000</v>
          </cell>
          <cell r="AP57">
            <v>-4197500</v>
          </cell>
          <cell r="AQ57">
            <v>-3205000</v>
          </cell>
          <cell r="AR57">
            <v>-10673500</v>
          </cell>
          <cell r="AS57">
            <v>-8013500</v>
          </cell>
          <cell r="AT57">
            <v>-15740000</v>
          </cell>
          <cell r="AU57">
            <v>-3704301</v>
          </cell>
          <cell r="AV57">
            <v>-18337500</v>
          </cell>
          <cell r="AW57">
            <v>-5935000</v>
          </cell>
          <cell r="AX57">
            <v>-1145000</v>
          </cell>
          <cell r="AY57">
            <v>-40000</v>
          </cell>
          <cell r="AZ57">
            <v>-1920000</v>
          </cell>
          <cell r="BA57">
            <v>-2039000</v>
          </cell>
          <cell r="BB57">
            <v>0</v>
          </cell>
          <cell r="BC57">
            <v>0</v>
          </cell>
          <cell r="BD57">
            <v>-3490000</v>
          </cell>
          <cell r="BE57">
            <v>-550000</v>
          </cell>
          <cell r="BF57">
            <v>-1295000</v>
          </cell>
          <cell r="BG57">
            <v>-45000</v>
          </cell>
          <cell r="BH57">
            <v>0</v>
          </cell>
          <cell r="BI57">
            <v>0</v>
          </cell>
          <cell r="BJ57">
            <v>0</v>
          </cell>
          <cell r="BK57">
            <v>-1240000</v>
          </cell>
          <cell r="BL57">
            <v>-4240000</v>
          </cell>
          <cell r="BM57">
            <v>-9914000</v>
          </cell>
          <cell r="BN57">
            <v>-15856500</v>
          </cell>
          <cell r="BO57">
            <v>-14520000</v>
          </cell>
          <cell r="BP57">
            <v>-927500</v>
          </cell>
          <cell r="BQ57">
            <v>-3530000</v>
          </cell>
          <cell r="BR57">
            <v>-8641000</v>
          </cell>
          <cell r="BS57">
            <v>-4280000</v>
          </cell>
          <cell r="BT57">
            <v>-5039417.8099999996</v>
          </cell>
          <cell r="BU57">
            <v>-2345000</v>
          </cell>
          <cell r="BV57">
            <v>-5304010</v>
          </cell>
          <cell r="BW57">
            <v>-550000</v>
          </cell>
          <cell r="BX57">
            <v>-3517500</v>
          </cell>
          <cell r="BY57">
            <v>0</v>
          </cell>
          <cell r="BZ57">
            <v>-700000</v>
          </cell>
          <cell r="CA57">
            <v>0</v>
          </cell>
          <cell r="CB57">
            <v>-520000</v>
          </cell>
          <cell r="CC57">
            <v>-2980000</v>
          </cell>
          <cell r="CD57">
            <v>-2940000</v>
          </cell>
          <cell r="CE57">
            <v>-2940000</v>
          </cell>
          <cell r="CF57">
            <v>-2940000</v>
          </cell>
          <cell r="CG57">
            <v>-3340000</v>
          </cell>
          <cell r="CH57">
            <v>-2250000</v>
          </cell>
          <cell r="CI57">
            <v>-2940000</v>
          </cell>
          <cell r="CJ57">
            <v>-3945000</v>
          </cell>
          <cell r="CK57">
            <v>-2940000</v>
          </cell>
          <cell r="CL57">
            <v>-1650000</v>
          </cell>
          <cell r="CM57">
            <v>-2940000</v>
          </cell>
          <cell r="CN57">
            <v>-2940000</v>
          </cell>
          <cell r="CO57">
            <v>-177000</v>
          </cell>
          <cell r="CP57">
            <v>0</v>
          </cell>
          <cell r="CQ57">
            <v>-3097500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>
            <v>0</v>
          </cell>
          <cell r="DA57">
            <v>0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-962334301.44000006</v>
          </cell>
          <cell r="DG57">
            <v>0</v>
          </cell>
          <cell r="DH57">
            <v>0</v>
          </cell>
          <cell r="DI57">
            <v>0</v>
          </cell>
          <cell r="DJ57">
            <v>0</v>
          </cell>
        </row>
        <row r="58">
          <cell r="B58" t="str">
            <v>0241</v>
          </cell>
          <cell r="D58">
            <v>4362650.51</v>
          </cell>
          <cell r="E58">
            <v>19533583.390000001</v>
          </cell>
          <cell r="F58">
            <v>13502301.289999999</v>
          </cell>
          <cell r="G58">
            <v>14492748.640000001</v>
          </cell>
          <cell r="H58">
            <v>6533358.5099999998</v>
          </cell>
          <cell r="I58">
            <v>13353517.050000001</v>
          </cell>
          <cell r="J58">
            <v>32226907.260000002</v>
          </cell>
          <cell r="K58">
            <v>14738770.529999999</v>
          </cell>
          <cell r="L58">
            <v>14900822.939999999</v>
          </cell>
          <cell r="M58">
            <v>25074974.43</v>
          </cell>
          <cell r="N58">
            <v>26394497.75</v>
          </cell>
          <cell r="O58">
            <v>25981718.27</v>
          </cell>
          <cell r="P58">
            <v>11027081.26</v>
          </cell>
          <cell r="Q58">
            <v>4750547.12</v>
          </cell>
          <cell r="R58">
            <v>348369.86</v>
          </cell>
          <cell r="S58">
            <v>7353233.0099999998</v>
          </cell>
          <cell r="T58">
            <v>6484508.0300000003</v>
          </cell>
          <cell r="U58">
            <v>9375912.6199999992</v>
          </cell>
          <cell r="V58">
            <v>7237122.4000000004</v>
          </cell>
          <cell r="W58">
            <v>13482030.140000001</v>
          </cell>
          <cell r="X58">
            <v>9172615.3000000007</v>
          </cell>
          <cell r="Y58">
            <v>4554246.4400000004</v>
          </cell>
          <cell r="Z58">
            <v>6360990.7300000004</v>
          </cell>
          <cell r="AA58">
            <v>5948128.3300000001</v>
          </cell>
          <cell r="AB58">
            <v>12711372.949999999</v>
          </cell>
          <cell r="AC58">
            <v>3472282.21</v>
          </cell>
          <cell r="AD58">
            <v>6048923.2400000002</v>
          </cell>
          <cell r="AE58">
            <v>2808040.5</v>
          </cell>
          <cell r="AF58">
            <v>444287.66</v>
          </cell>
          <cell r="AG58">
            <v>826383.55</v>
          </cell>
          <cell r="AH58">
            <v>348369.86</v>
          </cell>
          <cell r="AI58">
            <v>3542650.44</v>
          </cell>
          <cell r="AJ58">
            <v>466039.38</v>
          </cell>
          <cell r="AK58">
            <v>751123.3</v>
          </cell>
          <cell r="AL58">
            <v>636972.6</v>
          </cell>
          <cell r="AM58">
            <v>0</v>
          </cell>
          <cell r="AN58">
            <v>1461726.04</v>
          </cell>
          <cell r="AO58">
            <v>416835.62</v>
          </cell>
          <cell r="AP58">
            <v>654433.22</v>
          </cell>
          <cell r="AQ58">
            <v>807835.63</v>
          </cell>
          <cell r="AR58">
            <v>1676783.58</v>
          </cell>
          <cell r="AS58">
            <v>1006317.81</v>
          </cell>
          <cell r="AT58">
            <v>3958027.43</v>
          </cell>
          <cell r="AU58">
            <v>996739.37</v>
          </cell>
          <cell r="AV58">
            <v>869054.79</v>
          </cell>
          <cell r="AW58">
            <v>1171739.73</v>
          </cell>
          <cell r="AX58">
            <v>288602.74</v>
          </cell>
          <cell r="AY58">
            <v>72410.960000000006</v>
          </cell>
          <cell r="AZ58">
            <v>483945.2</v>
          </cell>
          <cell r="BA58">
            <v>513939.73</v>
          </cell>
          <cell r="BB58">
            <v>0</v>
          </cell>
          <cell r="BC58">
            <v>0</v>
          </cell>
          <cell r="BD58">
            <v>487000</v>
          </cell>
          <cell r="BE58">
            <v>138630.14000000001</v>
          </cell>
          <cell r="BF58">
            <v>10294.51</v>
          </cell>
          <cell r="BG58">
            <v>326410.96000000002</v>
          </cell>
          <cell r="BH58">
            <v>0</v>
          </cell>
          <cell r="BI58">
            <v>0</v>
          </cell>
          <cell r="BJ58">
            <v>0</v>
          </cell>
          <cell r="BK58">
            <v>312547.94</v>
          </cell>
          <cell r="BL58">
            <v>888657.52</v>
          </cell>
          <cell r="BM58">
            <v>2485224.6800000002</v>
          </cell>
          <cell r="BN58">
            <v>1583756.5</v>
          </cell>
          <cell r="BO58">
            <v>2234711.2799999998</v>
          </cell>
          <cell r="BP58">
            <v>997006.18</v>
          </cell>
          <cell r="BQ58">
            <v>605603.37</v>
          </cell>
          <cell r="BR58">
            <v>2178005.52</v>
          </cell>
          <cell r="BS58">
            <v>686123.29</v>
          </cell>
          <cell r="BT58">
            <v>878267.13</v>
          </cell>
          <cell r="BU58">
            <v>542883.56999999995</v>
          </cell>
          <cell r="BV58">
            <v>1131657.25</v>
          </cell>
          <cell r="BW58">
            <v>125821.92</v>
          </cell>
          <cell r="BX58">
            <v>77095.89</v>
          </cell>
          <cell r="BY58">
            <v>0</v>
          </cell>
          <cell r="BZ58">
            <v>160137</v>
          </cell>
          <cell r="CA58">
            <v>0</v>
          </cell>
          <cell r="CB58">
            <v>118958.9</v>
          </cell>
          <cell r="CC58">
            <v>424397.26</v>
          </cell>
          <cell r="CD58">
            <v>356082.2</v>
          </cell>
          <cell r="CE58">
            <v>416835.62</v>
          </cell>
          <cell r="CF58">
            <v>416835.62</v>
          </cell>
          <cell r="CG58">
            <v>508342.47</v>
          </cell>
          <cell r="CH58">
            <v>567123.30000000005</v>
          </cell>
          <cell r="CI58">
            <v>348369.86</v>
          </cell>
          <cell r="CJ58">
            <v>578280.82999999996</v>
          </cell>
          <cell r="CK58">
            <v>348369.86</v>
          </cell>
          <cell r="CL58">
            <v>415890.42</v>
          </cell>
          <cell r="CM58">
            <v>348369.86</v>
          </cell>
          <cell r="CN58">
            <v>416835.62</v>
          </cell>
          <cell r="CO58">
            <v>0</v>
          </cell>
          <cell r="CP58">
            <v>0</v>
          </cell>
          <cell r="CQ58">
            <v>439921.24</v>
          </cell>
          <cell r="CR58">
            <v>3236.3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20496.580000000002</v>
          </cell>
          <cell r="CX58">
            <v>71917.8</v>
          </cell>
          <cell r="CY58">
            <v>0</v>
          </cell>
          <cell r="CZ58">
            <v>49385.96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349574226.44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</row>
        <row r="59">
          <cell r="B59" t="str">
            <v>0311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-1829813248.53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</row>
        <row r="60">
          <cell r="B60" t="str">
            <v>0314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-270259663.29000002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</row>
        <row r="61">
          <cell r="B61" t="str">
            <v>0316</v>
          </cell>
          <cell r="D61">
            <v>-8699011680.8500004</v>
          </cell>
          <cell r="E61">
            <v>-3663281674.9000001</v>
          </cell>
          <cell r="F61">
            <v>-25797.880000002682</v>
          </cell>
          <cell r="G61">
            <v>-2613529546.7199993</v>
          </cell>
          <cell r="H61">
            <v>-303388457.63999999</v>
          </cell>
          <cell r="I61">
            <v>-802087756.45999992</v>
          </cell>
          <cell r="J61">
            <v>-536861319.86000001</v>
          </cell>
          <cell r="K61">
            <v>-5967520.8399999961</v>
          </cell>
          <cell r="L61">
            <v>-406452554.08000004</v>
          </cell>
          <cell r="M61">
            <v>-15737115.52</v>
          </cell>
          <cell r="N61">
            <v>210576810.90000001</v>
          </cell>
          <cell r="O61">
            <v>-2114838627.25</v>
          </cell>
          <cell r="P61">
            <v>-934805480.11000001</v>
          </cell>
          <cell r="Q61">
            <v>-410752640.66000003</v>
          </cell>
          <cell r="R61">
            <v>32115.01</v>
          </cell>
          <cell r="S61">
            <v>-25309827.380000003</v>
          </cell>
          <cell r="T61">
            <v>-8245367.9499999993</v>
          </cell>
          <cell r="U61">
            <v>-113835921.08</v>
          </cell>
          <cell r="V61">
            <v>-97756385.960000008</v>
          </cell>
          <cell r="W61">
            <v>-471468085.19</v>
          </cell>
          <cell r="X61">
            <v>-1032308158.15</v>
          </cell>
          <cell r="Y61">
            <v>-422163178.68999994</v>
          </cell>
          <cell r="Z61">
            <v>-198010121.34999996</v>
          </cell>
          <cell r="AA61">
            <v>-8336771.3200000077</v>
          </cell>
          <cell r="AB61">
            <v>-119007839.51000002</v>
          </cell>
          <cell r="AC61">
            <v>14859930.540000001</v>
          </cell>
          <cell r="AD61">
            <v>-129984177.78</v>
          </cell>
          <cell r="AE61">
            <v>-160997785.50000003</v>
          </cell>
          <cell r="AF61">
            <v>-24349296.41</v>
          </cell>
          <cell r="AG61">
            <v>-57353508.700000003</v>
          </cell>
          <cell r="AH61">
            <v>-912030468.9799999</v>
          </cell>
          <cell r="AI61">
            <v>-1566144281.1300004</v>
          </cell>
          <cell r="AJ61">
            <v>4096683.28</v>
          </cell>
          <cell r="AK61">
            <v>-17242319.509999998</v>
          </cell>
          <cell r="AL61">
            <v>6080022.1199999992</v>
          </cell>
          <cell r="AM61">
            <v>-18184038.779999994</v>
          </cell>
          <cell r="AN61">
            <v>-8312922.299999998</v>
          </cell>
          <cell r="AO61">
            <v>-14581662.67</v>
          </cell>
          <cell r="AP61">
            <v>-1739866.32</v>
          </cell>
          <cell r="AQ61">
            <v>19220.850000000093</v>
          </cell>
          <cell r="AR61">
            <v>-9929929.1600000001</v>
          </cell>
          <cell r="AS61">
            <v>343562.5</v>
          </cell>
          <cell r="AT61">
            <v>-297836443.23000008</v>
          </cell>
          <cell r="AU61">
            <v>-411212579.80000001</v>
          </cell>
          <cell r="AV61">
            <v>-1770726160.72</v>
          </cell>
          <cell r="AW61">
            <v>-367399052.45000005</v>
          </cell>
          <cell r="AX61">
            <v>170126.19</v>
          </cell>
          <cell r="AY61">
            <v>-67705782.280000001</v>
          </cell>
          <cell r="AZ61">
            <v>-61409616.550000012</v>
          </cell>
          <cell r="BA61">
            <v>2375839.6800000002</v>
          </cell>
          <cell r="BB61">
            <v>-8849833.120000001</v>
          </cell>
          <cell r="BC61">
            <v>7850269.2200000007</v>
          </cell>
          <cell r="BD61">
            <v>-23122787.439999998</v>
          </cell>
          <cell r="BE61">
            <v>-593058.79</v>
          </cell>
          <cell r="BF61">
            <v>-55068040.309999995</v>
          </cell>
          <cell r="BG61">
            <v>562803819.2700001</v>
          </cell>
          <cell r="BH61">
            <v>1086063.67</v>
          </cell>
          <cell r="BI61">
            <v>3358385.9</v>
          </cell>
          <cell r="BJ61">
            <v>-33220638.510000002</v>
          </cell>
          <cell r="BK61">
            <v>3689526.2</v>
          </cell>
          <cell r="BL61">
            <v>-66325064.920000002</v>
          </cell>
          <cell r="BM61">
            <v>-108570440.21000001</v>
          </cell>
          <cell r="BN61">
            <v>-52829697.270000003</v>
          </cell>
          <cell r="BO61">
            <v>-49635884.259999998</v>
          </cell>
          <cell r="BP61">
            <v>-312518039.28999996</v>
          </cell>
          <cell r="BQ61">
            <v>-4148321.01</v>
          </cell>
          <cell r="BR61">
            <v>-12442571.890000001</v>
          </cell>
          <cell r="BS61">
            <v>1234902.05</v>
          </cell>
          <cell r="BT61">
            <v>7897082.8000000007</v>
          </cell>
          <cell r="BU61">
            <v>5953435.3499999996</v>
          </cell>
          <cell r="BV61">
            <v>-10583870.870000001</v>
          </cell>
          <cell r="BW61">
            <v>6079871.5899999999</v>
          </cell>
          <cell r="BX61">
            <v>14374556.48</v>
          </cell>
          <cell r="BY61">
            <v>-10063328.26</v>
          </cell>
          <cell r="BZ61">
            <v>-9431697.709999999</v>
          </cell>
          <cell r="CA61">
            <v>-3924684.04</v>
          </cell>
          <cell r="CB61">
            <v>-7683209.3099999996</v>
          </cell>
          <cell r="CC61">
            <v>-168847132.10999998</v>
          </cell>
          <cell r="CD61">
            <v>1697100.04</v>
          </cell>
          <cell r="CE61">
            <v>-2716844.88</v>
          </cell>
          <cell r="CF61">
            <v>-11045852.5</v>
          </cell>
          <cell r="CG61">
            <v>-35538017.350000001</v>
          </cell>
          <cell r="CH61">
            <v>-39686532.640000001</v>
          </cell>
          <cell r="CI61">
            <v>191485.95</v>
          </cell>
          <cell r="CJ61">
            <v>-25511813.959999997</v>
          </cell>
          <cell r="CK61">
            <v>-2588532.7599999998</v>
          </cell>
          <cell r="CL61">
            <v>19473158.030000001</v>
          </cell>
          <cell r="CM61">
            <v>-6979425.8899999997</v>
          </cell>
          <cell r="CN61">
            <v>-57421814.289999992</v>
          </cell>
          <cell r="CO61">
            <v>610739.48</v>
          </cell>
          <cell r="CP61">
            <v>-259464372.25</v>
          </cell>
          <cell r="CQ61">
            <v>-952249.41</v>
          </cell>
          <cell r="CR61">
            <v>-292612.09000000003</v>
          </cell>
          <cell r="CS61">
            <v>-15378775.4</v>
          </cell>
          <cell r="CT61">
            <v>156021547.09</v>
          </cell>
          <cell r="CU61">
            <v>-19863971.959999997</v>
          </cell>
          <cell r="CV61">
            <v>0</v>
          </cell>
          <cell r="CW61">
            <v>0</v>
          </cell>
          <cell r="CX61">
            <v>4050</v>
          </cell>
          <cell r="CY61">
            <v>0</v>
          </cell>
          <cell r="CZ61">
            <v>0</v>
          </cell>
          <cell r="DA61">
            <v>0</v>
          </cell>
          <cell r="DB61">
            <v>-155342.47</v>
          </cell>
          <cell r="DC61">
            <v>0</v>
          </cell>
          <cell r="DD61">
            <v>0</v>
          </cell>
          <cell r="DE61">
            <v>0</v>
          </cell>
          <cell r="DF61">
            <v>26703259222.299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</row>
        <row r="62">
          <cell r="B62" t="str">
            <v>0319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-10000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-264749.38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</row>
        <row r="63">
          <cell r="B63" t="str">
            <v>0320</v>
          </cell>
          <cell r="D63">
            <v>-6968983.5700000003</v>
          </cell>
          <cell r="E63">
            <v>50900</v>
          </cell>
          <cell r="F63">
            <v>-2403478.19</v>
          </cell>
          <cell r="G63">
            <v>-101192071.56999999</v>
          </cell>
          <cell r="H63">
            <v>-12060373.609999999</v>
          </cell>
          <cell r="I63">
            <v>-88100.160000000003</v>
          </cell>
          <cell r="J63">
            <v>-15868020.08</v>
          </cell>
          <cell r="K63">
            <v>-8479187.3300000001</v>
          </cell>
          <cell r="L63">
            <v>-36108511.390000001</v>
          </cell>
          <cell r="M63">
            <v>-19274119.579999998</v>
          </cell>
          <cell r="N63">
            <v>-1955257.54</v>
          </cell>
          <cell r="O63">
            <v>-11168892.57</v>
          </cell>
          <cell r="P63">
            <v>-69784268.569999993</v>
          </cell>
          <cell r="Q63">
            <v>-1067771.58</v>
          </cell>
          <cell r="R63">
            <v>0</v>
          </cell>
          <cell r="S63">
            <v>-4340212.88</v>
          </cell>
          <cell r="T63">
            <v>-259858.29</v>
          </cell>
          <cell r="U63">
            <v>-486498.31</v>
          </cell>
          <cell r="V63">
            <v>-5773877.1699999999</v>
          </cell>
          <cell r="W63">
            <v>-4811866.76</v>
          </cell>
          <cell r="X63">
            <v>-981897.81</v>
          </cell>
          <cell r="Y63">
            <v>-1288169.3799999999</v>
          </cell>
          <cell r="Z63">
            <v>64956.44</v>
          </cell>
          <cell r="AA63">
            <v>-12445240.43</v>
          </cell>
          <cell r="AB63">
            <v>-65858359.43</v>
          </cell>
          <cell r="AC63">
            <v>-49359435.460000001</v>
          </cell>
          <cell r="AD63">
            <v>-3582719.57</v>
          </cell>
          <cell r="AE63">
            <v>-38212702.659999996</v>
          </cell>
          <cell r="AF63">
            <v>-3163974.57</v>
          </cell>
          <cell r="AG63">
            <v>-542753.91</v>
          </cell>
          <cell r="AH63">
            <v>-3821497.67</v>
          </cell>
          <cell r="AI63">
            <v>-1238025.94</v>
          </cell>
          <cell r="AJ63">
            <v>0</v>
          </cell>
          <cell r="AK63">
            <v>-3905629.75</v>
          </cell>
          <cell r="AL63">
            <v>274763.09000000003</v>
          </cell>
          <cell r="AM63">
            <v>-3528648.43</v>
          </cell>
          <cell r="AN63">
            <v>-6939059.7699999996</v>
          </cell>
          <cell r="AO63">
            <v>-3609829.71</v>
          </cell>
          <cell r="AP63">
            <v>-1142942.83</v>
          </cell>
          <cell r="AQ63">
            <v>-1773127.14</v>
          </cell>
          <cell r="AR63">
            <v>0</v>
          </cell>
          <cell r="AS63">
            <v>-18176124.52</v>
          </cell>
          <cell r="AT63">
            <v>-2328095.64</v>
          </cell>
          <cell r="AU63">
            <v>-2858044.42</v>
          </cell>
          <cell r="AV63">
            <v>-1271585.6000000001</v>
          </cell>
          <cell r="AW63">
            <v>-74175.47</v>
          </cell>
          <cell r="AX63">
            <v>-1176068.3500000001</v>
          </cell>
          <cell r="AY63">
            <v>-1999698.59</v>
          </cell>
          <cell r="AZ63">
            <v>-7087892.5300000003</v>
          </cell>
          <cell r="BA63">
            <v>-814602.52</v>
          </cell>
          <cell r="BB63">
            <v>0</v>
          </cell>
          <cell r="BC63">
            <v>-5728528.2000000002</v>
          </cell>
          <cell r="BD63">
            <v>-5045275.0599999996</v>
          </cell>
          <cell r="BE63">
            <v>0</v>
          </cell>
          <cell r="BF63">
            <v>-465472.64</v>
          </cell>
          <cell r="BG63">
            <v>-317781.59000000003</v>
          </cell>
          <cell r="BH63">
            <v>-716598.47</v>
          </cell>
          <cell r="BI63">
            <v>-749615.14</v>
          </cell>
          <cell r="BJ63">
            <v>-807619.76</v>
          </cell>
          <cell r="BK63">
            <v>-5151270.9000000004</v>
          </cell>
          <cell r="BL63">
            <v>-8742054.3000000007</v>
          </cell>
          <cell r="BM63">
            <v>-3486796.28</v>
          </cell>
          <cell r="BN63">
            <v>-1069569.8999999999</v>
          </cell>
          <cell r="BO63">
            <v>-4198289.1100000003</v>
          </cell>
          <cell r="BP63">
            <v>-598659.02</v>
          </cell>
          <cell r="BQ63">
            <v>-3657554.55</v>
          </cell>
          <cell r="BR63">
            <v>-560511.61</v>
          </cell>
          <cell r="BS63">
            <v>-4311575.96</v>
          </cell>
          <cell r="BT63">
            <v>-1069593.93</v>
          </cell>
          <cell r="BU63">
            <v>-1985637.4</v>
          </cell>
          <cell r="BV63">
            <v>0</v>
          </cell>
          <cell r="BW63">
            <v>-646722.1</v>
          </cell>
          <cell r="BX63">
            <v>-37860</v>
          </cell>
          <cell r="BY63">
            <v>-1512679.44</v>
          </cell>
          <cell r="BZ63">
            <v>-2358537.54</v>
          </cell>
          <cell r="CA63">
            <v>-976768.52</v>
          </cell>
          <cell r="CB63">
            <v>-13633315.41</v>
          </cell>
          <cell r="CC63">
            <v>0</v>
          </cell>
          <cell r="CD63">
            <v>-399096.11</v>
          </cell>
          <cell r="CE63">
            <v>-13072350.74</v>
          </cell>
          <cell r="CF63">
            <v>-10120020.68</v>
          </cell>
          <cell r="CG63">
            <v>-9605988.1099999994</v>
          </cell>
          <cell r="CH63">
            <v>-8297921.9100000001</v>
          </cell>
          <cell r="CI63">
            <v>-1250357.81</v>
          </cell>
          <cell r="CJ63">
            <v>-6921700.7699999996</v>
          </cell>
          <cell r="CK63">
            <v>-3990132.33</v>
          </cell>
          <cell r="CL63">
            <v>-3078038.37</v>
          </cell>
          <cell r="CM63">
            <v>-1071597.27</v>
          </cell>
          <cell r="CN63">
            <v>-1540167.84</v>
          </cell>
          <cell r="CO63">
            <v>0</v>
          </cell>
          <cell r="CP63">
            <v>-295451.42</v>
          </cell>
          <cell r="CQ63">
            <v>-3617262.58</v>
          </cell>
          <cell r="CR63">
            <v>-2530685.0099999998</v>
          </cell>
          <cell r="CS63">
            <v>0</v>
          </cell>
          <cell r="CT63">
            <v>-1618766.26</v>
          </cell>
          <cell r="CU63">
            <v>-17375520.989999998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-240633.77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</row>
        <row r="64">
          <cell r="B64" t="str">
            <v>0336</v>
          </cell>
          <cell r="D64">
            <v>3134561.5</v>
          </cell>
          <cell r="E64">
            <v>0</v>
          </cell>
          <cell r="F64">
            <v>0</v>
          </cell>
          <cell r="G64">
            <v>-129100</v>
          </cell>
          <cell r="H64">
            <v>0</v>
          </cell>
          <cell r="I64">
            <v>0</v>
          </cell>
          <cell r="J64">
            <v>0</v>
          </cell>
          <cell r="K64">
            <v>-98210</v>
          </cell>
          <cell r="L64">
            <v>-188900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83400</v>
          </cell>
          <cell r="Z64">
            <v>-303300</v>
          </cell>
          <cell r="AA64">
            <v>0</v>
          </cell>
          <cell r="AB64">
            <v>-50000</v>
          </cell>
          <cell r="AC64">
            <v>0</v>
          </cell>
          <cell r="AD64">
            <v>73000</v>
          </cell>
          <cell r="AE64">
            <v>0</v>
          </cell>
          <cell r="AF64">
            <v>0</v>
          </cell>
          <cell r="AG64">
            <v>0</v>
          </cell>
          <cell r="AH64">
            <v>-3209441</v>
          </cell>
          <cell r="AI64">
            <v>-153800</v>
          </cell>
          <cell r="AJ64">
            <v>-42800</v>
          </cell>
          <cell r="AK64">
            <v>-385300</v>
          </cell>
          <cell r="AL64">
            <v>-212000</v>
          </cell>
          <cell r="AM64">
            <v>0</v>
          </cell>
          <cell r="AN64">
            <v>0</v>
          </cell>
          <cell r="AO64">
            <v>0</v>
          </cell>
          <cell r="AP64">
            <v>-489150</v>
          </cell>
          <cell r="AQ64">
            <v>0</v>
          </cell>
          <cell r="AR64">
            <v>-46000</v>
          </cell>
          <cell r="AS64">
            <v>-521070</v>
          </cell>
          <cell r="AT64">
            <v>1478560</v>
          </cell>
          <cell r="AU64">
            <v>0</v>
          </cell>
          <cell r="AV64">
            <v>0</v>
          </cell>
          <cell r="AW64">
            <v>0</v>
          </cell>
          <cell r="AX64">
            <v>-193600</v>
          </cell>
          <cell r="AY64">
            <v>0</v>
          </cell>
          <cell r="AZ64">
            <v>0</v>
          </cell>
          <cell r="BA64">
            <v>-345900</v>
          </cell>
          <cell r="BB64">
            <v>0</v>
          </cell>
          <cell r="BC64">
            <v>-755720</v>
          </cell>
          <cell r="BD64">
            <v>-70000</v>
          </cell>
          <cell r="BE64">
            <v>0</v>
          </cell>
          <cell r="BF64">
            <v>-108850</v>
          </cell>
          <cell r="BG64">
            <v>-40750</v>
          </cell>
          <cell r="BH64">
            <v>0</v>
          </cell>
          <cell r="BI64">
            <v>0</v>
          </cell>
          <cell r="BJ64">
            <v>0</v>
          </cell>
          <cell r="BK64">
            <v>-76010</v>
          </cell>
          <cell r="BL64">
            <v>-32700</v>
          </cell>
          <cell r="BM64">
            <v>-301000</v>
          </cell>
          <cell r="BN64">
            <v>0</v>
          </cell>
          <cell r="BO64">
            <v>-3200</v>
          </cell>
          <cell r="BP64">
            <v>-23000</v>
          </cell>
          <cell r="BQ64">
            <v>0</v>
          </cell>
          <cell r="BR64">
            <v>-882500</v>
          </cell>
          <cell r="BS64">
            <v>-131090</v>
          </cell>
          <cell r="BT64">
            <v>-533000</v>
          </cell>
          <cell r="BU64">
            <v>-1219850</v>
          </cell>
          <cell r="BV64">
            <v>-162700</v>
          </cell>
          <cell r="BW64">
            <v>0</v>
          </cell>
          <cell r="BX64">
            <v>-204000</v>
          </cell>
          <cell r="BY64">
            <v>-75000</v>
          </cell>
          <cell r="BZ64">
            <v>-157300</v>
          </cell>
          <cell r="CA64">
            <v>0</v>
          </cell>
          <cell r="CB64">
            <v>-6000</v>
          </cell>
          <cell r="CC64">
            <v>-15000</v>
          </cell>
          <cell r="CD64">
            <v>0</v>
          </cell>
          <cell r="CE64">
            <v>0</v>
          </cell>
          <cell r="CF64">
            <v>0</v>
          </cell>
          <cell r="CG64">
            <v>-50000</v>
          </cell>
          <cell r="CH64">
            <v>0</v>
          </cell>
          <cell r="CI64">
            <v>-30000</v>
          </cell>
          <cell r="CJ64">
            <v>-59250</v>
          </cell>
          <cell r="CK64">
            <v>0</v>
          </cell>
          <cell r="CL64">
            <v>0</v>
          </cell>
          <cell r="CM64">
            <v>-10050</v>
          </cell>
          <cell r="CN64">
            <v>0</v>
          </cell>
          <cell r="CO64">
            <v>-103300</v>
          </cell>
          <cell r="CP64">
            <v>0</v>
          </cell>
          <cell r="CQ64">
            <v>19900</v>
          </cell>
          <cell r="CR64">
            <v>-610100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-26031684.050000001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</row>
        <row r="65">
          <cell r="B65" t="str">
            <v>0346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-340000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</row>
        <row r="66">
          <cell r="B66" t="str">
            <v>0356</v>
          </cell>
          <cell r="D66">
            <v>0</v>
          </cell>
          <cell r="E66">
            <v>-206250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-542972.24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</row>
        <row r="67">
          <cell r="B67" t="str">
            <v>0359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-2024306.69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</row>
        <row r="68">
          <cell r="B68" t="str">
            <v>0361</v>
          </cell>
          <cell r="D68">
            <v>-3000000</v>
          </cell>
          <cell r="E68">
            <v>0</v>
          </cell>
          <cell r="F68">
            <v>-9738236.8300000001</v>
          </cell>
          <cell r="G68">
            <v>-2916518.15</v>
          </cell>
          <cell r="H68">
            <v>-1951736.15</v>
          </cell>
          <cell r="I68">
            <v>0.01</v>
          </cell>
          <cell r="J68">
            <v>-1083333.31</v>
          </cell>
          <cell r="K68">
            <v>-2183333.37</v>
          </cell>
          <cell r="L68">
            <v>-682733.4</v>
          </cell>
          <cell r="M68">
            <v>-1011000</v>
          </cell>
          <cell r="N68">
            <v>0.01</v>
          </cell>
          <cell r="O68">
            <v>-921480</v>
          </cell>
          <cell r="P68">
            <v>-20166263.23</v>
          </cell>
          <cell r="Q68">
            <v>-2866666.61</v>
          </cell>
          <cell r="R68">
            <v>-68191209</v>
          </cell>
          <cell r="S68">
            <v>-245000</v>
          </cell>
          <cell r="T68">
            <v>-12000000.029999999</v>
          </cell>
          <cell r="U68">
            <v>-549455</v>
          </cell>
          <cell r="V68">
            <v>-1019073.75</v>
          </cell>
          <cell r="W68">
            <v>-11462500</v>
          </cell>
          <cell r="X68">
            <v>-376406.24</v>
          </cell>
          <cell r="Y68">
            <v>0</v>
          </cell>
          <cell r="Z68">
            <v>0</v>
          </cell>
          <cell r="AA68">
            <v>-13430999.939999999</v>
          </cell>
          <cell r="AB68">
            <v>0</v>
          </cell>
          <cell r="AC68">
            <v>-21180555.579999998</v>
          </cell>
          <cell r="AD68">
            <v>-500000</v>
          </cell>
          <cell r="AE68">
            <v>-3189999.95</v>
          </cell>
          <cell r="AF68">
            <v>-30793325.190000001</v>
          </cell>
          <cell r="AG68">
            <v>10000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-735027.12</v>
          </cell>
          <cell r="AW68">
            <v>0</v>
          </cell>
          <cell r="AX68">
            <v>0</v>
          </cell>
          <cell r="AY68">
            <v>0</v>
          </cell>
          <cell r="AZ68">
            <v>-17097916.670000002</v>
          </cell>
          <cell r="BA68">
            <v>0</v>
          </cell>
          <cell r="BB68">
            <v>-9041666.6300000008</v>
          </cell>
          <cell r="BC68">
            <v>-2520833.34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-1595833.36</v>
          </cell>
          <cell r="BI68">
            <v>0</v>
          </cell>
          <cell r="BJ68">
            <v>0</v>
          </cell>
          <cell r="BK68">
            <v>-671250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-196666.67</v>
          </cell>
          <cell r="BQ68">
            <v>-5993750</v>
          </cell>
          <cell r="BR68">
            <v>0</v>
          </cell>
          <cell r="BS68">
            <v>-490000</v>
          </cell>
          <cell r="BT68">
            <v>0</v>
          </cell>
          <cell r="BU68">
            <v>0</v>
          </cell>
          <cell r="BV68">
            <v>-3062500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-3795000</v>
          </cell>
          <cell r="CE68">
            <v>0</v>
          </cell>
          <cell r="CF68">
            <v>0</v>
          </cell>
          <cell r="CG68">
            <v>-1200000</v>
          </cell>
          <cell r="CH68">
            <v>-619910</v>
          </cell>
          <cell r="CI68">
            <v>0</v>
          </cell>
          <cell r="CJ68">
            <v>0</v>
          </cell>
          <cell r="CK68">
            <v>-4359375</v>
          </cell>
          <cell r="CL68">
            <v>0</v>
          </cell>
          <cell r="CM68">
            <v>0</v>
          </cell>
          <cell r="CN68">
            <v>-1205124</v>
          </cell>
          <cell r="CO68">
            <v>-393750</v>
          </cell>
          <cell r="CP68">
            <v>-6666666.6699999999</v>
          </cell>
          <cell r="CQ68">
            <v>-19624133.300000001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131640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-2434988.1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</row>
        <row r="69">
          <cell r="B69" t="str">
            <v>0366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-330000</v>
          </cell>
          <cell r="N69">
            <v>-825000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-0.01</v>
          </cell>
          <cell r="AC69">
            <v>0</v>
          </cell>
          <cell r="AD69">
            <v>-862500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-630000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0</v>
          </cell>
          <cell r="CW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-6064552.75</v>
          </cell>
          <cell r="DG69">
            <v>0</v>
          </cell>
          <cell r="DH69">
            <v>0</v>
          </cell>
          <cell r="DI69">
            <v>0</v>
          </cell>
          <cell r="DJ69">
            <v>0</v>
          </cell>
        </row>
        <row r="70">
          <cell r="B70" t="str">
            <v>0381</v>
          </cell>
          <cell r="D70">
            <v>-92000.07</v>
          </cell>
          <cell r="E70">
            <v>-511930.01</v>
          </cell>
          <cell r="F70">
            <v>-181999.98</v>
          </cell>
          <cell r="G70">
            <v>-347449.97</v>
          </cell>
          <cell r="H70">
            <v>-110020</v>
          </cell>
          <cell r="I70">
            <v>-2751.66</v>
          </cell>
          <cell r="J70">
            <v>-5730012.2999999998</v>
          </cell>
          <cell r="K70">
            <v>-1172234</v>
          </cell>
          <cell r="L70">
            <v>-607356.9</v>
          </cell>
          <cell r="M70">
            <v>-3549469.89</v>
          </cell>
          <cell r="N70">
            <v>-124999.99</v>
          </cell>
          <cell r="O70">
            <v>3306186.54</v>
          </cell>
          <cell r="P70">
            <v>0</v>
          </cell>
          <cell r="Q70">
            <v>0</v>
          </cell>
          <cell r="R70">
            <v>-174554.86</v>
          </cell>
          <cell r="S70">
            <v>0</v>
          </cell>
          <cell r="T70">
            <v>-1697400.54</v>
          </cell>
          <cell r="U70">
            <v>-372356.85</v>
          </cell>
          <cell r="V70">
            <v>-71300</v>
          </cell>
          <cell r="W70">
            <v>-670713.78</v>
          </cell>
          <cell r="X70">
            <v>0</v>
          </cell>
          <cell r="Y70">
            <v>-369999.99</v>
          </cell>
          <cell r="Z70">
            <v>-146150</v>
          </cell>
          <cell r="AA70">
            <v>-111200</v>
          </cell>
          <cell r="AB70">
            <v>-362056.86</v>
          </cell>
          <cell r="AC70">
            <v>-16275</v>
          </cell>
          <cell r="AD70">
            <v>-1232384.5</v>
          </cell>
          <cell r="AE70">
            <v>-335356.87</v>
          </cell>
          <cell r="AF70">
            <v>-934140</v>
          </cell>
          <cell r="AG70">
            <v>-2669000</v>
          </cell>
          <cell r="AH70">
            <v>-7365726.2300000004</v>
          </cell>
          <cell r="AI70">
            <v>-563505.5</v>
          </cell>
          <cell r="AJ70">
            <v>-694006.87</v>
          </cell>
          <cell r="AK70">
            <v>0</v>
          </cell>
          <cell r="AL70">
            <v>-8650</v>
          </cell>
          <cell r="AM70">
            <v>-46600</v>
          </cell>
          <cell r="AN70">
            <v>-3936581</v>
          </cell>
          <cell r="AO70">
            <v>-28350</v>
          </cell>
          <cell r="AP70">
            <v>-3797246.87</v>
          </cell>
          <cell r="AQ70">
            <v>-3772828.94</v>
          </cell>
          <cell r="AR70">
            <v>-135000</v>
          </cell>
          <cell r="AS70">
            <v>-225000</v>
          </cell>
          <cell r="AT70">
            <v>-10699653.35</v>
          </cell>
          <cell r="AU70">
            <v>-16275</v>
          </cell>
          <cell r="AV70">
            <v>0</v>
          </cell>
          <cell r="AW70">
            <v>0</v>
          </cell>
          <cell r="AX70">
            <v>-214510</v>
          </cell>
          <cell r="AY70">
            <v>-1723422.5</v>
          </cell>
          <cell r="AZ70">
            <v>0</v>
          </cell>
          <cell r="BA70">
            <v>0.02</v>
          </cell>
          <cell r="BB70">
            <v>-32000</v>
          </cell>
          <cell r="BC70">
            <v>1211790</v>
          </cell>
          <cell r="BD70">
            <v>0</v>
          </cell>
          <cell r="BE70">
            <v>-200000</v>
          </cell>
          <cell r="BF70">
            <v>0</v>
          </cell>
          <cell r="BG70">
            <v>-144600</v>
          </cell>
          <cell r="BH70">
            <v>-296000</v>
          </cell>
          <cell r="BI70">
            <v>-30000</v>
          </cell>
          <cell r="BJ70">
            <v>-149350</v>
          </cell>
          <cell r="BK70">
            <v>-170000</v>
          </cell>
          <cell r="BL70">
            <v>-503706.87</v>
          </cell>
          <cell r="BM70">
            <v>0</v>
          </cell>
          <cell r="BN70">
            <v>-10500</v>
          </cell>
          <cell r="BO70">
            <v>-76099.45</v>
          </cell>
          <cell r="BP70">
            <v>0</v>
          </cell>
          <cell r="BQ70">
            <v>-206500</v>
          </cell>
          <cell r="BR70">
            <v>-2006530</v>
          </cell>
          <cell r="BS70">
            <v>-124350</v>
          </cell>
          <cell r="BT70">
            <v>-130350</v>
          </cell>
          <cell r="BU70">
            <v>-415400</v>
          </cell>
          <cell r="BV70">
            <v>-1090650</v>
          </cell>
          <cell r="BW70">
            <v>-30000</v>
          </cell>
          <cell r="BX70">
            <v>-121500</v>
          </cell>
          <cell r="BY70">
            <v>0</v>
          </cell>
          <cell r="BZ70">
            <v>-320699.99</v>
          </cell>
          <cell r="CA70">
            <v>-30000</v>
          </cell>
          <cell r="CB70">
            <v>-28350</v>
          </cell>
          <cell r="CC70">
            <v>-38090</v>
          </cell>
          <cell r="CD70">
            <v>0</v>
          </cell>
          <cell r="CE70">
            <v>-232100</v>
          </cell>
          <cell r="CF70">
            <v>0</v>
          </cell>
          <cell r="CG70">
            <v>0</v>
          </cell>
          <cell r="CH70">
            <v>-81340</v>
          </cell>
          <cell r="CI70">
            <v>-30000</v>
          </cell>
          <cell r="CJ70">
            <v>0</v>
          </cell>
          <cell r="CK70">
            <v>-15000</v>
          </cell>
          <cell r="CL70">
            <v>-153945</v>
          </cell>
          <cell r="CM70">
            <v>-28350</v>
          </cell>
          <cell r="CN70">
            <v>0</v>
          </cell>
          <cell r="CO70">
            <v>0</v>
          </cell>
          <cell r="CP70">
            <v>0</v>
          </cell>
          <cell r="CQ70">
            <v>-772808.34</v>
          </cell>
          <cell r="CR70">
            <v>-822356.87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-1703338461.4399998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</row>
        <row r="71">
          <cell r="B71" t="str">
            <v>0391</v>
          </cell>
          <cell r="D71">
            <v>0</v>
          </cell>
          <cell r="E71">
            <v>162768.25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108043.63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-30000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15600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-4938772.1900000004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</row>
        <row r="72">
          <cell r="B72" t="str">
            <v>0395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0.01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</row>
        <row r="73">
          <cell r="B73" t="str">
            <v>0421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  <cell r="CT73">
            <v>0</v>
          </cell>
          <cell r="CU73">
            <v>0</v>
          </cell>
          <cell r="CV73">
            <v>0</v>
          </cell>
          <cell r="CW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-363409795.05000001</v>
          </cell>
          <cell r="DG73">
            <v>0</v>
          </cell>
          <cell r="DH73">
            <v>0</v>
          </cell>
          <cell r="DI73">
            <v>0</v>
          </cell>
          <cell r="DJ73">
            <v>0</v>
          </cell>
        </row>
        <row r="74">
          <cell r="B74" t="str">
            <v>0427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-62584.5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-33921.839999999997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1051773.95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  <cell r="CT74">
            <v>0</v>
          </cell>
          <cell r="CU74">
            <v>0</v>
          </cell>
          <cell r="CV74">
            <v>0</v>
          </cell>
          <cell r="CW74">
            <v>0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0</v>
          </cell>
          <cell r="DI74">
            <v>0</v>
          </cell>
          <cell r="DJ74">
            <v>0</v>
          </cell>
        </row>
        <row r="75">
          <cell r="B75" t="str">
            <v>0441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-12445.89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W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-109119595.77</v>
          </cell>
          <cell r="DG75">
            <v>0</v>
          </cell>
          <cell r="DH75">
            <v>0</v>
          </cell>
          <cell r="DI75">
            <v>0</v>
          </cell>
          <cell r="DJ75">
            <v>0</v>
          </cell>
        </row>
        <row r="76">
          <cell r="B76" t="str">
            <v>0451</v>
          </cell>
          <cell r="D76">
            <v>-72000</v>
          </cell>
          <cell r="E76">
            <v>-2389654.0499999998</v>
          </cell>
          <cell r="F76">
            <v>-490</v>
          </cell>
          <cell r="G76">
            <v>-70000</v>
          </cell>
          <cell r="H76">
            <v>-29801.35</v>
          </cell>
          <cell r="I76">
            <v>-2691953.54</v>
          </cell>
          <cell r="J76">
            <v>-2702648.03</v>
          </cell>
          <cell r="K76">
            <v>-105000</v>
          </cell>
          <cell r="L76">
            <v>-632465.93999999994</v>
          </cell>
          <cell r="M76">
            <v>-1654605.27</v>
          </cell>
          <cell r="N76">
            <v>-81187045.650000006</v>
          </cell>
          <cell r="O76">
            <v>0</v>
          </cell>
          <cell r="P76">
            <v>-2203790</v>
          </cell>
          <cell r="Q76">
            <v>-639000</v>
          </cell>
          <cell r="R76">
            <v>0</v>
          </cell>
          <cell r="S76">
            <v>0</v>
          </cell>
          <cell r="T76">
            <v>0</v>
          </cell>
          <cell r="U76">
            <v>-278234.28999999998</v>
          </cell>
          <cell r="V76">
            <v>-15000</v>
          </cell>
          <cell r="W76">
            <v>0</v>
          </cell>
          <cell r="X76">
            <v>-362570</v>
          </cell>
          <cell r="Y76">
            <v>0</v>
          </cell>
          <cell r="Z76">
            <v>-661780</v>
          </cell>
          <cell r="AA76">
            <v>-586416.77</v>
          </cell>
          <cell r="AB76">
            <v>-5472841.3600000003</v>
          </cell>
          <cell r="AC76">
            <v>0</v>
          </cell>
          <cell r="AD76">
            <v>-3305539.89</v>
          </cell>
          <cell r="AE76">
            <v>0</v>
          </cell>
          <cell r="AF76">
            <v>-2611790</v>
          </cell>
          <cell r="AG76">
            <v>-151600</v>
          </cell>
          <cell r="AH76">
            <v>0</v>
          </cell>
          <cell r="AI76">
            <v>-80200</v>
          </cell>
          <cell r="AJ76">
            <v>-10363462.300000001</v>
          </cell>
          <cell r="AK76">
            <v>0</v>
          </cell>
          <cell r="AL76">
            <v>0</v>
          </cell>
          <cell r="AM76">
            <v>-141421.93</v>
          </cell>
          <cell r="AN76">
            <v>0</v>
          </cell>
          <cell r="AO76">
            <v>0</v>
          </cell>
          <cell r="AP76">
            <v>0</v>
          </cell>
          <cell r="AQ76">
            <v>-2100</v>
          </cell>
          <cell r="AR76">
            <v>0</v>
          </cell>
          <cell r="AS76">
            <v>0</v>
          </cell>
          <cell r="AT76">
            <v>-966910.45</v>
          </cell>
          <cell r="AU76">
            <v>-541853.29</v>
          </cell>
          <cell r="AV76">
            <v>-1298877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-253352.54</v>
          </cell>
          <cell r="BB76">
            <v>0</v>
          </cell>
          <cell r="BC76">
            <v>-20070</v>
          </cell>
          <cell r="BD76">
            <v>0</v>
          </cell>
          <cell r="BE76">
            <v>-43750</v>
          </cell>
          <cell r="BF76">
            <v>0</v>
          </cell>
          <cell r="BG76">
            <v>0</v>
          </cell>
          <cell r="BH76">
            <v>-62600</v>
          </cell>
          <cell r="BI76">
            <v>-2137050</v>
          </cell>
          <cell r="BJ76">
            <v>-424679.25</v>
          </cell>
          <cell r="BK76">
            <v>0</v>
          </cell>
          <cell r="BL76">
            <v>-3000000</v>
          </cell>
          <cell r="BM76">
            <v>0</v>
          </cell>
          <cell r="BN76">
            <v>0</v>
          </cell>
          <cell r="BO76">
            <v>-1052370.6000000001</v>
          </cell>
          <cell r="BP76">
            <v>-40500</v>
          </cell>
          <cell r="BQ76">
            <v>-37312.29</v>
          </cell>
          <cell r="BR76">
            <v>0</v>
          </cell>
          <cell r="BS76">
            <v>-160347</v>
          </cell>
          <cell r="BT76">
            <v>0</v>
          </cell>
          <cell r="BU76">
            <v>0</v>
          </cell>
          <cell r="BV76">
            <v>0</v>
          </cell>
          <cell r="BW76">
            <v>-168840</v>
          </cell>
          <cell r="BX76">
            <v>0</v>
          </cell>
          <cell r="BY76">
            <v>0</v>
          </cell>
          <cell r="BZ76">
            <v>0</v>
          </cell>
          <cell r="CA76">
            <v>-1480</v>
          </cell>
          <cell r="CB76">
            <v>0</v>
          </cell>
          <cell r="CC76">
            <v>0</v>
          </cell>
          <cell r="CD76">
            <v>-18020</v>
          </cell>
          <cell r="CE76">
            <v>0</v>
          </cell>
          <cell r="CF76">
            <v>-5585910</v>
          </cell>
          <cell r="CG76">
            <v>0</v>
          </cell>
          <cell r="CH76">
            <v>-87450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-133753.18</v>
          </cell>
          <cell r="CN76">
            <v>-53600.13</v>
          </cell>
          <cell r="CO76">
            <v>0</v>
          </cell>
          <cell r="CP76">
            <v>-20000</v>
          </cell>
          <cell r="CQ76">
            <v>617182.5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</row>
        <row r="77">
          <cell r="B77" t="str">
            <v>0476</v>
          </cell>
          <cell r="D77">
            <v>1512977542.23</v>
          </cell>
          <cell r="E77">
            <v>198700719.42000002</v>
          </cell>
          <cell r="F77">
            <v>-13009113.009999998</v>
          </cell>
          <cell r="G77">
            <v>63426180.590000004</v>
          </cell>
          <cell r="H77">
            <v>340438849.09999996</v>
          </cell>
          <cell r="I77">
            <v>93530268.000000015</v>
          </cell>
          <cell r="J77">
            <v>24199998.640000001</v>
          </cell>
          <cell r="K77">
            <v>6744204.6200000001</v>
          </cell>
          <cell r="L77">
            <v>544555.81000000006</v>
          </cell>
          <cell r="M77">
            <v>29093576.289999999</v>
          </cell>
          <cell r="N77">
            <v>55098155.830000006</v>
          </cell>
          <cell r="O77">
            <v>90357522.689999998</v>
          </cell>
          <cell r="P77">
            <v>110623665.94</v>
          </cell>
          <cell r="Q77">
            <v>33123380.410000004</v>
          </cell>
          <cell r="R77">
            <v>0</v>
          </cell>
          <cell r="S77">
            <v>29777755.949999999</v>
          </cell>
          <cell r="T77">
            <v>0</v>
          </cell>
          <cell r="U77">
            <v>8891286.8699999992</v>
          </cell>
          <cell r="V77">
            <v>24743768.129999999</v>
          </cell>
          <cell r="W77">
            <v>965029.28</v>
          </cell>
          <cell r="X77">
            <v>66617708.149999999</v>
          </cell>
          <cell r="Y77">
            <v>225623402.50999999</v>
          </cell>
          <cell r="Z77">
            <v>-6439478.4700000007</v>
          </cell>
          <cell r="AA77">
            <v>3170670.64</v>
          </cell>
          <cell r="AB77">
            <v>158962859.82999998</v>
          </cell>
          <cell r="AC77">
            <v>11486528.869999999</v>
          </cell>
          <cell r="AD77">
            <v>1509172.6</v>
          </cell>
          <cell r="AE77">
            <v>8939983.9900000002</v>
          </cell>
          <cell r="AF77">
            <v>1502773.97</v>
          </cell>
          <cell r="AG77">
            <v>50000000</v>
          </cell>
          <cell r="AH77">
            <v>110280095.48999999</v>
          </cell>
          <cell r="AI77">
            <v>20376016.620000001</v>
          </cell>
          <cell r="AJ77">
            <v>204360.34</v>
          </cell>
          <cell r="AK77">
            <v>255463.67999999999</v>
          </cell>
          <cell r="AL77">
            <v>972300.47999998927</v>
          </cell>
          <cell r="AM77">
            <v>10972808.67</v>
          </cell>
          <cell r="AN77">
            <v>42913479.979999997</v>
          </cell>
          <cell r="AO77">
            <v>17441488.949999999</v>
          </cell>
          <cell r="AP77">
            <v>-201961.22</v>
          </cell>
          <cell r="AQ77">
            <v>0</v>
          </cell>
          <cell r="AR77">
            <v>5939036.0099999998</v>
          </cell>
          <cell r="AS77">
            <v>12197815.560000001</v>
          </cell>
          <cell r="AT77">
            <v>7371953.3700000001</v>
          </cell>
          <cell r="AU77">
            <v>46701897.32</v>
          </cell>
          <cell r="AV77">
            <v>392762380.52999997</v>
          </cell>
          <cell r="AW77">
            <v>156058353.85000002</v>
          </cell>
          <cell r="AX77">
            <v>2078186.81</v>
          </cell>
          <cell r="AY77">
            <v>120259426.2</v>
          </cell>
          <cell r="AZ77">
            <v>7418825.4800000004</v>
          </cell>
          <cell r="BA77">
            <v>5302249.51</v>
          </cell>
          <cell r="BB77">
            <v>-82191.839999988675</v>
          </cell>
          <cell r="BC77">
            <v>502515.07</v>
          </cell>
          <cell r="BD77">
            <v>-39597829.909999996</v>
          </cell>
          <cell r="BE77">
            <v>2394172.98</v>
          </cell>
          <cell r="BF77">
            <v>3045763.34</v>
          </cell>
          <cell r="BG77">
            <v>3021156.16</v>
          </cell>
          <cell r="BH77">
            <v>0</v>
          </cell>
          <cell r="BI77">
            <v>1024953.43</v>
          </cell>
          <cell r="BJ77">
            <v>2079179.56</v>
          </cell>
          <cell r="BK77">
            <v>0</v>
          </cell>
          <cell r="BL77">
            <v>736231.94</v>
          </cell>
          <cell r="BM77">
            <v>9264924.370000001</v>
          </cell>
          <cell r="BN77">
            <v>35183288.920000002</v>
          </cell>
          <cell r="BO77">
            <v>11700284.6</v>
          </cell>
          <cell r="BP77">
            <v>9077671.2300000004</v>
          </cell>
          <cell r="BQ77">
            <v>21799921.52</v>
          </cell>
          <cell r="BR77">
            <v>50391392.299999997</v>
          </cell>
          <cell r="BS77">
            <v>55595153.090000004</v>
          </cell>
          <cell r="BT77">
            <v>477773.97</v>
          </cell>
          <cell r="BU77">
            <v>4884885.67</v>
          </cell>
          <cell r="BV77">
            <v>0</v>
          </cell>
          <cell r="BW77">
            <v>8412343.6500000004</v>
          </cell>
          <cell r="BX77">
            <v>-5681542.5800000001</v>
          </cell>
          <cell r="BY77">
            <v>21505040.190000001</v>
          </cell>
          <cell r="BZ77">
            <v>42330485.560000002</v>
          </cell>
          <cell r="CA77">
            <v>0</v>
          </cell>
          <cell r="CB77">
            <v>-500000</v>
          </cell>
          <cell r="CC77">
            <v>-1153049.3</v>
          </cell>
          <cell r="CD77">
            <v>673.86</v>
          </cell>
          <cell r="CE77">
            <v>0</v>
          </cell>
          <cell r="CF77">
            <v>2030759.55</v>
          </cell>
          <cell r="CG77">
            <v>5784789.6799999997</v>
          </cell>
          <cell r="CH77">
            <v>23849145.800000001</v>
          </cell>
          <cell r="CI77">
            <v>0</v>
          </cell>
          <cell r="CJ77">
            <v>3025631.51</v>
          </cell>
          <cell r="CK77">
            <v>0</v>
          </cell>
          <cell r="CL77">
            <v>-3057.5299999997951</v>
          </cell>
          <cell r="CM77">
            <v>6043939.7199999997</v>
          </cell>
          <cell r="CN77">
            <v>5523097.4699999997</v>
          </cell>
          <cell r="CO77">
            <v>15652329.92</v>
          </cell>
          <cell r="CP77">
            <v>6047926.8499999996</v>
          </cell>
          <cell r="CQ77">
            <v>1407915.06</v>
          </cell>
          <cell r="CR77">
            <v>-184.93</v>
          </cell>
          <cell r="CS77">
            <v>0</v>
          </cell>
          <cell r="CT77">
            <v>-553688.77</v>
          </cell>
          <cell r="CU77">
            <v>0</v>
          </cell>
          <cell r="CV77">
            <v>0</v>
          </cell>
          <cell r="CW77">
            <v>0</v>
          </cell>
          <cell r="CX77">
            <v>258147.77</v>
          </cell>
          <cell r="CY77">
            <v>-17948789.98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38178953705.669998</v>
          </cell>
          <cell r="DG77">
            <v>0</v>
          </cell>
          <cell r="DH77">
            <v>0</v>
          </cell>
          <cell r="DI77">
            <v>0</v>
          </cell>
          <cell r="DJ77">
            <v>0</v>
          </cell>
        </row>
        <row r="78">
          <cell r="B78" t="str">
            <v>0511</v>
          </cell>
          <cell r="D78">
            <v>146123.22</v>
          </cell>
          <cell r="E78">
            <v>-28625.46</v>
          </cell>
          <cell r="F78">
            <v>23500</v>
          </cell>
          <cell r="G78">
            <v>588985</v>
          </cell>
          <cell r="H78">
            <v>53000</v>
          </cell>
          <cell r="I78">
            <v>5472000</v>
          </cell>
          <cell r="J78">
            <v>103750</v>
          </cell>
          <cell r="K78">
            <v>10209047</v>
          </cell>
          <cell r="L78">
            <v>60000</v>
          </cell>
          <cell r="M78">
            <v>-372600</v>
          </cell>
          <cell r="N78">
            <v>29575114</v>
          </cell>
          <cell r="O78">
            <v>3843000</v>
          </cell>
          <cell r="P78">
            <v>32000</v>
          </cell>
          <cell r="Q78">
            <v>0</v>
          </cell>
          <cell r="R78">
            <v>0</v>
          </cell>
          <cell r="S78">
            <v>47500</v>
          </cell>
          <cell r="T78">
            <v>3806665.46</v>
          </cell>
          <cell r="U78">
            <v>113000</v>
          </cell>
          <cell r="V78">
            <v>0</v>
          </cell>
          <cell r="W78">
            <v>5246693</v>
          </cell>
          <cell r="X78">
            <v>0</v>
          </cell>
          <cell r="Y78">
            <v>-669265</v>
          </cell>
          <cell r="Z78">
            <v>0</v>
          </cell>
          <cell r="AA78">
            <v>33000</v>
          </cell>
          <cell r="AB78">
            <v>108000</v>
          </cell>
          <cell r="AC78">
            <v>0</v>
          </cell>
          <cell r="AD78">
            <v>-100330</v>
          </cell>
          <cell r="AE78">
            <v>25000</v>
          </cell>
          <cell r="AF78">
            <v>55000</v>
          </cell>
          <cell r="AG78">
            <v>392800</v>
          </cell>
          <cell r="AH78">
            <v>0</v>
          </cell>
          <cell r="AI78">
            <v>4000</v>
          </cell>
          <cell r="AJ78">
            <v>3000</v>
          </cell>
          <cell r="AK78">
            <v>68000</v>
          </cell>
          <cell r="AL78">
            <v>0</v>
          </cell>
          <cell r="AM78">
            <v>25000</v>
          </cell>
          <cell r="AN78">
            <v>80000</v>
          </cell>
          <cell r="AO78">
            <v>4615000</v>
          </cell>
          <cell r="AP78">
            <v>4010000</v>
          </cell>
          <cell r="AQ78">
            <v>0</v>
          </cell>
          <cell r="AR78">
            <v>0</v>
          </cell>
          <cell r="AS78">
            <v>10000</v>
          </cell>
          <cell r="AT78">
            <v>13500</v>
          </cell>
          <cell r="AU78">
            <v>16000</v>
          </cell>
          <cell r="AV78">
            <v>0</v>
          </cell>
          <cell r="AW78">
            <v>8500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-19198707.699999999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</row>
        <row r="79">
          <cell r="B79" t="str">
            <v>0515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-103114.5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13938112.039999999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-63240775.619999997</v>
          </cell>
          <cell r="DG79">
            <v>0</v>
          </cell>
          <cell r="DH79">
            <v>0</v>
          </cell>
          <cell r="DI79">
            <v>0</v>
          </cell>
          <cell r="DJ79">
            <v>0</v>
          </cell>
        </row>
        <row r="80">
          <cell r="B80" t="str">
            <v>0521</v>
          </cell>
          <cell r="D80">
            <v>99450</v>
          </cell>
          <cell r="E80">
            <v>-4157894.91</v>
          </cell>
          <cell r="F80">
            <v>18751</v>
          </cell>
          <cell r="G80">
            <v>41100</v>
          </cell>
          <cell r="H80">
            <v>36900</v>
          </cell>
          <cell r="I80">
            <v>42000</v>
          </cell>
          <cell r="J80">
            <v>98900</v>
          </cell>
          <cell r="K80">
            <v>22200</v>
          </cell>
          <cell r="L80">
            <v>41850</v>
          </cell>
          <cell r="M80">
            <v>10350</v>
          </cell>
          <cell r="N80">
            <v>15450</v>
          </cell>
          <cell r="O80">
            <v>62400</v>
          </cell>
          <cell r="P80">
            <v>18450</v>
          </cell>
          <cell r="Q80">
            <v>58350</v>
          </cell>
          <cell r="R80">
            <v>3000</v>
          </cell>
          <cell r="S80">
            <v>4050</v>
          </cell>
          <cell r="T80">
            <v>45600</v>
          </cell>
          <cell r="U80">
            <v>23700</v>
          </cell>
          <cell r="V80">
            <v>14100</v>
          </cell>
          <cell r="W80">
            <v>39000</v>
          </cell>
          <cell r="X80">
            <v>11850</v>
          </cell>
          <cell r="Y80">
            <v>31050</v>
          </cell>
          <cell r="Z80">
            <v>33000</v>
          </cell>
          <cell r="AA80">
            <v>-416275.5</v>
          </cell>
          <cell r="AB80">
            <v>34650</v>
          </cell>
          <cell r="AC80">
            <v>13200</v>
          </cell>
          <cell r="AD80">
            <v>13350</v>
          </cell>
          <cell r="AE80">
            <v>39150</v>
          </cell>
          <cell r="AF80">
            <v>15750</v>
          </cell>
          <cell r="AG80">
            <v>8850</v>
          </cell>
          <cell r="AH80">
            <v>24900</v>
          </cell>
          <cell r="AI80">
            <v>6000</v>
          </cell>
          <cell r="AJ80">
            <v>11100</v>
          </cell>
          <cell r="AK80">
            <v>35850</v>
          </cell>
          <cell r="AL80">
            <v>16350</v>
          </cell>
          <cell r="AM80">
            <v>14250</v>
          </cell>
          <cell r="AN80">
            <v>14100</v>
          </cell>
          <cell r="AO80">
            <v>21450</v>
          </cell>
          <cell r="AP80">
            <v>5550</v>
          </cell>
          <cell r="AQ80">
            <v>6450</v>
          </cell>
          <cell r="AR80">
            <v>10500</v>
          </cell>
          <cell r="AS80">
            <v>17550</v>
          </cell>
          <cell r="AT80">
            <v>17100</v>
          </cell>
          <cell r="AU80">
            <v>38550</v>
          </cell>
          <cell r="AV80">
            <v>20550</v>
          </cell>
          <cell r="AW80">
            <v>6900</v>
          </cell>
          <cell r="AX80">
            <v>6600</v>
          </cell>
          <cell r="AY80">
            <v>19500</v>
          </cell>
          <cell r="AZ80">
            <v>7200</v>
          </cell>
          <cell r="BA80">
            <v>7950</v>
          </cell>
          <cell r="BB80">
            <v>13950</v>
          </cell>
          <cell r="BC80">
            <v>6600</v>
          </cell>
          <cell r="BD80">
            <v>4950</v>
          </cell>
          <cell r="BE80">
            <v>7650</v>
          </cell>
          <cell r="BF80">
            <v>2250</v>
          </cell>
          <cell r="BG80">
            <v>13350</v>
          </cell>
          <cell r="BH80">
            <v>6900</v>
          </cell>
          <cell r="BI80">
            <v>9450</v>
          </cell>
          <cell r="BJ80">
            <v>5850</v>
          </cell>
          <cell r="BK80">
            <v>22050</v>
          </cell>
          <cell r="BL80">
            <v>11250</v>
          </cell>
          <cell r="BM80">
            <v>10950</v>
          </cell>
          <cell r="BN80">
            <v>3150</v>
          </cell>
          <cell r="BO80">
            <v>14400</v>
          </cell>
          <cell r="BP80">
            <v>5850</v>
          </cell>
          <cell r="BQ80">
            <v>6750</v>
          </cell>
          <cell r="BR80">
            <v>19950</v>
          </cell>
          <cell r="BS80">
            <v>16500</v>
          </cell>
          <cell r="BT80">
            <v>10950</v>
          </cell>
          <cell r="BU80">
            <v>13500</v>
          </cell>
          <cell r="BV80">
            <v>1350</v>
          </cell>
          <cell r="BW80">
            <v>12900</v>
          </cell>
          <cell r="BX80">
            <v>11250</v>
          </cell>
          <cell r="BY80">
            <v>19650</v>
          </cell>
          <cell r="BZ80">
            <v>18950</v>
          </cell>
          <cell r="CA80">
            <v>1950</v>
          </cell>
          <cell r="CB80">
            <v>12600</v>
          </cell>
          <cell r="CC80">
            <v>12300</v>
          </cell>
          <cell r="CD80">
            <v>4650</v>
          </cell>
          <cell r="CE80">
            <v>9400</v>
          </cell>
          <cell r="CF80">
            <v>6000</v>
          </cell>
          <cell r="CG80">
            <v>5850</v>
          </cell>
          <cell r="CH80">
            <v>10350</v>
          </cell>
          <cell r="CI80">
            <v>20250</v>
          </cell>
          <cell r="CJ80">
            <v>14700</v>
          </cell>
          <cell r="CK80">
            <v>18450</v>
          </cell>
          <cell r="CL80">
            <v>19350</v>
          </cell>
          <cell r="CM80">
            <v>11100</v>
          </cell>
          <cell r="CN80">
            <v>6300</v>
          </cell>
          <cell r="CO80">
            <v>3450</v>
          </cell>
          <cell r="CP80">
            <v>11250</v>
          </cell>
          <cell r="CQ80">
            <v>8250</v>
          </cell>
          <cell r="CR80">
            <v>6750</v>
          </cell>
          <cell r="CS80">
            <v>0</v>
          </cell>
          <cell r="CT80">
            <v>7500</v>
          </cell>
          <cell r="CU80">
            <v>5250</v>
          </cell>
          <cell r="CV80">
            <v>0</v>
          </cell>
          <cell r="CW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241015.98</v>
          </cell>
          <cell r="DG80">
            <v>0</v>
          </cell>
          <cell r="DH80">
            <v>0</v>
          </cell>
          <cell r="DI80">
            <v>0</v>
          </cell>
          <cell r="DJ80">
            <v>0</v>
          </cell>
        </row>
        <row r="81">
          <cell r="B81" t="str">
            <v>0541</v>
          </cell>
          <cell r="D81">
            <v>-1518128487.1400001</v>
          </cell>
          <cell r="E81">
            <v>11789856835.640001</v>
          </cell>
          <cell r="F81">
            <v>-131886461.3</v>
          </cell>
          <cell r="G81">
            <v>6442212326.75</v>
          </cell>
          <cell r="H81">
            <v>-139097687.05000001</v>
          </cell>
          <cell r="I81">
            <v>-100382940.22</v>
          </cell>
          <cell r="J81">
            <v>-16152553652.630001</v>
          </cell>
          <cell r="K81">
            <v>6778012545.0999994</v>
          </cell>
          <cell r="L81">
            <v>-230275966.17000002</v>
          </cell>
          <cell r="M81">
            <v>-52506310.020000003</v>
          </cell>
          <cell r="N81">
            <v>-7117903.6600000001</v>
          </cell>
          <cell r="O81">
            <v>-234879081.03</v>
          </cell>
          <cell r="P81">
            <v>-38951483.759999998</v>
          </cell>
          <cell r="Q81">
            <v>-183441102.38</v>
          </cell>
          <cell r="R81">
            <v>-2898.87</v>
          </cell>
          <cell r="S81">
            <v>-55279074.310000002</v>
          </cell>
          <cell r="T81">
            <v>-13861345.68</v>
          </cell>
          <cell r="U81">
            <v>-130718024.5</v>
          </cell>
          <cell r="V81">
            <v>-100107530.89</v>
          </cell>
          <cell r="W81">
            <v>-439436790.68000001</v>
          </cell>
          <cell r="X81">
            <v>-18871367.899999999</v>
          </cell>
          <cell r="Y81">
            <v>-6437104126.6500006</v>
          </cell>
          <cell r="Z81">
            <v>-57291728.590000004</v>
          </cell>
          <cell r="AA81">
            <v>-48046162.740000002</v>
          </cell>
          <cell r="AB81">
            <v>-22382379.280000001</v>
          </cell>
          <cell r="AC81">
            <v>-96665493.620000005</v>
          </cell>
          <cell r="AD81">
            <v>-9992709.3300000001</v>
          </cell>
          <cell r="AE81">
            <v>-91423527.829999998</v>
          </cell>
          <cell r="AF81">
            <v>-265072065.75</v>
          </cell>
          <cell r="AG81">
            <v>-15024309.960000001</v>
          </cell>
          <cell r="AH81">
            <v>-29316109.18</v>
          </cell>
          <cell r="AI81">
            <v>-159861418.21000001</v>
          </cell>
          <cell r="AJ81">
            <v>-76.53</v>
          </cell>
          <cell r="AK81">
            <v>-51576025.920000002</v>
          </cell>
          <cell r="AL81">
            <v>-32472222.449999999</v>
          </cell>
          <cell r="AM81">
            <v>-1639023.34</v>
          </cell>
          <cell r="AN81">
            <v>-187671077.27000001</v>
          </cell>
          <cell r="AO81">
            <v>-168530482.15000001</v>
          </cell>
          <cell r="AP81">
            <v>-16956281.690000001</v>
          </cell>
          <cell r="AQ81">
            <v>-42454184.82</v>
          </cell>
          <cell r="AR81">
            <v>162134389.94999999</v>
          </cell>
          <cell r="AS81">
            <v>-38117229.159999996</v>
          </cell>
          <cell r="AT81">
            <v>-74777849.599999994</v>
          </cell>
          <cell r="AU81">
            <v>-197338086.80000001</v>
          </cell>
          <cell r="AV81">
            <v>-191613576.81</v>
          </cell>
          <cell r="AW81">
            <v>-49198163.700000003</v>
          </cell>
          <cell r="AX81">
            <v>-2478773.14</v>
          </cell>
          <cell r="AY81">
            <v>-88528167.019999996</v>
          </cell>
          <cell r="AZ81">
            <v>-38504935.329999998</v>
          </cell>
          <cell r="BA81">
            <v>-55659429.509999998</v>
          </cell>
          <cell r="BB81">
            <v>-46235317.350000001</v>
          </cell>
          <cell r="BC81">
            <v>-48993.11</v>
          </cell>
          <cell r="BD81">
            <v>-7507652.04</v>
          </cell>
          <cell r="BE81">
            <v>-8608392.6600000001</v>
          </cell>
          <cell r="BF81">
            <v>-6706681.8300000001</v>
          </cell>
          <cell r="BG81">
            <v>-27815250.530000001</v>
          </cell>
          <cell r="BH81">
            <v>-242.59</v>
          </cell>
          <cell r="BI81">
            <v>-25360349.75</v>
          </cell>
          <cell r="BJ81">
            <v>-130654344.61000001</v>
          </cell>
          <cell r="BK81">
            <v>-235102.75</v>
          </cell>
          <cell r="BL81">
            <v>-49079887.920000002</v>
          </cell>
          <cell r="BM81">
            <v>-259550753.88999999</v>
          </cell>
          <cell r="BN81">
            <v>-1601487.4</v>
          </cell>
          <cell r="BO81">
            <v>-78298698.579999998</v>
          </cell>
          <cell r="BP81">
            <v>-32325519.149999999</v>
          </cell>
          <cell r="BQ81">
            <v>-6128040.5899999999</v>
          </cell>
          <cell r="BR81">
            <v>-89608296.310000002</v>
          </cell>
          <cell r="BS81">
            <v>-66785814</v>
          </cell>
          <cell r="BT81">
            <v>-192742614.36000001</v>
          </cell>
          <cell r="BU81">
            <v>-217579333.42000002</v>
          </cell>
          <cell r="BV81">
            <v>-7819288.4900000002</v>
          </cell>
          <cell r="BW81">
            <v>-241260.91</v>
          </cell>
          <cell r="BX81">
            <v>-12521373.699999999</v>
          </cell>
          <cell r="BY81">
            <v>-8441456.8399999999</v>
          </cell>
          <cell r="BZ81">
            <v>-55889408.980000004</v>
          </cell>
          <cell r="CA81">
            <v>-57065990.030000001</v>
          </cell>
          <cell r="CB81">
            <v>-130.28</v>
          </cell>
          <cell r="CC81">
            <v>-38527089.509999998</v>
          </cell>
          <cell r="CD81">
            <v>-31354114.870000001</v>
          </cell>
          <cell r="CE81">
            <v>-113308005.64</v>
          </cell>
          <cell r="CF81">
            <v>-37758051.210000001</v>
          </cell>
          <cell r="CG81">
            <v>-136306876.34999999</v>
          </cell>
          <cell r="CH81">
            <v>-142001628.74000001</v>
          </cell>
          <cell r="CI81">
            <v>-11741702</v>
          </cell>
          <cell r="CJ81">
            <v>-217871194.88999999</v>
          </cell>
          <cell r="CK81">
            <v>-73894364.489999995</v>
          </cell>
          <cell r="CL81">
            <v>-115605822.43000001</v>
          </cell>
          <cell r="CM81">
            <v>-96652466.799999997</v>
          </cell>
          <cell r="CN81">
            <v>-36037785.479999997</v>
          </cell>
          <cell r="CO81">
            <v>-12301021.68</v>
          </cell>
          <cell r="CP81">
            <v>-7984089.75</v>
          </cell>
          <cell r="CQ81">
            <v>-52388583.920000002</v>
          </cell>
          <cell r="CR81">
            <v>-2131675</v>
          </cell>
          <cell r="CS81">
            <v>0</v>
          </cell>
          <cell r="CT81">
            <v>-12464000</v>
          </cell>
          <cell r="CU81">
            <v>-12666730.25</v>
          </cell>
          <cell r="CV81">
            <v>0</v>
          </cell>
          <cell r="CW81">
            <v>0</v>
          </cell>
          <cell r="CX81">
            <v>0</v>
          </cell>
          <cell r="CY81">
            <v>0</v>
          </cell>
          <cell r="CZ81">
            <v>0</v>
          </cell>
          <cell r="DA81">
            <v>0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13162418880.209997</v>
          </cell>
          <cell r="DG81">
            <v>0</v>
          </cell>
          <cell r="DH81">
            <v>0</v>
          </cell>
          <cell r="DI81">
            <v>0</v>
          </cell>
          <cell r="DJ81">
            <v>0</v>
          </cell>
        </row>
        <row r="82">
          <cell r="B82" t="str">
            <v>4501</v>
          </cell>
          <cell r="D82">
            <v>-236325</v>
          </cell>
          <cell r="E82">
            <v>-15937817.5</v>
          </cell>
          <cell r="F82">
            <v>-375107.06</v>
          </cell>
          <cell r="G82">
            <v>-2803797.33</v>
          </cell>
          <cell r="H82">
            <v>-2054548.4</v>
          </cell>
          <cell r="I82">
            <v>-1245585.24</v>
          </cell>
          <cell r="J82">
            <v>-4088555.88</v>
          </cell>
          <cell r="K82">
            <v>-1048073.01</v>
          </cell>
          <cell r="L82">
            <v>-254554</v>
          </cell>
          <cell r="M82">
            <v>-41204</v>
          </cell>
          <cell r="N82">
            <v>-200487</v>
          </cell>
          <cell r="O82">
            <v>-62782019.810000002</v>
          </cell>
          <cell r="P82">
            <v>-8883739.5999999996</v>
          </cell>
          <cell r="Q82">
            <v>-130821.47</v>
          </cell>
          <cell r="R82">
            <v>0</v>
          </cell>
          <cell r="S82">
            <v>-128127</v>
          </cell>
          <cell r="T82">
            <v>-55933</v>
          </cell>
          <cell r="U82">
            <v>-113119</v>
          </cell>
          <cell r="V82">
            <v>-128918</v>
          </cell>
          <cell r="W82">
            <v>-1037735</v>
          </cell>
          <cell r="X82">
            <v>-832785.99</v>
          </cell>
          <cell r="Y82">
            <v>-98562</v>
          </cell>
          <cell r="Z82">
            <v>-12840</v>
          </cell>
          <cell r="AA82">
            <v>-64213</v>
          </cell>
          <cell r="AB82">
            <v>-18070.28</v>
          </cell>
          <cell r="AC82">
            <v>-5177.95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-67748.673999999999</v>
          </cell>
          <cell r="AM82">
            <v>0</v>
          </cell>
          <cell r="AN82">
            <v>0</v>
          </cell>
          <cell r="AO82">
            <v>-15037.538</v>
          </cell>
          <cell r="AP82">
            <v>-679.9</v>
          </cell>
          <cell r="AQ82">
            <v>0</v>
          </cell>
          <cell r="AR82">
            <v>0</v>
          </cell>
          <cell r="AS82">
            <v>-338050.08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-9864.1509999999998</v>
          </cell>
          <cell r="AZ82">
            <v>-108532.5</v>
          </cell>
          <cell r="BA82">
            <v>0</v>
          </cell>
          <cell r="BB82">
            <v>-136269.74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906.32</v>
          </cell>
          <cell r="BM82">
            <v>0</v>
          </cell>
          <cell r="BN82">
            <v>-959396.64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-1692834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-136.19999999999999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</row>
        <row r="83">
          <cell r="B83" t="str">
            <v>5046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11500000000</v>
          </cell>
          <cell r="DG83">
            <v>0</v>
          </cell>
          <cell r="DH83">
            <v>0</v>
          </cell>
          <cell r="DI83">
            <v>0</v>
          </cell>
          <cell r="DJ83">
            <v>0</v>
          </cell>
        </row>
        <row r="84">
          <cell r="B84" t="str">
            <v>5057</v>
          </cell>
          <cell r="D84">
            <v>-913357.72</v>
          </cell>
          <cell r="E84">
            <v>0</v>
          </cell>
          <cell r="F84">
            <v>0</v>
          </cell>
          <cell r="G84">
            <v>-36767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-134925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367759.23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3115625000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</row>
        <row r="85">
          <cell r="B85" t="str">
            <v>5080</v>
          </cell>
          <cell r="D85">
            <v>321565227.14300001</v>
          </cell>
          <cell r="E85">
            <v>1175086640.4170001</v>
          </cell>
          <cell r="F85">
            <v>115357421.771</v>
          </cell>
          <cell r="G85">
            <v>103671547.52</v>
          </cell>
          <cell r="H85">
            <v>49300660.399999999</v>
          </cell>
          <cell r="I85">
            <v>60773187.149999999</v>
          </cell>
          <cell r="J85">
            <v>104270647.79000001</v>
          </cell>
          <cell r="K85">
            <v>11726928.25</v>
          </cell>
          <cell r="L85">
            <v>85669106.325000003</v>
          </cell>
          <cell r="M85">
            <v>5712583.8600000003</v>
          </cell>
          <cell r="N85">
            <v>17385915.02</v>
          </cell>
          <cell r="O85">
            <v>77429339.811000004</v>
          </cell>
          <cell r="P85">
            <v>24740983.405999999</v>
          </cell>
          <cell r="Q85">
            <v>29141263.373</v>
          </cell>
          <cell r="R85">
            <v>1895878.67</v>
          </cell>
          <cell r="S85">
            <v>1309891.0900000001</v>
          </cell>
          <cell r="T85">
            <v>3006259.14</v>
          </cell>
          <cell r="U85">
            <v>13280853.76</v>
          </cell>
          <cell r="V85">
            <v>9650431.5429999996</v>
          </cell>
          <cell r="W85">
            <v>3710207.7</v>
          </cell>
          <cell r="X85">
            <v>63374275.336999997</v>
          </cell>
          <cell r="Y85">
            <v>46897704.219999999</v>
          </cell>
          <cell r="Z85">
            <v>2687801.8319999999</v>
          </cell>
          <cell r="AA85">
            <v>24221588.82</v>
          </cell>
          <cell r="AB85">
            <v>5627342.1399999997</v>
          </cell>
          <cell r="AC85">
            <v>1306950</v>
          </cell>
          <cell r="AD85">
            <v>18402265.73</v>
          </cell>
          <cell r="AE85">
            <v>17988343.07</v>
          </cell>
          <cell r="AF85">
            <v>2999611.44</v>
          </cell>
          <cell r="AG85">
            <v>1045946.8</v>
          </cell>
          <cell r="AH85">
            <v>53958792.425999999</v>
          </cell>
          <cell r="AI85">
            <v>6558598.6399999997</v>
          </cell>
          <cell r="AJ85">
            <v>38964407.740000002</v>
          </cell>
          <cell r="AK85">
            <v>15980529.118000001</v>
          </cell>
          <cell r="AL85">
            <v>8234051.8600000003</v>
          </cell>
          <cell r="AM85">
            <v>22376217.52</v>
          </cell>
          <cell r="AN85">
            <v>16093971.57</v>
          </cell>
          <cell r="AO85">
            <v>19994067.18</v>
          </cell>
          <cell r="AP85">
            <v>3912275.81</v>
          </cell>
          <cell r="AQ85">
            <v>1575568.95</v>
          </cell>
          <cell r="AR85">
            <v>0</v>
          </cell>
          <cell r="AS85">
            <v>4171414.34</v>
          </cell>
          <cell r="AT85">
            <v>103473315.95999999</v>
          </cell>
          <cell r="AU85">
            <v>36180261.560000002</v>
          </cell>
          <cell r="AV85">
            <v>23063919.774</v>
          </cell>
          <cell r="AW85">
            <v>463120.67</v>
          </cell>
          <cell r="AX85">
            <v>3309519.22</v>
          </cell>
          <cell r="AY85">
            <v>69680629.363999993</v>
          </cell>
          <cell r="AZ85">
            <v>0</v>
          </cell>
          <cell r="BA85">
            <v>3175800.83</v>
          </cell>
          <cell r="BB85">
            <v>70633014.870000005</v>
          </cell>
          <cell r="BC85">
            <v>36414348.800999999</v>
          </cell>
          <cell r="BD85">
            <v>349790.08</v>
          </cell>
          <cell r="BE85">
            <v>2685660.69</v>
          </cell>
          <cell r="BF85">
            <v>164347.95000000001</v>
          </cell>
          <cell r="BG85">
            <v>434668.11</v>
          </cell>
          <cell r="BH85">
            <v>1216572.1399999999</v>
          </cell>
          <cell r="BI85">
            <v>0</v>
          </cell>
          <cell r="BJ85">
            <v>0</v>
          </cell>
          <cell r="BK85">
            <v>398722.6</v>
          </cell>
          <cell r="BL85">
            <v>5158468.6100000003</v>
          </cell>
          <cell r="BM85">
            <v>5607972.3099999996</v>
          </cell>
          <cell r="BN85">
            <v>993097.49</v>
          </cell>
          <cell r="BO85">
            <v>209.1</v>
          </cell>
          <cell r="BP85">
            <v>2118284.7009999999</v>
          </cell>
          <cell r="BQ85">
            <v>11674677.334000001</v>
          </cell>
          <cell r="BR85">
            <v>24800341.359999999</v>
          </cell>
          <cell r="BS85">
            <v>5657837.25</v>
          </cell>
          <cell r="BT85">
            <v>15206362.91</v>
          </cell>
          <cell r="BU85">
            <v>23468619.09</v>
          </cell>
          <cell r="BV85">
            <v>521087.35</v>
          </cell>
          <cell r="BW85">
            <v>0</v>
          </cell>
          <cell r="BX85">
            <v>9718595.0600000005</v>
          </cell>
          <cell r="BY85">
            <v>0</v>
          </cell>
          <cell r="BZ85">
            <v>0</v>
          </cell>
          <cell r="CA85">
            <v>870265.05</v>
          </cell>
          <cell r="CB85">
            <v>142119.51999999999</v>
          </cell>
          <cell r="CC85">
            <v>20648727.129999999</v>
          </cell>
          <cell r="CD85">
            <v>43096928.729999997</v>
          </cell>
          <cell r="CE85">
            <v>6113758.1900000004</v>
          </cell>
          <cell r="CF85">
            <v>20748203.25</v>
          </cell>
          <cell r="CG85">
            <v>402699.25</v>
          </cell>
          <cell r="CH85">
            <v>5260560.9689999996</v>
          </cell>
          <cell r="CI85">
            <v>0</v>
          </cell>
          <cell r="CJ85">
            <v>64966686.259999998</v>
          </cell>
          <cell r="CK85">
            <v>88275873.349999994</v>
          </cell>
          <cell r="CL85">
            <v>2019259.99</v>
          </cell>
          <cell r="CM85">
            <v>48502921.777000003</v>
          </cell>
          <cell r="CN85">
            <v>6841848.1310000001</v>
          </cell>
          <cell r="CO85">
            <v>116535.05</v>
          </cell>
          <cell r="CP85">
            <v>0</v>
          </cell>
          <cell r="CQ85">
            <v>9331151.3619999997</v>
          </cell>
          <cell r="CR85">
            <v>0</v>
          </cell>
          <cell r="CS85">
            <v>5000</v>
          </cell>
          <cell r="CT85">
            <v>12651705.748</v>
          </cell>
          <cell r="CU85">
            <v>3091.25</v>
          </cell>
          <cell r="CV85">
            <v>0</v>
          </cell>
          <cell r="CW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  <cell r="DI85">
            <v>0</v>
          </cell>
          <cell r="DJ85">
            <v>0</v>
          </cell>
        </row>
        <row r="86">
          <cell r="B86" t="str">
            <v>5090</v>
          </cell>
          <cell r="D86">
            <v>345279918.39200002</v>
          </cell>
          <cell r="E86">
            <v>31477167.715999998</v>
          </cell>
          <cell r="F86">
            <v>74341687.640000001</v>
          </cell>
          <cell r="G86">
            <v>71609023.920000002</v>
          </cell>
          <cell r="H86">
            <v>8876.9789999999994</v>
          </cell>
          <cell r="I86">
            <v>2696776.2459999998</v>
          </cell>
          <cell r="J86">
            <v>66891903.82</v>
          </cell>
          <cell r="K86">
            <v>400</v>
          </cell>
          <cell r="L86">
            <v>105873.48</v>
          </cell>
          <cell r="M86">
            <v>494810.02</v>
          </cell>
          <cell r="N86">
            <v>200049796.99900001</v>
          </cell>
          <cell r="O86">
            <v>26776674.41</v>
          </cell>
          <cell r="P86">
            <v>0</v>
          </cell>
          <cell r="Q86">
            <v>43179.85</v>
          </cell>
          <cell r="R86">
            <v>0</v>
          </cell>
          <cell r="S86">
            <v>5715.69</v>
          </cell>
          <cell r="T86">
            <v>3813.49</v>
          </cell>
          <cell r="U86">
            <v>0</v>
          </cell>
          <cell r="V86">
            <v>65109418.710000001</v>
          </cell>
          <cell r="W86">
            <v>47.8</v>
          </cell>
          <cell r="X86">
            <v>398.57</v>
          </cell>
          <cell r="Y86">
            <v>0</v>
          </cell>
          <cell r="Z86">
            <v>0</v>
          </cell>
          <cell r="AA86">
            <v>772194.92500000005</v>
          </cell>
          <cell r="AB86">
            <v>29251.58</v>
          </cell>
          <cell r="AC86">
            <v>0</v>
          </cell>
          <cell r="AD86">
            <v>33067.839999999997</v>
          </cell>
          <cell r="AE86">
            <v>0</v>
          </cell>
          <cell r="AF86">
            <v>13293431.377</v>
          </cell>
          <cell r="AG86">
            <v>138326.69</v>
          </cell>
          <cell r="AH86">
            <v>536985.26699999999</v>
          </cell>
          <cell r="AI86">
            <v>1023996.38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4076260.7719999999</v>
          </cell>
          <cell r="AP86">
            <v>187985.62</v>
          </cell>
          <cell r="AQ86">
            <v>0</v>
          </cell>
          <cell r="AR86">
            <v>0</v>
          </cell>
          <cell r="AS86">
            <v>0</v>
          </cell>
          <cell r="AT86">
            <v>15409754.43</v>
          </cell>
          <cell r="AU86">
            <v>967722.06</v>
          </cell>
          <cell r="AV86">
            <v>44732583.939999998</v>
          </cell>
          <cell r="AW86">
            <v>0</v>
          </cell>
          <cell r="AX86">
            <v>0</v>
          </cell>
          <cell r="AY86">
            <v>0</v>
          </cell>
          <cell r="AZ86">
            <v>7118607.4900000002</v>
          </cell>
          <cell r="BA86">
            <v>464650.97</v>
          </cell>
          <cell r="BB86">
            <v>0</v>
          </cell>
          <cell r="BC86">
            <v>2337281.0499999998</v>
          </cell>
          <cell r="BD86">
            <v>5931.95</v>
          </cell>
          <cell r="BE86">
            <v>118995.72</v>
          </cell>
          <cell r="BF86">
            <v>22627.25</v>
          </cell>
          <cell r="BG86">
            <v>6464262.5599999996</v>
          </cell>
          <cell r="BH86">
            <v>0</v>
          </cell>
          <cell r="BI86">
            <v>0</v>
          </cell>
          <cell r="BJ86">
            <v>51967.02</v>
          </cell>
          <cell r="BK86">
            <v>657695.27800000005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5448419.199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5565.8</v>
          </cell>
          <cell r="BW86">
            <v>818377.69</v>
          </cell>
          <cell r="BX86">
            <v>0</v>
          </cell>
          <cell r="BY86">
            <v>7337.1</v>
          </cell>
          <cell r="BZ86">
            <v>0</v>
          </cell>
          <cell r="CA86">
            <v>0</v>
          </cell>
          <cell r="CB86">
            <v>1240403.8859999999</v>
          </cell>
          <cell r="CC86">
            <v>43500.32</v>
          </cell>
          <cell r="CD86">
            <v>652.95000000000005</v>
          </cell>
          <cell r="CE86">
            <v>0</v>
          </cell>
          <cell r="CF86">
            <v>0</v>
          </cell>
          <cell r="CG86">
            <v>0</v>
          </cell>
          <cell r="CH86">
            <v>42548821.537</v>
          </cell>
          <cell r="CI86">
            <v>46602.23</v>
          </cell>
          <cell r="CJ86">
            <v>0</v>
          </cell>
          <cell r="CK86">
            <v>0</v>
          </cell>
          <cell r="CL86">
            <v>1001014.61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7000020.79</v>
          </cell>
          <cell r="CU86">
            <v>315712.26</v>
          </cell>
          <cell r="CV86">
            <v>0</v>
          </cell>
          <cell r="CW86">
            <v>0</v>
          </cell>
          <cell r="CX86">
            <v>0</v>
          </cell>
          <cell r="CY86">
            <v>0</v>
          </cell>
          <cell r="CZ86">
            <v>0</v>
          </cell>
          <cell r="DA86">
            <v>0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226814.46</v>
          </cell>
          <cell r="DG86">
            <v>0</v>
          </cell>
          <cell r="DH86">
            <v>0</v>
          </cell>
          <cell r="DI86">
            <v>0</v>
          </cell>
          <cell r="DJ86">
            <v>0</v>
          </cell>
        </row>
        <row r="87">
          <cell r="B87" t="str">
            <v>6201</v>
          </cell>
          <cell r="D87">
            <v>14046523.016000001</v>
          </cell>
          <cell r="E87">
            <v>32323.06</v>
          </cell>
          <cell r="F87">
            <v>48200.95</v>
          </cell>
          <cell r="G87">
            <v>0</v>
          </cell>
          <cell r="H87">
            <v>0</v>
          </cell>
          <cell r="I87">
            <v>12349.54</v>
          </cell>
          <cell r="J87">
            <v>5123020.4390000002</v>
          </cell>
          <cell r="K87">
            <v>799.91</v>
          </cell>
          <cell r="L87">
            <v>241.48</v>
          </cell>
          <cell r="M87">
            <v>0</v>
          </cell>
          <cell r="N87">
            <v>4119991.7590000001</v>
          </cell>
          <cell r="O87">
            <v>309417665.73000002</v>
          </cell>
          <cell r="P87">
            <v>637887.89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62755.49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94415571.900000006</v>
          </cell>
          <cell r="AA87">
            <v>0</v>
          </cell>
          <cell r="AB87">
            <v>0</v>
          </cell>
          <cell r="AC87">
            <v>0</v>
          </cell>
          <cell r="AD87">
            <v>11525034.73</v>
          </cell>
          <cell r="AE87">
            <v>0</v>
          </cell>
          <cell r="AF87">
            <v>0</v>
          </cell>
          <cell r="AG87">
            <v>0</v>
          </cell>
          <cell r="AH87">
            <v>2630558991.3099999</v>
          </cell>
          <cell r="AI87">
            <v>865732.88</v>
          </cell>
          <cell r="AJ87">
            <v>0</v>
          </cell>
          <cell r="AK87">
            <v>9511051.2400000002</v>
          </cell>
          <cell r="AL87">
            <v>0</v>
          </cell>
          <cell r="AM87">
            <v>366172.26799999998</v>
          </cell>
          <cell r="AN87">
            <v>106855.89</v>
          </cell>
          <cell r="AO87">
            <v>0</v>
          </cell>
          <cell r="AP87">
            <v>401328.23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68746552.099999994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90.19</v>
          </cell>
          <cell r="BL87">
            <v>0</v>
          </cell>
          <cell r="BM87">
            <v>0</v>
          </cell>
          <cell r="BN87">
            <v>386387.935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25600.21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W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</v>
          </cell>
        </row>
        <row r="88">
          <cell r="B88" t="str">
            <v>6211</v>
          </cell>
          <cell r="D88">
            <v>0</v>
          </cell>
          <cell r="E88">
            <v>0</v>
          </cell>
          <cell r="F88">
            <v>2000.02</v>
          </cell>
          <cell r="G88">
            <v>13889861.335999999</v>
          </cell>
          <cell r="H88">
            <v>0</v>
          </cell>
          <cell r="I88">
            <v>6434624.6699999999</v>
          </cell>
          <cell r="J88">
            <v>0</v>
          </cell>
          <cell r="K88">
            <v>0</v>
          </cell>
          <cell r="L88">
            <v>1489025.79</v>
          </cell>
          <cell r="M88">
            <v>5043848.2529999996</v>
          </cell>
          <cell r="N88">
            <v>0</v>
          </cell>
          <cell r="O88">
            <v>5763877.0449999999</v>
          </cell>
          <cell r="P88">
            <v>0</v>
          </cell>
          <cell r="Q88">
            <v>0</v>
          </cell>
          <cell r="R88">
            <v>20000.11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20466.259999999998</v>
          </cell>
          <cell r="AA88">
            <v>0</v>
          </cell>
          <cell r="AB88">
            <v>10792097.640000001</v>
          </cell>
          <cell r="AC88">
            <v>0</v>
          </cell>
          <cell r="AD88">
            <v>135121740.30000001</v>
          </cell>
          <cell r="AE88">
            <v>0</v>
          </cell>
          <cell r="AF88">
            <v>0</v>
          </cell>
          <cell r="AG88">
            <v>0</v>
          </cell>
          <cell r="AH88">
            <v>13463945.5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438471.97600000002</v>
          </cell>
          <cell r="AQ88">
            <v>48770167.390000001</v>
          </cell>
          <cell r="AR88">
            <v>0</v>
          </cell>
          <cell r="AS88">
            <v>17859031.710000001</v>
          </cell>
          <cell r="AT88">
            <v>7894053.5300000003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254440</v>
          </cell>
          <cell r="BB88">
            <v>2192009.63</v>
          </cell>
          <cell r="BC88">
            <v>0</v>
          </cell>
          <cell r="BD88">
            <v>43496.45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893649.902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328565.3</v>
          </cell>
          <cell r="BS88">
            <v>47402741.178999998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0</v>
          </cell>
          <cell r="CW88">
            <v>0</v>
          </cell>
          <cell r="CX88">
            <v>0</v>
          </cell>
          <cell r="CY88">
            <v>0</v>
          </cell>
          <cell r="CZ88">
            <v>0</v>
          </cell>
          <cell r="DA88">
            <v>0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H88">
            <v>0</v>
          </cell>
          <cell r="DI88">
            <v>0</v>
          </cell>
          <cell r="DJ88">
            <v>0</v>
          </cell>
        </row>
        <row r="89">
          <cell r="B89" t="str">
            <v>6221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7711.62</v>
          </cell>
          <cell r="K89">
            <v>54440.36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381080.12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2406.14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4878.07</v>
          </cell>
          <cell r="AQ89">
            <v>100000000</v>
          </cell>
          <cell r="AR89">
            <v>0</v>
          </cell>
          <cell r="AS89">
            <v>0</v>
          </cell>
          <cell r="AT89">
            <v>25635981.353</v>
          </cell>
          <cell r="AU89">
            <v>0</v>
          </cell>
          <cell r="AV89">
            <v>0</v>
          </cell>
          <cell r="AW89">
            <v>0</v>
          </cell>
          <cell r="AX89">
            <v>10418583.68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25939310.302999999</v>
          </cell>
          <cell r="BD89">
            <v>66536662.954999998</v>
          </cell>
          <cell r="BE89">
            <v>0</v>
          </cell>
          <cell r="BF89">
            <v>18221676.18</v>
          </cell>
          <cell r="BG89">
            <v>7406211.1799999997</v>
          </cell>
          <cell r="BH89">
            <v>0</v>
          </cell>
          <cell r="BI89">
            <v>0</v>
          </cell>
          <cell r="BJ89">
            <v>0</v>
          </cell>
          <cell r="BK89">
            <v>3500.03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91689.06</v>
          </cell>
          <cell r="BT89">
            <v>0</v>
          </cell>
          <cell r="BU89">
            <v>0</v>
          </cell>
          <cell r="BV89">
            <v>0</v>
          </cell>
          <cell r="BW89">
            <v>2187990.3199999998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3705.58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0</v>
          </cell>
          <cell r="CW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H89">
            <v>0</v>
          </cell>
          <cell r="DI89">
            <v>0</v>
          </cell>
          <cell r="DJ89">
            <v>0</v>
          </cell>
        </row>
        <row r="90">
          <cell r="B90" t="str">
            <v>6301</v>
          </cell>
          <cell r="D90">
            <v>3922772848.3249998</v>
          </cell>
          <cell r="E90">
            <v>6163067004.4799995</v>
          </cell>
          <cell r="F90">
            <v>969733881.08299994</v>
          </cell>
          <cell r="G90">
            <v>1339624840.1830001</v>
          </cell>
          <cell r="H90">
            <v>693273488.96399999</v>
          </cell>
          <cell r="I90">
            <v>4443897994.4280005</v>
          </cell>
          <cell r="J90">
            <v>2647960733.8850002</v>
          </cell>
          <cell r="K90">
            <v>290599963.31599998</v>
          </cell>
          <cell r="L90">
            <v>477917028.58399999</v>
          </cell>
          <cell r="M90">
            <v>153823562.29699999</v>
          </cell>
          <cell r="N90">
            <v>829349234.36899996</v>
          </cell>
          <cell r="O90">
            <v>5534334630.8590002</v>
          </cell>
          <cell r="P90">
            <v>343593621.787</v>
          </cell>
          <cell r="Q90">
            <v>198257049.12900001</v>
          </cell>
          <cell r="R90">
            <v>3575868.9870000002</v>
          </cell>
          <cell r="S90">
            <v>113094899.88500001</v>
          </cell>
          <cell r="T90">
            <v>606116223.10699999</v>
          </cell>
          <cell r="U90">
            <v>507497043.07200003</v>
          </cell>
          <cell r="V90">
            <v>110837440.861</v>
          </cell>
          <cell r="W90">
            <v>1015521762.289</v>
          </cell>
          <cell r="X90">
            <v>1125258985.7460001</v>
          </cell>
          <cell r="Y90">
            <v>404328227.57800001</v>
          </cell>
          <cell r="Z90">
            <v>309611226.39499998</v>
          </cell>
          <cell r="AA90">
            <v>183129073.82499999</v>
          </cell>
          <cell r="AB90">
            <v>426248229.89899999</v>
          </cell>
          <cell r="AC90">
            <v>55426255.652999997</v>
          </cell>
          <cell r="AD90">
            <v>618248439.95200002</v>
          </cell>
          <cell r="AE90">
            <v>139924460.535</v>
          </cell>
          <cell r="AF90">
            <v>266453600.26199999</v>
          </cell>
          <cell r="AG90">
            <v>315868756.523</v>
          </cell>
          <cell r="AH90">
            <v>912027191.56299996</v>
          </cell>
          <cell r="AI90">
            <v>2469128282.974</v>
          </cell>
          <cell r="AJ90">
            <v>88771095.025000006</v>
          </cell>
          <cell r="AK90">
            <v>139522586.33899999</v>
          </cell>
          <cell r="AL90">
            <v>101798432.76899999</v>
          </cell>
          <cell r="AM90">
            <v>541667416.65799999</v>
          </cell>
          <cell r="AN90">
            <v>174686857.50799999</v>
          </cell>
          <cell r="AO90">
            <v>358333388.56800002</v>
          </cell>
          <cell r="AP90">
            <v>227892442.73300001</v>
          </cell>
          <cell r="AQ90">
            <v>90366227.218999997</v>
          </cell>
          <cell r="AR90">
            <v>221036793.26300001</v>
          </cell>
          <cell r="AS90">
            <v>164231948.06099999</v>
          </cell>
          <cell r="AT90">
            <v>943596644.98099995</v>
          </cell>
          <cell r="AU90">
            <v>278103331.63300002</v>
          </cell>
          <cell r="AV90">
            <v>752612327.42900002</v>
          </cell>
          <cell r="AW90">
            <v>1972187674.8640001</v>
          </cell>
          <cell r="AX90">
            <v>176635090.671</v>
          </cell>
          <cell r="AY90">
            <v>177681313.93099999</v>
          </cell>
          <cell r="AZ90">
            <v>603014499.39199996</v>
          </cell>
          <cell r="BA90">
            <v>104708548.449</v>
          </cell>
          <cell r="BB90">
            <v>174030350.41800001</v>
          </cell>
          <cell r="BC90">
            <v>452594721.78200001</v>
          </cell>
          <cell r="BD90">
            <v>116031533.955</v>
          </cell>
          <cell r="BE90">
            <v>112668964.01899999</v>
          </cell>
          <cell r="BF90">
            <v>163613764.88699999</v>
          </cell>
          <cell r="BG90">
            <v>208235400.59400001</v>
          </cell>
          <cell r="BH90">
            <v>110601376.838</v>
          </cell>
          <cell r="BI90">
            <v>181872617.93000001</v>
          </cell>
          <cell r="BJ90">
            <v>148590301.67300001</v>
          </cell>
          <cell r="BK90">
            <v>142518520.236</v>
          </cell>
          <cell r="BL90">
            <v>82407805.981999993</v>
          </cell>
          <cell r="BM90">
            <v>152671311.278</v>
          </cell>
          <cell r="BN90">
            <v>107011988.494</v>
          </cell>
          <cell r="BO90">
            <v>201031854.59900001</v>
          </cell>
          <cell r="BP90">
            <v>294408464.72399998</v>
          </cell>
          <cell r="BQ90">
            <v>106963599.29700001</v>
          </cell>
          <cell r="BR90">
            <v>94454778.994000003</v>
          </cell>
          <cell r="BS90">
            <v>188378446.023</v>
          </cell>
          <cell r="BT90">
            <v>191787884.56799999</v>
          </cell>
          <cell r="BU90">
            <v>138749768.09099999</v>
          </cell>
          <cell r="BV90">
            <v>152538672.06600001</v>
          </cell>
          <cell r="BW90">
            <v>103307865.272</v>
          </cell>
          <cell r="BX90">
            <v>489284784.24000001</v>
          </cell>
          <cell r="BY90">
            <v>60105839.457999997</v>
          </cell>
          <cell r="BZ90">
            <v>464840633.153</v>
          </cell>
          <cell r="CA90">
            <v>116205430.62199999</v>
          </cell>
          <cell r="CB90">
            <v>68993965.478</v>
          </cell>
          <cell r="CC90">
            <v>342692609.00400001</v>
          </cell>
          <cell r="CD90">
            <v>185314057.02500001</v>
          </cell>
          <cell r="CE90">
            <v>168017366.93799999</v>
          </cell>
          <cell r="CF90">
            <v>100568142.543</v>
          </cell>
          <cell r="CG90">
            <v>107356286.354</v>
          </cell>
          <cell r="CH90">
            <v>65644935.711999997</v>
          </cell>
          <cell r="CI90">
            <v>124069436.47400001</v>
          </cell>
          <cell r="CJ90">
            <v>146301122.15099999</v>
          </cell>
          <cell r="CK90">
            <v>150801095.41100001</v>
          </cell>
          <cell r="CL90">
            <v>121599735.87</v>
          </cell>
          <cell r="CM90">
            <v>73764236.045000002</v>
          </cell>
          <cell r="CN90">
            <v>130545111.646</v>
          </cell>
          <cell r="CO90">
            <v>61010308.623999998</v>
          </cell>
          <cell r="CP90">
            <v>102426501.88</v>
          </cell>
          <cell r="CQ90">
            <v>64076026.556000002</v>
          </cell>
          <cell r="CR90">
            <v>1970795.784</v>
          </cell>
          <cell r="CS90">
            <v>13716815.535</v>
          </cell>
          <cell r="CT90">
            <v>50887351.631999999</v>
          </cell>
          <cell r="CU90">
            <v>70753065.209000006</v>
          </cell>
          <cell r="CV90">
            <v>0</v>
          </cell>
          <cell r="CW90">
            <v>25000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1346475946.342</v>
          </cell>
          <cell r="DG90">
            <v>0</v>
          </cell>
          <cell r="DH90">
            <v>0</v>
          </cell>
          <cell r="DI90">
            <v>0</v>
          </cell>
          <cell r="DJ90">
            <v>0</v>
          </cell>
        </row>
        <row r="91">
          <cell r="B91" t="str">
            <v>6501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1475124997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</row>
        <row r="92">
          <cell r="B92" t="str">
            <v>6601</v>
          </cell>
          <cell r="D92">
            <v>199073.48</v>
          </cell>
          <cell r="E92">
            <v>300970057.426</v>
          </cell>
          <cell r="F92">
            <v>0</v>
          </cell>
          <cell r="G92">
            <v>0</v>
          </cell>
          <cell r="H92">
            <v>22731.58</v>
          </cell>
          <cell r="I92">
            <v>0</v>
          </cell>
          <cell r="J92">
            <v>1965.47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14231.23</v>
          </cell>
          <cell r="R92">
            <v>0</v>
          </cell>
          <cell r="S92">
            <v>0</v>
          </cell>
          <cell r="T92">
            <v>0</v>
          </cell>
          <cell r="U92">
            <v>984.48</v>
          </cell>
          <cell r="V92">
            <v>0</v>
          </cell>
          <cell r="W92">
            <v>0</v>
          </cell>
          <cell r="X92">
            <v>250.83</v>
          </cell>
          <cell r="Y92">
            <v>0</v>
          </cell>
          <cell r="Z92">
            <v>0</v>
          </cell>
          <cell r="AA92">
            <v>0</v>
          </cell>
          <cell r="AB92">
            <v>226371.33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1975.5</v>
          </cell>
          <cell r="AS92">
            <v>0</v>
          </cell>
          <cell r="AT92">
            <v>0</v>
          </cell>
          <cell r="AU92">
            <v>598.23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751.6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50.05</v>
          </cell>
          <cell r="BN92">
            <v>312687.76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250.02</v>
          </cell>
          <cell r="CA92">
            <v>0</v>
          </cell>
          <cell r="CB92">
            <v>0</v>
          </cell>
          <cell r="CC92">
            <v>0</v>
          </cell>
          <cell r="CD92">
            <v>1.974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W92">
            <v>0</v>
          </cell>
          <cell r="CX92">
            <v>0</v>
          </cell>
          <cell r="CY92">
            <v>0</v>
          </cell>
          <cell r="CZ92">
            <v>0</v>
          </cell>
          <cell r="DA92">
            <v>0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H92">
            <v>0</v>
          </cell>
          <cell r="DI92">
            <v>0</v>
          </cell>
          <cell r="DJ92">
            <v>0</v>
          </cell>
        </row>
        <row r="93">
          <cell r="B93" t="str">
            <v>6704</v>
          </cell>
          <cell r="D93">
            <v>0</v>
          </cell>
          <cell r="E93">
            <v>302763.78999999998</v>
          </cell>
          <cell r="F93">
            <v>0</v>
          </cell>
          <cell r="G93">
            <v>0</v>
          </cell>
          <cell r="H93">
            <v>0</v>
          </cell>
          <cell r="I93">
            <v>433334.26</v>
          </cell>
          <cell r="J93">
            <v>193575839.91999999</v>
          </cell>
          <cell r="K93">
            <v>47629.31</v>
          </cell>
          <cell r="L93">
            <v>0</v>
          </cell>
          <cell r="M93">
            <v>0</v>
          </cell>
          <cell r="N93">
            <v>0</v>
          </cell>
          <cell r="O93">
            <v>3942227.7</v>
          </cell>
          <cell r="P93">
            <v>338803.7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2572138.15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37061.68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9387.68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  <cell r="CT93">
            <v>0</v>
          </cell>
          <cell r="CU93">
            <v>0</v>
          </cell>
          <cell r="CV93">
            <v>0</v>
          </cell>
          <cell r="CW93">
            <v>0</v>
          </cell>
          <cell r="CX93">
            <v>0</v>
          </cell>
          <cell r="CY93">
            <v>0</v>
          </cell>
          <cell r="CZ93">
            <v>0</v>
          </cell>
          <cell r="DA93">
            <v>0</v>
          </cell>
          <cell r="DB93">
            <v>0</v>
          </cell>
          <cell r="DC93">
            <v>0</v>
          </cell>
          <cell r="DD93">
            <v>0</v>
          </cell>
          <cell r="DE93">
            <v>0</v>
          </cell>
          <cell r="DF93">
            <v>0</v>
          </cell>
          <cell r="DG93">
            <v>0</v>
          </cell>
          <cell r="DH93">
            <v>0</v>
          </cell>
          <cell r="DI93">
            <v>0</v>
          </cell>
          <cell r="DJ93">
            <v>0</v>
          </cell>
        </row>
        <row r="94">
          <cell r="B94" t="str">
            <v>6761</v>
          </cell>
          <cell r="D94">
            <v>2388516636.48</v>
          </cell>
          <cell r="E94">
            <v>2367996430.1699996</v>
          </cell>
          <cell r="F94">
            <v>362199224.44</v>
          </cell>
          <cell r="G94">
            <v>841147645.11000001</v>
          </cell>
          <cell r="H94">
            <v>197856323.16</v>
          </cell>
          <cell r="I94">
            <v>285342883.13999999</v>
          </cell>
          <cell r="J94">
            <v>682566315.63999999</v>
          </cell>
          <cell r="K94">
            <v>92635138.840000004</v>
          </cell>
          <cell r="L94">
            <v>66211861.890000001</v>
          </cell>
          <cell r="M94">
            <v>116179245.94</v>
          </cell>
          <cell r="N94">
            <v>563241776.89999998</v>
          </cell>
          <cell r="O94">
            <v>12281928174.93</v>
          </cell>
          <cell r="P94">
            <v>173424391.43000001</v>
          </cell>
          <cell r="Q94">
            <v>23739672.82</v>
          </cell>
          <cell r="R94">
            <v>4939405.34</v>
          </cell>
          <cell r="S94">
            <v>27337287.029999997</v>
          </cell>
          <cell r="T94">
            <v>41520072.299999997</v>
          </cell>
          <cell r="U94">
            <v>82088973.570000008</v>
          </cell>
          <cell r="V94">
            <v>46596284.350000001</v>
          </cell>
          <cell r="W94">
            <v>121713133.34</v>
          </cell>
          <cell r="X94">
            <v>378216830.75999999</v>
          </cell>
          <cell r="Y94">
            <v>39039019.199999996</v>
          </cell>
          <cell r="Z94">
            <v>22818427.52</v>
          </cell>
          <cell r="AA94">
            <v>216584577.75</v>
          </cell>
          <cell r="AB94">
            <v>178134279.73999998</v>
          </cell>
          <cell r="AC94">
            <v>14384417.890000001</v>
          </cell>
          <cell r="AD94">
            <v>167149134.94999999</v>
          </cell>
          <cell r="AE94">
            <v>55278737.300000004</v>
          </cell>
          <cell r="AF94">
            <v>48943255.609999999</v>
          </cell>
          <cell r="AG94">
            <v>23582224.859999999</v>
          </cell>
          <cell r="AH94">
            <v>2114768576.75</v>
          </cell>
          <cell r="AI94">
            <v>20635401.789999999</v>
          </cell>
          <cell r="AJ94">
            <v>341745.94</v>
          </cell>
          <cell r="AK94">
            <v>11944254.469999999</v>
          </cell>
          <cell r="AL94">
            <v>2055800.23</v>
          </cell>
          <cell r="AM94">
            <v>11452905.140000001</v>
          </cell>
          <cell r="AN94">
            <v>3774166.99</v>
          </cell>
          <cell r="AO94">
            <v>8134333.8200000003</v>
          </cell>
          <cell r="AP94">
            <v>34212353.259999998</v>
          </cell>
          <cell r="AQ94">
            <v>3194378.16</v>
          </cell>
          <cell r="AR94">
            <v>7610420.9100000001</v>
          </cell>
          <cell r="AS94">
            <v>4399578.0599999996</v>
          </cell>
          <cell r="AT94">
            <v>93218691.089999989</v>
          </cell>
          <cell r="AU94">
            <v>30116132.990000002</v>
          </cell>
          <cell r="AV94">
            <v>10847909.290000001</v>
          </cell>
          <cell r="AW94">
            <v>490093160.53999996</v>
          </cell>
          <cell r="AX94">
            <v>6623641.3300000001</v>
          </cell>
          <cell r="AY94">
            <v>36874781.579999998</v>
          </cell>
          <cell r="AZ94">
            <v>3952290.16</v>
          </cell>
          <cell r="BA94">
            <v>6754846.4699999997</v>
          </cell>
          <cell r="BB94">
            <v>35807027.770000003</v>
          </cell>
          <cell r="BC94">
            <v>1270332.83</v>
          </cell>
          <cell r="BD94">
            <v>5521159.0999999996</v>
          </cell>
          <cell r="BE94">
            <v>4749598.57</v>
          </cell>
          <cell r="BF94">
            <v>1218869.6200000001</v>
          </cell>
          <cell r="BG94">
            <v>795336.98</v>
          </cell>
          <cell r="BH94">
            <v>1770618.3</v>
          </cell>
          <cell r="BI94">
            <v>3467901.73</v>
          </cell>
          <cell r="BJ94">
            <v>6075767</v>
          </cell>
          <cell r="BK94">
            <v>1301567.71</v>
          </cell>
          <cell r="BL94">
            <v>561642.01</v>
          </cell>
          <cell r="BM94">
            <v>6215031.3399999999</v>
          </cell>
          <cell r="BN94">
            <v>13542886.68</v>
          </cell>
          <cell r="BO94">
            <v>21615620.109999999</v>
          </cell>
          <cell r="BP94">
            <v>47509510.440000005</v>
          </cell>
          <cell r="BQ94">
            <v>10651668.289999999</v>
          </cell>
          <cell r="BR94">
            <v>4760843.58</v>
          </cell>
          <cell r="BS94">
            <v>51375933.460000001</v>
          </cell>
          <cell r="BT94">
            <v>8561516.6500000004</v>
          </cell>
          <cell r="BU94">
            <v>19437315</v>
          </cell>
          <cell r="BV94">
            <v>8555933.8399999999</v>
          </cell>
          <cell r="BW94">
            <v>554069.28</v>
          </cell>
          <cell r="BX94">
            <v>7888656.46</v>
          </cell>
          <cell r="BY94">
            <v>2282386.77</v>
          </cell>
          <cell r="BZ94">
            <v>16059828.49</v>
          </cell>
          <cell r="CA94">
            <v>1863778.49</v>
          </cell>
          <cell r="CB94">
            <v>212835.73</v>
          </cell>
          <cell r="CC94">
            <v>17837345.080000002</v>
          </cell>
          <cell r="CD94">
            <v>18203956.370000001</v>
          </cell>
          <cell r="CE94">
            <v>22384055.109999999</v>
          </cell>
          <cell r="CF94">
            <v>18131360.329999998</v>
          </cell>
          <cell r="CG94">
            <v>14787128.130000001</v>
          </cell>
          <cell r="CH94">
            <v>6507566.8899999997</v>
          </cell>
          <cell r="CI94">
            <v>5798338.7699999996</v>
          </cell>
          <cell r="CJ94">
            <v>6116576.21</v>
          </cell>
          <cell r="CK94">
            <v>8591452.1999999993</v>
          </cell>
          <cell r="CL94">
            <v>5979267.1100000003</v>
          </cell>
          <cell r="CM94">
            <v>4455397.6100000003</v>
          </cell>
          <cell r="CN94">
            <v>18357187.039999999</v>
          </cell>
          <cell r="CO94">
            <v>88270.51</v>
          </cell>
          <cell r="CP94">
            <v>692030.5</v>
          </cell>
          <cell r="CQ94">
            <v>4546412.5</v>
          </cell>
          <cell r="CR94">
            <v>124627.24</v>
          </cell>
          <cell r="CS94">
            <v>1967842.16</v>
          </cell>
          <cell r="CT94">
            <v>1369734.3</v>
          </cell>
          <cell r="CU94">
            <v>6803244.9400000004</v>
          </cell>
          <cell r="CV94">
            <v>0</v>
          </cell>
          <cell r="CW94">
            <v>0</v>
          </cell>
          <cell r="CX94">
            <v>0</v>
          </cell>
          <cell r="CY94">
            <v>0</v>
          </cell>
          <cell r="CZ94">
            <v>0</v>
          </cell>
          <cell r="DA94">
            <v>0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2063180128.0899999</v>
          </cell>
          <cell r="DG94">
            <v>0</v>
          </cell>
          <cell r="DH94">
            <v>0</v>
          </cell>
          <cell r="DI94">
            <v>0</v>
          </cell>
          <cell r="DJ94">
            <v>0</v>
          </cell>
        </row>
        <row r="95">
          <cell r="B95" t="str">
            <v>7099</v>
          </cell>
          <cell r="D95">
            <v>435884581.69999999</v>
          </cell>
          <cell r="E95">
            <v>249505252.98000002</v>
          </cell>
          <cell r="F95">
            <v>135277456.03</v>
          </cell>
          <cell r="G95">
            <v>400991771.43000007</v>
          </cell>
          <cell r="H95">
            <v>397411532.30000001</v>
          </cell>
          <cell r="I95">
            <v>361438364.20999998</v>
          </cell>
          <cell r="J95">
            <v>951012403.8900001</v>
          </cell>
          <cell r="K95">
            <v>161184996.25999999</v>
          </cell>
          <cell r="L95">
            <v>50563985.289999999</v>
          </cell>
          <cell r="M95">
            <v>38605315.239999995</v>
          </cell>
          <cell r="N95">
            <v>45981040.090000004</v>
          </cell>
          <cell r="O95">
            <v>2046966391.55</v>
          </cell>
          <cell r="P95">
            <v>207969324.58000001</v>
          </cell>
          <cell r="Q95">
            <v>45559387.480000004</v>
          </cell>
          <cell r="R95">
            <v>150000</v>
          </cell>
          <cell r="S95">
            <v>429889404.47000003</v>
          </cell>
          <cell r="T95">
            <v>3246000</v>
          </cell>
          <cell r="U95">
            <v>495882497.04000002</v>
          </cell>
          <cell r="V95">
            <v>113499438.36</v>
          </cell>
          <cell r="W95">
            <v>12477103.060000001</v>
          </cell>
          <cell r="X95">
            <v>243243809.84</v>
          </cell>
          <cell r="Y95">
            <v>326359103.70999998</v>
          </cell>
          <cell r="Z95">
            <v>395825697.70000005</v>
          </cell>
          <cell r="AA95">
            <v>170735622.88</v>
          </cell>
          <cell r="AB95">
            <v>166747951.18000001</v>
          </cell>
          <cell r="AC95">
            <v>4441920</v>
          </cell>
          <cell r="AD95">
            <v>101093169.79000001</v>
          </cell>
          <cell r="AE95">
            <v>53774145.219999999</v>
          </cell>
          <cell r="AF95">
            <v>200000</v>
          </cell>
          <cell r="AG95">
            <v>55800000</v>
          </cell>
          <cell r="AH95">
            <v>341398732.26999998</v>
          </cell>
          <cell r="AI95">
            <v>3327413170.0299997</v>
          </cell>
          <cell r="AJ95">
            <v>27958850.539999999</v>
          </cell>
          <cell r="AK95">
            <v>37401520.539999999</v>
          </cell>
          <cell r="AL95">
            <v>31788082.890000001</v>
          </cell>
          <cell r="AM95">
            <v>286959004.46000004</v>
          </cell>
          <cell r="AN95">
            <v>37170740.560000002</v>
          </cell>
          <cell r="AO95">
            <v>64069030.550000004</v>
          </cell>
          <cell r="AP95">
            <v>68746040.159999996</v>
          </cell>
          <cell r="AQ95">
            <v>15000000</v>
          </cell>
          <cell r="AR95">
            <v>14402145.199999999</v>
          </cell>
          <cell r="AS95">
            <v>66121135.350000001</v>
          </cell>
          <cell r="AT95">
            <v>173803831.63999999</v>
          </cell>
          <cell r="AU95">
            <v>95529971.25</v>
          </cell>
          <cell r="AV95">
            <v>2583227184.1500001</v>
          </cell>
          <cell r="AW95">
            <v>210969351.56999999</v>
          </cell>
          <cell r="AX95">
            <v>40095137.590000004</v>
          </cell>
          <cell r="AY95">
            <v>247873523.88</v>
          </cell>
          <cell r="AZ95">
            <v>38160272.980000004</v>
          </cell>
          <cell r="BA95">
            <v>20146716.719999999</v>
          </cell>
          <cell r="BB95">
            <v>0</v>
          </cell>
          <cell r="BC95">
            <v>59989902.079999998</v>
          </cell>
          <cell r="BD95">
            <v>184888441.38999999</v>
          </cell>
          <cell r="BE95">
            <v>13332984.699999999</v>
          </cell>
          <cell r="BF95">
            <v>2300000</v>
          </cell>
          <cell r="BG95">
            <v>30218553.960000001</v>
          </cell>
          <cell r="BH95">
            <v>54857283.359999999</v>
          </cell>
          <cell r="BI95">
            <v>45748353.539999999</v>
          </cell>
          <cell r="BJ95">
            <v>47462023.379999995</v>
          </cell>
          <cell r="BK95">
            <v>33057621.509999998</v>
          </cell>
          <cell r="BL95">
            <v>49343391.579999998</v>
          </cell>
          <cell r="BM95">
            <v>51732152.769999996</v>
          </cell>
          <cell r="BN95">
            <v>50598741.060000002</v>
          </cell>
          <cell r="BO95">
            <v>95442691.560000002</v>
          </cell>
          <cell r="BP95">
            <v>7200000</v>
          </cell>
          <cell r="BQ95">
            <v>29043515.390000001</v>
          </cell>
          <cell r="BR95">
            <v>41373566.130000003</v>
          </cell>
          <cell r="BS95">
            <v>46100000</v>
          </cell>
          <cell r="BT95">
            <v>25352470.759999998</v>
          </cell>
          <cell r="BU95">
            <v>0</v>
          </cell>
          <cell r="BV95">
            <v>27900000</v>
          </cell>
          <cell r="BW95">
            <v>27360055.059999999</v>
          </cell>
          <cell r="BX95">
            <v>134949383.74000001</v>
          </cell>
          <cell r="BY95">
            <v>48667524.229999997</v>
          </cell>
          <cell r="BZ95">
            <v>61689102.909999996</v>
          </cell>
          <cell r="CA95">
            <v>33916555.359999999</v>
          </cell>
          <cell r="CB95">
            <v>3220000</v>
          </cell>
          <cell r="CC95">
            <v>12727677.210000001</v>
          </cell>
          <cell r="CD95">
            <v>2808461.76</v>
          </cell>
          <cell r="CE95">
            <v>4033186.74</v>
          </cell>
          <cell r="CF95">
            <v>52989747.18</v>
          </cell>
          <cell r="CG95">
            <v>28722000</v>
          </cell>
          <cell r="CH95">
            <v>43992798.329999998</v>
          </cell>
          <cell r="CI95">
            <v>6296718.9900000002</v>
          </cell>
          <cell r="CJ95">
            <v>11581256.640000001</v>
          </cell>
          <cell r="CK95">
            <v>5040536.55</v>
          </cell>
          <cell r="CL95">
            <v>22875000</v>
          </cell>
          <cell r="CM95">
            <v>23500000</v>
          </cell>
          <cell r="CN95">
            <v>34653591.310000002</v>
          </cell>
          <cell r="CO95">
            <v>11916986.300000001</v>
          </cell>
          <cell r="CP95">
            <v>3500000</v>
          </cell>
          <cell r="CQ95">
            <v>800000</v>
          </cell>
          <cell r="CR95">
            <v>451849.32</v>
          </cell>
          <cell r="CS95">
            <v>0</v>
          </cell>
          <cell r="CT95">
            <v>39578789.200000003</v>
          </cell>
          <cell r="CU95">
            <v>251000</v>
          </cell>
          <cell r="CV95">
            <v>0</v>
          </cell>
          <cell r="CW95">
            <v>0</v>
          </cell>
          <cell r="CX95">
            <v>0</v>
          </cell>
          <cell r="CY95">
            <v>0</v>
          </cell>
          <cell r="CZ95">
            <v>0</v>
          </cell>
          <cell r="DA95">
            <v>0</v>
          </cell>
          <cell r="DB95">
            <v>0</v>
          </cell>
          <cell r="DC95">
            <v>0</v>
          </cell>
          <cell r="DD95">
            <v>0</v>
          </cell>
          <cell r="DE95">
            <v>0</v>
          </cell>
          <cell r="DF95">
            <v>1651069960</v>
          </cell>
          <cell r="DG95">
            <v>0</v>
          </cell>
          <cell r="DH95">
            <v>0</v>
          </cell>
          <cell r="DI95">
            <v>0</v>
          </cell>
          <cell r="DJ95">
            <v>0</v>
          </cell>
        </row>
        <row r="96">
          <cell r="B96" t="str">
            <v>7102</v>
          </cell>
          <cell r="D96">
            <v>6902477.0499999998</v>
          </cell>
          <cell r="E96">
            <v>214429338.28999999</v>
          </cell>
          <cell r="F96">
            <v>3661709.38</v>
          </cell>
          <cell r="G96">
            <v>0</v>
          </cell>
          <cell r="H96">
            <v>1797022.28</v>
          </cell>
          <cell r="I96">
            <v>0</v>
          </cell>
          <cell r="J96">
            <v>2503380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1540666783.6900001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</row>
        <row r="97">
          <cell r="B97" t="str">
            <v>7191</v>
          </cell>
          <cell r="D97">
            <v>245254093.62</v>
          </cell>
          <cell r="E97">
            <v>19711014.329999998</v>
          </cell>
          <cell r="F97">
            <v>39604886.009999998</v>
          </cell>
          <cell r="G97">
            <v>0</v>
          </cell>
          <cell r="H97">
            <v>11594527.5</v>
          </cell>
          <cell r="I97">
            <v>0</v>
          </cell>
          <cell r="J97">
            <v>198807325.84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955296387.84000003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54602576.759999998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0</v>
          </cell>
          <cell r="CW97">
            <v>0</v>
          </cell>
          <cell r="CX97">
            <v>0</v>
          </cell>
          <cell r="CY97">
            <v>0</v>
          </cell>
          <cell r="CZ97">
            <v>0</v>
          </cell>
          <cell r="DA97">
            <v>0</v>
          </cell>
          <cell r="DB97">
            <v>0</v>
          </cell>
          <cell r="DC97">
            <v>0</v>
          </cell>
          <cell r="DD97">
            <v>0</v>
          </cell>
          <cell r="DE97">
            <v>0</v>
          </cell>
          <cell r="DF97">
            <v>4035449139.2600002</v>
          </cell>
          <cell r="DG97">
            <v>0</v>
          </cell>
          <cell r="DH97">
            <v>0</v>
          </cell>
          <cell r="DI97">
            <v>0</v>
          </cell>
          <cell r="DJ97">
            <v>0</v>
          </cell>
        </row>
        <row r="98">
          <cell r="B98" t="str">
            <v>7211</v>
          </cell>
          <cell r="D98">
            <v>83690464.113000005</v>
          </cell>
          <cell r="E98">
            <v>192051797.148</v>
          </cell>
          <cell r="F98">
            <v>114697290.677</v>
          </cell>
          <cell r="G98">
            <v>221391048.07499999</v>
          </cell>
          <cell r="H98">
            <v>550225877.69200003</v>
          </cell>
          <cell r="I98">
            <v>128661208.78200001</v>
          </cell>
          <cell r="J98">
            <v>496559511.722</v>
          </cell>
          <cell r="K98">
            <v>113958275.346</v>
          </cell>
          <cell r="L98">
            <v>249086890.28600001</v>
          </cell>
          <cell r="M98">
            <v>90520446.063999996</v>
          </cell>
          <cell r="N98">
            <v>110605442.979</v>
          </cell>
          <cell r="O98">
            <v>245283335.20199999</v>
          </cell>
          <cell r="P98">
            <v>170769470.963</v>
          </cell>
          <cell r="Q98">
            <v>48595934.399999999</v>
          </cell>
          <cell r="R98">
            <v>10840756.119999999</v>
          </cell>
          <cell r="S98">
            <v>55115758.263999999</v>
          </cell>
          <cell r="T98">
            <v>229996017.71900001</v>
          </cell>
          <cell r="U98">
            <v>147527580.77000001</v>
          </cell>
          <cell r="V98">
            <v>64368953.895999998</v>
          </cell>
          <cell r="W98">
            <v>182075594.56299999</v>
          </cell>
          <cell r="X98">
            <v>51383112.612000003</v>
          </cell>
          <cell r="Y98">
            <v>172032406.03600001</v>
          </cell>
          <cell r="Z98">
            <v>130107464.39399999</v>
          </cell>
          <cell r="AA98">
            <v>86347250.607999995</v>
          </cell>
          <cell r="AB98">
            <v>156043159.24000001</v>
          </cell>
          <cell r="AC98">
            <v>37925212.763999999</v>
          </cell>
          <cell r="AD98">
            <v>165234110.25999999</v>
          </cell>
          <cell r="AE98">
            <v>68284691.246999994</v>
          </cell>
          <cell r="AF98">
            <v>65901386.055</v>
          </cell>
          <cell r="AG98">
            <v>116889487.608</v>
          </cell>
          <cell r="AH98">
            <v>136313915.03299999</v>
          </cell>
          <cell r="AI98">
            <v>26975437.66</v>
          </cell>
          <cell r="AJ98">
            <v>130026392.06</v>
          </cell>
          <cell r="AK98">
            <v>68381882.670000002</v>
          </cell>
          <cell r="AL98">
            <v>97366948.555999994</v>
          </cell>
          <cell r="AM98">
            <v>117635301.53</v>
          </cell>
          <cell r="AN98">
            <v>132888813.5</v>
          </cell>
          <cell r="AO98">
            <v>197913977.866</v>
          </cell>
          <cell r="AP98">
            <v>108471986.632</v>
          </cell>
          <cell r="AQ98">
            <v>41894431.093000002</v>
          </cell>
          <cell r="AR98">
            <v>30462200.600000001</v>
          </cell>
          <cell r="AS98">
            <v>160502987.88999999</v>
          </cell>
          <cell r="AT98">
            <v>138558285.34900001</v>
          </cell>
          <cell r="AU98">
            <v>40225442.438000001</v>
          </cell>
          <cell r="AV98">
            <v>17626157.037</v>
          </cell>
          <cell r="AW98">
            <v>65181139.662</v>
          </cell>
          <cell r="AX98">
            <v>146465691.39199999</v>
          </cell>
          <cell r="AY98">
            <v>110845624.95</v>
          </cell>
          <cell r="AZ98">
            <v>75105558.025000006</v>
          </cell>
          <cell r="BA98">
            <v>99733014.540000007</v>
          </cell>
          <cell r="BB98">
            <v>52131374.092</v>
          </cell>
          <cell r="BC98">
            <v>172063485.65400001</v>
          </cell>
          <cell r="BD98">
            <v>56010983.022</v>
          </cell>
          <cell r="BE98">
            <v>68206733.439999998</v>
          </cell>
          <cell r="BF98">
            <v>126941937.69</v>
          </cell>
          <cell r="BG98">
            <v>105132463.23</v>
          </cell>
          <cell r="BH98">
            <v>81578253.342999995</v>
          </cell>
          <cell r="BI98">
            <v>179931262.87900001</v>
          </cell>
          <cell r="BJ98">
            <v>62768744.653999999</v>
          </cell>
          <cell r="BK98">
            <v>93767200.217999995</v>
          </cell>
          <cell r="BL98">
            <v>59958438.792999998</v>
          </cell>
          <cell r="BM98">
            <v>43985294.480999999</v>
          </cell>
          <cell r="BN98">
            <v>36177342.754000001</v>
          </cell>
          <cell r="BO98">
            <v>40172815.193000004</v>
          </cell>
          <cell r="BP98">
            <v>22721218.363000002</v>
          </cell>
          <cell r="BQ98">
            <v>68916607.886000007</v>
          </cell>
          <cell r="BR98">
            <v>81507890.001000002</v>
          </cell>
          <cell r="BS98">
            <v>94760880.003000006</v>
          </cell>
          <cell r="BT98">
            <v>35741694.218999997</v>
          </cell>
          <cell r="BU98">
            <v>47038871.398000002</v>
          </cell>
          <cell r="BV98">
            <v>180196745.55000001</v>
          </cell>
          <cell r="BW98">
            <v>165392392.28999999</v>
          </cell>
          <cell r="BX98">
            <v>53364617.939999998</v>
          </cell>
          <cell r="BY98">
            <v>61940370.463</v>
          </cell>
          <cell r="BZ98">
            <v>34580283.420000002</v>
          </cell>
          <cell r="CA98">
            <v>70762491.569999993</v>
          </cell>
          <cell r="CB98">
            <v>27332437.206999999</v>
          </cell>
          <cell r="CC98">
            <v>47558632.338</v>
          </cell>
          <cell r="CD98">
            <v>54270519.086999997</v>
          </cell>
          <cell r="CE98">
            <v>39070192.072999999</v>
          </cell>
          <cell r="CF98">
            <v>38727290.695</v>
          </cell>
          <cell r="CG98">
            <v>27504939.697000001</v>
          </cell>
          <cell r="CH98">
            <v>43948510.259000003</v>
          </cell>
          <cell r="CI98">
            <v>24474797.624000002</v>
          </cell>
          <cell r="CJ98">
            <v>63829511.838</v>
          </cell>
          <cell r="CK98">
            <v>90496196.112000003</v>
          </cell>
          <cell r="CL98">
            <v>72819640.445999995</v>
          </cell>
          <cell r="CM98">
            <v>168607070.023</v>
          </cell>
          <cell r="CN98">
            <v>23099365.353</v>
          </cell>
          <cell r="CO98">
            <v>16258140.51</v>
          </cell>
          <cell r="CP98">
            <v>55621287.059</v>
          </cell>
          <cell r="CQ98">
            <v>25005715.478</v>
          </cell>
          <cell r="CR98">
            <v>5442085.5049999999</v>
          </cell>
          <cell r="CS98">
            <v>1474318.38</v>
          </cell>
          <cell r="CT98">
            <v>15104864.878</v>
          </cell>
          <cell r="CU98">
            <v>18297613.173</v>
          </cell>
          <cell r="CV98">
            <v>0</v>
          </cell>
          <cell r="CW98">
            <v>301100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</row>
        <row r="99">
          <cell r="B99" t="str">
            <v>7231</v>
          </cell>
          <cell r="D99">
            <v>4749568.3619999997</v>
          </cell>
          <cell r="E99">
            <v>17882348.256999999</v>
          </cell>
          <cell r="F99">
            <v>3929.75</v>
          </cell>
          <cell r="G99">
            <v>217536.9</v>
          </cell>
          <cell r="H99">
            <v>295633.71000000002</v>
          </cell>
          <cell r="I99">
            <v>3341.4119999999998</v>
          </cell>
          <cell r="J99">
            <v>8432942.8589999992</v>
          </cell>
          <cell r="K99">
            <v>563127.44999999995</v>
          </cell>
          <cell r="L99">
            <v>135977.27600000001</v>
          </cell>
          <cell r="M99">
            <v>821.89</v>
          </cell>
          <cell r="N99">
            <v>78852.603000000003</v>
          </cell>
          <cell r="O99">
            <v>2582981.4819999998</v>
          </cell>
          <cell r="P99">
            <v>562374.51300000004</v>
          </cell>
          <cell r="Q99">
            <v>43386.317999999999</v>
          </cell>
          <cell r="R99">
            <v>0</v>
          </cell>
          <cell r="S99">
            <v>251249.42800000001</v>
          </cell>
          <cell r="T99">
            <v>1870413.6950000001</v>
          </cell>
          <cell r="U99">
            <v>117612.69</v>
          </cell>
          <cell r="V99">
            <v>700870.74600000004</v>
          </cell>
          <cell r="W99">
            <v>4175765.3259999999</v>
          </cell>
          <cell r="X99">
            <v>528433.39500000002</v>
          </cell>
          <cell r="Y99">
            <v>176168.43599999999</v>
          </cell>
          <cell r="Z99">
            <v>304838.72200000001</v>
          </cell>
          <cell r="AA99">
            <v>409978.74</v>
          </cell>
          <cell r="AB99">
            <v>317506.76</v>
          </cell>
          <cell r="AC99">
            <v>988071.99100000004</v>
          </cell>
          <cell r="AD99">
            <v>2621490.9700000002</v>
          </cell>
          <cell r="AE99">
            <v>1034860.634</v>
          </cell>
          <cell r="AF99">
            <v>1178974.0900000001</v>
          </cell>
          <cell r="AG99">
            <v>34159.1</v>
          </cell>
          <cell r="AH99">
            <v>154226.54</v>
          </cell>
          <cell r="AI99">
            <v>25372.29</v>
          </cell>
          <cell r="AJ99">
            <v>466908.31</v>
          </cell>
          <cell r="AK99">
            <v>499250.37</v>
          </cell>
          <cell r="AL99">
            <v>154893.71</v>
          </cell>
          <cell r="AM99">
            <v>987277.82299999997</v>
          </cell>
          <cell r="AN99">
            <v>819267.99</v>
          </cell>
          <cell r="AO99">
            <v>0</v>
          </cell>
          <cell r="AP99">
            <v>2774.806</v>
          </cell>
          <cell r="AQ99">
            <v>381498.95899999997</v>
          </cell>
          <cell r="AR99">
            <v>10340.76</v>
          </cell>
          <cell r="AS99">
            <v>95855.23</v>
          </cell>
          <cell r="AT99">
            <v>3477674.12</v>
          </cell>
          <cell r="AU99">
            <v>585148.71100000001</v>
          </cell>
          <cell r="AV99">
            <v>23716.76</v>
          </cell>
          <cell r="AW99">
            <v>1972307.4480000001</v>
          </cell>
          <cell r="AX99">
            <v>528933.01800000004</v>
          </cell>
          <cell r="AY99">
            <v>551444.56700000004</v>
          </cell>
          <cell r="AZ99">
            <v>26050.005000000001</v>
          </cell>
          <cell r="BA99">
            <v>0</v>
          </cell>
          <cell r="BB99">
            <v>134669.30499999999</v>
          </cell>
          <cell r="BC99">
            <v>632275.99100000004</v>
          </cell>
          <cell r="BD99">
            <v>1385.21</v>
          </cell>
          <cell r="BE99">
            <v>0</v>
          </cell>
          <cell r="BF99">
            <v>6673019.1600000001</v>
          </cell>
          <cell r="BG99">
            <v>396440.41</v>
          </cell>
          <cell r="BH99">
            <v>60228.12</v>
          </cell>
          <cell r="BI99">
            <v>51740.74</v>
          </cell>
          <cell r="BJ99">
            <v>41.79</v>
          </cell>
          <cell r="BK99">
            <v>386789.99</v>
          </cell>
          <cell r="BL99">
            <v>243606.049</v>
          </cell>
          <cell r="BM99">
            <v>583721.93000000005</v>
          </cell>
          <cell r="BN99">
            <v>1383958.0870000001</v>
          </cell>
          <cell r="BO99">
            <v>278238.277</v>
          </cell>
          <cell r="BP99">
            <v>783156.03399999999</v>
          </cell>
          <cell r="BQ99">
            <v>104478.97</v>
          </cell>
          <cell r="BR99">
            <v>0</v>
          </cell>
          <cell r="BS99">
            <v>48954.75</v>
          </cell>
          <cell r="BT99">
            <v>15634.47</v>
          </cell>
          <cell r="BU99">
            <v>59376.87</v>
          </cell>
          <cell r="BV99">
            <v>2397191.0099999998</v>
          </cell>
          <cell r="BW99">
            <v>123512.55</v>
          </cell>
          <cell r="BX99">
            <v>192149.11</v>
          </cell>
          <cell r="BY99">
            <v>95889.59</v>
          </cell>
          <cell r="BZ99">
            <v>101462.79300000001</v>
          </cell>
          <cell r="CA99">
            <v>782432.99100000004</v>
          </cell>
          <cell r="CB99">
            <v>288.31</v>
          </cell>
          <cell r="CC99">
            <v>207329.103</v>
          </cell>
          <cell r="CD99">
            <v>7721841.4029999999</v>
          </cell>
          <cell r="CE99">
            <v>1262106.125</v>
          </cell>
          <cell r="CF99">
            <v>25435.355</v>
          </cell>
          <cell r="CG99">
            <v>122925.04300000001</v>
          </cell>
          <cell r="CH99">
            <v>738081.82900000003</v>
          </cell>
          <cell r="CI99">
            <v>0</v>
          </cell>
          <cell r="CJ99">
            <v>548520.04700000002</v>
          </cell>
          <cell r="CK99">
            <v>245655.739</v>
          </cell>
          <cell r="CL99">
            <v>758901.43</v>
          </cell>
          <cell r="CM99">
            <v>46232.847999999998</v>
          </cell>
          <cell r="CN99">
            <v>234338.899</v>
          </cell>
          <cell r="CO99">
            <v>1118.18</v>
          </cell>
          <cell r="CP99">
            <v>397905.17</v>
          </cell>
          <cell r="CQ99">
            <v>2024880.2609999999</v>
          </cell>
          <cell r="CR99">
            <v>21537.24</v>
          </cell>
          <cell r="CS99">
            <v>0</v>
          </cell>
          <cell r="CT99">
            <v>501.11</v>
          </cell>
          <cell r="CU99">
            <v>30053.17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</row>
        <row r="100">
          <cell r="B100" t="str">
            <v>7295</v>
          </cell>
          <cell r="D100">
            <v>8860331.0120000001</v>
          </cell>
          <cell r="E100">
            <v>41949921.125</v>
          </cell>
          <cell r="F100">
            <v>9912626.5209999997</v>
          </cell>
          <cell r="G100">
            <v>23271877.381000001</v>
          </cell>
          <cell r="H100">
            <v>22847175.217</v>
          </cell>
          <cell r="I100">
            <v>10358022.869999999</v>
          </cell>
          <cell r="J100">
            <v>52047157.715000004</v>
          </cell>
          <cell r="K100">
            <v>41067070.256999999</v>
          </cell>
          <cell r="L100">
            <v>19907159.66</v>
          </cell>
          <cell r="M100">
            <v>17715642.727000002</v>
          </cell>
          <cell r="N100">
            <v>13099629.33</v>
          </cell>
          <cell r="O100">
            <v>48063170.445</v>
          </cell>
          <cell r="P100">
            <v>12279906.586999999</v>
          </cell>
          <cell r="Q100">
            <v>8826813.3800000008</v>
          </cell>
          <cell r="R100">
            <v>167062.84</v>
          </cell>
          <cell r="S100">
            <v>2945706.91</v>
          </cell>
          <cell r="T100">
            <v>24296091.5</v>
          </cell>
          <cell r="U100">
            <v>21269835.84</v>
          </cell>
          <cell r="V100">
            <v>10869069.846999999</v>
          </cell>
          <cell r="W100">
            <v>70216353.728</v>
          </cell>
          <cell r="X100">
            <v>11845564.539999999</v>
          </cell>
          <cell r="Y100">
            <v>39605940.211999997</v>
          </cell>
          <cell r="Z100">
            <v>20327119.039999999</v>
          </cell>
          <cell r="AA100">
            <v>3091798.31</v>
          </cell>
          <cell r="AB100">
            <v>6424928.5099999998</v>
          </cell>
          <cell r="AC100">
            <v>1670717.26</v>
          </cell>
          <cell r="AD100">
            <v>12549280.16</v>
          </cell>
          <cell r="AE100">
            <v>2291953.7999999998</v>
          </cell>
          <cell r="AF100">
            <v>2562843.37</v>
          </cell>
          <cell r="AG100">
            <v>2474844.3930000002</v>
          </cell>
          <cell r="AH100">
            <v>5759543.4500000002</v>
          </cell>
          <cell r="AI100">
            <v>1531425.43</v>
          </cell>
          <cell r="AJ100">
            <v>980120.25</v>
          </cell>
          <cell r="AK100">
            <v>634210.88</v>
          </cell>
          <cell r="AL100">
            <v>2707932.3859999999</v>
          </cell>
          <cell r="AM100">
            <v>2975969.71</v>
          </cell>
          <cell r="AN100">
            <v>6698659.3099999996</v>
          </cell>
          <cell r="AO100">
            <v>2513738.83</v>
          </cell>
          <cell r="AP100">
            <v>14126800.08</v>
          </cell>
          <cell r="AQ100">
            <v>585460.76</v>
          </cell>
          <cell r="AR100">
            <v>1069769.54</v>
          </cell>
          <cell r="AS100">
            <v>2435204.19</v>
          </cell>
          <cell r="AT100">
            <v>2159422.16</v>
          </cell>
          <cell r="AU100">
            <v>3825792.44</v>
          </cell>
          <cell r="AV100">
            <v>1230940.3600000001</v>
          </cell>
          <cell r="AW100">
            <v>636940.96</v>
          </cell>
          <cell r="AX100">
            <v>1973625.83</v>
          </cell>
          <cell r="AY100">
            <v>979765.32</v>
          </cell>
          <cell r="AZ100">
            <v>1582031.87</v>
          </cell>
          <cell r="BA100">
            <v>1287650.22</v>
          </cell>
          <cell r="BB100">
            <v>6535110.5240000002</v>
          </cell>
          <cell r="BC100">
            <v>3563482.17</v>
          </cell>
          <cell r="BD100">
            <v>896071.45</v>
          </cell>
          <cell r="BE100">
            <v>1316330.19</v>
          </cell>
          <cell r="BF100">
            <v>1677212.35</v>
          </cell>
          <cell r="BG100">
            <v>1639317.23</v>
          </cell>
          <cell r="BH100">
            <v>911302.85</v>
          </cell>
          <cell r="BI100">
            <v>1871079.89</v>
          </cell>
          <cell r="BJ100">
            <v>994855.16</v>
          </cell>
          <cell r="BK100">
            <v>478928.2</v>
          </cell>
          <cell r="BL100">
            <v>1175396.58</v>
          </cell>
          <cell r="BM100">
            <v>2150587.25</v>
          </cell>
          <cell r="BN100">
            <v>770554.74</v>
          </cell>
          <cell r="BO100">
            <v>1030400.4620000001</v>
          </cell>
          <cell r="BP100">
            <v>1843529.46</v>
          </cell>
          <cell r="BQ100">
            <v>5474400.3200000003</v>
          </cell>
          <cell r="BR100">
            <v>608275.68000000005</v>
          </cell>
          <cell r="BS100">
            <v>3070279.14</v>
          </cell>
          <cell r="BT100">
            <v>1280814.1299999999</v>
          </cell>
          <cell r="BU100">
            <v>2919141.7009999999</v>
          </cell>
          <cell r="BV100">
            <v>2462500.9</v>
          </cell>
          <cell r="BW100">
            <v>435024.34</v>
          </cell>
          <cell r="BX100">
            <v>7220076.0800000001</v>
          </cell>
          <cell r="BY100">
            <v>483051.39</v>
          </cell>
          <cell r="BZ100">
            <v>1408668.36</v>
          </cell>
          <cell r="CA100">
            <v>42135.77</v>
          </cell>
          <cell r="CB100">
            <v>318343.88</v>
          </cell>
          <cell r="CC100">
            <v>2412426.35</v>
          </cell>
          <cell r="CD100">
            <v>1213067.93</v>
          </cell>
          <cell r="CE100">
            <v>392423.73</v>
          </cell>
          <cell r="CF100">
            <v>1286046.6499999999</v>
          </cell>
          <cell r="CG100">
            <v>2518248.44</v>
          </cell>
          <cell r="CH100">
            <v>370021.94</v>
          </cell>
          <cell r="CI100">
            <v>344977.31</v>
          </cell>
          <cell r="CJ100">
            <v>893380.12</v>
          </cell>
          <cell r="CK100">
            <v>1450520.0379999999</v>
          </cell>
          <cell r="CL100">
            <v>805256.86</v>
          </cell>
          <cell r="CM100">
            <v>170300.04</v>
          </cell>
          <cell r="CN100">
            <v>1854071.13</v>
          </cell>
          <cell r="CO100">
            <v>107334.05</v>
          </cell>
          <cell r="CP100">
            <v>100681.13</v>
          </cell>
          <cell r="CQ100">
            <v>1192641.06</v>
          </cell>
          <cell r="CR100">
            <v>56038.95</v>
          </cell>
          <cell r="CS100">
            <v>12785.16</v>
          </cell>
          <cell r="CT100">
            <v>133210.01</v>
          </cell>
          <cell r="CU100">
            <v>462287.8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1333127.94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</row>
        <row r="101">
          <cell r="B101" t="str">
            <v>7297</v>
          </cell>
          <cell r="D101">
            <v>16107.19</v>
          </cell>
          <cell r="E101">
            <v>2330052.7999999998</v>
          </cell>
          <cell r="F101">
            <v>90730.59</v>
          </cell>
          <cell r="G101">
            <v>0</v>
          </cell>
          <cell r="H101">
            <v>65127.4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112574.74</v>
          </cell>
          <cell r="N101">
            <v>0</v>
          </cell>
          <cell r="O101">
            <v>0</v>
          </cell>
          <cell r="P101">
            <v>7071.34</v>
          </cell>
          <cell r="Q101">
            <v>10005.75</v>
          </cell>
          <cell r="R101">
            <v>0</v>
          </cell>
          <cell r="S101">
            <v>2233.33</v>
          </cell>
          <cell r="T101">
            <v>0</v>
          </cell>
          <cell r="U101">
            <v>71000</v>
          </cell>
          <cell r="V101">
            <v>0</v>
          </cell>
          <cell r="W101">
            <v>0</v>
          </cell>
          <cell r="X101">
            <v>896228.55</v>
          </cell>
          <cell r="Y101">
            <v>260515.34</v>
          </cell>
          <cell r="Z101">
            <v>3484.21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22056.06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10000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127453.62</v>
          </cell>
          <cell r="AV101">
            <v>0</v>
          </cell>
          <cell r="AW101">
            <v>1461.95</v>
          </cell>
          <cell r="AX101">
            <v>0</v>
          </cell>
          <cell r="AY101">
            <v>5012.74</v>
          </cell>
          <cell r="AZ101">
            <v>0</v>
          </cell>
          <cell r="BA101">
            <v>0</v>
          </cell>
          <cell r="BB101">
            <v>10025.48</v>
          </cell>
          <cell r="BC101">
            <v>0</v>
          </cell>
          <cell r="BD101">
            <v>0</v>
          </cell>
          <cell r="BE101">
            <v>86118.87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5016.03</v>
          </cell>
          <cell r="BX101">
            <v>28000</v>
          </cell>
          <cell r="BY101">
            <v>0</v>
          </cell>
          <cell r="BZ101">
            <v>4000</v>
          </cell>
          <cell r="CA101">
            <v>0</v>
          </cell>
          <cell r="CB101">
            <v>13890</v>
          </cell>
          <cell r="CC101">
            <v>49371.993000000002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2524.21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>
            <v>0</v>
          </cell>
          <cell r="DA101">
            <v>0</v>
          </cell>
          <cell r="DB101">
            <v>0</v>
          </cell>
          <cell r="DC101">
            <v>0</v>
          </cell>
          <cell r="DD101">
            <v>0</v>
          </cell>
          <cell r="DE101">
            <v>0</v>
          </cell>
          <cell r="DF101">
            <v>0</v>
          </cell>
          <cell r="DG101">
            <v>0</v>
          </cell>
          <cell r="DH101">
            <v>0</v>
          </cell>
          <cell r="DI101">
            <v>0</v>
          </cell>
          <cell r="DJ101">
            <v>0</v>
          </cell>
        </row>
        <row r="102">
          <cell r="B102" t="str">
            <v>7298</v>
          </cell>
          <cell r="D102">
            <v>99014.91</v>
          </cell>
          <cell r="E102">
            <v>384820.87</v>
          </cell>
          <cell r="F102">
            <v>6118542.1900000004</v>
          </cell>
          <cell r="G102">
            <v>11322019.681</v>
          </cell>
          <cell r="H102">
            <v>304803.26</v>
          </cell>
          <cell r="I102">
            <v>173324.62</v>
          </cell>
          <cell r="J102">
            <v>296975.40999999997</v>
          </cell>
          <cell r="K102">
            <v>2456522.89</v>
          </cell>
          <cell r="L102">
            <v>5481869.0439999998</v>
          </cell>
          <cell r="M102">
            <v>3043236.4309999999</v>
          </cell>
          <cell r="N102">
            <v>4922266.852</v>
          </cell>
          <cell r="O102">
            <v>246775.3</v>
          </cell>
          <cell r="P102">
            <v>9883971.4940000009</v>
          </cell>
          <cell r="Q102">
            <v>11281264.013</v>
          </cell>
          <cell r="R102">
            <v>1016.61</v>
          </cell>
          <cell r="S102">
            <v>1421094.176</v>
          </cell>
          <cell r="T102">
            <v>0</v>
          </cell>
          <cell r="U102">
            <v>278667.88</v>
          </cell>
          <cell r="V102">
            <v>20111062.136999998</v>
          </cell>
          <cell r="W102">
            <v>2399986.4</v>
          </cell>
          <cell r="X102">
            <v>916563.75</v>
          </cell>
          <cell r="Y102">
            <v>394549.31</v>
          </cell>
          <cell r="Z102">
            <v>6.37</v>
          </cell>
          <cell r="AA102">
            <v>7113859.6339999996</v>
          </cell>
          <cell r="AB102">
            <v>5575889.6399999997</v>
          </cell>
          <cell r="AC102">
            <v>6496379.2000000002</v>
          </cell>
          <cell r="AD102">
            <v>9200</v>
          </cell>
          <cell r="AE102">
            <v>629779.5</v>
          </cell>
          <cell r="AF102">
            <v>1720648.81</v>
          </cell>
          <cell r="AG102">
            <v>2276685.4580000001</v>
          </cell>
          <cell r="AH102">
            <v>1369520.91</v>
          </cell>
          <cell r="AI102">
            <v>86366.11</v>
          </cell>
          <cell r="AJ102">
            <v>335230.01</v>
          </cell>
          <cell r="AK102">
            <v>5987674.2000000002</v>
          </cell>
          <cell r="AL102">
            <v>168741.33</v>
          </cell>
          <cell r="AM102">
            <v>413176.34</v>
          </cell>
          <cell r="AN102">
            <v>4077372.3</v>
          </cell>
          <cell r="AO102">
            <v>1548310.69</v>
          </cell>
          <cell r="AP102">
            <v>748315.03</v>
          </cell>
          <cell r="AQ102">
            <v>3189004.75</v>
          </cell>
          <cell r="AR102">
            <v>6587318.5199999996</v>
          </cell>
          <cell r="AS102">
            <v>329039.49</v>
          </cell>
          <cell r="AT102">
            <v>24241.94</v>
          </cell>
          <cell r="AU102">
            <v>142886.04999999999</v>
          </cell>
          <cell r="AV102">
            <v>417678.31</v>
          </cell>
          <cell r="AW102">
            <v>3256260.48</v>
          </cell>
          <cell r="AX102">
            <v>47367.11</v>
          </cell>
          <cell r="AY102">
            <v>672863.67</v>
          </cell>
          <cell r="AZ102">
            <v>258311.25</v>
          </cell>
          <cell r="BA102">
            <v>1381700.38</v>
          </cell>
          <cell r="BB102">
            <v>3555823.5890000002</v>
          </cell>
          <cell r="BC102">
            <v>14875.98</v>
          </cell>
          <cell r="BD102">
            <v>582204.30000000005</v>
          </cell>
          <cell r="BE102">
            <v>0</v>
          </cell>
          <cell r="BF102">
            <v>0</v>
          </cell>
          <cell r="BG102">
            <v>162765.62</v>
          </cell>
          <cell r="BH102">
            <v>115959.71</v>
          </cell>
          <cell r="BI102">
            <v>0</v>
          </cell>
          <cell r="BJ102">
            <v>13011.75</v>
          </cell>
          <cell r="BK102">
            <v>6735475.9029999999</v>
          </cell>
          <cell r="BL102">
            <v>600</v>
          </cell>
          <cell r="BM102">
            <v>8783.42</v>
          </cell>
          <cell r="BN102">
            <v>1987959.2039999999</v>
          </cell>
          <cell r="BO102">
            <v>2725617.8080000002</v>
          </cell>
          <cell r="BP102">
            <v>1538548.63</v>
          </cell>
          <cell r="BQ102">
            <v>2157747.1529999999</v>
          </cell>
          <cell r="BR102">
            <v>564670.11</v>
          </cell>
          <cell r="BS102">
            <v>4493001.17</v>
          </cell>
          <cell r="BT102">
            <v>35089.589999999997</v>
          </cell>
          <cell r="BU102">
            <v>1786132.67</v>
          </cell>
          <cell r="BV102">
            <v>1841013.93</v>
          </cell>
          <cell r="BW102">
            <v>0</v>
          </cell>
          <cell r="BX102">
            <v>0</v>
          </cell>
          <cell r="BY102">
            <v>495102.51</v>
          </cell>
          <cell r="BZ102">
            <v>724947.48</v>
          </cell>
          <cell r="CA102">
            <v>0</v>
          </cell>
          <cell r="CB102">
            <v>40291.97</v>
          </cell>
          <cell r="CC102">
            <v>6741890.7089999998</v>
          </cell>
          <cell r="CD102">
            <v>3652524.9070000001</v>
          </cell>
          <cell r="CE102">
            <v>552604.30000000005</v>
          </cell>
          <cell r="CF102">
            <v>4788519.8</v>
          </cell>
          <cell r="CG102">
            <v>1444060.44</v>
          </cell>
          <cell r="CH102">
            <v>799250.81900000002</v>
          </cell>
          <cell r="CI102">
            <v>215513.37</v>
          </cell>
          <cell r="CJ102">
            <v>15657326.972999999</v>
          </cell>
          <cell r="CK102">
            <v>6361493.1370000001</v>
          </cell>
          <cell r="CL102">
            <v>111024.72</v>
          </cell>
          <cell r="CM102">
            <v>928634.64</v>
          </cell>
          <cell r="CN102">
            <v>2322174.1800000002</v>
          </cell>
          <cell r="CO102">
            <v>0</v>
          </cell>
          <cell r="CP102">
            <v>0</v>
          </cell>
          <cell r="CQ102">
            <v>280199.19</v>
          </cell>
          <cell r="CR102">
            <v>5911.4</v>
          </cell>
          <cell r="CS102">
            <v>0</v>
          </cell>
          <cell r="CT102">
            <v>39579.410000000003</v>
          </cell>
          <cell r="CU102">
            <v>97659.99</v>
          </cell>
          <cell r="CV102">
            <v>0</v>
          </cell>
          <cell r="CW102">
            <v>0</v>
          </cell>
          <cell r="CX102">
            <v>0</v>
          </cell>
          <cell r="CY102">
            <v>0</v>
          </cell>
          <cell r="CZ102">
            <v>0</v>
          </cell>
          <cell r="DA102">
            <v>0</v>
          </cell>
          <cell r="DB102">
            <v>0</v>
          </cell>
          <cell r="DC102">
            <v>0</v>
          </cell>
          <cell r="DD102">
            <v>0</v>
          </cell>
          <cell r="DE102">
            <v>0</v>
          </cell>
          <cell r="DF102">
            <v>0</v>
          </cell>
          <cell r="DG102">
            <v>0</v>
          </cell>
          <cell r="DH102">
            <v>0</v>
          </cell>
          <cell r="DI102">
            <v>0</v>
          </cell>
          <cell r="DJ102">
            <v>0</v>
          </cell>
        </row>
        <row r="103">
          <cell r="B103" t="str">
            <v>7299</v>
          </cell>
          <cell r="D103">
            <v>12905679.064999999</v>
          </cell>
          <cell r="E103">
            <v>7282264.8300000001</v>
          </cell>
          <cell r="F103">
            <v>5273888.1979999999</v>
          </cell>
          <cell r="G103">
            <v>8997568.5429999996</v>
          </cell>
          <cell r="H103">
            <v>7259338.7319999998</v>
          </cell>
          <cell r="I103">
            <v>5158344.5259999996</v>
          </cell>
          <cell r="J103">
            <v>29474176.228</v>
          </cell>
          <cell r="K103">
            <v>8645265.8629999999</v>
          </cell>
          <cell r="L103">
            <v>4894954.6519999998</v>
          </cell>
          <cell r="M103">
            <v>16406935.73</v>
          </cell>
          <cell r="N103">
            <v>6748286.79</v>
          </cell>
          <cell r="O103">
            <v>51802508.537</v>
          </cell>
          <cell r="P103">
            <v>13931818.348999999</v>
          </cell>
          <cell r="Q103">
            <v>4589709.5439999998</v>
          </cell>
          <cell r="R103">
            <v>0</v>
          </cell>
          <cell r="S103">
            <v>3870612.7310000001</v>
          </cell>
          <cell r="T103">
            <v>18480657.727000002</v>
          </cell>
          <cell r="U103">
            <v>9429273.4800000004</v>
          </cell>
          <cell r="V103">
            <v>16744238.699999999</v>
          </cell>
          <cell r="W103">
            <v>96941974.979000002</v>
          </cell>
          <cell r="X103">
            <v>11264858.728</v>
          </cell>
          <cell r="Y103">
            <v>9316424.2799999993</v>
          </cell>
          <cell r="Z103">
            <v>10317503.432</v>
          </cell>
          <cell r="AA103">
            <v>16601419.674000001</v>
          </cell>
          <cell r="AB103">
            <v>11317036.9</v>
          </cell>
          <cell r="AC103">
            <v>4196069.5599999996</v>
          </cell>
          <cell r="AD103">
            <v>16561581.32</v>
          </cell>
          <cell r="AE103">
            <v>10743866.259</v>
          </cell>
          <cell r="AF103">
            <v>17974832.925000001</v>
          </cell>
          <cell r="AG103">
            <v>9258314.3149999995</v>
          </cell>
          <cell r="AH103">
            <v>16194289.026000001</v>
          </cell>
          <cell r="AI103">
            <v>6829625.3169999998</v>
          </cell>
          <cell r="AJ103">
            <v>17845549.440000001</v>
          </cell>
          <cell r="AK103">
            <v>5093182.5</v>
          </cell>
          <cell r="AL103">
            <v>28050705.263</v>
          </cell>
          <cell r="AM103">
            <v>56424104.664999999</v>
          </cell>
          <cell r="AN103">
            <v>13207720.91</v>
          </cell>
          <cell r="AO103">
            <v>5601285.5319999997</v>
          </cell>
          <cell r="AP103">
            <v>33921251.968999997</v>
          </cell>
          <cell r="AQ103">
            <v>7766293.7259999998</v>
          </cell>
          <cell r="AR103">
            <v>46517003.920000002</v>
          </cell>
          <cell r="AS103">
            <v>25796659.210000001</v>
          </cell>
          <cell r="AT103">
            <v>17277448.469000001</v>
          </cell>
          <cell r="AU103">
            <v>5265070.6770000001</v>
          </cell>
          <cell r="AV103">
            <v>14021911.893999999</v>
          </cell>
          <cell r="AW103">
            <v>6816712.0999999996</v>
          </cell>
          <cell r="AX103">
            <v>14429124.9</v>
          </cell>
          <cell r="AY103">
            <v>21732361.659000002</v>
          </cell>
          <cell r="AZ103">
            <v>22303038.197999999</v>
          </cell>
          <cell r="BA103">
            <v>7290404.6200000001</v>
          </cell>
          <cell r="BB103">
            <v>12834000.411</v>
          </cell>
          <cell r="BC103">
            <v>2628142.926</v>
          </cell>
          <cell r="BD103">
            <v>12349691.983999999</v>
          </cell>
          <cell r="BE103">
            <v>8450628.7400000002</v>
          </cell>
          <cell r="BF103">
            <v>22818496.109999999</v>
          </cell>
          <cell r="BG103">
            <v>91251407.780000001</v>
          </cell>
          <cell r="BH103">
            <v>11401841.352</v>
          </cell>
          <cell r="BI103">
            <v>19749542.074000001</v>
          </cell>
          <cell r="BJ103">
            <v>9088057.8780000005</v>
          </cell>
          <cell r="BK103">
            <v>2949150.6189999999</v>
          </cell>
          <cell r="BL103">
            <v>4305261.9910000004</v>
          </cell>
          <cell r="BM103">
            <v>16195453.759</v>
          </cell>
          <cell r="BN103">
            <v>2489916.014</v>
          </cell>
          <cell r="BO103">
            <v>17855264.379000001</v>
          </cell>
          <cell r="BP103">
            <v>8955805.3100000005</v>
          </cell>
          <cell r="BQ103">
            <v>19680421.885000002</v>
          </cell>
          <cell r="BR103">
            <v>7780039.5999999996</v>
          </cell>
          <cell r="BS103">
            <v>17055218.918000001</v>
          </cell>
          <cell r="BT103">
            <v>8409410.8739999998</v>
          </cell>
          <cell r="BU103">
            <v>9562463.4230000004</v>
          </cell>
          <cell r="BV103">
            <v>22801235.120000001</v>
          </cell>
          <cell r="BW103">
            <v>15777831.6</v>
          </cell>
          <cell r="BX103">
            <v>10250124.359999999</v>
          </cell>
          <cell r="BY103">
            <v>9250582.8249999993</v>
          </cell>
          <cell r="BZ103">
            <v>27698596.497000001</v>
          </cell>
          <cell r="CA103">
            <v>7989486.5970000001</v>
          </cell>
          <cell r="CB103">
            <v>23957805.874000002</v>
          </cell>
          <cell r="CC103">
            <v>35605948.910999998</v>
          </cell>
          <cell r="CD103">
            <v>11940635.171</v>
          </cell>
          <cell r="CE103">
            <v>13365398.772</v>
          </cell>
          <cell r="CF103">
            <v>13691030.76</v>
          </cell>
          <cell r="CG103">
            <v>16555547.284</v>
          </cell>
          <cell r="CH103">
            <v>15918234.390000001</v>
          </cell>
          <cell r="CI103">
            <v>7308667.6519999998</v>
          </cell>
          <cell r="CJ103">
            <v>7483398.2489999998</v>
          </cell>
          <cell r="CK103">
            <v>5363641.8159999996</v>
          </cell>
          <cell r="CL103">
            <v>18976518.559999999</v>
          </cell>
          <cell r="CM103">
            <v>4981395.9110000003</v>
          </cell>
          <cell r="CN103">
            <v>13094390.569</v>
          </cell>
          <cell r="CO103">
            <v>10236300.51</v>
          </cell>
          <cell r="CP103">
            <v>3918092.2889999999</v>
          </cell>
          <cell r="CQ103">
            <v>1724983.3810000001</v>
          </cell>
          <cell r="CR103">
            <v>841581.84400000004</v>
          </cell>
          <cell r="CS103">
            <v>0</v>
          </cell>
          <cell r="CT103">
            <v>1056398.423</v>
          </cell>
          <cell r="CU103">
            <v>0</v>
          </cell>
          <cell r="CV103">
            <v>0</v>
          </cell>
          <cell r="CW103">
            <v>0</v>
          </cell>
          <cell r="CX103">
            <v>0</v>
          </cell>
          <cell r="CY103">
            <v>0</v>
          </cell>
          <cell r="CZ103">
            <v>0</v>
          </cell>
          <cell r="DA103">
            <v>0</v>
          </cell>
          <cell r="DB103">
            <v>0</v>
          </cell>
          <cell r="DC103">
            <v>0</v>
          </cell>
          <cell r="DD103">
            <v>0</v>
          </cell>
          <cell r="DE103">
            <v>0</v>
          </cell>
          <cell r="DF103">
            <v>0</v>
          </cell>
          <cell r="DG103">
            <v>0</v>
          </cell>
          <cell r="DH103">
            <v>0</v>
          </cell>
          <cell r="DI103">
            <v>0</v>
          </cell>
          <cell r="DJ103">
            <v>0</v>
          </cell>
        </row>
        <row r="104">
          <cell r="B104" t="str">
            <v>7301</v>
          </cell>
          <cell r="D104">
            <v>9638.01</v>
          </cell>
          <cell r="E104">
            <v>156473.64000000001</v>
          </cell>
          <cell r="F104">
            <v>21904.58</v>
          </cell>
          <cell r="G104">
            <v>727067.73</v>
          </cell>
          <cell r="H104">
            <v>86194.76</v>
          </cell>
          <cell r="I104">
            <v>12621.13</v>
          </cell>
          <cell r="J104">
            <v>97505.279999999999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631000</v>
          </cell>
          <cell r="P104">
            <v>0</v>
          </cell>
          <cell r="Q104">
            <v>176680</v>
          </cell>
          <cell r="R104">
            <v>0</v>
          </cell>
          <cell r="S104">
            <v>0</v>
          </cell>
          <cell r="T104">
            <v>0</v>
          </cell>
          <cell r="U104">
            <v>1126351.5</v>
          </cell>
          <cell r="V104">
            <v>41464.99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463139.94</v>
          </cell>
          <cell r="AD104">
            <v>0</v>
          </cell>
          <cell r="AE104">
            <v>12516.9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6582512.3099999996</v>
          </cell>
          <cell r="AL104">
            <v>0</v>
          </cell>
          <cell r="AM104">
            <v>25033.8</v>
          </cell>
          <cell r="AN104">
            <v>31292.25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571631.42000000004</v>
          </cell>
          <cell r="AY104">
            <v>2302026.73</v>
          </cell>
          <cell r="AZ104">
            <v>0</v>
          </cell>
          <cell r="BA104">
            <v>0</v>
          </cell>
          <cell r="BB104">
            <v>37551.83</v>
          </cell>
          <cell r="BC104">
            <v>0</v>
          </cell>
          <cell r="BD104">
            <v>222816.59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751027.52</v>
          </cell>
          <cell r="BJ104">
            <v>0</v>
          </cell>
          <cell r="BK104">
            <v>27537.18</v>
          </cell>
          <cell r="BL104">
            <v>56583.8</v>
          </cell>
          <cell r="BM104">
            <v>222631.34</v>
          </cell>
          <cell r="BN104">
            <v>0</v>
          </cell>
          <cell r="BO104">
            <v>15683025.51</v>
          </cell>
          <cell r="BP104">
            <v>0</v>
          </cell>
          <cell r="BQ104">
            <v>0</v>
          </cell>
          <cell r="BR104">
            <v>75720</v>
          </cell>
          <cell r="BS104">
            <v>146447.73000000001</v>
          </cell>
          <cell r="BT104">
            <v>564606.31999999995</v>
          </cell>
          <cell r="BU104">
            <v>0</v>
          </cell>
          <cell r="BV104">
            <v>50067.6</v>
          </cell>
          <cell r="BW104">
            <v>0</v>
          </cell>
          <cell r="BX104">
            <v>37550.699999999997</v>
          </cell>
          <cell r="BY104">
            <v>0</v>
          </cell>
          <cell r="BZ104">
            <v>0</v>
          </cell>
          <cell r="CA104">
            <v>15489.66</v>
          </cell>
          <cell r="CB104">
            <v>665286.52</v>
          </cell>
          <cell r="CC104">
            <v>300999.43</v>
          </cell>
          <cell r="CD104">
            <v>14102.67</v>
          </cell>
          <cell r="CE104">
            <v>22.78</v>
          </cell>
          <cell r="CF104">
            <v>0</v>
          </cell>
          <cell r="CG104">
            <v>0</v>
          </cell>
          <cell r="CH104">
            <v>525715.43000000005</v>
          </cell>
          <cell r="CI104">
            <v>0</v>
          </cell>
          <cell r="CJ104">
            <v>281354.32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76978.94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  <cell r="CY104">
            <v>0</v>
          </cell>
          <cell r="CZ104">
            <v>0</v>
          </cell>
          <cell r="DA104">
            <v>0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  <cell r="DG104">
            <v>0</v>
          </cell>
          <cell r="DH104">
            <v>0</v>
          </cell>
          <cell r="DI104">
            <v>0</v>
          </cell>
          <cell r="DJ104">
            <v>0</v>
          </cell>
        </row>
        <row r="105">
          <cell r="B105" t="str">
            <v>7401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156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  <cell r="CT105">
            <v>0</v>
          </cell>
          <cell r="CU105">
            <v>0</v>
          </cell>
          <cell r="CV105">
            <v>0</v>
          </cell>
          <cell r="CW105">
            <v>0</v>
          </cell>
          <cell r="CX105">
            <v>0</v>
          </cell>
          <cell r="CY105">
            <v>0</v>
          </cell>
          <cell r="CZ105">
            <v>0</v>
          </cell>
          <cell r="DA105">
            <v>0</v>
          </cell>
          <cell r="DB105">
            <v>0</v>
          </cell>
          <cell r="DC105">
            <v>0</v>
          </cell>
          <cell r="DD105">
            <v>0</v>
          </cell>
          <cell r="DE105">
            <v>0</v>
          </cell>
          <cell r="DF105">
            <v>0</v>
          </cell>
          <cell r="DG105">
            <v>0</v>
          </cell>
          <cell r="DH105">
            <v>0</v>
          </cell>
          <cell r="DI105">
            <v>0</v>
          </cell>
          <cell r="DJ105">
            <v>0</v>
          </cell>
        </row>
        <row r="106">
          <cell r="B106" t="str">
            <v>7402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</v>
          </cell>
          <cell r="CX106">
            <v>0</v>
          </cell>
          <cell r="CY106">
            <v>0</v>
          </cell>
          <cell r="CZ106">
            <v>0</v>
          </cell>
          <cell r="DA106">
            <v>0</v>
          </cell>
          <cell r="DB106">
            <v>0</v>
          </cell>
          <cell r="DC106">
            <v>0</v>
          </cell>
          <cell r="DD106">
            <v>0</v>
          </cell>
          <cell r="DE106">
            <v>0</v>
          </cell>
          <cell r="DF106">
            <v>6160869509.0699997</v>
          </cell>
          <cell r="DG106">
            <v>0</v>
          </cell>
          <cell r="DH106">
            <v>0</v>
          </cell>
          <cell r="DI106">
            <v>0</v>
          </cell>
          <cell r="DJ106">
            <v>0</v>
          </cell>
        </row>
        <row r="107">
          <cell r="B107" t="str">
            <v>7628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  <cell r="CU107">
            <v>0</v>
          </cell>
          <cell r="CV107">
            <v>0</v>
          </cell>
          <cell r="CW107">
            <v>0</v>
          </cell>
          <cell r="CX107">
            <v>0</v>
          </cell>
          <cell r="CY107">
            <v>0</v>
          </cell>
          <cell r="CZ107">
            <v>0</v>
          </cell>
          <cell r="DA107">
            <v>0</v>
          </cell>
          <cell r="DB107">
            <v>0</v>
          </cell>
          <cell r="DC107">
            <v>0</v>
          </cell>
          <cell r="DD107">
            <v>0</v>
          </cell>
          <cell r="DE107">
            <v>0</v>
          </cell>
          <cell r="DF107">
            <v>141077.04</v>
          </cell>
          <cell r="DG107">
            <v>0</v>
          </cell>
          <cell r="DH107">
            <v>0</v>
          </cell>
          <cell r="DI107">
            <v>0</v>
          </cell>
          <cell r="DJ107">
            <v>0</v>
          </cell>
        </row>
        <row r="108">
          <cell r="B108" t="str">
            <v>7629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3750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42187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</row>
        <row r="109">
          <cell r="B109" t="str">
            <v>7630</v>
          </cell>
          <cell r="D109">
            <v>0</v>
          </cell>
          <cell r="E109">
            <v>2909507.09</v>
          </cell>
          <cell r="F109">
            <v>81000</v>
          </cell>
          <cell r="G109">
            <v>587175</v>
          </cell>
          <cell r="H109">
            <v>0</v>
          </cell>
          <cell r="I109">
            <v>0</v>
          </cell>
          <cell r="J109">
            <v>0</v>
          </cell>
          <cell r="K109">
            <v>91375</v>
          </cell>
          <cell r="L109">
            <v>0</v>
          </cell>
          <cell r="M109">
            <v>1625</v>
          </cell>
          <cell r="N109">
            <v>0</v>
          </cell>
          <cell r="O109">
            <v>42900</v>
          </cell>
          <cell r="P109">
            <v>0</v>
          </cell>
          <cell r="Q109">
            <v>0</v>
          </cell>
          <cell r="R109">
            <v>0</v>
          </cell>
          <cell r="S109">
            <v>21000</v>
          </cell>
          <cell r="T109">
            <v>20000</v>
          </cell>
          <cell r="U109">
            <v>2779650</v>
          </cell>
          <cell r="V109">
            <v>10000</v>
          </cell>
          <cell r="W109">
            <v>0</v>
          </cell>
          <cell r="X109">
            <v>130150</v>
          </cell>
          <cell r="Y109">
            <v>0</v>
          </cell>
          <cell r="Z109">
            <v>2500</v>
          </cell>
          <cell r="AA109">
            <v>162500</v>
          </cell>
          <cell r="AB109">
            <v>0</v>
          </cell>
          <cell r="AC109">
            <v>222100</v>
          </cell>
          <cell r="AD109">
            <v>0</v>
          </cell>
          <cell r="AE109">
            <v>2500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84450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0</v>
          </cell>
          <cell r="DE109">
            <v>0</v>
          </cell>
          <cell r="DF109">
            <v>0</v>
          </cell>
          <cell r="DG109">
            <v>0</v>
          </cell>
          <cell r="DH109">
            <v>0</v>
          </cell>
          <cell r="DI109">
            <v>0</v>
          </cell>
          <cell r="DJ109">
            <v>0</v>
          </cell>
        </row>
        <row r="110">
          <cell r="B110" t="str">
            <v>7651</v>
          </cell>
          <cell r="D110">
            <v>6599084.9699999997</v>
          </cell>
          <cell r="E110">
            <v>12443368.739999998</v>
          </cell>
          <cell r="F110">
            <v>-3822707.2</v>
          </cell>
          <cell r="G110">
            <v>9909916.7599999998</v>
          </cell>
          <cell r="H110">
            <v>-4514573.74</v>
          </cell>
          <cell r="I110">
            <v>654107.32999999996</v>
          </cell>
          <cell r="J110">
            <v>10083784.689999999</v>
          </cell>
          <cell r="K110">
            <v>4431533.45</v>
          </cell>
          <cell r="L110">
            <v>3649945.14</v>
          </cell>
          <cell r="M110">
            <v>3153423.53</v>
          </cell>
          <cell r="N110">
            <v>1646270.63</v>
          </cell>
          <cell r="O110">
            <v>1809831.92</v>
          </cell>
          <cell r="P110">
            <v>1636386.58</v>
          </cell>
          <cell r="Q110">
            <v>3743998.8</v>
          </cell>
          <cell r="R110">
            <v>3959.95</v>
          </cell>
          <cell r="S110">
            <v>1642660.83</v>
          </cell>
          <cell r="T110">
            <v>920908.35</v>
          </cell>
          <cell r="U110">
            <v>3447960.33</v>
          </cell>
          <cell r="V110">
            <v>130900.38</v>
          </cell>
          <cell r="W110">
            <v>172492.73</v>
          </cell>
          <cell r="X110">
            <v>3211374.13</v>
          </cell>
          <cell r="Y110">
            <v>5548469.8399999999</v>
          </cell>
          <cell r="Z110">
            <v>2608312.14</v>
          </cell>
          <cell r="AA110">
            <v>590878.79</v>
          </cell>
          <cell r="AB110">
            <v>26420658.650000002</v>
          </cell>
          <cell r="AC110">
            <v>155927.34</v>
          </cell>
          <cell r="AD110">
            <v>2040071.8</v>
          </cell>
          <cell r="AE110">
            <v>4866112.78</v>
          </cell>
          <cell r="AF110">
            <v>581410.41</v>
          </cell>
          <cell r="AG110">
            <v>2028526.3</v>
          </cell>
          <cell r="AH110">
            <v>-103692543.53</v>
          </cell>
          <cell r="AI110">
            <v>1109879.77</v>
          </cell>
          <cell r="AJ110">
            <v>6709.04</v>
          </cell>
          <cell r="AK110">
            <v>2202656.02</v>
          </cell>
          <cell r="AL110">
            <v>-1688476.71</v>
          </cell>
          <cell r="AM110">
            <v>263900.08</v>
          </cell>
          <cell r="AN110">
            <v>2065199.88</v>
          </cell>
          <cell r="AO110">
            <v>916629.98</v>
          </cell>
          <cell r="AP110">
            <v>2428089.7799999998</v>
          </cell>
          <cell r="AQ110">
            <v>1157009.01</v>
          </cell>
          <cell r="AR110">
            <v>3301029.11</v>
          </cell>
          <cell r="AS110">
            <v>1446725.52</v>
          </cell>
          <cell r="AT110">
            <v>4328632.7</v>
          </cell>
          <cell r="AU110">
            <v>1730428.48</v>
          </cell>
          <cell r="AV110">
            <v>1355002.7</v>
          </cell>
          <cell r="AW110">
            <v>1300229.8999999999</v>
          </cell>
          <cell r="AX110">
            <v>251259.87</v>
          </cell>
          <cell r="AY110">
            <v>927749.75</v>
          </cell>
          <cell r="AZ110">
            <v>-3745976.42</v>
          </cell>
          <cell r="BA110">
            <v>10368083.76</v>
          </cell>
          <cell r="BB110">
            <v>357039.7</v>
          </cell>
          <cell r="BC110">
            <v>96279.98</v>
          </cell>
          <cell r="BD110">
            <v>371200</v>
          </cell>
          <cell r="BE110">
            <v>370250</v>
          </cell>
          <cell r="BF110">
            <v>-19746655</v>
          </cell>
          <cell r="BG110">
            <v>181790.01</v>
          </cell>
          <cell r="BH110">
            <v>125899.98</v>
          </cell>
          <cell r="BI110">
            <v>180899.96</v>
          </cell>
          <cell r="BJ110">
            <v>941150.42</v>
          </cell>
          <cell r="BK110">
            <v>244563.32</v>
          </cell>
          <cell r="BL110">
            <v>610509.99</v>
          </cell>
          <cell r="BM110">
            <v>958309.68</v>
          </cell>
          <cell r="BN110">
            <v>583150.01</v>
          </cell>
          <cell r="BO110">
            <v>-3094040.96</v>
          </cell>
          <cell r="BP110">
            <v>285150.01</v>
          </cell>
          <cell r="BQ110">
            <v>1651.69</v>
          </cell>
          <cell r="BR110">
            <v>-33028331.609999999</v>
          </cell>
          <cell r="BS110">
            <v>1067277.8899999999</v>
          </cell>
          <cell r="BT110">
            <v>967889.65</v>
          </cell>
          <cell r="BU110">
            <v>322389.95</v>
          </cell>
          <cell r="BV110">
            <v>1262938.31</v>
          </cell>
          <cell r="BW110">
            <v>11849.05</v>
          </cell>
          <cell r="BX110">
            <v>17400.03</v>
          </cell>
          <cell r="BY110">
            <v>172887.44</v>
          </cell>
          <cell r="BZ110">
            <v>951760.07</v>
          </cell>
          <cell r="CA110">
            <v>514519.96</v>
          </cell>
          <cell r="CB110">
            <v>505899.98</v>
          </cell>
          <cell r="CC110">
            <v>-168190.78</v>
          </cell>
          <cell r="CD110">
            <v>773503.24</v>
          </cell>
          <cell r="CE110">
            <v>469423.06</v>
          </cell>
          <cell r="CF110">
            <v>467849.98</v>
          </cell>
          <cell r="CG110">
            <v>1273921.76</v>
          </cell>
          <cell r="CH110">
            <v>237893.45</v>
          </cell>
          <cell r="CI110">
            <v>50397.52</v>
          </cell>
          <cell r="CJ110">
            <v>1215516.56</v>
          </cell>
          <cell r="CK110">
            <v>-340962.1</v>
          </cell>
          <cell r="CL110">
            <v>6.75</v>
          </cell>
          <cell r="CM110">
            <v>-1159209.27</v>
          </cell>
          <cell r="CN110">
            <v>755112.44</v>
          </cell>
          <cell r="CO110">
            <v>553610</v>
          </cell>
          <cell r="CP110">
            <v>59.9</v>
          </cell>
          <cell r="CQ110">
            <v>122392.34</v>
          </cell>
          <cell r="CR110">
            <v>0</v>
          </cell>
          <cell r="CS110">
            <v>0</v>
          </cell>
          <cell r="CT110">
            <v>96629.98</v>
          </cell>
          <cell r="CU110">
            <v>713329.98</v>
          </cell>
          <cell r="CV110">
            <v>0</v>
          </cell>
          <cell r="CW110">
            <v>0</v>
          </cell>
          <cell r="CX110">
            <v>365252.61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-26449276832.939995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</row>
        <row r="111">
          <cell r="B111" t="str">
            <v>7656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-43609.53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</row>
        <row r="112">
          <cell r="B112" t="str">
            <v>7661</v>
          </cell>
          <cell r="D112">
            <v>5263633924.2700014</v>
          </cell>
          <cell r="E112">
            <v>-10765123031.878002</v>
          </cell>
          <cell r="F112">
            <v>2106107488.5399997</v>
          </cell>
          <cell r="G112">
            <v>-3925480547.2199993</v>
          </cell>
          <cell r="H112">
            <v>-1283027959.5400002</v>
          </cell>
          <cell r="I112">
            <v>-2384217183.9299994</v>
          </cell>
          <cell r="J112">
            <v>11894313167.122002</v>
          </cell>
          <cell r="K112">
            <v>-7242002568.29</v>
          </cell>
          <cell r="L112">
            <v>2369274609.8959994</v>
          </cell>
          <cell r="M112">
            <v>-229479752.74999997</v>
          </cell>
          <cell r="N112">
            <v>-434096048.76000005</v>
          </cell>
          <cell r="O112">
            <v>-18302597858.220001</v>
          </cell>
          <cell r="P112">
            <v>688326713.87</v>
          </cell>
          <cell r="Q112">
            <v>1445158084.5799999</v>
          </cell>
          <cell r="R112">
            <v>77971647.149999991</v>
          </cell>
          <cell r="S112">
            <v>366998273.35000002</v>
          </cell>
          <cell r="T112">
            <v>70929569.669999972</v>
          </cell>
          <cell r="U112">
            <v>61551919.780000001</v>
          </cell>
          <cell r="V112">
            <v>247248517.08000001</v>
          </cell>
          <cell r="W112">
            <v>-559680528.14999998</v>
          </cell>
          <cell r="X112">
            <v>34017031.749999166</v>
          </cell>
          <cell r="Y112">
            <v>5619281362.9700003</v>
          </cell>
          <cell r="Z112">
            <v>-524946875.06</v>
          </cell>
          <cell r="AA112">
            <v>-462751416.32000005</v>
          </cell>
          <cell r="AB112">
            <v>786757076.55999994</v>
          </cell>
          <cell r="AC112">
            <v>776360515.29999995</v>
          </cell>
          <cell r="AD112">
            <v>-835286134.47999978</v>
          </cell>
          <cell r="AE112">
            <v>1636270999.0700002</v>
          </cell>
          <cell r="AF112">
            <v>277992403.12</v>
          </cell>
          <cell r="AG112">
            <v>-838703150.85000014</v>
          </cell>
          <cell r="AH112">
            <v>-1480129438.8800004</v>
          </cell>
          <cell r="AI112">
            <v>-4243669420.8299999</v>
          </cell>
          <cell r="AJ112">
            <v>-167216669.06</v>
          </cell>
          <cell r="AK112">
            <v>27061979.599999998</v>
          </cell>
          <cell r="AL112">
            <v>36780112.50000003</v>
          </cell>
          <cell r="AM112">
            <v>-921893849.08000004</v>
          </cell>
          <cell r="AN112">
            <v>148523767.56999999</v>
          </cell>
          <cell r="AO112">
            <v>-148000934.39000002</v>
          </cell>
          <cell r="AP112">
            <v>114009449.05</v>
          </cell>
          <cell r="AQ112">
            <v>-42150712.789999977</v>
          </cell>
          <cell r="AR112">
            <v>-314385455.89000005</v>
          </cell>
          <cell r="AS112">
            <v>-718984781.9799999</v>
          </cell>
          <cell r="AT112">
            <v>240821227.19999993</v>
          </cell>
          <cell r="AU112">
            <v>607825881.98000002</v>
          </cell>
          <cell r="AV112">
            <v>1156179501.2100003</v>
          </cell>
          <cell r="AW112">
            <v>-878197253.54999995</v>
          </cell>
          <cell r="AX112">
            <v>-328088998.65999997</v>
          </cell>
          <cell r="AY112">
            <v>-394459495.48000002</v>
          </cell>
          <cell r="AZ112">
            <v>-404473403.11999989</v>
          </cell>
          <cell r="BA112">
            <v>-117097688.57000001</v>
          </cell>
          <cell r="BB112">
            <v>-184049104.47999999</v>
          </cell>
          <cell r="BC112">
            <v>-663462372.47000015</v>
          </cell>
          <cell r="BD112">
            <v>-452396905.95000005</v>
          </cell>
          <cell r="BE112">
            <v>-192605694.26999998</v>
          </cell>
          <cell r="BF112">
            <v>-333443575.92000002</v>
          </cell>
          <cell r="BG112">
            <v>-1074668572.8800001</v>
          </cell>
          <cell r="BH112">
            <v>-219740238.19999999</v>
          </cell>
          <cell r="BI112">
            <v>-232769395.95000002</v>
          </cell>
          <cell r="BJ112">
            <v>221415878.59000003</v>
          </cell>
          <cell r="BK112">
            <v>-145721622.62999997</v>
          </cell>
          <cell r="BL112">
            <v>127034101.42999999</v>
          </cell>
          <cell r="BM112">
            <v>430653535.49000001</v>
          </cell>
          <cell r="BN112">
            <v>7454729.2200000044</v>
          </cell>
          <cell r="BO112">
            <v>243315673.95999995</v>
          </cell>
          <cell r="BP112">
            <v>185052349.49000001</v>
          </cell>
          <cell r="BQ112">
            <v>113242302.85000001</v>
          </cell>
          <cell r="BR112">
            <v>100606542.08000001</v>
          </cell>
          <cell r="BS112">
            <v>365786937.58000004</v>
          </cell>
          <cell r="BT112">
            <v>216613834.47999999</v>
          </cell>
          <cell r="BU112">
            <v>184752998.89999998</v>
          </cell>
          <cell r="BV112">
            <v>-317394252.92000002</v>
          </cell>
          <cell r="BW112">
            <v>-183740782.01000002</v>
          </cell>
          <cell r="BX112">
            <v>-618691639.88999999</v>
          </cell>
          <cell r="BY112">
            <v>-124344212.86000001</v>
          </cell>
          <cell r="BZ112">
            <v>-443256763.55000001</v>
          </cell>
          <cell r="CA112">
            <v>-26196455.420000006</v>
          </cell>
          <cell r="CB112">
            <v>-264267.0100000035</v>
          </cell>
          <cell r="CC112">
            <v>99523978.979999989</v>
          </cell>
          <cell r="CD112">
            <v>32572033.709999986</v>
          </cell>
          <cell r="CE112">
            <v>173627079.53</v>
          </cell>
          <cell r="CF112">
            <v>-32810260.049999997</v>
          </cell>
          <cell r="CG112">
            <v>652069495.01000011</v>
          </cell>
          <cell r="CH112">
            <v>103101445.78999999</v>
          </cell>
          <cell r="CI112">
            <v>222831046.59999999</v>
          </cell>
          <cell r="CJ112">
            <v>278225374.15999997</v>
          </cell>
          <cell r="CK112">
            <v>136981892.13000003</v>
          </cell>
          <cell r="CL112">
            <v>253176700.88000003</v>
          </cell>
          <cell r="CM112">
            <v>-72626881.549999997</v>
          </cell>
          <cell r="CN112">
            <v>117891608.64999999</v>
          </cell>
          <cell r="CO112">
            <v>-55145463.100000001</v>
          </cell>
          <cell r="CP112">
            <v>98434266.01000002</v>
          </cell>
          <cell r="CQ112">
            <v>56527139.740000002</v>
          </cell>
          <cell r="CR112">
            <v>20701276.240000002</v>
          </cell>
          <cell r="CS112">
            <v>-676119.09</v>
          </cell>
          <cell r="CT112">
            <v>-166243464.24999997</v>
          </cell>
          <cell r="CU112">
            <v>9837834.3100000005</v>
          </cell>
          <cell r="CV112">
            <v>367500</v>
          </cell>
          <cell r="CW112">
            <v>710400</v>
          </cell>
          <cell r="CX112">
            <v>-2085402.21</v>
          </cell>
          <cell r="CY112">
            <v>19598864.98</v>
          </cell>
          <cell r="CZ112">
            <v>0</v>
          </cell>
          <cell r="DA112">
            <v>0</v>
          </cell>
          <cell r="DB112">
            <v>155342.47</v>
          </cell>
          <cell r="DC112">
            <v>30000</v>
          </cell>
          <cell r="DD112">
            <v>4800</v>
          </cell>
          <cell r="DE112">
            <v>0</v>
          </cell>
          <cell r="DF112">
            <v>31386381559.739998</v>
          </cell>
          <cell r="DG112">
            <v>-180156257.58000001</v>
          </cell>
          <cell r="DH112">
            <v>192102500</v>
          </cell>
          <cell r="DI112">
            <v>0</v>
          </cell>
          <cell r="DJ112">
            <v>0</v>
          </cell>
        </row>
        <row r="113">
          <cell r="B113" t="str">
            <v>7668</v>
          </cell>
          <cell r="D113">
            <v>0</v>
          </cell>
          <cell r="E113">
            <v>4.5</v>
          </cell>
          <cell r="F113">
            <v>0</v>
          </cell>
          <cell r="G113">
            <v>2600</v>
          </cell>
          <cell r="H113">
            <v>36950</v>
          </cell>
          <cell r="I113">
            <v>353300</v>
          </cell>
          <cell r="J113">
            <v>304557.77</v>
          </cell>
          <cell r="K113">
            <v>150000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22050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8000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  <cell r="CT113">
            <v>0</v>
          </cell>
          <cell r="CU113">
            <v>0</v>
          </cell>
          <cell r="CV113">
            <v>0</v>
          </cell>
          <cell r="CW113">
            <v>0</v>
          </cell>
          <cell r="CX113">
            <v>0</v>
          </cell>
          <cell r="CY113">
            <v>0</v>
          </cell>
          <cell r="CZ113">
            <v>0</v>
          </cell>
          <cell r="DA113">
            <v>0</v>
          </cell>
          <cell r="DB113">
            <v>0</v>
          </cell>
          <cell r="DC113">
            <v>0</v>
          </cell>
          <cell r="DD113">
            <v>0</v>
          </cell>
          <cell r="DE113">
            <v>0</v>
          </cell>
          <cell r="DF113">
            <v>3638396.5</v>
          </cell>
          <cell r="DG113">
            <v>0</v>
          </cell>
          <cell r="DH113">
            <v>0</v>
          </cell>
          <cell r="DI113">
            <v>0</v>
          </cell>
          <cell r="DJ113">
            <v>0</v>
          </cell>
        </row>
        <row r="114">
          <cell r="B114" t="str">
            <v>7701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-120000</v>
          </cell>
          <cell r="L114">
            <v>-563628.5</v>
          </cell>
          <cell r="M114">
            <v>-2000</v>
          </cell>
          <cell r="N114">
            <v>0</v>
          </cell>
          <cell r="O114">
            <v>-429975</v>
          </cell>
          <cell r="P114">
            <v>-120000</v>
          </cell>
          <cell r="Q114">
            <v>0</v>
          </cell>
          <cell r="R114">
            <v>-2062049.5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-120000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-942956.5</v>
          </cell>
          <cell r="AF114">
            <v>0</v>
          </cell>
          <cell r="AG114">
            <v>0</v>
          </cell>
          <cell r="AH114">
            <v>0</v>
          </cell>
          <cell r="AI114">
            <v>-12600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-800</v>
          </cell>
          <cell r="AT114">
            <v>-63100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-130500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-120000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-567128.80000000005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-100000</v>
          </cell>
          <cell r="CD114">
            <v>0</v>
          </cell>
          <cell r="CE114">
            <v>-100000</v>
          </cell>
          <cell r="CF114">
            <v>-120000</v>
          </cell>
          <cell r="CG114">
            <v>0</v>
          </cell>
          <cell r="CH114">
            <v>0</v>
          </cell>
          <cell r="CI114">
            <v>0</v>
          </cell>
          <cell r="CJ114">
            <v>-473795</v>
          </cell>
          <cell r="CK114">
            <v>-563628.5</v>
          </cell>
          <cell r="CL114">
            <v>-567128.80000000005</v>
          </cell>
          <cell r="CM114">
            <v>-473795</v>
          </cell>
          <cell r="CN114">
            <v>0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  <cell r="CT114">
            <v>-120000</v>
          </cell>
          <cell r="CU114">
            <v>-120000</v>
          </cell>
          <cell r="CV114">
            <v>0</v>
          </cell>
          <cell r="CW114">
            <v>0</v>
          </cell>
          <cell r="CX114">
            <v>0</v>
          </cell>
          <cell r="CY114">
            <v>0</v>
          </cell>
          <cell r="CZ114">
            <v>0</v>
          </cell>
          <cell r="DA114">
            <v>0</v>
          </cell>
          <cell r="DB114">
            <v>0</v>
          </cell>
          <cell r="DC114">
            <v>0</v>
          </cell>
          <cell r="DD114">
            <v>0</v>
          </cell>
          <cell r="DE114">
            <v>0</v>
          </cell>
          <cell r="DF114">
            <v>1706698207.0600002</v>
          </cell>
          <cell r="DG114">
            <v>0</v>
          </cell>
          <cell r="DH114">
            <v>0</v>
          </cell>
          <cell r="DI114">
            <v>0</v>
          </cell>
          <cell r="DJ114">
            <v>0</v>
          </cell>
        </row>
        <row r="115">
          <cell r="B115" t="str">
            <v>7757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  <cell r="CT115">
            <v>0</v>
          </cell>
          <cell r="CU115">
            <v>0</v>
          </cell>
          <cell r="CV115">
            <v>0</v>
          </cell>
          <cell r="CW115">
            <v>0</v>
          </cell>
          <cell r="CX115">
            <v>0</v>
          </cell>
          <cell r="CY115">
            <v>0</v>
          </cell>
          <cell r="CZ115">
            <v>0</v>
          </cell>
          <cell r="DA115">
            <v>0</v>
          </cell>
          <cell r="DB115">
            <v>0</v>
          </cell>
          <cell r="DC115">
            <v>0</v>
          </cell>
          <cell r="DD115">
            <v>0</v>
          </cell>
          <cell r="DE115">
            <v>0</v>
          </cell>
          <cell r="DF115">
            <v>70823531.329999998</v>
          </cell>
          <cell r="DG115">
            <v>0</v>
          </cell>
          <cell r="DH115">
            <v>0</v>
          </cell>
          <cell r="DI115">
            <v>0</v>
          </cell>
          <cell r="DJ115">
            <v>0</v>
          </cell>
        </row>
        <row r="116">
          <cell r="B116" t="str">
            <v>7759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-43063013.700000003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</row>
        <row r="117">
          <cell r="B117" t="str">
            <v>7760</v>
          </cell>
          <cell r="D117">
            <v>6716442.9100000001</v>
          </cell>
          <cell r="E117">
            <v>16515539.92</v>
          </cell>
          <cell r="F117">
            <v>722163.65</v>
          </cell>
          <cell r="G117">
            <v>3851503.49</v>
          </cell>
          <cell r="H117">
            <v>4670782.3499999996</v>
          </cell>
          <cell r="I117">
            <v>3068287.04</v>
          </cell>
          <cell r="J117">
            <v>10485860.609999999</v>
          </cell>
          <cell r="K117">
            <v>916724.83</v>
          </cell>
          <cell r="L117">
            <v>322818.5</v>
          </cell>
          <cell r="M117">
            <v>425355.11</v>
          </cell>
          <cell r="N117">
            <v>677046.49</v>
          </cell>
          <cell r="O117">
            <v>19987671.82</v>
          </cell>
          <cell r="P117">
            <v>2818467.81</v>
          </cell>
          <cell r="Q117">
            <v>576583.14</v>
          </cell>
          <cell r="R117">
            <v>1265.75</v>
          </cell>
          <cell r="S117">
            <v>4307221.95</v>
          </cell>
          <cell r="T117">
            <v>56414.94</v>
          </cell>
          <cell r="U117">
            <v>3018395.13</v>
          </cell>
          <cell r="V117">
            <v>190727.81</v>
          </cell>
          <cell r="W117">
            <v>133403.07</v>
          </cell>
          <cell r="X117">
            <v>1325928.1499999999</v>
          </cell>
          <cell r="Y117">
            <v>3940040.49</v>
          </cell>
          <cell r="Z117">
            <v>3783748.39</v>
          </cell>
          <cell r="AA117">
            <v>441163.31</v>
          </cell>
          <cell r="AB117">
            <v>972559.45</v>
          </cell>
          <cell r="AC117">
            <v>19412.71</v>
          </cell>
          <cell r="AD117">
            <v>3244656.93</v>
          </cell>
          <cell r="AE117">
            <v>497516.58</v>
          </cell>
          <cell r="AF117">
            <v>1380.82</v>
          </cell>
          <cell r="AG117">
            <v>391546.86</v>
          </cell>
          <cell r="AH117">
            <v>4396990.1100000003</v>
          </cell>
          <cell r="AI117">
            <v>22152475.039999999</v>
          </cell>
          <cell r="AJ117">
            <v>212806.8</v>
          </cell>
          <cell r="AK117">
            <v>307081.25</v>
          </cell>
          <cell r="AL117">
            <v>149188.88</v>
          </cell>
          <cell r="AM117">
            <v>1237380.8999999999</v>
          </cell>
          <cell r="AN117">
            <v>287845.43</v>
          </cell>
          <cell r="AO117">
            <v>274084.34000000003</v>
          </cell>
          <cell r="AP117">
            <v>2331892.06</v>
          </cell>
          <cell r="AQ117">
            <v>958904.11</v>
          </cell>
          <cell r="AR117">
            <v>76314.600000000006</v>
          </cell>
          <cell r="AS117">
            <v>1089909.5</v>
          </cell>
          <cell r="AT117">
            <v>2022929.26</v>
          </cell>
          <cell r="AU117">
            <v>446626.13</v>
          </cell>
          <cell r="AV117">
            <v>12290603</v>
          </cell>
          <cell r="AW117">
            <v>2220645.34</v>
          </cell>
          <cell r="AX117">
            <v>351698.8</v>
          </cell>
          <cell r="AY117">
            <v>872958.99</v>
          </cell>
          <cell r="AZ117">
            <v>359202.57</v>
          </cell>
          <cell r="BA117">
            <v>87842.44</v>
          </cell>
          <cell r="BB117">
            <v>0</v>
          </cell>
          <cell r="BC117">
            <v>209407.78</v>
          </cell>
          <cell r="BD117">
            <v>3025075.52</v>
          </cell>
          <cell r="BE117">
            <v>15839.22</v>
          </cell>
          <cell r="BF117">
            <v>34127.39</v>
          </cell>
          <cell r="BG117">
            <v>154371.79999999999</v>
          </cell>
          <cell r="BH117">
            <v>388926.64</v>
          </cell>
          <cell r="BI117">
            <v>375153.86</v>
          </cell>
          <cell r="BJ117">
            <v>343829.72</v>
          </cell>
          <cell r="BK117">
            <v>177689.27</v>
          </cell>
          <cell r="BL117">
            <v>105849.84</v>
          </cell>
          <cell r="BM117">
            <v>530655.54</v>
          </cell>
          <cell r="BN117">
            <v>259406.18</v>
          </cell>
          <cell r="BO117">
            <v>426724.19</v>
          </cell>
          <cell r="BP117">
            <v>22956.16</v>
          </cell>
          <cell r="BQ117">
            <v>11279.5</v>
          </cell>
          <cell r="BR117">
            <v>144551.28</v>
          </cell>
          <cell r="BS117">
            <v>90041.09</v>
          </cell>
          <cell r="BT117">
            <v>272983.81</v>
          </cell>
          <cell r="BU117">
            <v>0</v>
          </cell>
          <cell r="BV117">
            <v>137700.01</v>
          </cell>
          <cell r="BW117">
            <v>53921.18</v>
          </cell>
          <cell r="BX117">
            <v>799093.17</v>
          </cell>
          <cell r="BY117">
            <v>313023</v>
          </cell>
          <cell r="BZ117">
            <v>367246</v>
          </cell>
          <cell r="CA117">
            <v>125439.71</v>
          </cell>
          <cell r="CB117">
            <v>28988.5</v>
          </cell>
          <cell r="CC117">
            <v>31580.49</v>
          </cell>
          <cell r="CD117">
            <v>18089.71</v>
          </cell>
          <cell r="CE117">
            <v>31512.85</v>
          </cell>
          <cell r="CF117">
            <v>296139.02</v>
          </cell>
          <cell r="CG117">
            <v>165664.35999999999</v>
          </cell>
          <cell r="CH117">
            <v>238298.22</v>
          </cell>
          <cell r="CI117">
            <v>51924.46</v>
          </cell>
          <cell r="CJ117">
            <v>65541.38</v>
          </cell>
          <cell r="CK117">
            <v>21537.48</v>
          </cell>
          <cell r="CL117">
            <v>249117.8</v>
          </cell>
          <cell r="CM117">
            <v>189465.75</v>
          </cell>
          <cell r="CN117">
            <v>75318.48</v>
          </cell>
          <cell r="CO117">
            <v>39081.279999999999</v>
          </cell>
          <cell r="CP117">
            <v>39376.720000000001</v>
          </cell>
          <cell r="CQ117">
            <v>2301.37</v>
          </cell>
          <cell r="CR117">
            <v>726.26</v>
          </cell>
          <cell r="CS117">
            <v>0</v>
          </cell>
          <cell r="CT117">
            <v>188287.73</v>
          </cell>
          <cell r="CU117">
            <v>567.33000000000004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27942327.710000001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</row>
        <row r="118">
          <cell r="B118" t="str">
            <v>7766</v>
          </cell>
          <cell r="D118">
            <v>37603.35</v>
          </cell>
          <cell r="E118">
            <v>17085.41</v>
          </cell>
          <cell r="F118">
            <v>162.08000000000001</v>
          </cell>
          <cell r="G118">
            <v>4.01</v>
          </cell>
          <cell r="H118">
            <v>763.62</v>
          </cell>
          <cell r="I118">
            <v>631.48</v>
          </cell>
          <cell r="J118">
            <v>433.39</v>
          </cell>
          <cell r="K118">
            <v>15.49</v>
          </cell>
          <cell r="L118">
            <v>5.98</v>
          </cell>
          <cell r="M118">
            <v>42.41</v>
          </cell>
          <cell r="N118">
            <v>14.48</v>
          </cell>
          <cell r="O118">
            <v>293.45</v>
          </cell>
          <cell r="P118">
            <v>876.01</v>
          </cell>
          <cell r="Q118">
            <v>1.79</v>
          </cell>
          <cell r="R118">
            <v>0</v>
          </cell>
          <cell r="S118">
            <v>0.78</v>
          </cell>
          <cell r="T118">
            <v>0</v>
          </cell>
          <cell r="U118">
            <v>3.73</v>
          </cell>
          <cell r="V118">
            <v>0</v>
          </cell>
          <cell r="W118">
            <v>1.73</v>
          </cell>
          <cell r="X118">
            <v>2.21</v>
          </cell>
          <cell r="Y118">
            <v>0</v>
          </cell>
          <cell r="Z118">
            <v>0.11</v>
          </cell>
          <cell r="AA118">
            <v>407.81</v>
          </cell>
          <cell r="AB118">
            <v>1138</v>
          </cell>
          <cell r="AC118">
            <v>0.74</v>
          </cell>
          <cell r="AD118">
            <v>5981.58</v>
          </cell>
          <cell r="AE118">
            <v>11.86</v>
          </cell>
          <cell r="AF118">
            <v>0.01</v>
          </cell>
          <cell r="AG118">
            <v>0.14000000000000001</v>
          </cell>
          <cell r="AH118">
            <v>116.18</v>
          </cell>
          <cell r="AI118">
            <v>0</v>
          </cell>
          <cell r="AJ118">
            <v>97.09</v>
          </cell>
          <cell r="AK118">
            <v>137.61000000000001</v>
          </cell>
          <cell r="AL118">
            <v>0.18</v>
          </cell>
          <cell r="AM118">
            <v>12.24</v>
          </cell>
          <cell r="AN118">
            <v>348.07</v>
          </cell>
          <cell r="AO118">
            <v>0.56999999999999995</v>
          </cell>
          <cell r="AP118">
            <v>0</v>
          </cell>
          <cell r="AQ118">
            <v>0</v>
          </cell>
          <cell r="AR118">
            <v>159</v>
          </cell>
          <cell r="AS118">
            <v>225.09</v>
          </cell>
          <cell r="AT118">
            <v>0.91</v>
          </cell>
          <cell r="AU118">
            <v>7.0000000000000007E-2</v>
          </cell>
          <cell r="AV118">
            <v>0</v>
          </cell>
          <cell r="AW118">
            <v>143.97999999999999</v>
          </cell>
          <cell r="AX118">
            <v>0.17</v>
          </cell>
          <cell r="AY118">
            <v>0.15</v>
          </cell>
          <cell r="AZ118">
            <v>0</v>
          </cell>
          <cell r="BA118">
            <v>307.32</v>
          </cell>
          <cell r="BB118">
            <v>1.83</v>
          </cell>
          <cell r="BC118">
            <v>0</v>
          </cell>
          <cell r="BD118">
            <v>0.68</v>
          </cell>
          <cell r="BE118">
            <v>156.83000000000001</v>
          </cell>
          <cell r="BF118">
            <v>907.72</v>
          </cell>
          <cell r="BG118">
            <v>99.34</v>
          </cell>
          <cell r="BH118">
            <v>0</v>
          </cell>
          <cell r="BI118">
            <v>0.46</v>
          </cell>
          <cell r="BJ118">
            <v>0</v>
          </cell>
          <cell r="BK118">
            <v>0.45</v>
          </cell>
          <cell r="BL118">
            <v>0</v>
          </cell>
          <cell r="BM118">
            <v>0</v>
          </cell>
          <cell r="BN118">
            <v>3.03</v>
          </cell>
          <cell r="BO118">
            <v>1.42</v>
          </cell>
          <cell r="BP118">
            <v>0</v>
          </cell>
          <cell r="BQ118">
            <v>9.9600000000000009</v>
          </cell>
          <cell r="BR118">
            <v>0.19</v>
          </cell>
          <cell r="BS118">
            <v>25.84</v>
          </cell>
          <cell r="BT118">
            <v>0.08</v>
          </cell>
          <cell r="BU118">
            <v>29.84</v>
          </cell>
          <cell r="BV118">
            <v>76.25</v>
          </cell>
          <cell r="BW118">
            <v>125.16</v>
          </cell>
          <cell r="BX118">
            <v>4.18</v>
          </cell>
          <cell r="BY118">
            <v>1.1399999999999999</v>
          </cell>
          <cell r="BZ118">
            <v>0.73</v>
          </cell>
          <cell r="CA118">
            <v>0.05</v>
          </cell>
          <cell r="CB118">
            <v>0.35</v>
          </cell>
          <cell r="CC118">
            <v>0</v>
          </cell>
          <cell r="CD118">
            <v>0</v>
          </cell>
          <cell r="CE118">
            <v>190.36</v>
          </cell>
          <cell r="CF118">
            <v>0.27</v>
          </cell>
          <cell r="CG118">
            <v>0.03</v>
          </cell>
          <cell r="CH118">
            <v>0</v>
          </cell>
          <cell r="CI118">
            <v>0</v>
          </cell>
          <cell r="CJ118">
            <v>3.25</v>
          </cell>
          <cell r="CK118">
            <v>0.23</v>
          </cell>
          <cell r="CL118">
            <v>3.92</v>
          </cell>
          <cell r="CM118">
            <v>1.69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2.23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129.46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</row>
        <row r="119">
          <cell r="B119" t="str">
            <v>7771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1.25</v>
          </cell>
          <cell r="J119">
            <v>291.73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214.04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6.3</v>
          </cell>
          <cell r="V119">
            <v>0</v>
          </cell>
          <cell r="W119">
            <v>0</v>
          </cell>
          <cell r="X119">
            <v>2.5</v>
          </cell>
          <cell r="Y119">
            <v>0</v>
          </cell>
          <cell r="Z119">
            <v>0</v>
          </cell>
          <cell r="AA119">
            <v>0</v>
          </cell>
          <cell r="AB119">
            <v>588.54999999999995</v>
          </cell>
          <cell r="AC119">
            <v>0</v>
          </cell>
          <cell r="AD119">
            <v>4263.45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26.29</v>
          </cell>
          <cell r="AL119">
            <v>0</v>
          </cell>
          <cell r="AM119">
            <v>0</v>
          </cell>
          <cell r="AN119">
            <v>2.5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100.14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29.98</v>
          </cell>
          <cell r="BF119">
            <v>0</v>
          </cell>
          <cell r="BG119">
            <v>5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5</v>
          </cell>
          <cell r="BX119">
            <v>225.3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1.25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11682.35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</row>
        <row r="120">
          <cell r="B120" t="str">
            <v>7776</v>
          </cell>
          <cell r="D120">
            <v>259.31</v>
          </cell>
          <cell r="E120">
            <v>0</v>
          </cell>
          <cell r="F120">
            <v>126.9</v>
          </cell>
          <cell r="G120">
            <v>515.92999999999995</v>
          </cell>
          <cell r="H120">
            <v>370.25</v>
          </cell>
          <cell r="I120">
            <v>440.22</v>
          </cell>
          <cell r="J120">
            <v>5.22</v>
          </cell>
          <cell r="K120">
            <v>0</v>
          </cell>
          <cell r="L120">
            <v>0</v>
          </cell>
          <cell r="M120">
            <v>1507.8</v>
          </cell>
          <cell r="N120">
            <v>147.03</v>
          </cell>
          <cell r="O120">
            <v>19794.79</v>
          </cell>
          <cell r="P120">
            <v>838.35</v>
          </cell>
          <cell r="Q120">
            <v>1224.8499999999999</v>
          </cell>
          <cell r="R120">
            <v>0</v>
          </cell>
          <cell r="S120">
            <v>152.19</v>
          </cell>
          <cell r="T120">
            <v>0</v>
          </cell>
          <cell r="U120">
            <v>330402.39</v>
          </cell>
          <cell r="V120">
            <v>360.23</v>
          </cell>
          <cell r="W120">
            <v>0</v>
          </cell>
          <cell r="X120">
            <v>192.46</v>
          </cell>
          <cell r="Y120">
            <v>10.24</v>
          </cell>
          <cell r="Z120">
            <v>758.66</v>
          </cell>
          <cell r="AA120">
            <v>198.93</v>
          </cell>
          <cell r="AB120">
            <v>271247.59000000003</v>
          </cell>
          <cell r="AC120">
            <v>159.30000000000001</v>
          </cell>
          <cell r="AD120">
            <v>331416.23</v>
          </cell>
          <cell r="AE120">
            <v>387.18</v>
          </cell>
          <cell r="AF120">
            <v>1.67</v>
          </cell>
          <cell r="AG120">
            <v>515.13</v>
          </cell>
          <cell r="AH120">
            <v>598.08000000000004</v>
          </cell>
          <cell r="AI120">
            <v>0</v>
          </cell>
          <cell r="AJ120">
            <v>299106.40999999997</v>
          </cell>
          <cell r="AK120">
            <v>169966.68</v>
          </cell>
          <cell r="AL120">
            <v>3082.47</v>
          </cell>
          <cell r="AM120">
            <v>832.09</v>
          </cell>
          <cell r="AN120">
            <v>279662.38</v>
          </cell>
          <cell r="AO120">
            <v>0</v>
          </cell>
          <cell r="AP120">
            <v>1475.56</v>
          </cell>
          <cell r="AQ120">
            <v>35.67</v>
          </cell>
          <cell r="AR120">
            <v>170591.95</v>
          </cell>
          <cell r="AS120">
            <v>391304.47</v>
          </cell>
          <cell r="AT120">
            <v>254.21</v>
          </cell>
          <cell r="AU120">
            <v>736</v>
          </cell>
          <cell r="AV120">
            <v>154.03</v>
          </cell>
          <cell r="AW120">
            <v>0</v>
          </cell>
          <cell r="AX120">
            <v>15.4</v>
          </cell>
          <cell r="AY120">
            <v>96.44</v>
          </cell>
          <cell r="AZ120">
            <v>44.21</v>
          </cell>
          <cell r="BA120">
            <v>245292.54</v>
          </cell>
          <cell r="BB120">
            <v>208.15</v>
          </cell>
          <cell r="BC120">
            <v>0</v>
          </cell>
          <cell r="BD120">
            <v>69.69</v>
          </cell>
          <cell r="BE120">
            <v>20006.07</v>
          </cell>
          <cell r="BF120">
            <v>318387.88</v>
          </cell>
          <cell r="BG120">
            <v>48865.65</v>
          </cell>
          <cell r="BH120">
            <v>100.92</v>
          </cell>
          <cell r="BI120">
            <v>794.35</v>
          </cell>
          <cell r="BJ120">
            <v>621.24</v>
          </cell>
          <cell r="BK120">
            <v>1710.75</v>
          </cell>
          <cell r="BL120">
            <v>36.44</v>
          </cell>
          <cell r="BM120">
            <v>109.03</v>
          </cell>
          <cell r="BN120">
            <v>512.66</v>
          </cell>
          <cell r="BO120">
            <v>2594.89</v>
          </cell>
          <cell r="BP120">
            <v>81.33</v>
          </cell>
          <cell r="BQ120">
            <v>17.96</v>
          </cell>
          <cell r="BR120">
            <v>0</v>
          </cell>
          <cell r="BS120">
            <v>1901.04</v>
          </cell>
          <cell r="BT120">
            <v>23.43</v>
          </cell>
          <cell r="BU120">
            <v>0</v>
          </cell>
          <cell r="BV120">
            <v>490711.48</v>
          </cell>
          <cell r="BW120">
            <v>48442.64</v>
          </cell>
          <cell r="BX120">
            <v>144219.51999999999</v>
          </cell>
          <cell r="BY120">
            <v>0</v>
          </cell>
          <cell r="BZ120">
            <v>0</v>
          </cell>
          <cell r="CA120">
            <v>707.91</v>
          </cell>
          <cell r="CB120">
            <v>33.04</v>
          </cell>
          <cell r="CC120">
            <v>1001.34</v>
          </cell>
          <cell r="CD120">
            <v>280.95999999999998</v>
          </cell>
          <cell r="CE120">
            <v>86.45</v>
          </cell>
          <cell r="CF120">
            <v>127.27</v>
          </cell>
          <cell r="CG120">
            <v>321.86</v>
          </cell>
          <cell r="CH120">
            <v>568.84</v>
          </cell>
          <cell r="CI120">
            <v>0</v>
          </cell>
          <cell r="CJ120">
            <v>3.87</v>
          </cell>
          <cell r="CK120">
            <v>0.79</v>
          </cell>
          <cell r="CL120">
            <v>280.76</v>
          </cell>
          <cell r="CM120">
            <v>44.69</v>
          </cell>
          <cell r="CN120">
            <v>5.13</v>
          </cell>
          <cell r="CO120">
            <v>410.74</v>
          </cell>
          <cell r="CP120">
            <v>0</v>
          </cell>
          <cell r="CQ120">
            <v>693.92</v>
          </cell>
          <cell r="CR120">
            <v>767.77</v>
          </cell>
          <cell r="CS120">
            <v>0</v>
          </cell>
          <cell r="CT120">
            <v>0</v>
          </cell>
          <cell r="CU120">
            <v>28.85</v>
          </cell>
          <cell r="CV120">
            <v>0</v>
          </cell>
          <cell r="CW120">
            <v>3.07</v>
          </cell>
          <cell r="CX120">
            <v>0</v>
          </cell>
          <cell r="CY120">
            <v>0</v>
          </cell>
          <cell r="CZ120">
            <v>0</v>
          </cell>
          <cell r="DA120">
            <v>0</v>
          </cell>
          <cell r="DB120">
            <v>0</v>
          </cell>
          <cell r="DC120">
            <v>0</v>
          </cell>
          <cell r="DD120">
            <v>0</v>
          </cell>
          <cell r="DE120">
            <v>0</v>
          </cell>
          <cell r="DF120">
            <v>438.3</v>
          </cell>
          <cell r="DG120">
            <v>0</v>
          </cell>
          <cell r="DH120">
            <v>0</v>
          </cell>
          <cell r="DI120">
            <v>0</v>
          </cell>
          <cell r="DJ120">
            <v>0</v>
          </cell>
        </row>
        <row r="121">
          <cell r="B121" t="str">
            <v>7781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57.33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56.33</v>
          </cell>
          <cell r="AL121">
            <v>0</v>
          </cell>
          <cell r="AM121">
            <v>0</v>
          </cell>
          <cell r="AN121">
            <v>1.25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10.01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  <cell r="CT121">
            <v>0</v>
          </cell>
          <cell r="CU121">
            <v>0</v>
          </cell>
          <cell r="CV121">
            <v>0</v>
          </cell>
          <cell r="CW121">
            <v>0</v>
          </cell>
          <cell r="CX121">
            <v>0</v>
          </cell>
          <cell r="CY121">
            <v>0</v>
          </cell>
          <cell r="CZ121">
            <v>0</v>
          </cell>
          <cell r="DA121">
            <v>0</v>
          </cell>
          <cell r="DB121">
            <v>0</v>
          </cell>
          <cell r="DC121">
            <v>0</v>
          </cell>
          <cell r="DD121">
            <v>0</v>
          </cell>
          <cell r="DE121">
            <v>0</v>
          </cell>
          <cell r="DF121">
            <v>0</v>
          </cell>
          <cell r="DG121">
            <v>0</v>
          </cell>
          <cell r="DH121">
            <v>0</v>
          </cell>
          <cell r="DI121">
            <v>0</v>
          </cell>
          <cell r="DJ121">
            <v>0</v>
          </cell>
        </row>
        <row r="122">
          <cell r="B122" t="str">
            <v>7786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  <cell r="CT122">
            <v>0</v>
          </cell>
          <cell r="CU122">
            <v>0</v>
          </cell>
          <cell r="CV122">
            <v>0</v>
          </cell>
          <cell r="CW122">
            <v>0</v>
          </cell>
          <cell r="CX122">
            <v>0</v>
          </cell>
          <cell r="CY122">
            <v>0</v>
          </cell>
          <cell r="CZ122">
            <v>0</v>
          </cell>
          <cell r="DA122">
            <v>0</v>
          </cell>
          <cell r="DB122">
            <v>0</v>
          </cell>
          <cell r="DC122">
            <v>0</v>
          </cell>
          <cell r="DD122">
            <v>0</v>
          </cell>
          <cell r="DE122">
            <v>0</v>
          </cell>
          <cell r="DF122">
            <v>0</v>
          </cell>
          <cell r="DG122">
            <v>0</v>
          </cell>
          <cell r="DH122">
            <v>0</v>
          </cell>
          <cell r="DI122">
            <v>0</v>
          </cell>
          <cell r="DJ122">
            <v>0</v>
          </cell>
        </row>
        <row r="123">
          <cell r="B123" t="str">
            <v>7851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  <cell r="CT123">
            <v>0</v>
          </cell>
          <cell r="CU123">
            <v>0</v>
          </cell>
          <cell r="CV123">
            <v>0</v>
          </cell>
          <cell r="CW123">
            <v>0</v>
          </cell>
          <cell r="CX123">
            <v>0</v>
          </cell>
          <cell r="CY123">
            <v>0</v>
          </cell>
          <cell r="CZ123">
            <v>0</v>
          </cell>
          <cell r="DA123">
            <v>0</v>
          </cell>
          <cell r="DB123">
            <v>0</v>
          </cell>
          <cell r="DC123">
            <v>0</v>
          </cell>
          <cell r="DD123">
            <v>0</v>
          </cell>
          <cell r="DE123">
            <v>0</v>
          </cell>
          <cell r="DF123">
            <v>349240159.07999998</v>
          </cell>
          <cell r="DG123">
            <v>0</v>
          </cell>
          <cell r="DH123">
            <v>0</v>
          </cell>
          <cell r="DI123">
            <v>0</v>
          </cell>
          <cell r="DJ123">
            <v>0</v>
          </cell>
        </row>
        <row r="124">
          <cell r="B124" t="str">
            <v>7861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-5000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  <cell r="CT124">
            <v>0</v>
          </cell>
          <cell r="CU124">
            <v>0</v>
          </cell>
          <cell r="CV124">
            <v>0</v>
          </cell>
          <cell r="CW124">
            <v>0</v>
          </cell>
          <cell r="CX124">
            <v>0</v>
          </cell>
          <cell r="CY124">
            <v>0</v>
          </cell>
          <cell r="CZ124">
            <v>0</v>
          </cell>
          <cell r="DA124">
            <v>0</v>
          </cell>
          <cell r="DB124">
            <v>0</v>
          </cell>
          <cell r="DC124">
            <v>0</v>
          </cell>
          <cell r="DD124">
            <v>0</v>
          </cell>
          <cell r="DE124">
            <v>0</v>
          </cell>
          <cell r="DF124">
            <v>0</v>
          </cell>
          <cell r="DG124">
            <v>0</v>
          </cell>
          <cell r="DH124">
            <v>0</v>
          </cell>
          <cell r="DI124">
            <v>0</v>
          </cell>
          <cell r="DJ124">
            <v>0</v>
          </cell>
        </row>
        <row r="125">
          <cell r="B125" t="str">
            <v>7871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  <cell r="CT125">
            <v>0</v>
          </cell>
          <cell r="CU125">
            <v>0</v>
          </cell>
          <cell r="CV125">
            <v>0</v>
          </cell>
          <cell r="CW125">
            <v>0</v>
          </cell>
          <cell r="CX125">
            <v>0</v>
          </cell>
          <cell r="CY125">
            <v>0</v>
          </cell>
          <cell r="CZ125">
            <v>0</v>
          </cell>
          <cell r="DA125">
            <v>0</v>
          </cell>
          <cell r="DB125">
            <v>0</v>
          </cell>
          <cell r="DC125">
            <v>0</v>
          </cell>
          <cell r="DD125">
            <v>0</v>
          </cell>
          <cell r="DE125">
            <v>0</v>
          </cell>
          <cell r="DF125">
            <v>34764646.270000003</v>
          </cell>
          <cell r="DG125">
            <v>0</v>
          </cell>
          <cell r="DH125">
            <v>0</v>
          </cell>
          <cell r="DI125">
            <v>0</v>
          </cell>
          <cell r="DJ125">
            <v>0</v>
          </cell>
        </row>
        <row r="126">
          <cell r="B126" t="str">
            <v>7876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  <cell r="CT126">
            <v>0</v>
          </cell>
          <cell r="CU126">
            <v>0</v>
          </cell>
          <cell r="CV126">
            <v>0</v>
          </cell>
          <cell r="CW126">
            <v>0</v>
          </cell>
          <cell r="CX126">
            <v>0</v>
          </cell>
          <cell r="CY126">
            <v>0</v>
          </cell>
          <cell r="CZ126">
            <v>0</v>
          </cell>
          <cell r="DA126">
            <v>0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  <cell r="DF126">
            <v>142608248.81</v>
          </cell>
          <cell r="DG126">
            <v>0</v>
          </cell>
          <cell r="DH126">
            <v>0</v>
          </cell>
          <cell r="DI126">
            <v>0</v>
          </cell>
          <cell r="DJ126">
            <v>0</v>
          </cell>
        </row>
        <row r="127">
          <cell r="B127" t="str">
            <v>7887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  <cell r="CT127">
            <v>0</v>
          </cell>
          <cell r="CU127">
            <v>0</v>
          </cell>
          <cell r="CV127">
            <v>0</v>
          </cell>
          <cell r="CW127">
            <v>0</v>
          </cell>
          <cell r="CX127">
            <v>0</v>
          </cell>
          <cell r="CY127">
            <v>0</v>
          </cell>
          <cell r="CZ127">
            <v>0</v>
          </cell>
          <cell r="DA127">
            <v>0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  <cell r="DF127">
            <v>41091458.280000001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</row>
        <row r="128">
          <cell r="B128" t="str">
            <v>7888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  <cell r="CT128">
            <v>0</v>
          </cell>
          <cell r="CU128">
            <v>0</v>
          </cell>
          <cell r="CV128">
            <v>0</v>
          </cell>
          <cell r="CW128">
            <v>0</v>
          </cell>
          <cell r="CX128">
            <v>0</v>
          </cell>
          <cell r="CY128">
            <v>0</v>
          </cell>
          <cell r="CZ128">
            <v>0</v>
          </cell>
          <cell r="DA128">
            <v>0</v>
          </cell>
          <cell r="DB128">
            <v>0</v>
          </cell>
          <cell r="DC128">
            <v>0</v>
          </cell>
          <cell r="DD128">
            <v>0</v>
          </cell>
          <cell r="DE128">
            <v>0</v>
          </cell>
          <cell r="DF128">
            <v>974161628.58000004</v>
          </cell>
          <cell r="DG128">
            <v>0</v>
          </cell>
          <cell r="DH128">
            <v>0</v>
          </cell>
          <cell r="DI128">
            <v>0</v>
          </cell>
          <cell r="DJ128">
            <v>0</v>
          </cell>
        </row>
        <row r="129">
          <cell r="B129" t="str">
            <v>7891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  <cell r="CT129">
            <v>0</v>
          </cell>
          <cell r="CU129">
            <v>0</v>
          </cell>
          <cell r="CV129">
            <v>0</v>
          </cell>
          <cell r="CW129">
            <v>0</v>
          </cell>
          <cell r="CX129">
            <v>0</v>
          </cell>
          <cell r="CY129">
            <v>0</v>
          </cell>
          <cell r="CZ129">
            <v>0</v>
          </cell>
          <cell r="DA129">
            <v>0</v>
          </cell>
          <cell r="DB129">
            <v>0</v>
          </cell>
          <cell r="DC129">
            <v>0</v>
          </cell>
          <cell r="DD129">
            <v>0</v>
          </cell>
          <cell r="DE129">
            <v>0</v>
          </cell>
          <cell r="DF129">
            <v>42228082.170000002</v>
          </cell>
          <cell r="DG129">
            <v>0</v>
          </cell>
          <cell r="DH129">
            <v>0</v>
          </cell>
          <cell r="DI129">
            <v>0</v>
          </cell>
          <cell r="DJ129">
            <v>0</v>
          </cell>
        </row>
        <row r="130">
          <cell r="B130" t="str">
            <v>7901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  <cell r="CT130">
            <v>0</v>
          </cell>
          <cell r="CU130">
            <v>0</v>
          </cell>
          <cell r="CV130">
            <v>0</v>
          </cell>
          <cell r="CW130">
            <v>0</v>
          </cell>
          <cell r="CX130">
            <v>0</v>
          </cell>
          <cell r="CY130">
            <v>0</v>
          </cell>
          <cell r="CZ130">
            <v>0</v>
          </cell>
          <cell r="DA130">
            <v>0</v>
          </cell>
          <cell r="DB130">
            <v>0</v>
          </cell>
          <cell r="DC130">
            <v>0</v>
          </cell>
          <cell r="DD130">
            <v>0</v>
          </cell>
          <cell r="DE130">
            <v>0</v>
          </cell>
          <cell r="DF130">
            <v>23181953.239999998</v>
          </cell>
          <cell r="DG130">
            <v>0</v>
          </cell>
          <cell r="DH130">
            <v>0</v>
          </cell>
          <cell r="DI130">
            <v>0</v>
          </cell>
          <cell r="DJ130">
            <v>0</v>
          </cell>
        </row>
        <row r="131">
          <cell r="B131" t="str">
            <v>7902</v>
          </cell>
          <cell r="D131">
            <v>17179417.103</v>
          </cell>
          <cell r="E131">
            <v>11415628.021000002</v>
          </cell>
          <cell r="F131">
            <v>3427914.6860000002</v>
          </cell>
          <cell r="G131">
            <v>5363548.8789999997</v>
          </cell>
          <cell r="H131">
            <v>993933.90800000005</v>
          </cell>
          <cell r="I131">
            <v>3491312.31</v>
          </cell>
          <cell r="J131">
            <v>2234632.213</v>
          </cell>
          <cell r="K131">
            <v>441820.826</v>
          </cell>
          <cell r="L131">
            <v>5390312.9029999999</v>
          </cell>
          <cell r="M131">
            <v>510655.42500000005</v>
          </cell>
          <cell r="N131">
            <v>509787.33500000002</v>
          </cell>
          <cell r="O131">
            <v>6795948.6869999999</v>
          </cell>
          <cell r="P131">
            <v>853373.95600000001</v>
          </cell>
          <cell r="Q131">
            <v>1074205.7749999999</v>
          </cell>
          <cell r="R131">
            <v>6112.1489999999994</v>
          </cell>
          <cell r="S131">
            <v>408105.21</v>
          </cell>
          <cell r="T131">
            <v>296788.59700000001</v>
          </cell>
          <cell r="U131">
            <v>112415.1</v>
          </cell>
          <cell r="V131">
            <v>767040.34100000001</v>
          </cell>
          <cell r="W131">
            <v>982728.84100000001</v>
          </cell>
          <cell r="X131">
            <v>4442559.1270000003</v>
          </cell>
          <cell r="Y131">
            <v>578688.83600000001</v>
          </cell>
          <cell r="Z131">
            <v>289507.54199999996</v>
          </cell>
          <cell r="AA131">
            <v>477097.40300000005</v>
          </cell>
          <cell r="AB131">
            <v>1377502.379</v>
          </cell>
          <cell r="AC131">
            <v>389817.86300000001</v>
          </cell>
          <cell r="AD131">
            <v>798906.94900000002</v>
          </cell>
          <cell r="AE131">
            <v>270398.34999999998</v>
          </cell>
          <cell r="AF131">
            <v>609977.79099999997</v>
          </cell>
          <cell r="AG131">
            <v>340530.95</v>
          </cell>
          <cell r="AH131">
            <v>791748.76399999997</v>
          </cell>
          <cell r="AI131">
            <v>2811649.1430000002</v>
          </cell>
          <cell r="AJ131">
            <v>81870.322</v>
          </cell>
          <cell r="AK131">
            <v>493901.13299999997</v>
          </cell>
          <cell r="AL131">
            <v>121034.03899999999</v>
          </cell>
          <cell r="AM131">
            <v>64178.551999999996</v>
          </cell>
          <cell r="AN131">
            <v>108165.694</v>
          </cell>
          <cell r="AO131">
            <v>171092.68700000001</v>
          </cell>
          <cell r="AP131">
            <v>464272.598</v>
          </cell>
          <cell r="AQ131">
            <v>135560.99600000001</v>
          </cell>
          <cell r="AR131">
            <v>527507.54799999995</v>
          </cell>
          <cell r="AS131">
            <v>130328.974</v>
          </cell>
          <cell r="AT131">
            <v>1971579.4</v>
          </cell>
          <cell r="AU131">
            <v>757823.103</v>
          </cell>
          <cell r="AV131">
            <v>4737804.9529999997</v>
          </cell>
          <cell r="AW131">
            <v>3081150.9070000001</v>
          </cell>
          <cell r="AX131">
            <v>352822.78</v>
          </cell>
          <cell r="AY131">
            <v>175040.06099999999</v>
          </cell>
          <cell r="AZ131">
            <v>1169493.054</v>
          </cell>
          <cell r="BA131">
            <v>44105.017999999996</v>
          </cell>
          <cell r="BB131">
            <v>94348.45</v>
          </cell>
          <cell r="BC131">
            <v>177951.704</v>
          </cell>
          <cell r="BD131">
            <v>131487.75599999999</v>
          </cell>
          <cell r="BE131">
            <v>44501.264999999999</v>
          </cell>
          <cell r="BF131">
            <v>158836.10399999999</v>
          </cell>
          <cell r="BG131">
            <v>130524.46699999999</v>
          </cell>
          <cell r="BH131">
            <v>36332.718999999997</v>
          </cell>
          <cell r="BI131">
            <v>99551.438999999998</v>
          </cell>
          <cell r="BJ131">
            <v>210595.486</v>
          </cell>
          <cell r="BK131">
            <v>94993.758000000002</v>
          </cell>
          <cell r="BL131">
            <v>416903.34599999996</v>
          </cell>
          <cell r="BM131">
            <v>282707.54099999997</v>
          </cell>
          <cell r="BN131">
            <v>222338.24599999998</v>
          </cell>
          <cell r="BO131">
            <v>516760.70900000003</v>
          </cell>
          <cell r="BP131">
            <v>201998.935</v>
          </cell>
          <cell r="BQ131">
            <v>166661.77799999999</v>
          </cell>
          <cell r="BR131">
            <v>381543.07199999999</v>
          </cell>
          <cell r="BS131">
            <v>491782.821</v>
          </cell>
          <cell r="BT131">
            <v>192521.899</v>
          </cell>
          <cell r="BU131">
            <v>272603.23300000001</v>
          </cell>
          <cell r="BV131">
            <v>50577.854999999996</v>
          </cell>
          <cell r="BW131">
            <v>415947.93799999997</v>
          </cell>
          <cell r="BX131">
            <v>30654.492999999999</v>
          </cell>
          <cell r="BY131">
            <v>85868.516000000003</v>
          </cell>
          <cell r="BZ131">
            <v>671931.51</v>
          </cell>
          <cell r="CA131">
            <v>99506.361000000004</v>
          </cell>
          <cell r="CB131">
            <v>97142.754000000001</v>
          </cell>
          <cell r="CC131">
            <v>617831.18800000008</v>
          </cell>
          <cell r="CD131">
            <v>124292.678</v>
          </cell>
          <cell r="CE131">
            <v>127064.899</v>
          </cell>
          <cell r="CF131">
            <v>96292.312999999995</v>
          </cell>
          <cell r="CG131">
            <v>195593.932</v>
          </cell>
          <cell r="CH131">
            <v>84661.372000000003</v>
          </cell>
          <cell r="CI131">
            <v>431996.973</v>
          </cell>
          <cell r="CJ131">
            <v>102109.575</v>
          </cell>
          <cell r="CK131">
            <v>134193.35500000001</v>
          </cell>
          <cell r="CL131">
            <v>130879.039</v>
          </cell>
          <cell r="CM131">
            <v>187357.038</v>
          </cell>
          <cell r="CN131">
            <v>55375.163</v>
          </cell>
          <cell r="CO131">
            <v>20329.330000000002</v>
          </cell>
          <cell r="CP131">
            <v>116610.27100000001</v>
          </cell>
          <cell r="CQ131">
            <v>70990.271999999997</v>
          </cell>
          <cell r="CR131">
            <v>5838.7330000000002</v>
          </cell>
          <cell r="CS131">
            <v>628.93100000000004</v>
          </cell>
          <cell r="CT131">
            <v>199646.652</v>
          </cell>
          <cell r="CU131">
            <v>18933.724999999999</v>
          </cell>
          <cell r="CV131">
            <v>0</v>
          </cell>
          <cell r="CW131">
            <v>0</v>
          </cell>
          <cell r="CX131">
            <v>500</v>
          </cell>
          <cell r="CY131">
            <v>0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19705980.778999999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</row>
        <row r="132">
          <cell r="B132" t="str">
            <v>7905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CO132">
            <v>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  <cell r="CT132">
            <v>0</v>
          </cell>
          <cell r="CU132">
            <v>0</v>
          </cell>
          <cell r="CV132">
            <v>0</v>
          </cell>
          <cell r="CW132">
            <v>0</v>
          </cell>
          <cell r="CX132">
            <v>0</v>
          </cell>
          <cell r="CY132">
            <v>0</v>
          </cell>
          <cell r="CZ132">
            <v>0</v>
          </cell>
          <cell r="DA132">
            <v>0</v>
          </cell>
          <cell r="DB132">
            <v>0</v>
          </cell>
          <cell r="DC132">
            <v>0</v>
          </cell>
          <cell r="DD132">
            <v>0</v>
          </cell>
          <cell r="DE132">
            <v>0</v>
          </cell>
          <cell r="DF132">
            <v>6777806.1299999999</v>
          </cell>
          <cell r="DG132">
            <v>0</v>
          </cell>
          <cell r="DH132">
            <v>0</v>
          </cell>
          <cell r="DI132">
            <v>0</v>
          </cell>
          <cell r="DJ132">
            <v>0</v>
          </cell>
        </row>
        <row r="133">
          <cell r="B133" t="str">
            <v>7911</v>
          </cell>
          <cell r="D133">
            <v>2879591.7859999998</v>
          </cell>
          <cell r="E133">
            <v>4276679.7050000001</v>
          </cell>
          <cell r="F133">
            <v>143685.166</v>
          </cell>
          <cell r="G133">
            <v>1093025.7820000001</v>
          </cell>
          <cell r="H133">
            <v>565575.24100000004</v>
          </cell>
          <cell r="I133">
            <v>1397427.4839999999</v>
          </cell>
          <cell r="J133">
            <v>564203.44999999995</v>
          </cell>
          <cell r="K133">
            <v>137415.53</v>
          </cell>
          <cell r="L133">
            <v>110323.97</v>
          </cell>
          <cell r="M133">
            <v>95316.62</v>
          </cell>
          <cell r="N133">
            <v>203334.68299999999</v>
          </cell>
          <cell r="O133">
            <v>5303968.6909999996</v>
          </cell>
          <cell r="P133">
            <v>396762.05</v>
          </cell>
          <cell r="Q133">
            <v>201535.601</v>
          </cell>
          <cell r="R133">
            <v>47.23</v>
          </cell>
          <cell r="S133">
            <v>1089701.8899999999</v>
          </cell>
          <cell r="T133">
            <v>28092.639999999999</v>
          </cell>
          <cell r="U133">
            <v>706327.88199999998</v>
          </cell>
          <cell r="V133">
            <v>22959.41</v>
          </cell>
          <cell r="W133">
            <v>1645516.2880000002</v>
          </cell>
          <cell r="X133">
            <v>963085.30899999989</v>
          </cell>
          <cell r="Y133">
            <v>1309313.04</v>
          </cell>
          <cell r="Z133">
            <v>362046.87799999997</v>
          </cell>
          <cell r="AA133">
            <v>551506.31999999995</v>
          </cell>
          <cell r="AB133">
            <v>242273.95</v>
          </cell>
          <cell r="AC133">
            <v>52856.81</v>
          </cell>
          <cell r="AD133">
            <v>2167740.5299999998</v>
          </cell>
          <cell r="AE133">
            <v>137214.03</v>
          </cell>
          <cell r="AF133">
            <v>63132.39</v>
          </cell>
          <cell r="AG133">
            <v>22017.97</v>
          </cell>
          <cell r="AH133">
            <v>391050.7</v>
          </cell>
          <cell r="AI133">
            <v>3393985.87</v>
          </cell>
          <cell r="AJ133">
            <v>62013.08</v>
          </cell>
          <cell r="AK133">
            <v>586724.32999999996</v>
          </cell>
          <cell r="AL133">
            <v>205626.93</v>
          </cell>
          <cell r="AM133">
            <v>406837.97</v>
          </cell>
          <cell r="AN133">
            <v>110847.08</v>
          </cell>
          <cell r="AO133">
            <v>96416.94</v>
          </cell>
          <cell r="AP133">
            <v>819101.36</v>
          </cell>
          <cell r="AQ133">
            <v>19047.009999999998</v>
          </cell>
          <cell r="AR133">
            <v>208505.78</v>
          </cell>
          <cell r="AS133">
            <v>62240.5</v>
          </cell>
          <cell r="AT133">
            <v>1510034.9</v>
          </cell>
          <cell r="AU133">
            <v>310201.34000000003</v>
          </cell>
          <cell r="AV133">
            <v>4536537.6399999997</v>
          </cell>
          <cell r="AW133">
            <v>455670.5</v>
          </cell>
          <cell r="AX133">
            <v>218910.46</v>
          </cell>
          <cell r="AY133">
            <v>248219.04</v>
          </cell>
          <cell r="AZ133">
            <v>106422.38</v>
          </cell>
          <cell r="BA133">
            <v>36190.71</v>
          </cell>
          <cell r="BB133">
            <v>3180.52</v>
          </cell>
          <cell r="BC133">
            <v>73313.55</v>
          </cell>
          <cell r="BD133">
            <v>54479.63</v>
          </cell>
          <cell r="BE133">
            <v>91042.13</v>
          </cell>
          <cell r="BF133">
            <v>22141.39</v>
          </cell>
          <cell r="BG133">
            <v>89107.19</v>
          </cell>
          <cell r="BH133">
            <v>133130.31</v>
          </cell>
          <cell r="BI133">
            <v>128890.97</v>
          </cell>
          <cell r="BJ133">
            <v>89678.48</v>
          </cell>
          <cell r="BK133">
            <v>36168.75</v>
          </cell>
          <cell r="BL133">
            <v>100800.6</v>
          </cell>
          <cell r="BM133">
            <v>202838.83</v>
          </cell>
          <cell r="BN133">
            <v>43544.99</v>
          </cell>
          <cell r="BO133">
            <v>165499.26999999999</v>
          </cell>
          <cell r="BP133">
            <v>82764.960000000006</v>
          </cell>
          <cell r="BQ133">
            <v>67411.11</v>
          </cell>
          <cell r="BR133">
            <v>310311.82</v>
          </cell>
          <cell r="BS133">
            <v>792427.87</v>
          </cell>
          <cell r="BT133">
            <v>138342.65</v>
          </cell>
          <cell r="BU133">
            <v>28219.46</v>
          </cell>
          <cell r="BV133">
            <v>47171.27</v>
          </cell>
          <cell r="BW133">
            <v>362997.41</v>
          </cell>
          <cell r="BX133">
            <v>322256.14</v>
          </cell>
          <cell r="BY133">
            <v>67884.61</v>
          </cell>
          <cell r="BZ133">
            <v>99769.08</v>
          </cell>
          <cell r="CA133">
            <v>69009.16</v>
          </cell>
          <cell r="CB133">
            <v>35452.01</v>
          </cell>
          <cell r="CC133">
            <v>27809.01</v>
          </cell>
          <cell r="CD133">
            <v>6862.31</v>
          </cell>
          <cell r="CE133">
            <v>837.38</v>
          </cell>
          <cell r="CF133">
            <v>88059.05</v>
          </cell>
          <cell r="CG133">
            <v>92863.73</v>
          </cell>
          <cell r="CH133">
            <v>23040.86</v>
          </cell>
          <cell r="CI133">
            <v>32820.04</v>
          </cell>
          <cell r="CJ133">
            <v>9352.98</v>
          </cell>
          <cell r="CK133">
            <v>6453.14</v>
          </cell>
          <cell r="CL133">
            <v>8032.47</v>
          </cell>
          <cell r="CM133">
            <v>325827.68</v>
          </cell>
          <cell r="CN133">
            <v>57578.66</v>
          </cell>
          <cell r="CO133">
            <v>42250.87</v>
          </cell>
          <cell r="CP133">
            <v>2901.62</v>
          </cell>
          <cell r="CQ133">
            <v>6291.81</v>
          </cell>
          <cell r="CR133">
            <v>185.18</v>
          </cell>
          <cell r="CS133">
            <v>2.0099999999999998</v>
          </cell>
          <cell r="CT133">
            <v>59.04</v>
          </cell>
          <cell r="CU133">
            <v>951.72</v>
          </cell>
          <cell r="CV133">
            <v>0</v>
          </cell>
          <cell r="CW133">
            <v>0</v>
          </cell>
          <cell r="CX133">
            <v>0</v>
          </cell>
          <cell r="CY133">
            <v>0</v>
          </cell>
          <cell r="CZ133">
            <v>0</v>
          </cell>
          <cell r="DA133">
            <v>0</v>
          </cell>
          <cell r="DB133">
            <v>0</v>
          </cell>
          <cell r="DC133">
            <v>0</v>
          </cell>
          <cell r="DD133">
            <v>0</v>
          </cell>
          <cell r="DE133">
            <v>0</v>
          </cell>
          <cell r="DF133">
            <v>68535556.501000002</v>
          </cell>
          <cell r="DG133">
            <v>0</v>
          </cell>
          <cell r="DH133">
            <v>0</v>
          </cell>
          <cell r="DI133">
            <v>0</v>
          </cell>
          <cell r="DJ133">
            <v>0</v>
          </cell>
        </row>
        <row r="134">
          <cell r="B134" t="str">
            <v>7914</v>
          </cell>
          <cell r="D134">
            <v>0</v>
          </cell>
          <cell r="E134">
            <v>57043870.82</v>
          </cell>
          <cell r="F134">
            <v>5874733.5300000003</v>
          </cell>
          <cell r="G134">
            <v>43226098.530000001</v>
          </cell>
          <cell r="H134">
            <v>673519.62</v>
          </cell>
          <cell r="I134">
            <v>2011521.77</v>
          </cell>
          <cell r="J134">
            <v>90427252.599999994</v>
          </cell>
          <cell r="K134">
            <v>14010393.66</v>
          </cell>
          <cell r="L134">
            <v>6673828.2000000002</v>
          </cell>
          <cell r="M134">
            <v>17509584.289999999</v>
          </cell>
          <cell r="N134">
            <v>2945619.79</v>
          </cell>
          <cell r="O134">
            <v>57722703.409999996</v>
          </cell>
          <cell r="P134">
            <v>10829592.18</v>
          </cell>
          <cell r="Q134">
            <v>61969.87</v>
          </cell>
          <cell r="R134">
            <v>0</v>
          </cell>
          <cell r="S134">
            <v>3949393.01</v>
          </cell>
          <cell r="T134">
            <v>16742423.289999999</v>
          </cell>
          <cell r="U134">
            <v>8719.11</v>
          </cell>
          <cell r="V134">
            <v>23580682.210000001</v>
          </cell>
          <cell r="W134">
            <v>11505914.02</v>
          </cell>
          <cell r="X134">
            <v>1391040.95</v>
          </cell>
          <cell r="Y134">
            <v>1099240.8799999999</v>
          </cell>
          <cell r="Z134">
            <v>-695.3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0</v>
          </cell>
          <cell r="CQ134">
            <v>0</v>
          </cell>
          <cell r="CR134">
            <v>0</v>
          </cell>
          <cell r="CS134">
            <v>0</v>
          </cell>
          <cell r="CT134">
            <v>0</v>
          </cell>
          <cell r="CU134">
            <v>0</v>
          </cell>
          <cell r="CV134">
            <v>0</v>
          </cell>
          <cell r="CW134">
            <v>0</v>
          </cell>
          <cell r="CX134">
            <v>0</v>
          </cell>
          <cell r="CY134">
            <v>0</v>
          </cell>
          <cell r="CZ134">
            <v>0</v>
          </cell>
          <cell r="DA134">
            <v>0</v>
          </cell>
          <cell r="DB134">
            <v>0</v>
          </cell>
          <cell r="DC134">
            <v>0</v>
          </cell>
          <cell r="DD134">
            <v>0</v>
          </cell>
          <cell r="DE134">
            <v>0</v>
          </cell>
          <cell r="DF134">
            <v>447816420.47000003</v>
          </cell>
          <cell r="DG134">
            <v>0</v>
          </cell>
          <cell r="DH134">
            <v>0</v>
          </cell>
          <cell r="DI134">
            <v>0</v>
          </cell>
          <cell r="DJ134">
            <v>0</v>
          </cell>
        </row>
        <row r="135">
          <cell r="B135" t="str">
            <v>7915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0</v>
          </cell>
          <cell r="CQ135">
            <v>0</v>
          </cell>
          <cell r="CR135">
            <v>0</v>
          </cell>
          <cell r="CS135">
            <v>0</v>
          </cell>
          <cell r="CT135">
            <v>0</v>
          </cell>
          <cell r="CU135">
            <v>0</v>
          </cell>
          <cell r="CV135">
            <v>0</v>
          </cell>
          <cell r="CW135">
            <v>0</v>
          </cell>
          <cell r="CX135">
            <v>0</v>
          </cell>
          <cell r="CY135">
            <v>0</v>
          </cell>
          <cell r="CZ135">
            <v>0</v>
          </cell>
          <cell r="DA135">
            <v>0</v>
          </cell>
          <cell r="DB135">
            <v>0</v>
          </cell>
          <cell r="DC135">
            <v>0</v>
          </cell>
          <cell r="DD135">
            <v>0</v>
          </cell>
          <cell r="DE135">
            <v>0</v>
          </cell>
          <cell r="DF135">
            <v>10486800</v>
          </cell>
          <cell r="DG135">
            <v>0</v>
          </cell>
          <cell r="DH135">
            <v>0</v>
          </cell>
          <cell r="DI135">
            <v>0</v>
          </cell>
          <cell r="DJ135">
            <v>0</v>
          </cell>
        </row>
        <row r="136">
          <cell r="B136" t="str">
            <v>7916</v>
          </cell>
          <cell r="D136">
            <v>2351387.8199999998</v>
          </cell>
          <cell r="E136">
            <v>77078182.969999999</v>
          </cell>
          <cell r="F136">
            <v>51715928.780000001</v>
          </cell>
          <cell r="G136">
            <v>17906994.48</v>
          </cell>
          <cell r="H136">
            <v>8757755.6300000008</v>
          </cell>
          <cell r="I136">
            <v>51431864.32</v>
          </cell>
          <cell r="J136">
            <v>139094291.62</v>
          </cell>
          <cell r="K136">
            <v>127470817.58</v>
          </cell>
          <cell r="L136">
            <v>21577219.890000001</v>
          </cell>
          <cell r="M136">
            <v>93503569.989999995</v>
          </cell>
          <cell r="N136">
            <v>8583039.6799999997</v>
          </cell>
          <cell r="O136">
            <v>26607638.68</v>
          </cell>
          <cell r="P136">
            <v>80842451.109999999</v>
          </cell>
          <cell r="Q136">
            <v>791545.68</v>
          </cell>
          <cell r="R136">
            <v>0</v>
          </cell>
          <cell r="S136">
            <v>4733549.5999999996</v>
          </cell>
          <cell r="T136">
            <v>46239530.25</v>
          </cell>
          <cell r="U136">
            <v>2816009.17</v>
          </cell>
          <cell r="V136">
            <v>185471899.22</v>
          </cell>
          <cell r="W136">
            <v>31564331.27</v>
          </cell>
          <cell r="X136">
            <v>6009299.9000000004</v>
          </cell>
          <cell r="Y136">
            <v>15739290.380000001</v>
          </cell>
          <cell r="Z136">
            <v>7109.37</v>
          </cell>
          <cell r="AA136">
            <v>351326.04</v>
          </cell>
          <cell r="AB136">
            <v>502689.1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164.82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0</v>
          </cell>
          <cell r="CO136">
            <v>0</v>
          </cell>
          <cell r="CP136">
            <v>0</v>
          </cell>
          <cell r="CQ136">
            <v>0</v>
          </cell>
          <cell r="CR136">
            <v>0</v>
          </cell>
          <cell r="CS136">
            <v>0</v>
          </cell>
          <cell r="CT136">
            <v>0</v>
          </cell>
          <cell r="CU136">
            <v>0</v>
          </cell>
          <cell r="CV136">
            <v>0</v>
          </cell>
          <cell r="CW136">
            <v>0</v>
          </cell>
          <cell r="CX136">
            <v>0</v>
          </cell>
          <cell r="CY136">
            <v>0</v>
          </cell>
          <cell r="CZ136">
            <v>0</v>
          </cell>
          <cell r="DA136">
            <v>0</v>
          </cell>
          <cell r="DB136">
            <v>0</v>
          </cell>
          <cell r="DC136">
            <v>0</v>
          </cell>
          <cell r="DD136">
            <v>0</v>
          </cell>
          <cell r="DE136">
            <v>0</v>
          </cell>
          <cell r="DF136">
            <v>307291.2</v>
          </cell>
          <cell r="DG136">
            <v>0</v>
          </cell>
          <cell r="DH136">
            <v>0</v>
          </cell>
          <cell r="DI136">
            <v>644379.57999999996</v>
          </cell>
          <cell r="DJ136">
            <v>3098329.76</v>
          </cell>
        </row>
        <row r="137">
          <cell r="B137" t="str">
            <v>7917</v>
          </cell>
          <cell r="D137">
            <v>0</v>
          </cell>
          <cell r="E137">
            <v>1281309.26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CO137">
            <v>0</v>
          </cell>
          <cell r="CP137">
            <v>0</v>
          </cell>
          <cell r="CQ137">
            <v>0</v>
          </cell>
          <cell r="CR137">
            <v>0</v>
          </cell>
          <cell r="CS137">
            <v>0</v>
          </cell>
          <cell r="CT137">
            <v>0</v>
          </cell>
          <cell r="CU137">
            <v>0</v>
          </cell>
          <cell r="CV137">
            <v>0</v>
          </cell>
          <cell r="CW137">
            <v>0</v>
          </cell>
          <cell r="CX137">
            <v>0</v>
          </cell>
          <cell r="CY137">
            <v>0</v>
          </cell>
          <cell r="CZ137">
            <v>0</v>
          </cell>
          <cell r="DA137">
            <v>0</v>
          </cell>
          <cell r="DB137">
            <v>0</v>
          </cell>
          <cell r="DC137">
            <v>0</v>
          </cell>
          <cell r="DD137">
            <v>0</v>
          </cell>
          <cell r="DE137">
            <v>0</v>
          </cell>
          <cell r="DF137">
            <v>33351993.739999998</v>
          </cell>
          <cell r="DG137">
            <v>0</v>
          </cell>
          <cell r="DH137">
            <v>0</v>
          </cell>
          <cell r="DI137">
            <v>0</v>
          </cell>
          <cell r="DJ137">
            <v>0</v>
          </cell>
        </row>
        <row r="138">
          <cell r="B138" t="str">
            <v>7918</v>
          </cell>
          <cell r="D138">
            <v>0</v>
          </cell>
          <cell r="E138">
            <v>2986398.7</v>
          </cell>
          <cell r="F138">
            <v>8910000</v>
          </cell>
          <cell r="G138">
            <v>1817030.95</v>
          </cell>
          <cell r="H138">
            <v>0</v>
          </cell>
          <cell r="I138">
            <v>1314499.68</v>
          </cell>
          <cell r="J138">
            <v>0</v>
          </cell>
          <cell r="K138">
            <v>0</v>
          </cell>
          <cell r="L138">
            <v>2100000</v>
          </cell>
          <cell r="M138">
            <v>0</v>
          </cell>
          <cell r="N138">
            <v>1104190.76</v>
          </cell>
          <cell r="O138">
            <v>0</v>
          </cell>
          <cell r="P138">
            <v>5241670.2699999996</v>
          </cell>
          <cell r="Q138">
            <v>0.02</v>
          </cell>
          <cell r="R138">
            <v>0</v>
          </cell>
          <cell r="S138">
            <v>0</v>
          </cell>
          <cell r="T138">
            <v>1830211.74</v>
          </cell>
          <cell r="U138">
            <v>1333716.52</v>
          </cell>
          <cell r="V138">
            <v>0</v>
          </cell>
          <cell r="W138">
            <v>0</v>
          </cell>
          <cell r="X138">
            <v>18006586.260000002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  <cell r="CT138">
            <v>0</v>
          </cell>
          <cell r="CU138">
            <v>0</v>
          </cell>
          <cell r="CV138">
            <v>0</v>
          </cell>
          <cell r="CW138">
            <v>0</v>
          </cell>
          <cell r="CX138">
            <v>0</v>
          </cell>
          <cell r="CY138">
            <v>0</v>
          </cell>
          <cell r="CZ138">
            <v>0</v>
          </cell>
          <cell r="DA138">
            <v>0</v>
          </cell>
          <cell r="DB138">
            <v>0</v>
          </cell>
          <cell r="DC138">
            <v>0</v>
          </cell>
          <cell r="DD138">
            <v>0</v>
          </cell>
          <cell r="DE138">
            <v>0</v>
          </cell>
          <cell r="DF138">
            <v>168641894.06</v>
          </cell>
          <cell r="DG138">
            <v>0</v>
          </cell>
          <cell r="DH138">
            <v>0</v>
          </cell>
          <cell r="DI138">
            <v>0</v>
          </cell>
          <cell r="DJ138">
            <v>0</v>
          </cell>
        </row>
        <row r="139">
          <cell r="B139" t="str">
            <v>7919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0</v>
          </cell>
          <cell r="CQ139">
            <v>0</v>
          </cell>
          <cell r="CR139">
            <v>0</v>
          </cell>
          <cell r="CS139">
            <v>0</v>
          </cell>
          <cell r="CT139">
            <v>0</v>
          </cell>
          <cell r="CU139">
            <v>0</v>
          </cell>
          <cell r="CV139">
            <v>0</v>
          </cell>
          <cell r="CW139">
            <v>0</v>
          </cell>
          <cell r="CX139">
            <v>0</v>
          </cell>
          <cell r="CY139">
            <v>0</v>
          </cell>
          <cell r="CZ139">
            <v>0</v>
          </cell>
          <cell r="DA139">
            <v>0</v>
          </cell>
          <cell r="DB139">
            <v>0</v>
          </cell>
          <cell r="DC139">
            <v>0</v>
          </cell>
          <cell r="DD139">
            <v>0</v>
          </cell>
          <cell r="DE139">
            <v>0</v>
          </cell>
          <cell r="DF139">
            <v>9790815.9600000009</v>
          </cell>
          <cell r="DG139">
            <v>0</v>
          </cell>
          <cell r="DH139">
            <v>0</v>
          </cell>
          <cell r="DI139">
            <v>0</v>
          </cell>
          <cell r="DJ139">
            <v>0</v>
          </cell>
        </row>
        <row r="140">
          <cell r="B140" t="str">
            <v>7920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315744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0</v>
          </cell>
          <cell r="CQ140">
            <v>0</v>
          </cell>
          <cell r="CR140">
            <v>0</v>
          </cell>
          <cell r="CS140">
            <v>0</v>
          </cell>
          <cell r="CT140">
            <v>0</v>
          </cell>
          <cell r="CU140">
            <v>0</v>
          </cell>
          <cell r="CV140">
            <v>0</v>
          </cell>
          <cell r="CW140">
            <v>0</v>
          </cell>
          <cell r="CX140">
            <v>0</v>
          </cell>
          <cell r="CY140">
            <v>0</v>
          </cell>
          <cell r="CZ140">
            <v>0</v>
          </cell>
          <cell r="DA140">
            <v>0</v>
          </cell>
          <cell r="DB140">
            <v>0</v>
          </cell>
          <cell r="DC140">
            <v>0</v>
          </cell>
          <cell r="DD140">
            <v>0</v>
          </cell>
          <cell r="DE140">
            <v>0</v>
          </cell>
          <cell r="DF140">
            <v>966926877</v>
          </cell>
          <cell r="DG140">
            <v>0</v>
          </cell>
          <cell r="DH140">
            <v>0</v>
          </cell>
          <cell r="DI140">
            <v>0</v>
          </cell>
          <cell r="DJ140">
            <v>0</v>
          </cell>
        </row>
        <row r="141">
          <cell r="B141" t="str">
            <v>7921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0</v>
          </cell>
          <cell r="CQ141">
            <v>0</v>
          </cell>
          <cell r="CR141">
            <v>0</v>
          </cell>
          <cell r="CS141">
            <v>0</v>
          </cell>
          <cell r="CT141">
            <v>0</v>
          </cell>
          <cell r="CU141">
            <v>0</v>
          </cell>
          <cell r="CV141">
            <v>0</v>
          </cell>
          <cell r="CW141">
            <v>0</v>
          </cell>
          <cell r="CX141">
            <v>0</v>
          </cell>
          <cell r="CY141">
            <v>0</v>
          </cell>
          <cell r="CZ141">
            <v>0</v>
          </cell>
          <cell r="DA141">
            <v>0</v>
          </cell>
          <cell r="DB141">
            <v>0</v>
          </cell>
          <cell r="DC141">
            <v>0</v>
          </cell>
          <cell r="DD141">
            <v>0</v>
          </cell>
          <cell r="DE141">
            <v>0</v>
          </cell>
          <cell r="DF141">
            <v>512648453</v>
          </cell>
          <cell r="DG141">
            <v>0</v>
          </cell>
          <cell r="DH141">
            <v>0</v>
          </cell>
          <cell r="DI141">
            <v>0</v>
          </cell>
          <cell r="DJ141">
            <v>0</v>
          </cell>
        </row>
        <row r="142">
          <cell r="B142" t="str">
            <v>8001</v>
          </cell>
          <cell r="D142">
            <v>0</v>
          </cell>
          <cell r="E142">
            <v>210000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-19200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29800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0</v>
          </cell>
          <cell r="DI142">
            <v>0</v>
          </cell>
          <cell r="DJ142">
            <v>0</v>
          </cell>
        </row>
        <row r="143">
          <cell r="B143" t="str">
            <v>8101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10827113470.450001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</row>
        <row r="144">
          <cell r="B144" t="str">
            <v>8121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11917221809.16</v>
          </cell>
          <cell r="DG144">
            <v>0</v>
          </cell>
          <cell r="DH144">
            <v>0</v>
          </cell>
          <cell r="DI144">
            <v>0</v>
          </cell>
          <cell r="DJ144">
            <v>0</v>
          </cell>
        </row>
        <row r="145">
          <cell r="B145" t="str">
            <v>8131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0</v>
          </cell>
          <cell r="CQ145">
            <v>0</v>
          </cell>
          <cell r="CR145">
            <v>0</v>
          </cell>
          <cell r="CS145">
            <v>0</v>
          </cell>
          <cell r="CT145">
            <v>0</v>
          </cell>
          <cell r="CU145">
            <v>0</v>
          </cell>
          <cell r="CV145">
            <v>0</v>
          </cell>
          <cell r="CW145">
            <v>0</v>
          </cell>
          <cell r="CX145">
            <v>0</v>
          </cell>
          <cell r="CY145">
            <v>0</v>
          </cell>
          <cell r="CZ145">
            <v>0</v>
          </cell>
          <cell r="DA145">
            <v>0</v>
          </cell>
          <cell r="DB145">
            <v>0</v>
          </cell>
          <cell r="DC145">
            <v>0</v>
          </cell>
          <cell r="DD145">
            <v>0</v>
          </cell>
          <cell r="DE145">
            <v>0</v>
          </cell>
          <cell r="DF145">
            <v>2841613137.3100004</v>
          </cell>
          <cell r="DG145">
            <v>0</v>
          </cell>
          <cell r="DH145">
            <v>0</v>
          </cell>
          <cell r="DI145">
            <v>0</v>
          </cell>
          <cell r="DJ145">
            <v>0</v>
          </cell>
        </row>
        <row r="146">
          <cell r="B146" t="str">
            <v>8145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  <cell r="CO146">
            <v>0</v>
          </cell>
          <cell r="CP146">
            <v>0</v>
          </cell>
          <cell r="CQ146">
            <v>0</v>
          </cell>
          <cell r="CR146">
            <v>0</v>
          </cell>
          <cell r="CS146">
            <v>0</v>
          </cell>
          <cell r="CT146">
            <v>0</v>
          </cell>
          <cell r="CU146">
            <v>0</v>
          </cell>
          <cell r="CV146">
            <v>0</v>
          </cell>
          <cell r="CW146">
            <v>0</v>
          </cell>
          <cell r="CX146">
            <v>0</v>
          </cell>
          <cell r="CY146">
            <v>0</v>
          </cell>
          <cell r="CZ146">
            <v>0</v>
          </cell>
          <cell r="DA146">
            <v>0</v>
          </cell>
          <cell r="DB146">
            <v>0</v>
          </cell>
          <cell r="DC146">
            <v>0</v>
          </cell>
          <cell r="DD146">
            <v>0</v>
          </cell>
          <cell r="DE146">
            <v>0</v>
          </cell>
          <cell r="DF146">
            <v>176910762.31</v>
          </cell>
          <cell r="DG146">
            <v>0</v>
          </cell>
          <cell r="DH146">
            <v>0</v>
          </cell>
          <cell r="DI146">
            <v>0</v>
          </cell>
          <cell r="DJ146">
            <v>0</v>
          </cell>
        </row>
        <row r="147">
          <cell r="B147" t="str">
            <v>8151</v>
          </cell>
          <cell r="D147">
            <v>5360389.88</v>
          </cell>
          <cell r="E147">
            <v>-2403844.96</v>
          </cell>
          <cell r="F147">
            <v>-1503237.06</v>
          </cell>
          <cell r="G147">
            <v>-1957116.52</v>
          </cell>
          <cell r="H147">
            <v>-275250.01</v>
          </cell>
          <cell r="I147">
            <v>-5308223.54</v>
          </cell>
          <cell r="J147">
            <v>-6127716.5199999996</v>
          </cell>
          <cell r="K147">
            <v>-9040083.6999999993</v>
          </cell>
          <cell r="L147">
            <v>-621784.68999999994</v>
          </cell>
          <cell r="M147">
            <v>-2671945</v>
          </cell>
          <cell r="N147">
            <v>-594764.49</v>
          </cell>
          <cell r="O147">
            <v>901729413.46000004</v>
          </cell>
          <cell r="P147">
            <v>-2458761.69</v>
          </cell>
          <cell r="Q147">
            <v>-14955.54</v>
          </cell>
          <cell r="R147">
            <v>0</v>
          </cell>
          <cell r="S147">
            <v>0</v>
          </cell>
          <cell r="T147">
            <v>-903897190.61000001</v>
          </cell>
          <cell r="U147">
            <v>-76728.03</v>
          </cell>
          <cell r="V147">
            <v>-8811522.7400000002</v>
          </cell>
          <cell r="W147">
            <v>-1004594.56</v>
          </cell>
          <cell r="X147">
            <v>-225463.03</v>
          </cell>
          <cell r="Y147">
            <v>-375208.93</v>
          </cell>
          <cell r="Z147">
            <v>-381.23</v>
          </cell>
          <cell r="AA147">
            <v>-22536.43</v>
          </cell>
          <cell r="AB147">
            <v>-208388.14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-6212048.5599999996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  <cell r="CT147">
            <v>0</v>
          </cell>
          <cell r="CU147">
            <v>0</v>
          </cell>
          <cell r="CV147">
            <v>0</v>
          </cell>
          <cell r="CW147">
            <v>0</v>
          </cell>
          <cell r="CX147">
            <v>0</v>
          </cell>
          <cell r="CY147">
            <v>0</v>
          </cell>
          <cell r="CZ147">
            <v>0</v>
          </cell>
          <cell r="DA147">
            <v>0</v>
          </cell>
          <cell r="DB147">
            <v>0</v>
          </cell>
          <cell r="DC147">
            <v>0</v>
          </cell>
          <cell r="DD147">
            <v>0</v>
          </cell>
          <cell r="DE147">
            <v>0</v>
          </cell>
          <cell r="DF147">
            <v>1621053559.4200001</v>
          </cell>
          <cell r="DG147">
            <v>0</v>
          </cell>
          <cell r="DH147">
            <v>0</v>
          </cell>
          <cell r="DI147">
            <v>0</v>
          </cell>
          <cell r="DJ147">
            <v>0</v>
          </cell>
        </row>
        <row r="148">
          <cell r="B148" t="str">
            <v>9005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0</v>
          </cell>
          <cell r="CN148">
            <v>0</v>
          </cell>
          <cell r="CO148">
            <v>0</v>
          </cell>
          <cell r="CP148">
            <v>0</v>
          </cell>
          <cell r="CQ148">
            <v>0</v>
          </cell>
          <cell r="CR148">
            <v>0</v>
          </cell>
          <cell r="CS148">
            <v>0</v>
          </cell>
          <cell r="CT148">
            <v>0</v>
          </cell>
          <cell r="CU148">
            <v>0</v>
          </cell>
          <cell r="CV148">
            <v>0</v>
          </cell>
          <cell r="CW148">
            <v>0</v>
          </cell>
          <cell r="CX148">
            <v>0</v>
          </cell>
          <cell r="CY148">
            <v>0</v>
          </cell>
          <cell r="CZ148">
            <v>0</v>
          </cell>
          <cell r="DA148">
            <v>0</v>
          </cell>
          <cell r="DB148">
            <v>0</v>
          </cell>
          <cell r="DC148">
            <v>0</v>
          </cell>
          <cell r="DD148">
            <v>0</v>
          </cell>
          <cell r="DE148">
            <v>0</v>
          </cell>
          <cell r="DF148">
            <v>-5262719927.0600004</v>
          </cell>
          <cell r="DG148">
            <v>0</v>
          </cell>
          <cell r="DH148">
            <v>0</v>
          </cell>
          <cell r="DI148">
            <v>0</v>
          </cell>
          <cell r="DJ148">
            <v>0</v>
          </cell>
        </row>
        <row r="149">
          <cell r="B149" t="str">
            <v>9009</v>
          </cell>
          <cell r="D149">
            <v>-13542870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  <cell r="CO149">
            <v>0</v>
          </cell>
          <cell r="CP149">
            <v>0</v>
          </cell>
          <cell r="CQ149">
            <v>0</v>
          </cell>
          <cell r="CR149">
            <v>0</v>
          </cell>
          <cell r="CS149">
            <v>0</v>
          </cell>
          <cell r="CT149">
            <v>0</v>
          </cell>
          <cell r="CU149">
            <v>0</v>
          </cell>
          <cell r="CV149">
            <v>0</v>
          </cell>
          <cell r="CW149">
            <v>0</v>
          </cell>
          <cell r="CX149">
            <v>0</v>
          </cell>
          <cell r="CY149">
            <v>0</v>
          </cell>
          <cell r="CZ149">
            <v>0</v>
          </cell>
          <cell r="DA149">
            <v>0</v>
          </cell>
          <cell r="DB149">
            <v>0</v>
          </cell>
          <cell r="DC149">
            <v>0</v>
          </cell>
          <cell r="DD149">
            <v>0</v>
          </cell>
          <cell r="DE149">
            <v>0</v>
          </cell>
          <cell r="DF149">
            <v>-90000</v>
          </cell>
          <cell r="DG149">
            <v>0</v>
          </cell>
          <cell r="DH149">
            <v>0</v>
          </cell>
          <cell r="DI149">
            <v>0</v>
          </cell>
          <cell r="DJ149">
            <v>0</v>
          </cell>
        </row>
        <row r="150">
          <cell r="B150" t="str">
            <v>9011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0</v>
          </cell>
          <cell r="CQ150">
            <v>0</v>
          </cell>
          <cell r="CR150">
            <v>0</v>
          </cell>
          <cell r="CS150">
            <v>0</v>
          </cell>
          <cell r="CT150">
            <v>0</v>
          </cell>
          <cell r="CU150">
            <v>0</v>
          </cell>
          <cell r="CV150">
            <v>0</v>
          </cell>
          <cell r="CW150">
            <v>0</v>
          </cell>
          <cell r="CX150">
            <v>0</v>
          </cell>
          <cell r="CY150">
            <v>0</v>
          </cell>
          <cell r="CZ150">
            <v>0</v>
          </cell>
          <cell r="DA150">
            <v>0</v>
          </cell>
          <cell r="DB150">
            <v>0</v>
          </cell>
          <cell r="DC150">
            <v>0</v>
          </cell>
          <cell r="DD150">
            <v>0</v>
          </cell>
          <cell r="DE150">
            <v>0</v>
          </cell>
          <cell r="DF150">
            <v>1376032.6</v>
          </cell>
          <cell r="DG150">
            <v>0</v>
          </cell>
          <cell r="DH150">
            <v>0</v>
          </cell>
          <cell r="DI150">
            <v>0</v>
          </cell>
          <cell r="DJ150">
            <v>0</v>
          </cell>
        </row>
        <row r="151">
          <cell r="B151" t="str">
            <v>9031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  <cell r="CT151">
            <v>0</v>
          </cell>
          <cell r="CU151">
            <v>0</v>
          </cell>
          <cell r="CV151">
            <v>0</v>
          </cell>
          <cell r="CW151">
            <v>0</v>
          </cell>
          <cell r="CX151">
            <v>0</v>
          </cell>
          <cell r="CY151">
            <v>0</v>
          </cell>
          <cell r="CZ151">
            <v>0</v>
          </cell>
          <cell r="DA151">
            <v>0</v>
          </cell>
          <cell r="DB151">
            <v>0</v>
          </cell>
          <cell r="DC151">
            <v>0</v>
          </cell>
          <cell r="DD151">
            <v>0</v>
          </cell>
          <cell r="DE151">
            <v>0</v>
          </cell>
          <cell r="DF151">
            <v>-1774111.56</v>
          </cell>
          <cell r="DG151">
            <v>0</v>
          </cell>
          <cell r="DH151">
            <v>0</v>
          </cell>
          <cell r="DI151">
            <v>0</v>
          </cell>
          <cell r="DJ151">
            <v>0</v>
          </cell>
        </row>
        <row r="152">
          <cell r="B152" t="str">
            <v>9035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CO152">
            <v>0</v>
          </cell>
          <cell r="CP152">
            <v>0</v>
          </cell>
          <cell r="CQ152">
            <v>0</v>
          </cell>
          <cell r="CR152">
            <v>0</v>
          </cell>
          <cell r="CS152">
            <v>0</v>
          </cell>
          <cell r="CT152">
            <v>0</v>
          </cell>
          <cell r="CU152">
            <v>0</v>
          </cell>
          <cell r="CV152">
            <v>0</v>
          </cell>
          <cell r="CW152">
            <v>0</v>
          </cell>
          <cell r="CX152">
            <v>0</v>
          </cell>
          <cell r="CY152">
            <v>0</v>
          </cell>
          <cell r="CZ152">
            <v>0</v>
          </cell>
          <cell r="DA152">
            <v>0</v>
          </cell>
          <cell r="DB152">
            <v>0</v>
          </cell>
          <cell r="DC152">
            <v>0</v>
          </cell>
          <cell r="DD152">
            <v>0</v>
          </cell>
          <cell r="DE152">
            <v>0</v>
          </cell>
          <cell r="DF152">
            <v>-10393058779.360001</v>
          </cell>
          <cell r="DG152">
            <v>0</v>
          </cell>
          <cell r="DH152">
            <v>0</v>
          </cell>
          <cell r="DI152">
            <v>0</v>
          </cell>
          <cell r="DJ152">
            <v>0</v>
          </cell>
        </row>
        <row r="153">
          <cell r="B153" t="str">
            <v>9061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  <cell r="CT153">
            <v>0</v>
          </cell>
          <cell r="CU153">
            <v>0</v>
          </cell>
          <cell r="CV153">
            <v>0</v>
          </cell>
          <cell r="CW153">
            <v>0</v>
          </cell>
          <cell r="CX153">
            <v>0</v>
          </cell>
          <cell r="CY153">
            <v>0</v>
          </cell>
          <cell r="CZ153">
            <v>0</v>
          </cell>
          <cell r="DA153">
            <v>0</v>
          </cell>
          <cell r="DB153">
            <v>0</v>
          </cell>
          <cell r="DC153">
            <v>0</v>
          </cell>
          <cell r="DD153">
            <v>0</v>
          </cell>
          <cell r="DE153">
            <v>0</v>
          </cell>
          <cell r="DF153">
            <v>-27013462811.220001</v>
          </cell>
          <cell r="DG153">
            <v>0</v>
          </cell>
          <cell r="DH153">
            <v>0</v>
          </cell>
          <cell r="DI153">
            <v>0</v>
          </cell>
          <cell r="DJ153">
            <v>0</v>
          </cell>
        </row>
        <row r="154">
          <cell r="B154" t="str">
            <v>9071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  <cell r="CX154">
            <v>0</v>
          </cell>
          <cell r="CY154">
            <v>0</v>
          </cell>
          <cell r="CZ154">
            <v>0</v>
          </cell>
          <cell r="DA154">
            <v>0</v>
          </cell>
          <cell r="DB154">
            <v>0</v>
          </cell>
          <cell r="DC154">
            <v>0</v>
          </cell>
          <cell r="DD154">
            <v>0</v>
          </cell>
          <cell r="DE154">
            <v>0</v>
          </cell>
          <cell r="DF154">
            <v>-1489007673.0099998</v>
          </cell>
          <cell r="DG154">
            <v>0</v>
          </cell>
          <cell r="DH154">
            <v>0</v>
          </cell>
          <cell r="DI154">
            <v>0</v>
          </cell>
          <cell r="DJ154">
            <v>0</v>
          </cell>
        </row>
        <row r="155">
          <cell r="B155" t="str">
            <v>9107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0</v>
          </cell>
          <cell r="CQ155">
            <v>0</v>
          </cell>
          <cell r="CR155">
            <v>0</v>
          </cell>
          <cell r="CS155">
            <v>0</v>
          </cell>
          <cell r="CT155">
            <v>0</v>
          </cell>
          <cell r="CU155">
            <v>0</v>
          </cell>
          <cell r="CV155">
            <v>0</v>
          </cell>
          <cell r="CW155">
            <v>0</v>
          </cell>
          <cell r="CX155">
            <v>0</v>
          </cell>
          <cell r="CY155">
            <v>0</v>
          </cell>
          <cell r="CZ155">
            <v>0</v>
          </cell>
          <cell r="DA155">
            <v>0</v>
          </cell>
          <cell r="DB155">
            <v>0</v>
          </cell>
          <cell r="DC155">
            <v>0</v>
          </cell>
          <cell r="DD155">
            <v>0</v>
          </cell>
          <cell r="DE155">
            <v>0</v>
          </cell>
          <cell r="DF155">
            <v>5262719927.0600004</v>
          </cell>
          <cell r="DG155">
            <v>0</v>
          </cell>
          <cell r="DH155">
            <v>0</v>
          </cell>
          <cell r="DI155">
            <v>0</v>
          </cell>
          <cell r="DJ155">
            <v>0</v>
          </cell>
        </row>
        <row r="156">
          <cell r="B156" t="str">
            <v>9111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0</v>
          </cell>
          <cell r="CQ156">
            <v>0</v>
          </cell>
          <cell r="CR156">
            <v>0</v>
          </cell>
          <cell r="CS156">
            <v>0</v>
          </cell>
          <cell r="CT156">
            <v>0</v>
          </cell>
          <cell r="CU156">
            <v>0</v>
          </cell>
          <cell r="CV156">
            <v>0</v>
          </cell>
          <cell r="CW156">
            <v>0</v>
          </cell>
          <cell r="CX156">
            <v>0</v>
          </cell>
          <cell r="CY156">
            <v>0</v>
          </cell>
          <cell r="CZ156">
            <v>0</v>
          </cell>
          <cell r="DA156">
            <v>0</v>
          </cell>
          <cell r="DB156">
            <v>0</v>
          </cell>
          <cell r="DC156">
            <v>0</v>
          </cell>
          <cell r="DD156">
            <v>0</v>
          </cell>
          <cell r="DE156">
            <v>0</v>
          </cell>
          <cell r="DF156">
            <v>398078.96</v>
          </cell>
          <cell r="DG156">
            <v>0</v>
          </cell>
          <cell r="DH156">
            <v>0</v>
          </cell>
          <cell r="DI156">
            <v>0</v>
          </cell>
          <cell r="DJ156">
            <v>0</v>
          </cell>
        </row>
        <row r="157">
          <cell r="B157" t="str">
            <v>9131</v>
          </cell>
          <cell r="D157">
            <v>13542870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0</v>
          </cell>
          <cell r="CQ157">
            <v>0</v>
          </cell>
          <cell r="CR157">
            <v>0</v>
          </cell>
          <cell r="CS157">
            <v>0</v>
          </cell>
          <cell r="CT157">
            <v>0</v>
          </cell>
          <cell r="CU157">
            <v>0</v>
          </cell>
          <cell r="CV157">
            <v>0</v>
          </cell>
          <cell r="CW157">
            <v>0</v>
          </cell>
          <cell r="CX157">
            <v>0</v>
          </cell>
          <cell r="CY157">
            <v>0</v>
          </cell>
          <cell r="CZ157">
            <v>0</v>
          </cell>
          <cell r="DA157">
            <v>0</v>
          </cell>
          <cell r="DB157">
            <v>0</v>
          </cell>
          <cell r="DC157">
            <v>0</v>
          </cell>
          <cell r="DD157">
            <v>0</v>
          </cell>
          <cell r="DE157">
            <v>0</v>
          </cell>
          <cell r="DF157">
            <v>90000</v>
          </cell>
          <cell r="DG157">
            <v>0</v>
          </cell>
          <cell r="DH157">
            <v>0</v>
          </cell>
          <cell r="DI157">
            <v>0</v>
          </cell>
          <cell r="DJ157">
            <v>0</v>
          </cell>
        </row>
        <row r="158">
          <cell r="B158" t="str">
            <v>9141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0</v>
          </cell>
          <cell r="CQ158">
            <v>0</v>
          </cell>
          <cell r="CR158">
            <v>0</v>
          </cell>
          <cell r="CS158">
            <v>0</v>
          </cell>
          <cell r="CT158">
            <v>0</v>
          </cell>
          <cell r="CU158">
            <v>0</v>
          </cell>
          <cell r="CV158">
            <v>0</v>
          </cell>
          <cell r="CW158">
            <v>0</v>
          </cell>
          <cell r="CX158">
            <v>0</v>
          </cell>
          <cell r="CY158">
            <v>0</v>
          </cell>
          <cell r="CZ158">
            <v>0</v>
          </cell>
          <cell r="DA158">
            <v>0</v>
          </cell>
          <cell r="DB158">
            <v>0</v>
          </cell>
          <cell r="DC158">
            <v>0</v>
          </cell>
          <cell r="DD158">
            <v>0</v>
          </cell>
          <cell r="DE158">
            <v>0</v>
          </cell>
          <cell r="DF158">
            <v>10393058779.360001</v>
          </cell>
          <cell r="DG158">
            <v>0</v>
          </cell>
          <cell r="DH158">
            <v>0</v>
          </cell>
          <cell r="DI158">
            <v>0</v>
          </cell>
          <cell r="DJ158">
            <v>0</v>
          </cell>
        </row>
        <row r="159">
          <cell r="B159" t="str">
            <v>9161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0</v>
          </cell>
          <cell r="CQ159">
            <v>0</v>
          </cell>
          <cell r="CR159">
            <v>0</v>
          </cell>
          <cell r="CS159">
            <v>0</v>
          </cell>
          <cell r="CT159">
            <v>0</v>
          </cell>
          <cell r="CU159">
            <v>0</v>
          </cell>
          <cell r="CV159">
            <v>0</v>
          </cell>
          <cell r="CW159">
            <v>0</v>
          </cell>
          <cell r="CX159">
            <v>0</v>
          </cell>
          <cell r="CY159">
            <v>0</v>
          </cell>
          <cell r="CZ159">
            <v>0</v>
          </cell>
          <cell r="DA159">
            <v>0</v>
          </cell>
          <cell r="DB159">
            <v>0</v>
          </cell>
          <cell r="DC159">
            <v>0</v>
          </cell>
          <cell r="DD159">
            <v>0</v>
          </cell>
          <cell r="DE159">
            <v>0</v>
          </cell>
          <cell r="DF159">
            <v>28502470484.23</v>
          </cell>
          <cell r="DG159">
            <v>0</v>
          </cell>
          <cell r="DH159">
            <v>0</v>
          </cell>
          <cell r="DI159">
            <v>0</v>
          </cell>
          <cell r="DJ159">
            <v>0</v>
          </cell>
        </row>
        <row r="160">
          <cell r="B160" t="str">
            <v/>
          </cell>
          <cell r="D160" t="str">
            <v/>
          </cell>
          <cell r="E160" t="str">
            <v/>
          </cell>
          <cell r="F160" t="str">
            <v/>
          </cell>
          <cell r="G160" t="str">
            <v/>
          </cell>
          <cell r="H160" t="str">
            <v/>
          </cell>
          <cell r="I160" t="str">
            <v/>
          </cell>
          <cell r="J160" t="str">
            <v/>
          </cell>
          <cell r="K160" t="str">
            <v/>
          </cell>
          <cell r="L160" t="str">
            <v/>
          </cell>
          <cell r="M160" t="str">
            <v/>
          </cell>
          <cell r="N160" t="str">
            <v/>
          </cell>
          <cell r="O160" t="str">
            <v/>
          </cell>
          <cell r="P160" t="str">
            <v/>
          </cell>
          <cell r="Q160" t="str">
            <v/>
          </cell>
          <cell r="R160" t="str">
            <v/>
          </cell>
          <cell r="S160" t="str">
            <v/>
          </cell>
          <cell r="T160" t="str">
            <v/>
          </cell>
          <cell r="U160" t="str">
            <v/>
          </cell>
          <cell r="V160" t="str">
            <v/>
          </cell>
          <cell r="W160" t="str">
            <v/>
          </cell>
          <cell r="X160" t="str">
            <v/>
          </cell>
          <cell r="Y160" t="str">
            <v/>
          </cell>
          <cell r="Z160" t="str">
            <v/>
          </cell>
          <cell r="AA160" t="str">
            <v/>
          </cell>
          <cell r="AB160" t="str">
            <v/>
          </cell>
          <cell r="AC160" t="str">
            <v/>
          </cell>
          <cell r="AD160" t="str">
            <v/>
          </cell>
          <cell r="AE160" t="str">
            <v/>
          </cell>
          <cell r="AF160" t="str">
            <v/>
          </cell>
          <cell r="AG160" t="str">
            <v/>
          </cell>
          <cell r="AH160" t="str">
            <v/>
          </cell>
          <cell r="AI160" t="str">
            <v/>
          </cell>
          <cell r="AJ160" t="str">
            <v/>
          </cell>
          <cell r="AK160" t="str">
            <v/>
          </cell>
          <cell r="AL160" t="str">
            <v/>
          </cell>
          <cell r="AM160" t="str">
            <v/>
          </cell>
          <cell r="AN160" t="str">
            <v/>
          </cell>
          <cell r="AO160" t="str">
            <v/>
          </cell>
          <cell r="AP160" t="str">
            <v/>
          </cell>
          <cell r="AQ160" t="str">
            <v/>
          </cell>
          <cell r="AR160" t="str">
            <v/>
          </cell>
          <cell r="AS160" t="str">
            <v/>
          </cell>
          <cell r="AT160" t="str">
            <v/>
          </cell>
          <cell r="AU160" t="str">
            <v/>
          </cell>
          <cell r="AV160" t="str">
            <v/>
          </cell>
          <cell r="AW160" t="str">
            <v/>
          </cell>
          <cell r="AX160" t="str">
            <v/>
          </cell>
          <cell r="AY160" t="str">
            <v/>
          </cell>
          <cell r="AZ160" t="str">
            <v/>
          </cell>
          <cell r="BA160" t="str">
            <v/>
          </cell>
          <cell r="BB160" t="str">
            <v/>
          </cell>
          <cell r="BC160" t="str">
            <v/>
          </cell>
          <cell r="BD160" t="str">
            <v/>
          </cell>
          <cell r="BE160" t="str">
            <v/>
          </cell>
          <cell r="BF160" t="str">
            <v/>
          </cell>
          <cell r="BG160" t="str">
            <v/>
          </cell>
          <cell r="BH160" t="str">
            <v/>
          </cell>
          <cell r="BI160" t="str">
            <v/>
          </cell>
          <cell r="BJ160" t="str">
            <v/>
          </cell>
          <cell r="BK160" t="str">
            <v/>
          </cell>
          <cell r="BL160" t="str">
            <v/>
          </cell>
          <cell r="BM160" t="str">
            <v/>
          </cell>
          <cell r="BN160" t="str">
            <v/>
          </cell>
          <cell r="BO160" t="str">
            <v/>
          </cell>
          <cell r="BP160" t="str">
            <v/>
          </cell>
          <cell r="BQ160" t="str">
            <v/>
          </cell>
          <cell r="BR160" t="str">
            <v/>
          </cell>
          <cell r="BS160" t="str">
            <v/>
          </cell>
          <cell r="BT160" t="str">
            <v/>
          </cell>
          <cell r="BU160" t="str">
            <v/>
          </cell>
          <cell r="BV160" t="str">
            <v/>
          </cell>
          <cell r="BW160" t="str">
            <v/>
          </cell>
          <cell r="BX160" t="str">
            <v/>
          </cell>
          <cell r="BY160" t="str">
            <v/>
          </cell>
          <cell r="BZ160" t="str">
            <v/>
          </cell>
          <cell r="CA160" t="str">
            <v/>
          </cell>
          <cell r="CB160" t="str">
            <v/>
          </cell>
          <cell r="CC160" t="str">
            <v/>
          </cell>
          <cell r="CD160" t="str">
            <v/>
          </cell>
          <cell r="CE160" t="str">
            <v/>
          </cell>
          <cell r="CF160" t="str">
            <v/>
          </cell>
          <cell r="CG160" t="str">
            <v/>
          </cell>
          <cell r="CH160" t="str">
            <v/>
          </cell>
          <cell r="CI160" t="str">
            <v/>
          </cell>
          <cell r="CJ160" t="str">
            <v/>
          </cell>
          <cell r="CK160" t="str">
            <v/>
          </cell>
          <cell r="CL160" t="str">
            <v/>
          </cell>
          <cell r="CM160" t="str">
            <v/>
          </cell>
          <cell r="CN160" t="str">
            <v/>
          </cell>
          <cell r="CO160" t="str">
            <v/>
          </cell>
          <cell r="CP160" t="str">
            <v/>
          </cell>
          <cell r="CQ160" t="str">
            <v/>
          </cell>
          <cell r="CR160" t="str">
            <v/>
          </cell>
          <cell r="CS160" t="str">
            <v/>
          </cell>
          <cell r="CT160" t="str">
            <v/>
          </cell>
          <cell r="CU160" t="str">
            <v/>
          </cell>
          <cell r="CV160" t="str">
            <v/>
          </cell>
          <cell r="CW160" t="str">
            <v/>
          </cell>
          <cell r="CX160" t="str">
            <v/>
          </cell>
          <cell r="CY160" t="str">
            <v/>
          </cell>
          <cell r="CZ160" t="str">
            <v/>
          </cell>
          <cell r="DA160" t="str">
            <v/>
          </cell>
          <cell r="DB160" t="str">
            <v/>
          </cell>
          <cell r="DC160" t="str">
            <v/>
          </cell>
          <cell r="DD160" t="str">
            <v/>
          </cell>
          <cell r="DE160" t="str">
            <v/>
          </cell>
          <cell r="DF160" t="str">
            <v/>
          </cell>
          <cell r="DG160" t="str">
            <v/>
          </cell>
          <cell r="DH160" t="str">
            <v/>
          </cell>
          <cell r="DI160" t="str">
            <v/>
          </cell>
          <cell r="DJ160" t="str">
            <v/>
          </cell>
        </row>
        <row r="161">
          <cell r="B161" t="str">
            <v/>
          </cell>
          <cell r="D161" t="str">
            <v/>
          </cell>
          <cell r="E161" t="str">
            <v/>
          </cell>
          <cell r="F161" t="str">
            <v/>
          </cell>
          <cell r="G161" t="str">
            <v/>
          </cell>
          <cell r="H161" t="str">
            <v/>
          </cell>
          <cell r="I161" t="str">
            <v/>
          </cell>
          <cell r="J161" t="str">
            <v/>
          </cell>
          <cell r="K161" t="str">
            <v/>
          </cell>
          <cell r="L161" t="str">
            <v/>
          </cell>
          <cell r="M161" t="str">
            <v/>
          </cell>
          <cell r="N161" t="str">
            <v/>
          </cell>
          <cell r="O161" t="str">
            <v/>
          </cell>
          <cell r="P161" t="str">
            <v/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 t="str">
            <v/>
          </cell>
          <cell r="V161" t="str">
            <v/>
          </cell>
          <cell r="W161" t="str">
            <v/>
          </cell>
          <cell r="X161" t="str">
            <v/>
          </cell>
          <cell r="Y161" t="str">
            <v/>
          </cell>
          <cell r="Z161" t="str">
            <v/>
          </cell>
          <cell r="AA161" t="str">
            <v/>
          </cell>
          <cell r="AB161" t="str">
            <v/>
          </cell>
          <cell r="AC161" t="str">
            <v/>
          </cell>
          <cell r="AD161" t="str">
            <v/>
          </cell>
          <cell r="AE161" t="str">
            <v/>
          </cell>
          <cell r="AF161" t="str">
            <v/>
          </cell>
          <cell r="AG161" t="str">
            <v/>
          </cell>
          <cell r="AH161" t="str">
            <v/>
          </cell>
          <cell r="AI161" t="str">
            <v/>
          </cell>
          <cell r="AJ161" t="str">
            <v/>
          </cell>
          <cell r="AK161" t="str">
            <v/>
          </cell>
          <cell r="AL161" t="str">
            <v/>
          </cell>
          <cell r="AM161" t="str">
            <v/>
          </cell>
          <cell r="AN161" t="str">
            <v/>
          </cell>
          <cell r="AO161" t="str">
            <v/>
          </cell>
          <cell r="AP161" t="str">
            <v/>
          </cell>
          <cell r="AQ161" t="str">
            <v/>
          </cell>
          <cell r="AR161" t="str">
            <v/>
          </cell>
          <cell r="AS161" t="str">
            <v/>
          </cell>
          <cell r="AT161" t="str">
            <v/>
          </cell>
          <cell r="AU161" t="str">
            <v/>
          </cell>
          <cell r="AV161" t="str">
            <v/>
          </cell>
          <cell r="AW161" t="str">
            <v/>
          </cell>
          <cell r="AX161" t="str">
            <v/>
          </cell>
          <cell r="AY161" t="str">
            <v/>
          </cell>
          <cell r="AZ161" t="str">
            <v/>
          </cell>
          <cell r="BA161" t="str">
            <v/>
          </cell>
          <cell r="BB161" t="str">
            <v/>
          </cell>
          <cell r="BC161" t="str">
            <v/>
          </cell>
          <cell r="BD161" t="str">
            <v/>
          </cell>
          <cell r="BE161" t="str">
            <v/>
          </cell>
          <cell r="BF161" t="str">
            <v/>
          </cell>
          <cell r="BG161" t="str">
            <v/>
          </cell>
          <cell r="BH161" t="str">
            <v/>
          </cell>
          <cell r="BI161" t="str">
            <v/>
          </cell>
          <cell r="BJ161" t="str">
            <v/>
          </cell>
          <cell r="BK161" t="str">
            <v/>
          </cell>
          <cell r="BL161" t="str">
            <v/>
          </cell>
          <cell r="BM161" t="str">
            <v/>
          </cell>
          <cell r="BN161" t="str">
            <v/>
          </cell>
          <cell r="BO161" t="str">
            <v/>
          </cell>
          <cell r="BP161" t="str">
            <v/>
          </cell>
          <cell r="BQ161" t="str">
            <v/>
          </cell>
          <cell r="BR161" t="str">
            <v/>
          </cell>
          <cell r="BS161" t="str">
            <v/>
          </cell>
          <cell r="BT161" t="str">
            <v/>
          </cell>
          <cell r="BU161" t="str">
            <v/>
          </cell>
          <cell r="BV161" t="str">
            <v/>
          </cell>
          <cell r="BW161" t="str">
            <v/>
          </cell>
          <cell r="BX161" t="str">
            <v/>
          </cell>
          <cell r="BY161" t="str">
            <v/>
          </cell>
          <cell r="BZ161" t="str">
            <v/>
          </cell>
          <cell r="CA161" t="str">
            <v/>
          </cell>
          <cell r="CB161" t="str">
            <v/>
          </cell>
          <cell r="CC161" t="str">
            <v/>
          </cell>
          <cell r="CD161" t="str">
            <v/>
          </cell>
          <cell r="CE161" t="str">
            <v/>
          </cell>
          <cell r="CF161" t="str">
            <v/>
          </cell>
          <cell r="CG161" t="str">
            <v/>
          </cell>
          <cell r="CH161" t="str">
            <v/>
          </cell>
          <cell r="CI161" t="str">
            <v/>
          </cell>
          <cell r="CJ161" t="str">
            <v/>
          </cell>
          <cell r="CK161" t="str">
            <v/>
          </cell>
          <cell r="CL161" t="str">
            <v/>
          </cell>
          <cell r="CM161" t="str">
            <v/>
          </cell>
          <cell r="CN161" t="str">
            <v/>
          </cell>
          <cell r="CO161" t="str">
            <v/>
          </cell>
          <cell r="CP161" t="str">
            <v/>
          </cell>
          <cell r="CQ161" t="str">
            <v/>
          </cell>
          <cell r="CR161" t="str">
            <v/>
          </cell>
          <cell r="CS161" t="str">
            <v/>
          </cell>
          <cell r="CT161" t="str">
            <v/>
          </cell>
          <cell r="CU161" t="str">
            <v/>
          </cell>
          <cell r="CV161" t="str">
            <v/>
          </cell>
          <cell r="CW161" t="str">
            <v/>
          </cell>
          <cell r="CX161" t="str">
            <v/>
          </cell>
          <cell r="CY161" t="str">
            <v/>
          </cell>
          <cell r="CZ161" t="str">
            <v/>
          </cell>
          <cell r="DA161" t="str">
            <v/>
          </cell>
          <cell r="DB161" t="str">
            <v/>
          </cell>
          <cell r="DC161" t="str">
            <v/>
          </cell>
          <cell r="DD161" t="str">
            <v/>
          </cell>
          <cell r="DE161" t="str">
            <v/>
          </cell>
          <cell r="DF161" t="str">
            <v/>
          </cell>
          <cell r="DG161" t="str">
            <v/>
          </cell>
          <cell r="DH161" t="str">
            <v/>
          </cell>
          <cell r="DI161" t="str">
            <v/>
          </cell>
          <cell r="DJ161" t="str">
            <v/>
          </cell>
        </row>
        <row r="162">
          <cell r="B162" t="str">
            <v/>
          </cell>
          <cell r="D162" t="str">
            <v/>
          </cell>
          <cell r="E162" t="str">
            <v/>
          </cell>
          <cell r="F162" t="str">
            <v/>
          </cell>
          <cell r="G162" t="str">
            <v/>
          </cell>
          <cell r="H162" t="str">
            <v/>
          </cell>
          <cell r="I162" t="str">
            <v/>
          </cell>
          <cell r="J162" t="str">
            <v/>
          </cell>
          <cell r="K162" t="str">
            <v/>
          </cell>
          <cell r="L162" t="str">
            <v/>
          </cell>
          <cell r="M162" t="str">
            <v/>
          </cell>
          <cell r="N162" t="str">
            <v/>
          </cell>
          <cell r="O162" t="str">
            <v/>
          </cell>
          <cell r="P162" t="str">
            <v/>
          </cell>
          <cell r="Q162" t="str">
            <v/>
          </cell>
          <cell r="R162" t="str">
            <v/>
          </cell>
          <cell r="S162" t="str">
            <v/>
          </cell>
          <cell r="T162" t="str">
            <v/>
          </cell>
          <cell r="U162" t="str">
            <v/>
          </cell>
          <cell r="V162" t="str">
            <v/>
          </cell>
          <cell r="W162" t="str">
            <v/>
          </cell>
          <cell r="X162" t="str">
            <v/>
          </cell>
          <cell r="Y162" t="str">
            <v/>
          </cell>
          <cell r="Z162" t="str">
            <v/>
          </cell>
          <cell r="AA162" t="str">
            <v/>
          </cell>
          <cell r="AB162" t="str">
            <v/>
          </cell>
          <cell r="AC162" t="str">
            <v/>
          </cell>
          <cell r="AD162" t="str">
            <v/>
          </cell>
          <cell r="AE162" t="str">
            <v/>
          </cell>
          <cell r="AF162" t="str">
            <v/>
          </cell>
          <cell r="AG162" t="str">
            <v/>
          </cell>
          <cell r="AH162" t="str">
            <v/>
          </cell>
          <cell r="AI162" t="str">
            <v/>
          </cell>
          <cell r="AJ162" t="str">
            <v/>
          </cell>
          <cell r="AK162" t="str">
            <v/>
          </cell>
          <cell r="AL162" t="str">
            <v/>
          </cell>
          <cell r="AM162" t="str">
            <v/>
          </cell>
          <cell r="AN162" t="str">
            <v/>
          </cell>
          <cell r="AO162" t="str">
            <v/>
          </cell>
          <cell r="AP162" t="str">
            <v/>
          </cell>
          <cell r="AQ162" t="str">
            <v/>
          </cell>
          <cell r="AR162" t="str">
            <v/>
          </cell>
          <cell r="AS162" t="str">
            <v/>
          </cell>
          <cell r="AT162" t="str">
            <v/>
          </cell>
          <cell r="AU162" t="str">
            <v/>
          </cell>
          <cell r="AV162" t="str">
            <v/>
          </cell>
          <cell r="AW162" t="str">
            <v/>
          </cell>
          <cell r="AX162" t="str">
            <v/>
          </cell>
          <cell r="AY162" t="str">
            <v/>
          </cell>
          <cell r="AZ162" t="str">
            <v/>
          </cell>
          <cell r="BA162" t="str">
            <v/>
          </cell>
          <cell r="BB162" t="str">
            <v/>
          </cell>
          <cell r="BC162" t="str">
            <v/>
          </cell>
          <cell r="BD162" t="str">
            <v/>
          </cell>
          <cell r="BE162" t="str">
            <v/>
          </cell>
          <cell r="BF162" t="str">
            <v/>
          </cell>
          <cell r="BG162" t="str">
            <v/>
          </cell>
          <cell r="BH162" t="str">
            <v/>
          </cell>
          <cell r="BI162" t="str">
            <v/>
          </cell>
          <cell r="BJ162" t="str">
            <v/>
          </cell>
          <cell r="BK162" t="str">
            <v/>
          </cell>
          <cell r="BL162" t="str">
            <v/>
          </cell>
          <cell r="BM162" t="str">
            <v/>
          </cell>
          <cell r="BN162" t="str">
            <v/>
          </cell>
          <cell r="BO162" t="str">
            <v/>
          </cell>
          <cell r="BP162" t="str">
            <v/>
          </cell>
          <cell r="BQ162" t="str">
            <v/>
          </cell>
          <cell r="BR162" t="str">
            <v/>
          </cell>
          <cell r="BS162" t="str">
            <v/>
          </cell>
          <cell r="BT162" t="str">
            <v/>
          </cell>
          <cell r="BU162" t="str">
            <v/>
          </cell>
          <cell r="BV162" t="str">
            <v/>
          </cell>
          <cell r="BW162" t="str">
            <v/>
          </cell>
          <cell r="BX162" t="str">
            <v/>
          </cell>
          <cell r="BY162" t="str">
            <v/>
          </cell>
          <cell r="BZ162" t="str">
            <v/>
          </cell>
          <cell r="CA162" t="str">
            <v/>
          </cell>
          <cell r="CB162" t="str">
            <v/>
          </cell>
          <cell r="CC162" t="str">
            <v/>
          </cell>
          <cell r="CD162" t="str">
            <v/>
          </cell>
          <cell r="CE162" t="str">
            <v/>
          </cell>
          <cell r="CF162" t="str">
            <v/>
          </cell>
          <cell r="CG162" t="str">
            <v/>
          </cell>
          <cell r="CH162" t="str">
            <v/>
          </cell>
          <cell r="CI162" t="str">
            <v/>
          </cell>
          <cell r="CJ162" t="str">
            <v/>
          </cell>
          <cell r="CK162" t="str">
            <v/>
          </cell>
          <cell r="CL162" t="str">
            <v/>
          </cell>
          <cell r="CM162" t="str">
            <v/>
          </cell>
          <cell r="CN162" t="str">
            <v/>
          </cell>
          <cell r="CO162" t="str">
            <v/>
          </cell>
          <cell r="CP162" t="str">
            <v/>
          </cell>
          <cell r="CQ162" t="str">
            <v/>
          </cell>
          <cell r="CR162" t="str">
            <v/>
          </cell>
          <cell r="CS162" t="str">
            <v/>
          </cell>
          <cell r="CT162" t="str">
            <v/>
          </cell>
          <cell r="CU162" t="str">
            <v/>
          </cell>
          <cell r="CV162" t="str">
            <v/>
          </cell>
          <cell r="CW162" t="str">
            <v/>
          </cell>
          <cell r="CX162" t="str">
            <v/>
          </cell>
          <cell r="CY162" t="str">
            <v/>
          </cell>
          <cell r="CZ162" t="str">
            <v/>
          </cell>
          <cell r="DA162" t="str">
            <v/>
          </cell>
          <cell r="DB162" t="str">
            <v/>
          </cell>
          <cell r="DC162" t="str">
            <v/>
          </cell>
          <cell r="DD162" t="str">
            <v/>
          </cell>
          <cell r="DE162" t="str">
            <v/>
          </cell>
          <cell r="DF162" t="str">
            <v/>
          </cell>
          <cell r="DG162" t="str">
            <v/>
          </cell>
          <cell r="DH162" t="str">
            <v/>
          </cell>
          <cell r="DI162" t="str">
            <v/>
          </cell>
          <cell r="DJ162" t="str">
            <v/>
          </cell>
        </row>
        <row r="163">
          <cell r="B163" t="str">
            <v/>
          </cell>
          <cell r="D163" t="str">
            <v/>
          </cell>
          <cell r="E163" t="str">
            <v/>
          </cell>
          <cell r="F163" t="str">
            <v/>
          </cell>
          <cell r="G163" t="str">
            <v/>
          </cell>
          <cell r="H163" t="str">
            <v/>
          </cell>
          <cell r="I163" t="str">
            <v/>
          </cell>
          <cell r="J163" t="str">
            <v/>
          </cell>
          <cell r="K163" t="str">
            <v/>
          </cell>
          <cell r="L163" t="str">
            <v/>
          </cell>
          <cell r="M163" t="str">
            <v/>
          </cell>
          <cell r="N163" t="str">
            <v/>
          </cell>
          <cell r="O163" t="str">
            <v/>
          </cell>
          <cell r="P163" t="str">
            <v/>
          </cell>
          <cell r="Q163" t="str">
            <v/>
          </cell>
          <cell r="R163" t="str">
            <v/>
          </cell>
          <cell r="S163" t="str">
            <v/>
          </cell>
          <cell r="T163" t="str">
            <v/>
          </cell>
          <cell r="U163" t="str">
            <v/>
          </cell>
          <cell r="V163" t="str">
            <v/>
          </cell>
          <cell r="W163" t="str">
            <v/>
          </cell>
          <cell r="X163" t="str">
            <v/>
          </cell>
          <cell r="Y163" t="str">
            <v/>
          </cell>
          <cell r="Z163" t="str">
            <v/>
          </cell>
          <cell r="AA163" t="str">
            <v/>
          </cell>
          <cell r="AB163" t="str">
            <v/>
          </cell>
          <cell r="AC163" t="str">
            <v/>
          </cell>
          <cell r="AD163" t="str">
            <v/>
          </cell>
          <cell r="AE163" t="str">
            <v/>
          </cell>
          <cell r="AF163" t="str">
            <v/>
          </cell>
          <cell r="AG163" t="str">
            <v/>
          </cell>
          <cell r="AH163" t="str">
            <v/>
          </cell>
          <cell r="AI163" t="str">
            <v/>
          </cell>
          <cell r="AJ163" t="str">
            <v/>
          </cell>
          <cell r="AK163" t="str">
            <v/>
          </cell>
          <cell r="AL163" t="str">
            <v/>
          </cell>
          <cell r="AM163" t="str">
            <v/>
          </cell>
          <cell r="AN163" t="str">
            <v/>
          </cell>
          <cell r="AO163" t="str">
            <v/>
          </cell>
          <cell r="AP163" t="str">
            <v/>
          </cell>
          <cell r="AQ163" t="str">
            <v/>
          </cell>
          <cell r="AR163" t="str">
            <v/>
          </cell>
          <cell r="AS163" t="str">
            <v/>
          </cell>
          <cell r="AT163" t="str">
            <v/>
          </cell>
          <cell r="AU163" t="str">
            <v/>
          </cell>
          <cell r="AV163" t="str">
            <v/>
          </cell>
          <cell r="AW163" t="str">
            <v/>
          </cell>
          <cell r="AX163" t="str">
            <v/>
          </cell>
          <cell r="AY163" t="str">
            <v/>
          </cell>
          <cell r="AZ163" t="str">
            <v/>
          </cell>
          <cell r="BA163" t="str">
            <v/>
          </cell>
          <cell r="BB163" t="str">
            <v/>
          </cell>
          <cell r="BC163" t="str">
            <v/>
          </cell>
          <cell r="BD163" t="str">
            <v/>
          </cell>
          <cell r="BE163" t="str">
            <v/>
          </cell>
          <cell r="BF163" t="str">
            <v/>
          </cell>
          <cell r="BG163" t="str">
            <v/>
          </cell>
          <cell r="BH163" t="str">
            <v/>
          </cell>
          <cell r="BI163" t="str">
            <v/>
          </cell>
          <cell r="BJ163" t="str">
            <v/>
          </cell>
          <cell r="BK163" t="str">
            <v/>
          </cell>
          <cell r="BL163" t="str">
            <v/>
          </cell>
          <cell r="BM163" t="str">
            <v/>
          </cell>
          <cell r="BN163" t="str">
            <v/>
          </cell>
          <cell r="BO163" t="str">
            <v/>
          </cell>
          <cell r="BP163" t="str">
            <v/>
          </cell>
          <cell r="BQ163" t="str">
            <v/>
          </cell>
          <cell r="BR163" t="str">
            <v/>
          </cell>
          <cell r="BS163" t="str">
            <v/>
          </cell>
          <cell r="BT163" t="str">
            <v/>
          </cell>
          <cell r="BU163" t="str">
            <v/>
          </cell>
          <cell r="BV163" t="str">
            <v/>
          </cell>
          <cell r="BW163" t="str">
            <v/>
          </cell>
          <cell r="BX163" t="str">
            <v/>
          </cell>
          <cell r="BY163" t="str">
            <v/>
          </cell>
          <cell r="BZ163" t="str">
            <v/>
          </cell>
          <cell r="CA163" t="str">
            <v/>
          </cell>
          <cell r="CB163" t="str">
            <v/>
          </cell>
          <cell r="CC163" t="str">
            <v/>
          </cell>
          <cell r="CD163" t="str">
            <v/>
          </cell>
          <cell r="CE163" t="str">
            <v/>
          </cell>
          <cell r="CF163" t="str">
            <v/>
          </cell>
          <cell r="CG163" t="str">
            <v/>
          </cell>
          <cell r="CH163" t="str">
            <v/>
          </cell>
          <cell r="CI163" t="str">
            <v/>
          </cell>
          <cell r="CJ163" t="str">
            <v/>
          </cell>
          <cell r="CK163" t="str">
            <v/>
          </cell>
          <cell r="CL163" t="str">
            <v/>
          </cell>
          <cell r="CM163" t="str">
            <v/>
          </cell>
          <cell r="CN163" t="str">
            <v/>
          </cell>
          <cell r="CO163" t="str">
            <v/>
          </cell>
          <cell r="CP163" t="str">
            <v/>
          </cell>
          <cell r="CQ163" t="str">
            <v/>
          </cell>
          <cell r="CR163" t="str">
            <v/>
          </cell>
          <cell r="CS163" t="str">
            <v/>
          </cell>
          <cell r="CT163" t="str">
            <v/>
          </cell>
          <cell r="CU163" t="str">
            <v/>
          </cell>
          <cell r="CV163" t="str">
            <v/>
          </cell>
          <cell r="CW163" t="str">
            <v/>
          </cell>
          <cell r="CX163" t="str">
            <v/>
          </cell>
          <cell r="CY163" t="str">
            <v/>
          </cell>
          <cell r="CZ163" t="str">
            <v/>
          </cell>
          <cell r="DA163" t="str">
            <v/>
          </cell>
          <cell r="DB163" t="str">
            <v/>
          </cell>
          <cell r="DC163" t="str">
            <v/>
          </cell>
          <cell r="DD163" t="str">
            <v/>
          </cell>
          <cell r="DE163" t="str">
            <v/>
          </cell>
          <cell r="DF163" t="str">
            <v/>
          </cell>
          <cell r="DG163" t="str">
            <v/>
          </cell>
          <cell r="DH163" t="str">
            <v/>
          </cell>
          <cell r="DI163" t="str">
            <v/>
          </cell>
          <cell r="DJ163" t="str">
            <v/>
          </cell>
        </row>
        <row r="164">
          <cell r="B164" t="str">
            <v/>
          </cell>
          <cell r="D164" t="str">
            <v/>
          </cell>
          <cell r="E164" t="str">
            <v/>
          </cell>
          <cell r="F164" t="str">
            <v/>
          </cell>
          <cell r="G164" t="str">
            <v/>
          </cell>
          <cell r="H164" t="str">
            <v/>
          </cell>
          <cell r="I164" t="str">
            <v/>
          </cell>
          <cell r="J164" t="str">
            <v/>
          </cell>
          <cell r="K164" t="str">
            <v/>
          </cell>
          <cell r="L164" t="str">
            <v/>
          </cell>
          <cell r="M164" t="str">
            <v/>
          </cell>
          <cell r="N164" t="str">
            <v/>
          </cell>
          <cell r="O164" t="str">
            <v/>
          </cell>
          <cell r="P164" t="str">
            <v/>
          </cell>
          <cell r="Q164" t="str">
            <v/>
          </cell>
          <cell r="R164" t="str">
            <v/>
          </cell>
          <cell r="S164" t="str">
            <v/>
          </cell>
          <cell r="T164" t="str">
            <v/>
          </cell>
          <cell r="U164" t="str">
            <v/>
          </cell>
          <cell r="V164" t="str">
            <v/>
          </cell>
          <cell r="W164" t="str">
            <v/>
          </cell>
          <cell r="X164" t="str">
            <v/>
          </cell>
          <cell r="Y164" t="str">
            <v/>
          </cell>
          <cell r="Z164" t="str">
            <v/>
          </cell>
          <cell r="AA164" t="str">
            <v/>
          </cell>
          <cell r="AB164" t="str">
            <v/>
          </cell>
          <cell r="AC164" t="str">
            <v/>
          </cell>
          <cell r="AD164" t="str">
            <v/>
          </cell>
          <cell r="AE164" t="str">
            <v/>
          </cell>
          <cell r="AF164" t="str">
            <v/>
          </cell>
          <cell r="AG164" t="str">
            <v/>
          </cell>
          <cell r="AH164" t="str">
            <v/>
          </cell>
          <cell r="AI164" t="str">
            <v/>
          </cell>
          <cell r="AJ164" t="str">
            <v/>
          </cell>
          <cell r="AK164" t="str">
            <v/>
          </cell>
          <cell r="AL164" t="str">
            <v/>
          </cell>
          <cell r="AM164" t="str">
            <v/>
          </cell>
          <cell r="AN164" t="str">
            <v/>
          </cell>
          <cell r="AO164" t="str">
            <v/>
          </cell>
          <cell r="AP164" t="str">
            <v/>
          </cell>
          <cell r="AQ164" t="str">
            <v/>
          </cell>
          <cell r="AR164" t="str">
            <v/>
          </cell>
          <cell r="AS164" t="str">
            <v/>
          </cell>
          <cell r="AT164" t="str">
            <v/>
          </cell>
          <cell r="AU164" t="str">
            <v/>
          </cell>
          <cell r="AV164" t="str">
            <v/>
          </cell>
          <cell r="AW164" t="str">
            <v/>
          </cell>
          <cell r="AX164" t="str">
            <v/>
          </cell>
          <cell r="AY164" t="str">
            <v/>
          </cell>
          <cell r="AZ164" t="str">
            <v/>
          </cell>
          <cell r="BA164" t="str">
            <v/>
          </cell>
          <cell r="BB164" t="str">
            <v/>
          </cell>
          <cell r="BC164" t="str">
            <v/>
          </cell>
          <cell r="BD164" t="str">
            <v/>
          </cell>
          <cell r="BE164" t="str">
            <v/>
          </cell>
          <cell r="BF164" t="str">
            <v/>
          </cell>
          <cell r="BG164" t="str">
            <v/>
          </cell>
          <cell r="BH164" t="str">
            <v/>
          </cell>
          <cell r="BI164" t="str">
            <v/>
          </cell>
          <cell r="BJ164" t="str">
            <v/>
          </cell>
          <cell r="BK164" t="str">
            <v/>
          </cell>
          <cell r="BL164" t="str">
            <v/>
          </cell>
          <cell r="BM164" t="str">
            <v/>
          </cell>
          <cell r="BN164" t="str">
            <v/>
          </cell>
          <cell r="BO164" t="str">
            <v/>
          </cell>
          <cell r="BP164" t="str">
            <v/>
          </cell>
          <cell r="BQ164" t="str">
            <v/>
          </cell>
          <cell r="BR164" t="str">
            <v/>
          </cell>
          <cell r="BS164" t="str">
            <v/>
          </cell>
          <cell r="BT164" t="str">
            <v/>
          </cell>
          <cell r="BU164" t="str">
            <v/>
          </cell>
          <cell r="BV164" t="str">
            <v/>
          </cell>
          <cell r="BW164" t="str">
            <v/>
          </cell>
          <cell r="BX164" t="str">
            <v/>
          </cell>
          <cell r="BY164" t="str">
            <v/>
          </cell>
          <cell r="BZ164" t="str">
            <v/>
          </cell>
          <cell r="CA164" t="str">
            <v/>
          </cell>
          <cell r="CB164" t="str">
            <v/>
          </cell>
          <cell r="CC164" t="str">
            <v/>
          </cell>
          <cell r="CD164" t="str">
            <v/>
          </cell>
          <cell r="CE164" t="str">
            <v/>
          </cell>
          <cell r="CF164" t="str">
            <v/>
          </cell>
          <cell r="CG164" t="str">
            <v/>
          </cell>
          <cell r="CH164" t="str">
            <v/>
          </cell>
          <cell r="CI164" t="str">
            <v/>
          </cell>
          <cell r="CJ164" t="str">
            <v/>
          </cell>
          <cell r="CK164" t="str">
            <v/>
          </cell>
          <cell r="CL164" t="str">
            <v/>
          </cell>
          <cell r="CM164" t="str">
            <v/>
          </cell>
          <cell r="CN164" t="str">
            <v/>
          </cell>
          <cell r="CO164" t="str">
            <v/>
          </cell>
          <cell r="CP164" t="str">
            <v/>
          </cell>
          <cell r="CQ164" t="str">
            <v/>
          </cell>
          <cell r="CR164" t="str">
            <v/>
          </cell>
          <cell r="CS164" t="str">
            <v/>
          </cell>
          <cell r="CT164" t="str">
            <v/>
          </cell>
          <cell r="CU164" t="str">
            <v/>
          </cell>
          <cell r="CV164" t="str">
            <v/>
          </cell>
          <cell r="CW164" t="str">
            <v/>
          </cell>
          <cell r="CX164" t="str">
            <v/>
          </cell>
          <cell r="CY164" t="str">
            <v/>
          </cell>
          <cell r="CZ164" t="str">
            <v/>
          </cell>
          <cell r="DA164" t="str">
            <v/>
          </cell>
          <cell r="DB164" t="str">
            <v/>
          </cell>
          <cell r="DC164" t="str">
            <v/>
          </cell>
          <cell r="DD164" t="str">
            <v/>
          </cell>
          <cell r="DE164" t="str">
            <v/>
          </cell>
          <cell r="DF164" t="str">
            <v/>
          </cell>
          <cell r="DG164" t="str">
            <v/>
          </cell>
          <cell r="DH164" t="str">
            <v/>
          </cell>
          <cell r="DI164" t="str">
            <v/>
          </cell>
          <cell r="DJ164" t="str">
            <v/>
          </cell>
        </row>
        <row r="165">
          <cell r="B165" t="str">
            <v/>
          </cell>
          <cell r="D165" t="str">
            <v/>
          </cell>
          <cell r="E165" t="str">
            <v/>
          </cell>
          <cell r="F165" t="str">
            <v/>
          </cell>
          <cell r="G165" t="str">
            <v/>
          </cell>
          <cell r="H165" t="str">
            <v/>
          </cell>
          <cell r="I165" t="str">
            <v/>
          </cell>
          <cell r="J165" t="str">
            <v/>
          </cell>
          <cell r="K165" t="str">
            <v/>
          </cell>
          <cell r="L165" t="str">
            <v/>
          </cell>
          <cell r="M165" t="str">
            <v/>
          </cell>
          <cell r="N165" t="str">
            <v/>
          </cell>
          <cell r="O165" t="str">
            <v/>
          </cell>
          <cell r="P165" t="str">
            <v/>
          </cell>
          <cell r="Q165" t="str">
            <v/>
          </cell>
          <cell r="R165" t="str">
            <v/>
          </cell>
          <cell r="S165" t="str">
            <v/>
          </cell>
          <cell r="T165" t="str">
            <v/>
          </cell>
          <cell r="U165" t="str">
            <v/>
          </cell>
          <cell r="V165" t="str">
            <v/>
          </cell>
          <cell r="W165" t="str">
            <v/>
          </cell>
          <cell r="X165" t="str">
            <v/>
          </cell>
          <cell r="Y165" t="str">
            <v/>
          </cell>
          <cell r="Z165" t="str">
            <v/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 t="str">
            <v/>
          </cell>
          <cell r="AZ165" t="str">
            <v/>
          </cell>
          <cell r="BA165" t="str">
            <v/>
          </cell>
          <cell r="BB165" t="str">
            <v/>
          </cell>
          <cell r="BC165" t="str">
            <v/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I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  <cell r="CN165" t="str">
            <v/>
          </cell>
          <cell r="CO165" t="str">
            <v/>
          </cell>
          <cell r="CP165" t="str">
            <v/>
          </cell>
          <cell r="CQ165" t="str">
            <v/>
          </cell>
          <cell r="CR165" t="str">
            <v/>
          </cell>
          <cell r="CS165" t="str">
            <v/>
          </cell>
          <cell r="CT165" t="str">
            <v/>
          </cell>
          <cell r="CU165" t="str">
            <v/>
          </cell>
          <cell r="CV165" t="str">
            <v/>
          </cell>
          <cell r="CW165" t="str">
            <v/>
          </cell>
          <cell r="CX165" t="str">
            <v/>
          </cell>
          <cell r="CY165" t="str">
            <v/>
          </cell>
          <cell r="CZ165" t="str">
            <v/>
          </cell>
          <cell r="DA165" t="str">
            <v/>
          </cell>
          <cell r="DB165" t="str">
            <v/>
          </cell>
          <cell r="DC165" t="str">
            <v/>
          </cell>
          <cell r="DD165" t="str">
            <v/>
          </cell>
          <cell r="DE165" t="str">
            <v/>
          </cell>
          <cell r="DF165" t="str">
            <v/>
          </cell>
          <cell r="DG165" t="str">
            <v/>
          </cell>
          <cell r="DH165" t="str">
            <v/>
          </cell>
          <cell r="DI165" t="str">
            <v/>
          </cell>
          <cell r="DJ165" t="str">
            <v/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All Securities"/>
      <sheetName val="T.Bills Sort"/>
      <sheetName val="NIBOR Submission Template"/>
      <sheetName val="Market Data Input"/>
      <sheetName val="Trading Securities"/>
      <sheetName val="Non-Trading FGN Bonds"/>
      <sheetName val="Non-Sovereign Bonds"/>
      <sheetName val="AfDB"/>
      <sheetName val="IFC"/>
      <sheetName val="Amortisation Schedule (State)"/>
      <sheetName val="Amortisation Schedule (Corp&amp;Ag)"/>
      <sheetName val="DQL..ThisDay"/>
      <sheetName val="DQL"/>
      <sheetName val="DQL..Web"/>
      <sheetName val="DQL (b)"/>
      <sheetName val="DQL..Web (b)"/>
      <sheetName val="DQL..SecStat"/>
      <sheetName val="DQL..Web FX"/>
      <sheetName val="DQL Print"/>
      <sheetName val="Non-FGN Bonds"/>
      <sheetName val="FGN Bonds &amp; Eurobonds"/>
      <sheetName val="T.bills"/>
      <sheetName val="MM, REPO &amp; FX Closing"/>
      <sheetName val="CP"/>
      <sheetName val="DQL (New)"/>
      <sheetName val="ComparePrices"/>
      <sheetName val="DQL Comparison"/>
      <sheetName val="Previous DQL..Web"/>
      <sheetName val="Website Update Data"/>
      <sheetName val="ChannelsTV (1)"/>
      <sheetName val="ChannelsTV"/>
      <sheetName val="PPTest Data"/>
      <sheetName val="Closing Prices for CNBC"/>
      <sheetName val="Dhist"/>
      <sheetName val="Index Data"/>
      <sheetName val="MCM BusinessDay"/>
      <sheetName val="Data Scroll Feed"/>
      <sheetName val="Summary"/>
      <sheetName val="Data Source"/>
      <sheetName val="FXRs"/>
      <sheetName val="IndexAll"/>
      <sheetName val="OVAL"/>
      <sheetName val="Number of Securities"/>
      <sheetName val="Ext. Ticker Board"/>
      <sheetName val="Market Levels"/>
      <sheetName val="DQL..Web (b) (2)"/>
    </sheetNames>
    <sheetDataSet>
      <sheetData sheetId="0">
        <row r="7">
          <cell r="B7" t="str">
            <v>MPR</v>
          </cell>
        </row>
      </sheetData>
      <sheetData sheetId="1">
        <row r="4">
          <cell r="F4" t="str">
            <v>Description</v>
          </cell>
        </row>
        <row r="7">
          <cell r="F7" t="str">
            <v>11.99 24-DEC-2013</v>
          </cell>
        </row>
        <row r="8">
          <cell r="F8" t="str">
            <v>10.50 18-MAR-2014</v>
          </cell>
        </row>
        <row r="9">
          <cell r="F9" t="str">
            <v>10.75 31-MAR-2014</v>
          </cell>
        </row>
        <row r="10">
          <cell r="F10" t="str">
            <v>9.20 29-JUN-2014</v>
          </cell>
        </row>
        <row r="11">
          <cell r="F11" t="str">
            <v>9.25 28-SEP-2014</v>
          </cell>
        </row>
        <row r="12">
          <cell r="F12" t="str">
            <v>4.00 23-APR-2015</v>
          </cell>
        </row>
        <row r="13">
          <cell r="F13" t="str">
            <v>13.05 16-AUG-2016</v>
          </cell>
        </row>
        <row r="14">
          <cell r="F14" t="str">
            <v>15.10 27-APR-2017</v>
          </cell>
        </row>
        <row r="15">
          <cell r="F15" t="str">
            <v>9.85 27-JUL-2017</v>
          </cell>
        </row>
        <row r="16">
          <cell r="F16" t="str">
            <v>9.35 31-AUG-2017</v>
          </cell>
        </row>
        <row r="17">
          <cell r="F17" t="str">
            <v>10.70 30-MAY-2018</v>
          </cell>
        </row>
        <row r="18">
          <cell r="F18" t="str">
            <v>^16.00 29-JUN-2019</v>
          </cell>
        </row>
        <row r="19">
          <cell r="F19" t="str">
            <v>7.00 23-OCT-2019</v>
          </cell>
        </row>
        <row r="20">
          <cell r="F20" t="str">
            <v>^15.54 13-FEB-2020</v>
          </cell>
        </row>
        <row r="21">
          <cell r="F21" t="str">
            <v>^14.50 15-JUL-2021</v>
          </cell>
        </row>
        <row r="22">
          <cell r="F22" t="str">
            <v>^16.39 27-JAN-2022</v>
          </cell>
        </row>
        <row r="23">
          <cell r="F23" t="str">
            <v>^14.20 14-MAR-2024</v>
          </cell>
        </row>
        <row r="24">
          <cell r="F24" t="str">
            <v>^12.50 22-JAN-2026</v>
          </cell>
        </row>
        <row r="25">
          <cell r="F25" t="str">
            <v>15.00 28-NOV-2028</v>
          </cell>
        </row>
        <row r="26">
          <cell r="F26" t="str">
            <v>12.49 22-MAY-2029</v>
          </cell>
        </row>
        <row r="27">
          <cell r="F27" t="str">
            <v>8.50 20-NOV-2029</v>
          </cell>
        </row>
        <row r="28">
          <cell r="F28" t="str">
            <v>^10.00 23-JUL-2030</v>
          </cell>
        </row>
        <row r="29">
          <cell r="F29" t="str">
            <v>^12.1493 18-JUL-2034</v>
          </cell>
        </row>
        <row r="30">
          <cell r="F30" t="str">
            <v>^12.40 18-MAR-2036</v>
          </cell>
        </row>
      </sheetData>
      <sheetData sheetId="2"/>
      <sheetData sheetId="3"/>
      <sheetData sheetId="4">
        <row r="1">
          <cell r="C1">
            <v>42769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>
        <row r="6">
          <cell r="J6" t="str">
            <v>0010</v>
          </cell>
        </row>
        <row r="7">
          <cell r="J7" t="str">
            <v>0011</v>
          </cell>
        </row>
        <row r="8">
          <cell r="J8" t="str">
            <v>0013</v>
          </cell>
        </row>
        <row r="9">
          <cell r="J9" t="str">
            <v>0014</v>
          </cell>
        </row>
        <row r="10">
          <cell r="J10" t="str">
            <v>0015</v>
          </cell>
        </row>
        <row r="11">
          <cell r="J11" t="str">
            <v>0016</v>
          </cell>
        </row>
        <row r="12">
          <cell r="J12" t="str">
            <v>0017</v>
          </cell>
        </row>
        <row r="13">
          <cell r="J13" t="str">
            <v>0027</v>
          </cell>
        </row>
        <row r="14">
          <cell r="J14" t="str">
            <v>0030</v>
          </cell>
        </row>
        <row r="15">
          <cell r="J15" t="str">
            <v>0031</v>
          </cell>
        </row>
        <row r="16">
          <cell r="J16" t="str">
            <v>0032</v>
          </cell>
        </row>
        <row r="17">
          <cell r="J17" t="str">
            <v>0043</v>
          </cell>
        </row>
        <row r="18">
          <cell r="J18" t="str">
            <v>0044</v>
          </cell>
        </row>
        <row r="19">
          <cell r="J19" t="str">
            <v>0045</v>
          </cell>
        </row>
        <row r="20">
          <cell r="J20" t="str">
            <v>0046</v>
          </cell>
        </row>
        <row r="21">
          <cell r="J21" t="str">
            <v>0047</v>
          </cell>
        </row>
        <row r="22">
          <cell r="J22" t="str">
            <v>0048</v>
          </cell>
        </row>
        <row r="23">
          <cell r="J23" t="str">
            <v>0049</v>
          </cell>
        </row>
        <row r="24">
          <cell r="J24" t="str">
            <v>0050</v>
          </cell>
        </row>
        <row r="25">
          <cell r="J25" t="str">
            <v>0051</v>
          </cell>
        </row>
        <row r="26">
          <cell r="J26" t="str">
            <v>0052</v>
          </cell>
        </row>
        <row r="27">
          <cell r="J27" t="str">
            <v>0054</v>
          </cell>
        </row>
        <row r="28">
          <cell r="J28" t="str">
            <v>0055</v>
          </cell>
        </row>
        <row r="29">
          <cell r="J29" t="str">
            <v>0056</v>
          </cell>
        </row>
        <row r="30">
          <cell r="J30" t="str">
            <v>0057</v>
          </cell>
        </row>
        <row r="31">
          <cell r="J31" t="str">
            <v>0059</v>
          </cell>
        </row>
        <row r="32">
          <cell r="J32" t="str">
            <v>0061</v>
          </cell>
        </row>
        <row r="33">
          <cell r="J33" t="str">
            <v>0065</v>
          </cell>
        </row>
        <row r="34">
          <cell r="J34" t="str">
            <v>0071</v>
          </cell>
        </row>
        <row r="35">
          <cell r="J35" t="str">
            <v>0081</v>
          </cell>
        </row>
        <row r="36">
          <cell r="J36" t="str">
            <v>0083</v>
          </cell>
        </row>
        <row r="37">
          <cell r="J37" t="str">
            <v>0085</v>
          </cell>
        </row>
        <row r="38">
          <cell r="J38" t="str">
            <v>0092</v>
          </cell>
        </row>
        <row r="39">
          <cell r="J39" t="str">
            <v>0093</v>
          </cell>
        </row>
        <row r="40">
          <cell r="J40" t="str">
            <v>0099</v>
          </cell>
        </row>
        <row r="41">
          <cell r="J41" t="str">
            <v>0100</v>
          </cell>
        </row>
        <row r="42">
          <cell r="J42" t="str">
            <v>0101</v>
          </cell>
        </row>
        <row r="43">
          <cell r="J43" t="str">
            <v>0102</v>
          </cell>
        </row>
        <row r="44">
          <cell r="J44" t="str">
            <v>0103</v>
          </cell>
        </row>
        <row r="45">
          <cell r="J45" t="str">
            <v>0104</v>
          </cell>
        </row>
        <row r="46">
          <cell r="J46" t="str">
            <v>0105</v>
          </cell>
        </row>
        <row r="47">
          <cell r="J47" t="str">
            <v>0106</v>
          </cell>
        </row>
        <row r="48">
          <cell r="J48" t="str">
            <v>0107</v>
          </cell>
        </row>
        <row r="49">
          <cell r="J49" t="str">
            <v>0108</v>
          </cell>
        </row>
        <row r="50">
          <cell r="J50" t="str">
            <v>0109</v>
          </cell>
        </row>
        <row r="51">
          <cell r="J51" t="str">
            <v>0110</v>
          </cell>
        </row>
        <row r="52">
          <cell r="J52" t="str">
            <v>0111</v>
          </cell>
        </row>
        <row r="53">
          <cell r="J53" t="str">
            <v>0112</v>
          </cell>
        </row>
        <row r="54">
          <cell r="J54" t="str">
            <v>0119</v>
          </cell>
        </row>
        <row r="55">
          <cell r="J55" t="str">
            <v>0121</v>
          </cell>
        </row>
        <row r="56">
          <cell r="J56" t="str">
            <v>0122</v>
          </cell>
        </row>
        <row r="57">
          <cell r="J57" t="str">
            <v>0123</v>
          </cell>
        </row>
        <row r="58">
          <cell r="J58" t="str">
            <v>0124</v>
          </cell>
        </row>
        <row r="59">
          <cell r="J59" t="str">
            <v>0125</v>
          </cell>
        </row>
        <row r="60">
          <cell r="J60" t="str">
            <v>0140</v>
          </cell>
        </row>
        <row r="61">
          <cell r="J61" t="str">
            <v>0142</v>
          </cell>
        </row>
        <row r="62">
          <cell r="J62" t="str">
            <v>0143</v>
          </cell>
        </row>
        <row r="63">
          <cell r="J63" t="str">
            <v>0144</v>
          </cell>
        </row>
        <row r="64">
          <cell r="J64" t="str">
            <v>0145</v>
          </cell>
        </row>
        <row r="65">
          <cell r="J65" t="str">
            <v>0146</v>
          </cell>
        </row>
        <row r="66">
          <cell r="J66" t="str">
            <v>0147</v>
          </cell>
        </row>
        <row r="67">
          <cell r="J67" t="str">
            <v>0148</v>
          </cell>
        </row>
        <row r="68">
          <cell r="J68" t="str">
            <v>0151</v>
          </cell>
        </row>
        <row r="69">
          <cell r="J69" t="str">
            <v>0161</v>
          </cell>
        </row>
        <row r="70">
          <cell r="J70" t="str">
            <v>0169</v>
          </cell>
        </row>
        <row r="71">
          <cell r="J71" t="str">
            <v>0170</v>
          </cell>
        </row>
        <row r="72">
          <cell r="J72" t="str">
            <v>0171</v>
          </cell>
        </row>
        <row r="73">
          <cell r="J73" t="str">
            <v>0180</v>
          </cell>
        </row>
        <row r="74">
          <cell r="J74" t="str">
            <v>0190</v>
          </cell>
        </row>
        <row r="75">
          <cell r="J75" t="str">
            <v>0191</v>
          </cell>
        </row>
        <row r="76">
          <cell r="J76" t="str">
            <v>0192</v>
          </cell>
        </row>
        <row r="77">
          <cell r="J77" t="str">
            <v>0193</v>
          </cell>
        </row>
        <row r="78">
          <cell r="J78" t="str">
            <v>0194</v>
          </cell>
        </row>
        <row r="79">
          <cell r="J79" t="str">
            <v>0195</v>
          </cell>
        </row>
        <row r="80">
          <cell r="J80" t="str">
            <v>0196</v>
          </cell>
        </row>
        <row r="81">
          <cell r="J81" t="str">
            <v>0198</v>
          </cell>
        </row>
        <row r="82">
          <cell r="J82" t="str">
            <v>0199</v>
          </cell>
        </row>
        <row r="83">
          <cell r="J83" t="str">
            <v>0211</v>
          </cell>
        </row>
        <row r="84">
          <cell r="J84" t="str">
            <v>0213</v>
          </cell>
        </row>
        <row r="85">
          <cell r="J85" t="str">
            <v>0215</v>
          </cell>
        </row>
        <row r="86">
          <cell r="J86" t="str">
            <v>0217</v>
          </cell>
        </row>
        <row r="87">
          <cell r="J87" t="str">
            <v>0219</v>
          </cell>
        </row>
        <row r="88">
          <cell r="J88" t="str">
            <v>0221</v>
          </cell>
        </row>
        <row r="89">
          <cell r="J89" t="str">
            <v>0223</v>
          </cell>
        </row>
        <row r="90">
          <cell r="J90" t="str">
            <v>0225</v>
          </cell>
        </row>
        <row r="91">
          <cell r="J91" t="str">
            <v>0227</v>
          </cell>
        </row>
        <row r="92">
          <cell r="J92" t="str">
            <v>0229</v>
          </cell>
        </row>
        <row r="93">
          <cell r="J93" t="str">
            <v>0231</v>
          </cell>
        </row>
        <row r="94">
          <cell r="J94" t="str">
            <v>0233</v>
          </cell>
        </row>
        <row r="95">
          <cell r="J95" t="str">
            <v>0235</v>
          </cell>
        </row>
        <row r="96">
          <cell r="J96" t="str">
            <v>0237</v>
          </cell>
        </row>
        <row r="97">
          <cell r="J97" t="str">
            <v>0239</v>
          </cell>
        </row>
        <row r="98">
          <cell r="J98" t="str">
            <v>0241</v>
          </cell>
        </row>
        <row r="99">
          <cell r="J99" t="str">
            <v>0251</v>
          </cell>
        </row>
        <row r="100">
          <cell r="J100" t="str">
            <v>0261</v>
          </cell>
        </row>
        <row r="101">
          <cell r="J101" t="str">
            <v>0271</v>
          </cell>
        </row>
        <row r="102">
          <cell r="J102" t="str">
            <v>0281</v>
          </cell>
        </row>
        <row r="103">
          <cell r="J103" t="str">
            <v>0284</v>
          </cell>
        </row>
        <row r="104">
          <cell r="J104" t="str">
            <v>0285</v>
          </cell>
        </row>
        <row r="105">
          <cell r="J105" t="str">
            <v>0299</v>
          </cell>
        </row>
        <row r="106">
          <cell r="J106" t="str">
            <v>0301</v>
          </cell>
        </row>
        <row r="107">
          <cell r="J107" t="str">
            <v>0303</v>
          </cell>
        </row>
        <row r="108">
          <cell r="J108" t="str">
            <v>0306</v>
          </cell>
        </row>
        <row r="109">
          <cell r="J109" t="str">
            <v>0308</v>
          </cell>
        </row>
        <row r="110">
          <cell r="J110" t="str">
            <v>0309</v>
          </cell>
        </row>
        <row r="111">
          <cell r="J111" t="str">
            <v>0311</v>
          </cell>
        </row>
        <row r="112">
          <cell r="J112" t="str">
            <v>0312</v>
          </cell>
        </row>
        <row r="113">
          <cell r="J113" t="str">
            <v>0313</v>
          </cell>
        </row>
        <row r="114">
          <cell r="J114" t="str">
            <v>0314</v>
          </cell>
        </row>
        <row r="115">
          <cell r="J115" t="str">
            <v>0315</v>
          </cell>
        </row>
        <row r="116">
          <cell r="J116" t="str">
            <v>0316</v>
          </cell>
        </row>
        <row r="117">
          <cell r="J117" t="str">
            <v>0317</v>
          </cell>
        </row>
        <row r="118">
          <cell r="J118" t="str">
            <v>0318</v>
          </cell>
        </row>
        <row r="119">
          <cell r="J119" t="str">
            <v>0319</v>
          </cell>
        </row>
        <row r="120">
          <cell r="J120" t="str">
            <v>0320</v>
          </cell>
        </row>
        <row r="121">
          <cell r="J121" t="str">
            <v>0321</v>
          </cell>
        </row>
        <row r="122">
          <cell r="J122" t="str">
            <v>0322</v>
          </cell>
        </row>
        <row r="123">
          <cell r="J123" t="str">
            <v>0331</v>
          </cell>
        </row>
        <row r="124">
          <cell r="J124" t="str">
            <v>0336</v>
          </cell>
        </row>
        <row r="125">
          <cell r="J125" t="str">
            <v>0341</v>
          </cell>
        </row>
        <row r="126">
          <cell r="J126" t="str">
            <v>0346</v>
          </cell>
        </row>
        <row r="127">
          <cell r="J127" t="str">
            <v>0351</v>
          </cell>
        </row>
        <row r="128">
          <cell r="J128" t="str">
            <v>0356</v>
          </cell>
        </row>
        <row r="129">
          <cell r="J129" t="str">
            <v>0359</v>
          </cell>
        </row>
        <row r="130">
          <cell r="J130" t="str">
            <v>0361</v>
          </cell>
        </row>
        <row r="131">
          <cell r="J131" t="str">
            <v>0366</v>
          </cell>
        </row>
        <row r="132">
          <cell r="J132" t="str">
            <v>0371</v>
          </cell>
        </row>
        <row r="133">
          <cell r="J133" t="str">
            <v>0376</v>
          </cell>
        </row>
        <row r="134">
          <cell r="J134" t="str">
            <v>0380</v>
          </cell>
        </row>
        <row r="135">
          <cell r="J135" t="str">
            <v>0381</v>
          </cell>
        </row>
        <row r="136">
          <cell r="J136" t="str">
            <v>0382</v>
          </cell>
        </row>
        <row r="137">
          <cell r="J137" t="str">
            <v>0383</v>
          </cell>
        </row>
        <row r="138">
          <cell r="J138" t="str">
            <v>0385</v>
          </cell>
        </row>
        <row r="139">
          <cell r="J139" t="str">
            <v>0386</v>
          </cell>
        </row>
        <row r="140">
          <cell r="J140" t="str">
            <v>0391</v>
          </cell>
        </row>
        <row r="141">
          <cell r="J141" t="str">
            <v>0395</v>
          </cell>
        </row>
        <row r="142">
          <cell r="J142" t="str">
            <v>0396</v>
          </cell>
        </row>
        <row r="143">
          <cell r="J143" t="str">
            <v>0397</v>
          </cell>
        </row>
        <row r="144">
          <cell r="J144" t="str">
            <v>0401</v>
          </cell>
        </row>
        <row r="145">
          <cell r="J145" t="str">
            <v>0402</v>
          </cell>
        </row>
        <row r="146">
          <cell r="J146" t="str">
            <v>0403</v>
          </cell>
        </row>
        <row r="147">
          <cell r="J147" t="str">
            <v>0404</v>
          </cell>
        </row>
        <row r="148">
          <cell r="J148" t="str">
            <v>0405</v>
          </cell>
        </row>
        <row r="149">
          <cell r="J149" t="str">
            <v>0406</v>
          </cell>
        </row>
        <row r="150">
          <cell r="J150" t="str">
            <v>0411</v>
          </cell>
        </row>
        <row r="151">
          <cell r="J151" t="str">
            <v>0416</v>
          </cell>
        </row>
        <row r="152">
          <cell r="J152" t="str">
            <v>0421</v>
          </cell>
        </row>
        <row r="153">
          <cell r="J153" t="str">
            <v>0426</v>
          </cell>
        </row>
        <row r="154">
          <cell r="J154" t="str">
            <v>0427</v>
          </cell>
        </row>
        <row r="155">
          <cell r="J155" t="str">
            <v>0431</v>
          </cell>
        </row>
        <row r="156">
          <cell r="J156" t="str">
            <v>0441</v>
          </cell>
        </row>
        <row r="157">
          <cell r="J157" t="str">
            <v>0451</v>
          </cell>
        </row>
        <row r="158">
          <cell r="J158" t="str">
            <v>0461</v>
          </cell>
        </row>
        <row r="159">
          <cell r="J159" t="str">
            <v>0471</v>
          </cell>
        </row>
        <row r="160">
          <cell r="J160" t="str">
            <v>0476</v>
          </cell>
        </row>
        <row r="161">
          <cell r="J161" t="str">
            <v>0481</v>
          </cell>
        </row>
        <row r="162">
          <cell r="J162" t="str">
            <v>0501</v>
          </cell>
        </row>
        <row r="163">
          <cell r="J163" t="str">
            <v>0511</v>
          </cell>
        </row>
        <row r="164">
          <cell r="J164" t="str">
            <v>0515</v>
          </cell>
        </row>
        <row r="165">
          <cell r="J165" t="str">
            <v>0516</v>
          </cell>
        </row>
        <row r="166">
          <cell r="J166" t="str">
            <v>0517</v>
          </cell>
        </row>
        <row r="167">
          <cell r="J167" t="str">
            <v>0518</v>
          </cell>
        </row>
        <row r="168">
          <cell r="J168" t="str">
            <v>0521</v>
          </cell>
        </row>
        <row r="169">
          <cell r="J169" t="str">
            <v>0531</v>
          </cell>
        </row>
        <row r="170">
          <cell r="J170" t="str">
            <v>0541</v>
          </cell>
        </row>
        <row r="171">
          <cell r="J171" t="str">
            <v>0546</v>
          </cell>
        </row>
        <row r="172">
          <cell r="J172" t="str">
            <v>0551</v>
          </cell>
        </row>
        <row r="173">
          <cell r="J173" t="str">
            <v>0560</v>
          </cell>
        </row>
        <row r="174">
          <cell r="J174" t="str">
            <v>0599</v>
          </cell>
        </row>
        <row r="175">
          <cell r="J175" t="str">
            <v>4501</v>
          </cell>
        </row>
        <row r="176">
          <cell r="J176" t="str">
            <v>4900</v>
          </cell>
        </row>
        <row r="177">
          <cell r="J177" t="str">
            <v>5031</v>
          </cell>
        </row>
        <row r="178">
          <cell r="J178" t="str">
            <v>5043</v>
          </cell>
        </row>
        <row r="179">
          <cell r="J179" t="str">
            <v>5044</v>
          </cell>
        </row>
        <row r="180">
          <cell r="J180" t="str">
            <v>5045</v>
          </cell>
        </row>
        <row r="181">
          <cell r="J181" t="str">
            <v>5046</v>
          </cell>
        </row>
        <row r="182">
          <cell r="J182" t="str">
            <v>5047</v>
          </cell>
        </row>
        <row r="183">
          <cell r="J183" t="str">
            <v>5048</v>
          </cell>
        </row>
        <row r="184">
          <cell r="J184" t="str">
            <v>5049</v>
          </cell>
        </row>
        <row r="185">
          <cell r="J185" t="str">
            <v>5051</v>
          </cell>
        </row>
        <row r="186">
          <cell r="J186" t="str">
            <v>5055</v>
          </cell>
        </row>
        <row r="187">
          <cell r="J187" t="str">
            <v>5056</v>
          </cell>
        </row>
        <row r="188">
          <cell r="J188" t="str">
            <v>5057</v>
          </cell>
        </row>
        <row r="189">
          <cell r="J189" t="str">
            <v>5058</v>
          </cell>
        </row>
        <row r="190">
          <cell r="J190" t="str">
            <v>5059</v>
          </cell>
        </row>
        <row r="191">
          <cell r="J191" t="str">
            <v>5070</v>
          </cell>
        </row>
        <row r="192">
          <cell r="J192" t="str">
            <v>5071</v>
          </cell>
        </row>
        <row r="193">
          <cell r="J193" t="str">
            <v>5075</v>
          </cell>
        </row>
        <row r="194">
          <cell r="J194" t="str">
            <v>5079</v>
          </cell>
        </row>
        <row r="195">
          <cell r="J195" t="str">
            <v>5080</v>
          </cell>
        </row>
        <row r="196">
          <cell r="J196" t="str">
            <v>5089</v>
          </cell>
        </row>
        <row r="197">
          <cell r="J197" t="str">
            <v>5090</v>
          </cell>
        </row>
        <row r="198">
          <cell r="J198" t="str">
            <v>5101</v>
          </cell>
        </row>
        <row r="199">
          <cell r="J199" t="str">
            <v>5111</v>
          </cell>
        </row>
        <row r="200">
          <cell r="J200" t="str">
            <v>5121</v>
          </cell>
        </row>
        <row r="201">
          <cell r="J201" t="str">
            <v>5131</v>
          </cell>
        </row>
        <row r="202">
          <cell r="J202" t="str">
            <v>5201</v>
          </cell>
        </row>
        <row r="203">
          <cell r="J203" t="str">
            <v>5211</v>
          </cell>
        </row>
        <row r="204">
          <cell r="J204" t="str">
            <v>5221</v>
          </cell>
        </row>
        <row r="205">
          <cell r="J205" t="str">
            <v>5231</v>
          </cell>
        </row>
        <row r="206">
          <cell r="J206" t="str">
            <v>5241</v>
          </cell>
        </row>
        <row r="207">
          <cell r="J207" t="str">
            <v>5301</v>
          </cell>
        </row>
        <row r="208">
          <cell r="J208" t="str">
            <v>5311</v>
          </cell>
        </row>
        <row r="209">
          <cell r="J209" t="str">
            <v>5321</v>
          </cell>
        </row>
        <row r="210">
          <cell r="J210" t="str">
            <v>5331</v>
          </cell>
        </row>
        <row r="211">
          <cell r="J211" t="str">
            <v>5341</v>
          </cell>
        </row>
        <row r="212">
          <cell r="J212" t="str">
            <v>5351</v>
          </cell>
        </row>
        <row r="213">
          <cell r="J213" t="str">
            <v>5361</v>
          </cell>
        </row>
        <row r="214">
          <cell r="J214" t="str">
            <v>5371</v>
          </cell>
        </row>
        <row r="215">
          <cell r="J215" t="str">
            <v>5381</v>
          </cell>
        </row>
        <row r="216">
          <cell r="J216" t="str">
            <v>5391</v>
          </cell>
        </row>
        <row r="217">
          <cell r="J217" t="str">
            <v>5401</v>
          </cell>
        </row>
        <row r="218">
          <cell r="J218" t="str">
            <v>5411</v>
          </cell>
        </row>
        <row r="219">
          <cell r="J219" t="str">
            <v>5421</v>
          </cell>
        </row>
        <row r="220">
          <cell r="J220" t="str">
            <v>5425</v>
          </cell>
        </row>
        <row r="221">
          <cell r="J221" t="str">
            <v>5431</v>
          </cell>
        </row>
        <row r="222">
          <cell r="J222" t="str">
            <v>5501</v>
          </cell>
        </row>
        <row r="223">
          <cell r="J223" t="str">
            <v>5511</v>
          </cell>
        </row>
        <row r="224">
          <cell r="J224" t="str">
            <v>5521</v>
          </cell>
        </row>
        <row r="225">
          <cell r="J225" t="str">
            <v>5531</v>
          </cell>
        </row>
        <row r="226">
          <cell r="J226" t="str">
            <v>5541</v>
          </cell>
        </row>
        <row r="227">
          <cell r="J227" t="str">
            <v>5601</v>
          </cell>
        </row>
        <row r="228">
          <cell r="J228" t="str">
            <v>5701</v>
          </cell>
        </row>
        <row r="229">
          <cell r="J229" t="str">
            <v>5711</v>
          </cell>
        </row>
        <row r="230">
          <cell r="J230" t="str">
            <v>5721</v>
          </cell>
        </row>
        <row r="231">
          <cell r="J231" t="str">
            <v>5731</v>
          </cell>
        </row>
        <row r="232">
          <cell r="J232" t="str">
            <v>5741</v>
          </cell>
        </row>
        <row r="233">
          <cell r="J233" t="str">
            <v>5751</v>
          </cell>
        </row>
        <row r="234">
          <cell r="J234" t="str">
            <v>5761</v>
          </cell>
        </row>
        <row r="235">
          <cell r="J235" t="str">
            <v>5771</v>
          </cell>
        </row>
        <row r="236">
          <cell r="J236" t="str">
            <v>5781</v>
          </cell>
        </row>
        <row r="237">
          <cell r="J237" t="str">
            <v>5801</v>
          </cell>
        </row>
        <row r="238">
          <cell r="J238" t="str">
            <v>5901</v>
          </cell>
        </row>
        <row r="239">
          <cell r="J239" t="str">
            <v>5911</v>
          </cell>
        </row>
        <row r="240">
          <cell r="J240" t="str">
            <v>6001</v>
          </cell>
        </row>
        <row r="241">
          <cell r="J241" t="str">
            <v>6011</v>
          </cell>
        </row>
        <row r="242">
          <cell r="J242" t="str">
            <v>6021</v>
          </cell>
        </row>
        <row r="243">
          <cell r="J243" t="str">
            <v>6031</v>
          </cell>
        </row>
        <row r="244">
          <cell r="J244" t="str">
            <v>6041</v>
          </cell>
        </row>
        <row r="245">
          <cell r="J245" t="str">
            <v>6101</v>
          </cell>
        </row>
        <row r="246">
          <cell r="J246" t="str">
            <v>6111</v>
          </cell>
        </row>
        <row r="247">
          <cell r="J247" t="str">
            <v>6121</v>
          </cell>
        </row>
        <row r="248">
          <cell r="J248" t="str">
            <v>6201</v>
          </cell>
        </row>
        <row r="249">
          <cell r="J249" t="str">
            <v>6211</v>
          </cell>
        </row>
        <row r="250">
          <cell r="J250" t="str">
            <v>6221</v>
          </cell>
        </row>
        <row r="251">
          <cell r="J251" t="str">
            <v>6301</v>
          </cell>
        </row>
        <row r="252">
          <cell r="J252" t="str">
            <v>6401</v>
          </cell>
        </row>
        <row r="253">
          <cell r="J253" t="str">
            <v>6405</v>
          </cell>
        </row>
        <row r="254">
          <cell r="J254" t="str">
            <v>6450</v>
          </cell>
        </row>
        <row r="255">
          <cell r="J255" t="str">
            <v>6501</v>
          </cell>
        </row>
        <row r="256">
          <cell r="J256" t="str">
            <v>6601</v>
          </cell>
        </row>
        <row r="257">
          <cell r="J257" t="str">
            <v>6603</v>
          </cell>
        </row>
        <row r="258">
          <cell r="J258" t="str">
            <v>6606</v>
          </cell>
        </row>
        <row r="259">
          <cell r="J259" t="str">
            <v>6607</v>
          </cell>
        </row>
        <row r="260">
          <cell r="J260" t="str">
            <v>6608</v>
          </cell>
        </row>
        <row r="261">
          <cell r="J261" t="str">
            <v>6701</v>
          </cell>
        </row>
        <row r="262">
          <cell r="J262" t="str">
            <v>6703</v>
          </cell>
        </row>
        <row r="263">
          <cell r="J263" t="str">
            <v>6704</v>
          </cell>
        </row>
        <row r="264">
          <cell r="J264" t="str">
            <v>6705</v>
          </cell>
        </row>
        <row r="265">
          <cell r="J265" t="str">
            <v>6706</v>
          </cell>
        </row>
        <row r="266">
          <cell r="J266" t="str">
            <v>6707</v>
          </cell>
        </row>
        <row r="267">
          <cell r="J267" t="str">
            <v>6708</v>
          </cell>
        </row>
        <row r="268">
          <cell r="J268" t="str">
            <v>6711</v>
          </cell>
        </row>
        <row r="269">
          <cell r="J269" t="str">
            <v>6720</v>
          </cell>
        </row>
        <row r="270">
          <cell r="J270" t="str">
            <v>6726</v>
          </cell>
        </row>
        <row r="271">
          <cell r="J271" t="str">
            <v>6731</v>
          </cell>
        </row>
        <row r="272">
          <cell r="J272" t="str">
            <v>6736</v>
          </cell>
        </row>
        <row r="273">
          <cell r="J273" t="str">
            <v>6741</v>
          </cell>
        </row>
        <row r="274">
          <cell r="J274" t="str">
            <v>6751</v>
          </cell>
        </row>
        <row r="275">
          <cell r="J275" t="str">
            <v>6761</v>
          </cell>
        </row>
        <row r="276">
          <cell r="J276" t="str">
            <v>6770</v>
          </cell>
        </row>
        <row r="277">
          <cell r="J277" t="str">
            <v>6771</v>
          </cell>
        </row>
        <row r="278">
          <cell r="J278" t="str">
            <v>6772</v>
          </cell>
        </row>
        <row r="279">
          <cell r="J279" t="str">
            <v>6773</v>
          </cell>
        </row>
        <row r="280">
          <cell r="J280" t="str">
            <v>6774</v>
          </cell>
        </row>
        <row r="281">
          <cell r="J281" t="str">
            <v>6775</v>
          </cell>
        </row>
        <row r="282">
          <cell r="J282" t="str">
            <v>6776</v>
          </cell>
        </row>
        <row r="283">
          <cell r="J283" t="str">
            <v>6777</v>
          </cell>
        </row>
        <row r="284">
          <cell r="J284" t="str">
            <v>6778</v>
          </cell>
        </row>
        <row r="285">
          <cell r="J285" t="str">
            <v>6799</v>
          </cell>
        </row>
        <row r="286">
          <cell r="J286" t="str">
            <v>6801</v>
          </cell>
        </row>
        <row r="287">
          <cell r="J287" t="str">
            <v>6811</v>
          </cell>
        </row>
        <row r="288">
          <cell r="J288" t="str">
            <v>6821</v>
          </cell>
        </row>
        <row r="289">
          <cell r="J289" t="str">
            <v>6831</v>
          </cell>
        </row>
        <row r="290">
          <cell r="J290" t="str">
            <v>6841</v>
          </cell>
        </row>
        <row r="291">
          <cell r="J291" t="str">
            <v>6851</v>
          </cell>
        </row>
        <row r="292">
          <cell r="J292" t="str">
            <v>6861</v>
          </cell>
        </row>
        <row r="293">
          <cell r="J293" t="str">
            <v>6871</v>
          </cell>
        </row>
        <row r="294">
          <cell r="J294" t="str">
            <v>6881</v>
          </cell>
        </row>
        <row r="295">
          <cell r="J295" t="str">
            <v>6891</v>
          </cell>
        </row>
        <row r="296">
          <cell r="J296" t="str">
            <v>6901</v>
          </cell>
        </row>
        <row r="297">
          <cell r="J297" t="str">
            <v>6911</v>
          </cell>
        </row>
        <row r="298">
          <cell r="J298" t="str">
            <v>6921</v>
          </cell>
        </row>
        <row r="299">
          <cell r="J299" t="str">
            <v>6951</v>
          </cell>
        </row>
        <row r="300">
          <cell r="J300" t="str">
            <v>6961</v>
          </cell>
        </row>
        <row r="301">
          <cell r="J301" t="str">
            <v>6971</v>
          </cell>
        </row>
        <row r="302">
          <cell r="J302" t="str">
            <v>6981</v>
          </cell>
        </row>
        <row r="303">
          <cell r="J303" t="str">
            <v>6991</v>
          </cell>
        </row>
        <row r="304">
          <cell r="J304" t="str">
            <v>7001</v>
          </cell>
        </row>
        <row r="305">
          <cell r="J305" t="str">
            <v>7011</v>
          </cell>
        </row>
        <row r="306">
          <cell r="J306" t="str">
            <v>7021</v>
          </cell>
        </row>
        <row r="307">
          <cell r="J307" t="str">
            <v>7031</v>
          </cell>
        </row>
        <row r="308">
          <cell r="J308" t="str">
            <v>7041</v>
          </cell>
        </row>
        <row r="309">
          <cell r="J309" t="str">
            <v>7051</v>
          </cell>
        </row>
        <row r="310">
          <cell r="J310" t="str">
            <v>7061</v>
          </cell>
        </row>
        <row r="311">
          <cell r="J311" t="str">
            <v>7071</v>
          </cell>
        </row>
        <row r="312">
          <cell r="J312" t="str">
            <v>7091</v>
          </cell>
        </row>
        <row r="313">
          <cell r="J313" t="str">
            <v>7099</v>
          </cell>
        </row>
        <row r="314">
          <cell r="J314" t="str">
            <v>7101</v>
          </cell>
        </row>
        <row r="315">
          <cell r="J315" t="str">
            <v>7102</v>
          </cell>
        </row>
        <row r="316">
          <cell r="J316" t="str">
            <v>7111</v>
          </cell>
        </row>
        <row r="317">
          <cell r="J317" t="str">
            <v>7121</v>
          </cell>
        </row>
        <row r="318">
          <cell r="J318" t="str">
            <v>7131</v>
          </cell>
        </row>
        <row r="319">
          <cell r="J319" t="str">
            <v>7141</v>
          </cell>
        </row>
        <row r="320">
          <cell r="J320" t="str">
            <v>7151</v>
          </cell>
        </row>
        <row r="321">
          <cell r="J321" t="str">
            <v>7161</v>
          </cell>
        </row>
        <row r="322">
          <cell r="J322" t="str">
            <v>7166</v>
          </cell>
        </row>
        <row r="323">
          <cell r="J323" t="str">
            <v>7171</v>
          </cell>
        </row>
        <row r="324">
          <cell r="J324" t="str">
            <v>7191</v>
          </cell>
        </row>
        <row r="325">
          <cell r="J325" t="str">
            <v>7193</v>
          </cell>
        </row>
        <row r="326">
          <cell r="J326" t="str">
            <v>7199</v>
          </cell>
        </row>
        <row r="327">
          <cell r="J327" t="str">
            <v>7201</v>
          </cell>
        </row>
        <row r="328">
          <cell r="J328" t="str">
            <v>7211</v>
          </cell>
        </row>
        <row r="329">
          <cell r="J329" t="str">
            <v>7221</v>
          </cell>
        </row>
        <row r="330">
          <cell r="J330" t="str">
            <v>7231</v>
          </cell>
        </row>
        <row r="331">
          <cell r="J331" t="str">
            <v>7241</v>
          </cell>
        </row>
        <row r="332">
          <cell r="J332" t="str">
            <v>7251</v>
          </cell>
        </row>
        <row r="333">
          <cell r="J333" t="str">
            <v>7261</v>
          </cell>
        </row>
        <row r="334">
          <cell r="J334" t="str">
            <v>7271</v>
          </cell>
        </row>
        <row r="335">
          <cell r="J335" t="str">
            <v>7281</v>
          </cell>
        </row>
        <row r="336">
          <cell r="J336" t="str">
            <v>7291</v>
          </cell>
        </row>
        <row r="337">
          <cell r="J337" t="str">
            <v>7295</v>
          </cell>
        </row>
        <row r="338">
          <cell r="J338" t="str">
            <v>7296</v>
          </cell>
        </row>
        <row r="339">
          <cell r="J339" t="str">
            <v>7297</v>
          </cell>
        </row>
        <row r="340">
          <cell r="J340" t="str">
            <v>7298</v>
          </cell>
        </row>
        <row r="341">
          <cell r="J341" t="str">
            <v>7299</v>
          </cell>
        </row>
        <row r="342">
          <cell r="J342" t="str">
            <v>7300</v>
          </cell>
        </row>
        <row r="343">
          <cell r="J343" t="str">
            <v>7301</v>
          </cell>
        </row>
        <row r="344">
          <cell r="J344" t="str">
            <v>7302</v>
          </cell>
        </row>
        <row r="345">
          <cell r="J345" t="str">
            <v>7311</v>
          </cell>
        </row>
        <row r="346">
          <cell r="J346" t="str">
            <v>7321</v>
          </cell>
        </row>
        <row r="347">
          <cell r="J347" t="str">
            <v>7331</v>
          </cell>
        </row>
        <row r="348">
          <cell r="J348" t="str">
            <v>7341</v>
          </cell>
        </row>
        <row r="349">
          <cell r="J349" t="str">
            <v>7351</v>
          </cell>
        </row>
        <row r="350">
          <cell r="J350" t="str">
            <v>7361</v>
          </cell>
        </row>
        <row r="351">
          <cell r="J351" t="str">
            <v>7371</v>
          </cell>
        </row>
        <row r="352">
          <cell r="J352" t="str">
            <v>7381</v>
          </cell>
        </row>
        <row r="353">
          <cell r="J353" t="str">
            <v>7399</v>
          </cell>
        </row>
        <row r="354">
          <cell r="J354" t="str">
            <v>7401</v>
          </cell>
        </row>
        <row r="355">
          <cell r="J355" t="str">
            <v>7402</v>
          </cell>
        </row>
        <row r="356">
          <cell r="J356" t="str">
            <v>7603</v>
          </cell>
        </row>
        <row r="357">
          <cell r="J357" t="str">
            <v>7604</v>
          </cell>
        </row>
        <row r="358">
          <cell r="J358" t="str">
            <v>7605</v>
          </cell>
        </row>
        <row r="359">
          <cell r="J359" t="str">
            <v>7621</v>
          </cell>
        </row>
        <row r="360">
          <cell r="J360" t="str">
            <v>7622</v>
          </cell>
        </row>
        <row r="361">
          <cell r="J361" t="str">
            <v>7626</v>
          </cell>
        </row>
        <row r="362">
          <cell r="J362" t="str">
            <v>7628</v>
          </cell>
        </row>
        <row r="363">
          <cell r="J363" t="str">
            <v>7629</v>
          </cell>
        </row>
        <row r="364">
          <cell r="J364" t="str">
            <v>7630</v>
          </cell>
        </row>
        <row r="365">
          <cell r="J365" t="str">
            <v>7631</v>
          </cell>
        </row>
        <row r="366">
          <cell r="J366" t="str">
            <v>7632</v>
          </cell>
        </row>
        <row r="367">
          <cell r="J367" t="str">
            <v>7641</v>
          </cell>
        </row>
        <row r="368">
          <cell r="J368" t="str">
            <v>7651</v>
          </cell>
        </row>
        <row r="369">
          <cell r="J369" t="str">
            <v>7655</v>
          </cell>
        </row>
        <row r="370">
          <cell r="J370" t="str">
            <v>7656</v>
          </cell>
        </row>
        <row r="371">
          <cell r="J371" t="str">
            <v>7657</v>
          </cell>
        </row>
        <row r="372">
          <cell r="J372" t="str">
            <v>7658</v>
          </cell>
        </row>
        <row r="373">
          <cell r="J373" t="str">
            <v>7659</v>
          </cell>
        </row>
        <row r="374">
          <cell r="J374" t="str">
            <v>7660</v>
          </cell>
        </row>
        <row r="375">
          <cell r="J375" t="str">
            <v>7661</v>
          </cell>
        </row>
        <row r="376">
          <cell r="J376" t="str">
            <v>7662</v>
          </cell>
        </row>
        <row r="377">
          <cell r="J377" t="str">
            <v>7664</v>
          </cell>
        </row>
        <row r="378">
          <cell r="J378" t="str">
            <v>7666</v>
          </cell>
        </row>
        <row r="379">
          <cell r="J379" t="str">
            <v>7668</v>
          </cell>
        </row>
        <row r="380">
          <cell r="J380" t="str">
            <v>7670</v>
          </cell>
        </row>
        <row r="381">
          <cell r="J381" t="str">
            <v>7680</v>
          </cell>
        </row>
        <row r="382">
          <cell r="J382" t="str">
            <v>7682</v>
          </cell>
        </row>
        <row r="383">
          <cell r="J383" t="str">
            <v>7684</v>
          </cell>
        </row>
        <row r="384">
          <cell r="J384" t="str">
            <v>7686</v>
          </cell>
        </row>
        <row r="385">
          <cell r="J385" t="str">
            <v>7688</v>
          </cell>
        </row>
        <row r="386">
          <cell r="J386" t="str">
            <v>7689</v>
          </cell>
        </row>
        <row r="387">
          <cell r="J387" t="str">
            <v>7690</v>
          </cell>
        </row>
        <row r="388">
          <cell r="J388" t="str">
            <v>7691</v>
          </cell>
        </row>
        <row r="389">
          <cell r="J389" t="str">
            <v>7701</v>
          </cell>
        </row>
        <row r="390">
          <cell r="J390" t="str">
            <v>7721</v>
          </cell>
        </row>
        <row r="391">
          <cell r="J391" t="str">
            <v>7730</v>
          </cell>
        </row>
        <row r="392">
          <cell r="J392" t="str">
            <v>7751</v>
          </cell>
        </row>
        <row r="393">
          <cell r="J393" t="str">
            <v>7753</v>
          </cell>
        </row>
        <row r="394">
          <cell r="J394" t="str">
            <v>7755</v>
          </cell>
        </row>
        <row r="395">
          <cell r="J395" t="str">
            <v>7757</v>
          </cell>
        </row>
        <row r="396">
          <cell r="J396" t="str">
            <v>7758</v>
          </cell>
        </row>
        <row r="397">
          <cell r="J397" t="str">
            <v>7759</v>
          </cell>
        </row>
        <row r="398">
          <cell r="J398" t="str">
            <v>7760</v>
          </cell>
        </row>
        <row r="399">
          <cell r="J399" t="str">
            <v>7761</v>
          </cell>
        </row>
        <row r="400">
          <cell r="J400" t="str">
            <v>7762</v>
          </cell>
        </row>
        <row r="401">
          <cell r="J401" t="str">
            <v>7763</v>
          </cell>
        </row>
        <row r="402">
          <cell r="J402" t="str">
            <v>7766</v>
          </cell>
        </row>
        <row r="403">
          <cell r="J403" t="str">
            <v>7771</v>
          </cell>
        </row>
        <row r="404">
          <cell r="J404" t="str">
            <v>7776</v>
          </cell>
        </row>
        <row r="405">
          <cell r="J405" t="str">
            <v>7779</v>
          </cell>
        </row>
        <row r="406">
          <cell r="J406" t="str">
            <v>7781</v>
          </cell>
        </row>
        <row r="407">
          <cell r="J407" t="str">
            <v>7786</v>
          </cell>
        </row>
        <row r="408">
          <cell r="J408" t="str">
            <v>7791</v>
          </cell>
        </row>
        <row r="409">
          <cell r="J409" t="str">
            <v>7851</v>
          </cell>
        </row>
        <row r="410">
          <cell r="J410" t="str">
            <v>7861</v>
          </cell>
        </row>
        <row r="411">
          <cell r="J411" t="str">
            <v>7871</v>
          </cell>
        </row>
        <row r="412">
          <cell r="J412" t="str">
            <v>7876</v>
          </cell>
        </row>
        <row r="413">
          <cell r="J413" t="str">
            <v>7881</v>
          </cell>
        </row>
        <row r="414">
          <cell r="J414" t="str">
            <v>7882</v>
          </cell>
        </row>
        <row r="415">
          <cell r="J415" t="str">
            <v>7886</v>
          </cell>
        </row>
        <row r="416">
          <cell r="J416" t="str">
            <v>7887</v>
          </cell>
        </row>
        <row r="417">
          <cell r="J417" t="str">
            <v>7888</v>
          </cell>
        </row>
        <row r="418">
          <cell r="J418" t="str">
            <v>7891</v>
          </cell>
        </row>
        <row r="419">
          <cell r="J419" t="str">
            <v>7901</v>
          </cell>
        </row>
        <row r="420">
          <cell r="J420" t="str">
            <v>7902</v>
          </cell>
        </row>
        <row r="421">
          <cell r="J421" t="str">
            <v>7905</v>
          </cell>
        </row>
        <row r="422">
          <cell r="J422" t="str">
            <v>7911</v>
          </cell>
        </row>
        <row r="423">
          <cell r="J423" t="str">
            <v>7914</v>
          </cell>
        </row>
        <row r="424">
          <cell r="J424" t="str">
            <v>7915</v>
          </cell>
        </row>
        <row r="425">
          <cell r="J425" t="str">
            <v>7916</v>
          </cell>
        </row>
        <row r="426">
          <cell r="J426" t="str">
            <v>7917</v>
          </cell>
        </row>
        <row r="427">
          <cell r="J427" t="str">
            <v>7918</v>
          </cell>
        </row>
        <row r="428">
          <cell r="J428" t="str">
            <v>7919</v>
          </cell>
        </row>
        <row r="429">
          <cell r="J429" t="str">
            <v>7920</v>
          </cell>
        </row>
        <row r="430">
          <cell r="J430" t="str">
            <v>7921</v>
          </cell>
        </row>
        <row r="431">
          <cell r="J431" t="str">
            <v>7930</v>
          </cell>
        </row>
        <row r="432">
          <cell r="J432" t="str">
            <v>7939</v>
          </cell>
        </row>
        <row r="433">
          <cell r="J433" t="str">
            <v>7940</v>
          </cell>
        </row>
        <row r="434">
          <cell r="J434" t="str">
            <v>7999</v>
          </cell>
        </row>
        <row r="435">
          <cell r="J435" t="str">
            <v>8001</v>
          </cell>
        </row>
        <row r="436">
          <cell r="J436" t="str">
            <v>8101</v>
          </cell>
        </row>
        <row r="437">
          <cell r="J437" t="str">
            <v>8111</v>
          </cell>
        </row>
        <row r="438">
          <cell r="J438" t="str">
            <v>8121</v>
          </cell>
        </row>
        <row r="439">
          <cell r="J439" t="str">
            <v>8131</v>
          </cell>
        </row>
        <row r="440">
          <cell r="J440" t="str">
            <v>8141</v>
          </cell>
        </row>
        <row r="441">
          <cell r="J441" t="str">
            <v>8145</v>
          </cell>
        </row>
        <row r="442">
          <cell r="J442" t="str">
            <v>8151</v>
          </cell>
        </row>
        <row r="443">
          <cell r="J443" t="str">
            <v>8300</v>
          </cell>
        </row>
        <row r="444">
          <cell r="J444" t="str">
            <v>8501</v>
          </cell>
        </row>
        <row r="445">
          <cell r="J445" t="str">
            <v>8900</v>
          </cell>
        </row>
        <row r="446">
          <cell r="J446" t="str">
            <v>8951</v>
          </cell>
        </row>
        <row r="447">
          <cell r="J447" t="str">
            <v>8960</v>
          </cell>
        </row>
        <row r="448">
          <cell r="J448" t="str">
            <v>9005</v>
          </cell>
        </row>
        <row r="449">
          <cell r="J449" t="str">
            <v>9007</v>
          </cell>
        </row>
        <row r="450">
          <cell r="J450" t="str">
            <v>9009</v>
          </cell>
        </row>
        <row r="451">
          <cell r="J451" t="str">
            <v>9011</v>
          </cell>
        </row>
        <row r="452">
          <cell r="J452" t="str">
            <v>9021</v>
          </cell>
        </row>
        <row r="453">
          <cell r="J453" t="str">
            <v>9031</v>
          </cell>
        </row>
        <row r="454">
          <cell r="J454" t="str">
            <v>9033</v>
          </cell>
        </row>
        <row r="455">
          <cell r="J455" t="str">
            <v>9035</v>
          </cell>
        </row>
        <row r="456">
          <cell r="J456" t="str">
            <v>9040</v>
          </cell>
        </row>
        <row r="457">
          <cell r="J457" t="str">
            <v>9061</v>
          </cell>
        </row>
        <row r="458">
          <cell r="J458" t="str">
            <v>9071</v>
          </cell>
        </row>
        <row r="459">
          <cell r="J459" t="str">
            <v>9085</v>
          </cell>
        </row>
        <row r="460">
          <cell r="J460" t="str">
            <v>9087</v>
          </cell>
        </row>
        <row r="461">
          <cell r="J461" t="str">
            <v>9089</v>
          </cell>
        </row>
        <row r="462">
          <cell r="J462" t="str">
            <v>9090</v>
          </cell>
        </row>
        <row r="463">
          <cell r="J463" t="str">
            <v>9105</v>
          </cell>
        </row>
        <row r="464">
          <cell r="J464" t="str">
            <v>9107</v>
          </cell>
        </row>
        <row r="465">
          <cell r="J465" t="str">
            <v>9111</v>
          </cell>
        </row>
        <row r="466">
          <cell r="J466" t="str">
            <v>9121</v>
          </cell>
        </row>
        <row r="467">
          <cell r="J467" t="str">
            <v>9131</v>
          </cell>
        </row>
        <row r="468">
          <cell r="J468" t="str">
            <v>9141</v>
          </cell>
        </row>
        <row r="469">
          <cell r="J469" t="str">
            <v>9151</v>
          </cell>
        </row>
        <row r="470">
          <cell r="J470" t="str">
            <v>9161</v>
          </cell>
        </row>
        <row r="471">
          <cell r="J471" t="str">
            <v>9171</v>
          </cell>
        </row>
        <row r="472">
          <cell r="J472" t="str">
            <v>9181</v>
          </cell>
        </row>
        <row r="473">
          <cell r="J473" t="str">
            <v>9185</v>
          </cell>
        </row>
        <row r="474">
          <cell r="J474" t="str">
            <v>9187</v>
          </cell>
        </row>
        <row r="475">
          <cell r="J475" t="str">
            <v>9189</v>
          </cell>
        </row>
        <row r="476">
          <cell r="J476" t="str">
            <v>9199</v>
          </cell>
        </row>
        <row r="477">
          <cell r="J477" t="str">
            <v>6031</v>
          </cell>
        </row>
        <row r="478">
          <cell r="J478" t="str">
            <v>6041</v>
          </cell>
        </row>
        <row r="479">
          <cell r="J479" t="str">
            <v>6101</v>
          </cell>
        </row>
        <row r="480">
          <cell r="J480" t="str">
            <v>6111</v>
          </cell>
        </row>
        <row r="481">
          <cell r="J481" t="str">
            <v>6121</v>
          </cell>
        </row>
        <row r="482">
          <cell r="J482" t="str">
            <v>6201</v>
          </cell>
        </row>
        <row r="483">
          <cell r="J483" t="str">
            <v>6211</v>
          </cell>
        </row>
        <row r="484">
          <cell r="J484" t="str">
            <v>6221</v>
          </cell>
        </row>
        <row r="485">
          <cell r="J485" t="str">
            <v>6301</v>
          </cell>
        </row>
        <row r="486">
          <cell r="J486" t="str">
            <v>6401</v>
          </cell>
        </row>
        <row r="487">
          <cell r="J487" t="str">
            <v>6405</v>
          </cell>
        </row>
        <row r="488">
          <cell r="J488" t="str">
            <v>6450</v>
          </cell>
        </row>
        <row r="489">
          <cell r="J489" t="str">
            <v>6501</v>
          </cell>
        </row>
        <row r="490">
          <cell r="J490" t="str">
            <v>6601</v>
          </cell>
        </row>
        <row r="491">
          <cell r="J491" t="str">
            <v>6603</v>
          </cell>
        </row>
        <row r="492">
          <cell r="J492" t="str">
            <v>6606</v>
          </cell>
        </row>
        <row r="493">
          <cell r="J493" t="str">
            <v>6607</v>
          </cell>
        </row>
        <row r="494">
          <cell r="J494" t="str">
            <v>6608</v>
          </cell>
        </row>
        <row r="495">
          <cell r="J495" t="str">
            <v>6701</v>
          </cell>
        </row>
        <row r="496">
          <cell r="J496" t="str">
            <v>6703</v>
          </cell>
        </row>
        <row r="497">
          <cell r="J497" t="str">
            <v>6704</v>
          </cell>
        </row>
        <row r="498">
          <cell r="J498" t="str">
            <v>6705</v>
          </cell>
        </row>
        <row r="499">
          <cell r="J499" t="str">
            <v>6706</v>
          </cell>
        </row>
        <row r="500">
          <cell r="J500" t="str">
            <v>6707</v>
          </cell>
        </row>
        <row r="501">
          <cell r="J501" t="str">
            <v>6708</v>
          </cell>
        </row>
        <row r="502">
          <cell r="J502" t="str">
            <v>6711</v>
          </cell>
        </row>
        <row r="503">
          <cell r="J503" t="str">
            <v>6720</v>
          </cell>
        </row>
        <row r="504">
          <cell r="J504" t="str">
            <v>6726</v>
          </cell>
        </row>
        <row r="505">
          <cell r="J505" t="str">
            <v>6731</v>
          </cell>
        </row>
        <row r="506">
          <cell r="J506" t="str">
            <v>6736</v>
          </cell>
        </row>
        <row r="507">
          <cell r="J507" t="str">
            <v>6741</v>
          </cell>
        </row>
        <row r="508">
          <cell r="J508" t="str">
            <v>6751</v>
          </cell>
        </row>
        <row r="509">
          <cell r="J509" t="str">
            <v>6761</v>
          </cell>
        </row>
        <row r="510">
          <cell r="J510" t="str">
            <v>6770</v>
          </cell>
        </row>
        <row r="511">
          <cell r="J511" t="str">
            <v>6771</v>
          </cell>
        </row>
        <row r="512">
          <cell r="J512" t="str">
            <v>6772</v>
          </cell>
        </row>
        <row r="513">
          <cell r="J513" t="str">
            <v>6773</v>
          </cell>
        </row>
        <row r="514">
          <cell r="J514" t="str">
            <v>6774</v>
          </cell>
        </row>
        <row r="515">
          <cell r="J515" t="str">
            <v>6775</v>
          </cell>
        </row>
        <row r="516">
          <cell r="J516" t="str">
            <v>6776</v>
          </cell>
        </row>
        <row r="517">
          <cell r="J517" t="str">
            <v>6777</v>
          </cell>
        </row>
        <row r="518">
          <cell r="J518" t="str">
            <v>6778</v>
          </cell>
        </row>
        <row r="519">
          <cell r="J519" t="str">
            <v>6799</v>
          </cell>
        </row>
        <row r="520">
          <cell r="J520" t="str">
            <v>6801</v>
          </cell>
        </row>
        <row r="521">
          <cell r="J521" t="str">
            <v>6811</v>
          </cell>
        </row>
        <row r="522">
          <cell r="J522" t="str">
            <v>6821</v>
          </cell>
        </row>
        <row r="523">
          <cell r="J523" t="str">
            <v>6831</v>
          </cell>
        </row>
        <row r="524">
          <cell r="J524" t="str">
            <v>6841</v>
          </cell>
        </row>
        <row r="525">
          <cell r="J525" t="str">
            <v>6851</v>
          </cell>
        </row>
        <row r="526">
          <cell r="J526" t="str">
            <v>6861</v>
          </cell>
        </row>
        <row r="527">
          <cell r="J527" t="str">
            <v>6871</v>
          </cell>
        </row>
        <row r="528">
          <cell r="J528" t="str">
            <v>6881</v>
          </cell>
        </row>
        <row r="529">
          <cell r="J529" t="str">
            <v>6891</v>
          </cell>
        </row>
        <row r="530">
          <cell r="J530" t="str">
            <v>6901</v>
          </cell>
        </row>
        <row r="531">
          <cell r="J531" t="str">
            <v>6911</v>
          </cell>
        </row>
        <row r="532">
          <cell r="J532" t="str">
            <v>6921</v>
          </cell>
        </row>
        <row r="533">
          <cell r="J533" t="str">
            <v>6951</v>
          </cell>
        </row>
        <row r="534">
          <cell r="J534" t="str">
            <v>6961</v>
          </cell>
        </row>
        <row r="535">
          <cell r="J535" t="str">
            <v>6971</v>
          </cell>
        </row>
        <row r="536">
          <cell r="J536" t="str">
            <v>6981</v>
          </cell>
        </row>
        <row r="537">
          <cell r="J537" t="str">
            <v>6991</v>
          </cell>
        </row>
        <row r="538">
          <cell r="J538" t="str">
            <v>7001</v>
          </cell>
        </row>
        <row r="539">
          <cell r="J539" t="str">
            <v>7011</v>
          </cell>
        </row>
        <row r="540">
          <cell r="J540" t="str">
            <v>7021</v>
          </cell>
        </row>
        <row r="541">
          <cell r="J541" t="str">
            <v>7031</v>
          </cell>
        </row>
        <row r="542">
          <cell r="J542" t="str">
            <v>7041</v>
          </cell>
        </row>
        <row r="543">
          <cell r="J543" t="str">
            <v>7051</v>
          </cell>
        </row>
        <row r="544">
          <cell r="J544" t="str">
            <v>7061</v>
          </cell>
        </row>
        <row r="545">
          <cell r="J545" t="str">
            <v>7071</v>
          </cell>
        </row>
        <row r="546">
          <cell r="J546" t="str">
            <v>7091</v>
          </cell>
        </row>
        <row r="547">
          <cell r="J547" t="str">
            <v>7099</v>
          </cell>
        </row>
        <row r="548">
          <cell r="J548" t="str">
            <v>7101</v>
          </cell>
        </row>
        <row r="549">
          <cell r="J549" t="str">
            <v>7102</v>
          </cell>
        </row>
        <row r="550">
          <cell r="J550" t="str">
            <v>7111</v>
          </cell>
        </row>
        <row r="551">
          <cell r="J551" t="str">
            <v>7121</v>
          </cell>
        </row>
        <row r="552">
          <cell r="J552" t="str">
            <v>7131</v>
          </cell>
        </row>
        <row r="553">
          <cell r="J553" t="str">
            <v>7141</v>
          </cell>
        </row>
        <row r="554">
          <cell r="J554" t="str">
            <v>7151</v>
          </cell>
        </row>
        <row r="555">
          <cell r="J555" t="str">
            <v>7161</v>
          </cell>
        </row>
        <row r="556">
          <cell r="J556" t="str">
            <v>7166</v>
          </cell>
        </row>
        <row r="557">
          <cell r="J557" t="str">
            <v>7171</v>
          </cell>
        </row>
        <row r="558">
          <cell r="J558" t="str">
            <v>7191</v>
          </cell>
        </row>
        <row r="559">
          <cell r="J559" t="str">
            <v>7193</v>
          </cell>
        </row>
        <row r="560">
          <cell r="J560" t="str">
            <v>7199</v>
          </cell>
        </row>
        <row r="561">
          <cell r="J561" t="str">
            <v>7201</v>
          </cell>
        </row>
        <row r="562">
          <cell r="J562" t="str">
            <v>7211</v>
          </cell>
        </row>
        <row r="563">
          <cell r="J563" t="str">
            <v>7221</v>
          </cell>
        </row>
        <row r="564">
          <cell r="J564" t="str">
            <v>7231</v>
          </cell>
        </row>
        <row r="565">
          <cell r="J565" t="str">
            <v>7241</v>
          </cell>
        </row>
        <row r="566">
          <cell r="J566" t="str">
            <v>7251</v>
          </cell>
        </row>
        <row r="567">
          <cell r="J567" t="str">
            <v>7261</v>
          </cell>
        </row>
        <row r="568">
          <cell r="J568" t="str">
            <v>7271</v>
          </cell>
        </row>
        <row r="569">
          <cell r="J569" t="str">
            <v>7281</v>
          </cell>
        </row>
        <row r="570">
          <cell r="J570" t="str">
            <v>7291</v>
          </cell>
        </row>
        <row r="571">
          <cell r="J571" t="str">
            <v>7295</v>
          </cell>
        </row>
        <row r="572">
          <cell r="J572" t="str">
            <v>7296</v>
          </cell>
        </row>
        <row r="573">
          <cell r="J573" t="str">
            <v>7297</v>
          </cell>
        </row>
        <row r="574">
          <cell r="J574" t="str">
            <v>7298</v>
          </cell>
        </row>
        <row r="575">
          <cell r="J575" t="str">
            <v>7299</v>
          </cell>
        </row>
        <row r="576">
          <cell r="J576" t="str">
            <v>7300</v>
          </cell>
        </row>
        <row r="577">
          <cell r="J577" t="str">
            <v>7301</v>
          </cell>
        </row>
        <row r="578">
          <cell r="J578" t="str">
            <v>7302</v>
          </cell>
        </row>
        <row r="579">
          <cell r="J579" t="str">
            <v>7311</v>
          </cell>
        </row>
        <row r="580">
          <cell r="J580" t="str">
            <v>7321</v>
          </cell>
        </row>
        <row r="581">
          <cell r="J581" t="str">
            <v>7331</v>
          </cell>
        </row>
        <row r="582">
          <cell r="J582" t="str">
            <v>7341</v>
          </cell>
        </row>
        <row r="583">
          <cell r="J583" t="str">
            <v>7351</v>
          </cell>
        </row>
        <row r="584">
          <cell r="J584" t="str">
            <v>7361</v>
          </cell>
        </row>
        <row r="585">
          <cell r="J585" t="str">
            <v>7371</v>
          </cell>
        </row>
        <row r="586">
          <cell r="J586" t="str">
            <v>7381</v>
          </cell>
        </row>
        <row r="587">
          <cell r="J587" t="str">
            <v>7399</v>
          </cell>
        </row>
        <row r="588">
          <cell r="J588" t="str">
            <v>7401</v>
          </cell>
        </row>
        <row r="589">
          <cell r="J589" t="str">
            <v>7402</v>
          </cell>
        </row>
        <row r="590">
          <cell r="J590" t="str">
            <v>7603</v>
          </cell>
        </row>
        <row r="591">
          <cell r="J591" t="str">
            <v>7604</v>
          </cell>
        </row>
        <row r="592">
          <cell r="J592" t="str">
            <v>7605</v>
          </cell>
        </row>
        <row r="593">
          <cell r="J593" t="str">
            <v>7621</v>
          </cell>
        </row>
        <row r="594">
          <cell r="J594" t="str">
            <v>7622</v>
          </cell>
        </row>
        <row r="595">
          <cell r="J595" t="str">
            <v>7626</v>
          </cell>
        </row>
        <row r="596">
          <cell r="J596" t="str">
            <v>7628</v>
          </cell>
        </row>
        <row r="597">
          <cell r="J597" t="str">
            <v>7629</v>
          </cell>
        </row>
        <row r="598">
          <cell r="J598" t="str">
            <v>7630</v>
          </cell>
        </row>
        <row r="599">
          <cell r="J599" t="str">
            <v>7631</v>
          </cell>
        </row>
        <row r="600">
          <cell r="J600" t="str">
            <v>7632</v>
          </cell>
        </row>
        <row r="601">
          <cell r="J601" t="str">
            <v>7641</v>
          </cell>
        </row>
        <row r="602">
          <cell r="J602" t="str">
            <v>7651</v>
          </cell>
        </row>
        <row r="603">
          <cell r="J603" t="str">
            <v>7655</v>
          </cell>
        </row>
        <row r="604">
          <cell r="J604" t="str">
            <v>7656</v>
          </cell>
        </row>
        <row r="605">
          <cell r="J605" t="str">
            <v>7657</v>
          </cell>
        </row>
        <row r="606">
          <cell r="J606" t="str">
            <v>7658</v>
          </cell>
        </row>
        <row r="607">
          <cell r="J607" t="str">
            <v>7659</v>
          </cell>
        </row>
        <row r="608">
          <cell r="J608" t="str">
            <v>7660</v>
          </cell>
        </row>
        <row r="609">
          <cell r="J609" t="str">
            <v>7661</v>
          </cell>
        </row>
        <row r="610">
          <cell r="J610" t="str">
            <v>7662</v>
          </cell>
        </row>
        <row r="611">
          <cell r="J611" t="str">
            <v>7664</v>
          </cell>
        </row>
        <row r="612">
          <cell r="J612" t="str">
            <v>7666</v>
          </cell>
        </row>
        <row r="613">
          <cell r="J613" t="str">
            <v>7668</v>
          </cell>
        </row>
        <row r="614">
          <cell r="J614" t="str">
            <v>7670</v>
          </cell>
        </row>
        <row r="615">
          <cell r="J615" t="str">
            <v>7680</v>
          </cell>
        </row>
        <row r="616">
          <cell r="J616" t="str">
            <v>7682</v>
          </cell>
        </row>
        <row r="617">
          <cell r="J617" t="str">
            <v>7684</v>
          </cell>
        </row>
        <row r="618">
          <cell r="J618" t="str">
            <v>7686</v>
          </cell>
        </row>
        <row r="619">
          <cell r="J619" t="str">
            <v>7688</v>
          </cell>
        </row>
        <row r="620">
          <cell r="J620" t="str">
            <v>7689</v>
          </cell>
        </row>
        <row r="621">
          <cell r="J621" t="str">
            <v>7690</v>
          </cell>
        </row>
        <row r="622">
          <cell r="J622" t="str">
            <v>7691</v>
          </cell>
        </row>
        <row r="623">
          <cell r="J623" t="str">
            <v>7701</v>
          </cell>
        </row>
        <row r="624">
          <cell r="J624" t="str">
            <v>7721</v>
          </cell>
        </row>
        <row r="625">
          <cell r="J625" t="str">
            <v>7730</v>
          </cell>
        </row>
        <row r="626">
          <cell r="J626" t="str">
            <v>7751</v>
          </cell>
        </row>
        <row r="627">
          <cell r="J627" t="str">
            <v>7753</v>
          </cell>
        </row>
        <row r="628">
          <cell r="J628" t="str">
            <v>7755</v>
          </cell>
        </row>
        <row r="629">
          <cell r="J629" t="str">
            <v>7757</v>
          </cell>
        </row>
        <row r="630">
          <cell r="J630" t="str">
            <v>7758</v>
          </cell>
        </row>
        <row r="631">
          <cell r="J631" t="str">
            <v>7759</v>
          </cell>
        </row>
        <row r="632">
          <cell r="J632" t="str">
            <v>7760</v>
          </cell>
        </row>
        <row r="633">
          <cell r="J633" t="str">
            <v>7761</v>
          </cell>
        </row>
        <row r="634">
          <cell r="J634" t="str">
            <v>7762</v>
          </cell>
        </row>
        <row r="635">
          <cell r="J635" t="str">
            <v>7763</v>
          </cell>
        </row>
        <row r="636">
          <cell r="J636" t="str">
            <v>7766</v>
          </cell>
        </row>
        <row r="637">
          <cell r="J637" t="str">
            <v>7771</v>
          </cell>
        </row>
        <row r="638">
          <cell r="J638" t="str">
            <v>7776</v>
          </cell>
        </row>
        <row r="639">
          <cell r="J639" t="str">
            <v>7779</v>
          </cell>
        </row>
        <row r="640">
          <cell r="J640" t="str">
            <v>7781</v>
          </cell>
        </row>
        <row r="641">
          <cell r="J641" t="str">
            <v>7786</v>
          </cell>
        </row>
        <row r="642">
          <cell r="J642" t="str">
            <v>7791</v>
          </cell>
        </row>
        <row r="643">
          <cell r="J643" t="str">
            <v>7851</v>
          </cell>
        </row>
        <row r="644">
          <cell r="J644" t="str">
            <v>7861</v>
          </cell>
        </row>
        <row r="645">
          <cell r="J645" t="str">
            <v>7871</v>
          </cell>
        </row>
        <row r="646">
          <cell r="J646" t="str">
            <v>7876</v>
          </cell>
        </row>
        <row r="647">
          <cell r="J647" t="str">
            <v>7881</v>
          </cell>
        </row>
        <row r="648">
          <cell r="J648" t="str">
            <v>7882</v>
          </cell>
        </row>
        <row r="649">
          <cell r="J649" t="str">
            <v>7886</v>
          </cell>
        </row>
        <row r="650">
          <cell r="J650" t="str">
            <v>7887</v>
          </cell>
        </row>
        <row r="651">
          <cell r="J651" t="str">
            <v>7888</v>
          </cell>
        </row>
        <row r="652">
          <cell r="J652" t="str">
            <v>7891</v>
          </cell>
        </row>
        <row r="653">
          <cell r="J653" t="str">
            <v>7901</v>
          </cell>
        </row>
        <row r="654">
          <cell r="J654" t="str">
            <v>7902</v>
          </cell>
        </row>
        <row r="655">
          <cell r="J655" t="str">
            <v>7905</v>
          </cell>
        </row>
        <row r="656">
          <cell r="J656" t="str">
            <v>7911</v>
          </cell>
        </row>
        <row r="657">
          <cell r="J657" t="str">
            <v>7914</v>
          </cell>
        </row>
        <row r="658">
          <cell r="J658" t="str">
            <v>7915</v>
          </cell>
        </row>
        <row r="659">
          <cell r="J659" t="str">
            <v>7916</v>
          </cell>
        </row>
        <row r="660">
          <cell r="J660" t="str">
            <v>7917</v>
          </cell>
        </row>
        <row r="661">
          <cell r="J661" t="str">
            <v>7918</v>
          </cell>
        </row>
        <row r="662">
          <cell r="J662" t="str">
            <v>7919</v>
          </cell>
        </row>
        <row r="663">
          <cell r="J663" t="str">
            <v>7920</v>
          </cell>
        </row>
        <row r="664">
          <cell r="J664" t="str">
            <v>7921</v>
          </cell>
        </row>
        <row r="665">
          <cell r="J665" t="str">
            <v>7930</v>
          </cell>
        </row>
        <row r="666">
          <cell r="J666" t="str">
            <v>7939</v>
          </cell>
        </row>
        <row r="667">
          <cell r="J667" t="str">
            <v>7940</v>
          </cell>
        </row>
        <row r="668">
          <cell r="J668" t="str">
            <v>7999</v>
          </cell>
        </row>
        <row r="669">
          <cell r="J669" t="str">
            <v>8001</v>
          </cell>
        </row>
        <row r="670">
          <cell r="J670" t="str">
            <v>8101</v>
          </cell>
        </row>
        <row r="671">
          <cell r="J671" t="str">
            <v>8111</v>
          </cell>
        </row>
        <row r="672">
          <cell r="J672" t="str">
            <v>8121</v>
          </cell>
        </row>
        <row r="673">
          <cell r="J673" t="str">
            <v>8131</v>
          </cell>
        </row>
        <row r="674">
          <cell r="J674" t="str">
            <v>8141</v>
          </cell>
        </row>
        <row r="675">
          <cell r="J675" t="str">
            <v>8145</v>
          </cell>
        </row>
        <row r="676">
          <cell r="J676" t="str">
            <v>8151</v>
          </cell>
        </row>
        <row r="677">
          <cell r="J677" t="str">
            <v>8300</v>
          </cell>
        </row>
        <row r="678">
          <cell r="J678" t="str">
            <v>8501</v>
          </cell>
        </row>
        <row r="679">
          <cell r="J679" t="str">
            <v>8900</v>
          </cell>
        </row>
        <row r="680">
          <cell r="J680" t="str">
            <v>8951</v>
          </cell>
        </row>
        <row r="681">
          <cell r="J681" t="str">
            <v>8960</v>
          </cell>
        </row>
        <row r="682">
          <cell r="J682" t="str">
            <v>9005</v>
          </cell>
        </row>
        <row r="683">
          <cell r="J683" t="str">
            <v>9007</v>
          </cell>
        </row>
        <row r="684">
          <cell r="J684" t="str">
            <v>9009</v>
          </cell>
        </row>
        <row r="685">
          <cell r="J685" t="str">
            <v>9011</v>
          </cell>
        </row>
        <row r="686">
          <cell r="J686" t="str">
            <v>9021</v>
          </cell>
        </row>
        <row r="687">
          <cell r="J687" t="str">
            <v>9031</v>
          </cell>
        </row>
        <row r="688">
          <cell r="J688" t="str">
            <v>9033</v>
          </cell>
        </row>
        <row r="689">
          <cell r="J689" t="str">
            <v>9035</v>
          </cell>
        </row>
        <row r="690">
          <cell r="J690" t="str">
            <v>9040</v>
          </cell>
        </row>
        <row r="691">
          <cell r="J691" t="str">
            <v>9061</v>
          </cell>
        </row>
        <row r="692">
          <cell r="J692" t="str">
            <v>9071</v>
          </cell>
        </row>
        <row r="693">
          <cell r="J693" t="str">
            <v>9085</v>
          </cell>
        </row>
        <row r="694">
          <cell r="J694" t="str">
            <v>9087</v>
          </cell>
        </row>
        <row r="695">
          <cell r="J695" t="str">
            <v>9089</v>
          </cell>
        </row>
        <row r="696">
          <cell r="J696" t="str">
            <v>9090</v>
          </cell>
        </row>
        <row r="697">
          <cell r="J697" t="str">
            <v>9105</v>
          </cell>
        </row>
        <row r="698">
          <cell r="J698" t="str">
            <v>9107</v>
          </cell>
        </row>
        <row r="699">
          <cell r="J699" t="str">
            <v>9111</v>
          </cell>
        </row>
        <row r="700">
          <cell r="J700" t="str">
            <v>9121</v>
          </cell>
        </row>
        <row r="701">
          <cell r="J701" t="str">
            <v>9131</v>
          </cell>
        </row>
        <row r="702">
          <cell r="J702" t="str">
            <v>9141</v>
          </cell>
        </row>
        <row r="703">
          <cell r="J703" t="str">
            <v>9151</v>
          </cell>
        </row>
        <row r="704">
          <cell r="J704" t="str">
            <v>9161</v>
          </cell>
        </row>
        <row r="705">
          <cell r="J705" t="str">
            <v>9171</v>
          </cell>
        </row>
        <row r="706">
          <cell r="J706" t="str">
            <v>9181</v>
          </cell>
        </row>
        <row r="707">
          <cell r="J707" t="str">
            <v>9185</v>
          </cell>
        </row>
        <row r="708">
          <cell r="J708" t="str">
            <v>9187</v>
          </cell>
        </row>
        <row r="709">
          <cell r="J709" t="str">
            <v>9189</v>
          </cell>
        </row>
        <row r="710">
          <cell r="J710" t="str">
            <v>9199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GN Bond Cal (2)"/>
      <sheetName val="Trades  (2)"/>
      <sheetName val="Bills Auction"/>
      <sheetName val="FGN Bond Cal"/>
      <sheetName val="TRS"/>
      <sheetName val="Sheet6"/>
      <sheetName val="FI Blotter 2024 "/>
      <sheetName val="FI Blotter 2025"/>
      <sheetName val="Client Trades "/>
      <sheetName val="Client Trades_Holding "/>
      <sheetName val="TB"/>
      <sheetName val="Sheet2 (2)"/>
      <sheetName val="Settlement  "/>
      <sheetName val="Settlement 2025"/>
      <sheetName val="Graith Cap"/>
      <sheetName val="Prop Positions"/>
      <sheetName val="Herwood Repo"/>
      <sheetName val="Mkt Data "/>
      <sheetName val="Tbills SBB"/>
      <sheetName val="FX RECON"/>
      <sheetName val="FX FWD FMDQ"/>
      <sheetName val="Sheet3"/>
      <sheetName val="FX-Daily Activities"/>
      <sheetName val=" BBG Pricing &amp; Limits"/>
      <sheetName val="FX-CNY"/>
      <sheetName val="FX-CNY1"/>
      <sheetName val="FX-EUR STRU"/>
      <sheetName val="EuroBonds"/>
      <sheetName val="AFRICA"/>
      <sheetName val="Monthly Auction Strategies 2022"/>
      <sheetName val="Ghana EBs"/>
      <sheetName val="FGN COUPONS"/>
      <sheetName val="Savings Bonds Coupons"/>
      <sheetName val="Erad Partners UK"/>
      <sheetName val="Monthly Auction Strategies "/>
      <sheetName val="Zero Coupon Bond (2)"/>
      <sheetName val="Zero Coupon Bond"/>
      <sheetName val="NG SOV EBs"/>
      <sheetName val="Other Sov EBs"/>
      <sheetName val="UAT test 16"/>
      <sheetName val="Bonds"/>
      <sheetName val="Corp EBs"/>
      <sheetName val="GDP"/>
      <sheetName val="CPI"/>
      <sheetName val="CPI-MPR"/>
      <sheetName val="AFS"/>
      <sheetName val="Bond Auction  Review"/>
      <sheetName val="2017 AUCTIONS"/>
      <sheetName val="AUCTIONS 2020"/>
      <sheetName val="AUCTIONS 2021"/>
      <sheetName val="AUCTIONS 2022"/>
      <sheetName val="AUCTIONS 2023"/>
      <sheetName val="Bond GLs"/>
      <sheetName val="A SWAPs"/>
      <sheetName val="OMO-NTB-Bonds"/>
      <sheetName val="Funding Sales"/>
      <sheetName val="Impact on the "/>
      <sheetName val="AUCTIONS 2024"/>
      <sheetName val="AUCTIONS 2025"/>
      <sheetName val="OMO 2024"/>
      <sheetName val="Clients"/>
      <sheetName val="Banks"/>
      <sheetName val="Staff List "/>
      <sheetName val="Sheet7"/>
      <sheetName val="Pencom"/>
      <sheetName val="Sheet8"/>
      <sheetName val="Sheet5"/>
      <sheetName val="Sheet9"/>
      <sheetName val="SEC Fees - Clients"/>
      <sheetName val="Trading Roaster - COVID"/>
      <sheetName val="2020 Sukuk Applications"/>
      <sheetName val="A SWAPs I"/>
      <sheetName val="Weekly CF Projections"/>
      <sheetName val="Sheet2"/>
      <sheetName val="Trading Position 18Jun21"/>
      <sheetName val="Trading Position 18Jun21 (2)"/>
      <sheetName val="Trading Position 29Jul21"/>
      <sheetName val="Sheet1"/>
      <sheetName val="Sheet4"/>
      <sheetName val="FMDQ CM Cost Compari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103E8-BDD5-4EE2-B518-3D7AF26DD357}">
  <dimension ref="A1:I110"/>
  <sheetViews>
    <sheetView workbookViewId="0">
      <selection activeCell="G46" sqref="G46"/>
    </sheetView>
  </sheetViews>
  <sheetFormatPr defaultRowHeight="16" x14ac:dyDescent="0.4"/>
  <cols>
    <col min="1" max="1" width="12.36328125" style="1" bestFit="1" customWidth="1"/>
    <col min="2" max="2" width="9.54296875" style="1" bestFit="1" customWidth="1"/>
    <col min="3" max="3" width="8.7265625" style="1"/>
    <col min="4" max="4" width="12.36328125" style="1" bestFit="1" customWidth="1"/>
    <col min="5" max="5" width="10.6328125" style="1" bestFit="1" customWidth="1"/>
    <col min="6" max="6" width="8.7265625" style="1"/>
    <col min="7" max="7" width="31.08984375" style="1" bestFit="1" customWidth="1"/>
    <col min="8" max="16384" width="8.7265625" style="1"/>
  </cols>
  <sheetData>
    <row r="1" spans="1:9" x14ac:dyDescent="0.4">
      <c r="A1" s="1" t="s">
        <v>0</v>
      </c>
      <c r="B1" s="1" t="s">
        <v>1</v>
      </c>
      <c r="D1" s="1" t="s">
        <v>0</v>
      </c>
      <c r="E1" s="1" t="s">
        <v>1</v>
      </c>
      <c r="G1" s="1" t="s">
        <v>65</v>
      </c>
      <c r="I1" s="1" t="s">
        <v>73</v>
      </c>
    </row>
    <row r="2" spans="1:9" x14ac:dyDescent="0.4">
      <c r="A2" s="9">
        <v>45722</v>
      </c>
      <c r="B2" s="10">
        <v>0</v>
      </c>
      <c r="D2" s="8">
        <v>46019</v>
      </c>
      <c r="E2" s="11">
        <v>0.15742999999999999</v>
      </c>
      <c r="G2" s="1" t="s">
        <v>34</v>
      </c>
      <c r="I2" s="1" t="s">
        <v>72</v>
      </c>
    </row>
    <row r="3" spans="1:9" x14ac:dyDescent="0.4">
      <c r="A3" s="9">
        <v>45729</v>
      </c>
      <c r="B3" s="10">
        <v>0</v>
      </c>
      <c r="D3" s="8">
        <v>46044</v>
      </c>
      <c r="E3" s="11">
        <v>0.125</v>
      </c>
      <c r="G3" s="1" t="s">
        <v>57</v>
      </c>
      <c r="I3" s="1" t="s">
        <v>67</v>
      </c>
    </row>
    <row r="4" spans="1:9" x14ac:dyDescent="0.4">
      <c r="A4" s="9">
        <v>45743</v>
      </c>
      <c r="B4" s="10">
        <v>0</v>
      </c>
      <c r="D4" s="8">
        <v>46463</v>
      </c>
      <c r="E4" s="11">
        <v>0.162884</v>
      </c>
      <c r="G4" s="1" t="s">
        <v>35</v>
      </c>
      <c r="I4" s="1" t="s">
        <v>68</v>
      </c>
    </row>
    <row r="5" spans="1:9" x14ac:dyDescent="0.4">
      <c r="A5" s="9">
        <v>45748</v>
      </c>
      <c r="B5" s="10">
        <v>0</v>
      </c>
      <c r="D5" s="8">
        <v>46469</v>
      </c>
      <c r="E5" s="11">
        <v>0.19939999999999999</v>
      </c>
      <c r="G5" s="1" t="s">
        <v>58</v>
      </c>
      <c r="I5" s="1" t="s">
        <v>69</v>
      </c>
    </row>
    <row r="6" spans="1:9" x14ac:dyDescent="0.4">
      <c r="A6" s="9">
        <v>45757</v>
      </c>
      <c r="B6" s="10">
        <v>0</v>
      </c>
      <c r="D6" s="8">
        <v>46554</v>
      </c>
      <c r="E6" s="11">
        <v>0.112</v>
      </c>
      <c r="G6" s="1" t="s">
        <v>36</v>
      </c>
      <c r="I6" s="1" t="s">
        <v>70</v>
      </c>
    </row>
    <row r="7" spans="1:9" x14ac:dyDescent="0.4">
      <c r="A7" s="9">
        <v>45771</v>
      </c>
      <c r="B7" s="10">
        <v>0</v>
      </c>
      <c r="D7" s="8">
        <v>46806</v>
      </c>
      <c r="E7" s="11">
        <v>0.13980000000000001</v>
      </c>
      <c r="G7" s="1" t="s">
        <v>59</v>
      </c>
      <c r="I7" s="1" t="s">
        <v>71</v>
      </c>
    </row>
    <row r="8" spans="1:9" x14ac:dyDescent="0.4">
      <c r="A8" s="9">
        <v>45783</v>
      </c>
      <c r="B8" s="10">
        <v>0</v>
      </c>
      <c r="D8" s="8">
        <v>47085</v>
      </c>
      <c r="E8" s="11">
        <v>0.15</v>
      </c>
      <c r="G8" s="1" t="s">
        <v>64</v>
      </c>
    </row>
    <row r="9" spans="1:9" x14ac:dyDescent="0.4">
      <c r="A9" s="9">
        <v>45785</v>
      </c>
      <c r="B9" s="10">
        <v>0</v>
      </c>
      <c r="D9" s="8">
        <v>47225</v>
      </c>
      <c r="E9" s="11">
        <v>0.193</v>
      </c>
      <c r="G9" s="1" t="s">
        <v>37</v>
      </c>
    </row>
    <row r="10" spans="1:9" x14ac:dyDescent="0.4">
      <c r="A10" s="9">
        <v>45797</v>
      </c>
      <c r="B10" s="10">
        <v>0</v>
      </c>
      <c r="D10" s="8">
        <v>47225</v>
      </c>
      <c r="E10" s="11">
        <v>0.193</v>
      </c>
      <c r="G10" s="1" t="s">
        <v>60</v>
      </c>
    </row>
    <row r="11" spans="1:9" x14ac:dyDescent="0.4">
      <c r="A11" s="9">
        <v>45799</v>
      </c>
      <c r="B11" s="10">
        <v>0</v>
      </c>
      <c r="D11" s="8">
        <v>47234</v>
      </c>
      <c r="E11" s="11">
        <v>0.14549999999999999</v>
      </c>
      <c r="G11" s="1" t="s">
        <v>39</v>
      </c>
    </row>
    <row r="12" spans="1:9" x14ac:dyDescent="0.4">
      <c r="A12" s="9">
        <v>45804</v>
      </c>
      <c r="B12" s="10">
        <v>0</v>
      </c>
      <c r="D12" s="8">
        <v>47260</v>
      </c>
      <c r="E12" s="11">
        <v>0.1249</v>
      </c>
      <c r="G12" s="1" t="s">
        <v>61</v>
      </c>
    </row>
    <row r="13" spans="1:9" x14ac:dyDescent="0.4">
      <c r="A13" s="9">
        <v>45813</v>
      </c>
      <c r="B13" s="10">
        <v>0</v>
      </c>
      <c r="D13" s="8">
        <v>47442</v>
      </c>
      <c r="E13" s="11">
        <v>8.5000000000000006E-2</v>
      </c>
      <c r="G13" s="1" t="s">
        <v>38</v>
      </c>
    </row>
    <row r="14" spans="1:9" x14ac:dyDescent="0.4">
      <c r="A14" s="9">
        <v>45818</v>
      </c>
      <c r="B14" s="10">
        <v>0</v>
      </c>
      <c r="D14" s="8">
        <v>47687</v>
      </c>
      <c r="E14" s="11">
        <v>0.1</v>
      </c>
      <c r="G14" s="1" t="s">
        <v>54</v>
      </c>
    </row>
    <row r="15" spans="1:9" x14ac:dyDescent="0.4">
      <c r="A15" s="9">
        <v>45825</v>
      </c>
      <c r="B15" s="10">
        <v>0</v>
      </c>
      <c r="D15" s="8">
        <v>47900</v>
      </c>
      <c r="E15" s="11">
        <v>0.185</v>
      </c>
      <c r="G15" s="1" t="s">
        <v>40</v>
      </c>
    </row>
    <row r="16" spans="1:9" x14ac:dyDescent="0.4">
      <c r="A16" s="9">
        <v>45834</v>
      </c>
      <c r="B16" s="10">
        <v>0</v>
      </c>
      <c r="D16" s="8">
        <v>48211</v>
      </c>
      <c r="E16" s="11">
        <v>0.13</v>
      </c>
      <c r="G16" s="1" t="s">
        <v>56</v>
      </c>
    </row>
    <row r="17" spans="1:7" x14ac:dyDescent="0.4">
      <c r="A17" s="9">
        <v>45848</v>
      </c>
      <c r="B17" s="10">
        <v>0</v>
      </c>
      <c r="D17" s="8">
        <v>48331</v>
      </c>
      <c r="E17" s="11">
        <v>0.125</v>
      </c>
      <c r="G17" s="1" t="s">
        <v>62</v>
      </c>
    </row>
    <row r="18" spans="1:7" x14ac:dyDescent="0.4">
      <c r="A18" s="9">
        <v>45862</v>
      </c>
      <c r="B18" s="10">
        <v>0</v>
      </c>
      <c r="D18" s="8">
        <v>48390</v>
      </c>
      <c r="E18" s="11">
        <v>0.17949999999999999</v>
      </c>
      <c r="G18" s="1" t="s">
        <v>50</v>
      </c>
    </row>
    <row r="19" spans="1:7" x14ac:dyDescent="0.4">
      <c r="A19" s="9">
        <v>45876</v>
      </c>
      <c r="B19" s="10">
        <v>0</v>
      </c>
      <c r="D19" s="8">
        <v>48550</v>
      </c>
      <c r="E19" s="11">
        <v>0.15640000000000001</v>
      </c>
      <c r="G19" s="1" t="s">
        <v>41</v>
      </c>
    </row>
    <row r="20" spans="1:7" x14ac:dyDescent="0.4">
      <c r="A20" s="9">
        <v>45888</v>
      </c>
      <c r="B20" s="10">
        <v>0</v>
      </c>
      <c r="D20" s="8">
        <v>48714</v>
      </c>
      <c r="E20" s="11">
        <v>0.19889999999999999</v>
      </c>
      <c r="G20" s="1" t="s">
        <v>49</v>
      </c>
    </row>
    <row r="21" spans="1:7" x14ac:dyDescent="0.4">
      <c r="A21" s="9">
        <v>45890</v>
      </c>
      <c r="B21" s="10">
        <v>0</v>
      </c>
      <c r="D21" s="8">
        <v>48751</v>
      </c>
      <c r="E21" s="11">
        <v>0.14699999999999999</v>
      </c>
      <c r="G21" s="1" t="s">
        <v>51</v>
      </c>
    </row>
    <row r="22" spans="1:7" x14ac:dyDescent="0.4">
      <c r="A22" s="9">
        <v>45895</v>
      </c>
      <c r="B22" s="10">
        <v>0</v>
      </c>
      <c r="D22" s="8">
        <v>48865</v>
      </c>
      <c r="E22" s="11">
        <v>0.1575</v>
      </c>
      <c r="G22" s="1" t="s">
        <v>63</v>
      </c>
    </row>
    <row r="23" spans="1:7" x14ac:dyDescent="0.4">
      <c r="A23" s="9">
        <v>45902</v>
      </c>
      <c r="B23" s="10">
        <v>0</v>
      </c>
      <c r="D23" s="8">
        <v>48996</v>
      </c>
      <c r="E23" s="11">
        <v>0.19</v>
      </c>
      <c r="G23" s="1" t="s">
        <v>53</v>
      </c>
    </row>
    <row r="24" spans="1:7" x14ac:dyDescent="0.4">
      <c r="A24" s="9">
        <v>45904</v>
      </c>
      <c r="B24" s="10">
        <v>0</v>
      </c>
      <c r="D24" s="8">
        <v>49143</v>
      </c>
      <c r="E24" s="11">
        <v>0.121493</v>
      </c>
      <c r="G24" s="1" t="s">
        <v>42</v>
      </c>
    </row>
    <row r="25" spans="1:7" x14ac:dyDescent="0.4">
      <c r="A25" s="9">
        <v>45911</v>
      </c>
      <c r="B25" s="10">
        <v>0</v>
      </c>
      <c r="D25" s="9">
        <v>49338</v>
      </c>
      <c r="E25" s="10">
        <v>0.22600000000000001</v>
      </c>
      <c r="G25" s="1" t="s">
        <v>43</v>
      </c>
    </row>
    <row r="26" spans="1:7" x14ac:dyDescent="0.4">
      <c r="A26" s="9">
        <v>45923</v>
      </c>
      <c r="B26" s="10">
        <v>0</v>
      </c>
      <c r="D26" s="9">
        <v>49395</v>
      </c>
      <c r="E26" s="10">
        <v>0.125</v>
      </c>
      <c r="G26" s="1" t="s">
        <v>44</v>
      </c>
    </row>
    <row r="27" spans="1:7" x14ac:dyDescent="0.4">
      <c r="A27" s="9">
        <v>45925</v>
      </c>
      <c r="B27" s="10">
        <v>0</v>
      </c>
      <c r="D27" s="9">
        <v>49752</v>
      </c>
      <c r="E27" s="10">
        <v>0.124</v>
      </c>
      <c r="G27" s="1" t="s">
        <v>52</v>
      </c>
    </row>
    <row r="28" spans="1:7" x14ac:dyDescent="0.4">
      <c r="A28" s="9">
        <v>45930</v>
      </c>
      <c r="B28" s="10">
        <v>0</v>
      </c>
      <c r="D28" s="9">
        <v>50148</v>
      </c>
      <c r="E28" s="10">
        <v>0.162499</v>
      </c>
      <c r="G28" s="1" t="s">
        <v>55</v>
      </c>
    </row>
    <row r="29" spans="1:7" x14ac:dyDescent="0.4">
      <c r="A29" s="9">
        <v>45937</v>
      </c>
      <c r="B29" s="10">
        <v>0</v>
      </c>
      <c r="D29" s="9">
        <v>50577</v>
      </c>
      <c r="E29" s="10">
        <v>0.1545</v>
      </c>
      <c r="G29" s="1" t="s">
        <v>45</v>
      </c>
    </row>
    <row r="30" spans="1:7" x14ac:dyDescent="0.4">
      <c r="A30" s="9">
        <v>45939</v>
      </c>
      <c r="B30" s="10">
        <v>0</v>
      </c>
      <c r="D30" s="9">
        <v>51887</v>
      </c>
      <c r="E30" s="10">
        <v>0.13</v>
      </c>
      <c r="G30" s="1" t="s">
        <v>46</v>
      </c>
    </row>
    <row r="31" spans="1:7" x14ac:dyDescent="0.4">
      <c r="A31" s="9">
        <v>45953</v>
      </c>
      <c r="B31" s="10">
        <v>0</v>
      </c>
      <c r="D31" s="9">
        <v>51887</v>
      </c>
      <c r="E31" s="10">
        <v>0.13</v>
      </c>
      <c r="G31" s="1" t="s">
        <v>47</v>
      </c>
    </row>
    <row r="32" spans="1:7" x14ac:dyDescent="0.4">
      <c r="A32" s="9">
        <v>45965</v>
      </c>
      <c r="B32" s="10">
        <v>0</v>
      </c>
      <c r="D32" s="9">
        <v>53167</v>
      </c>
      <c r="E32" s="10">
        <v>9.8000000000000004E-2</v>
      </c>
      <c r="G32" s="1" t="s">
        <v>48</v>
      </c>
    </row>
    <row r="33" spans="1:5" x14ac:dyDescent="0.4">
      <c r="A33" s="9">
        <v>45972</v>
      </c>
      <c r="B33" s="10">
        <v>0</v>
      </c>
      <c r="D33" s="9">
        <v>54539</v>
      </c>
      <c r="E33" s="10">
        <v>0.14799999999999999</v>
      </c>
    </row>
    <row r="34" spans="1:5" x14ac:dyDescent="0.4">
      <c r="A34" s="9">
        <v>45967</v>
      </c>
      <c r="B34" s="10">
        <v>0</v>
      </c>
      <c r="D34" s="9">
        <v>54539</v>
      </c>
      <c r="E34" s="10">
        <v>0.14799999999999999</v>
      </c>
    </row>
    <row r="35" spans="1:5" x14ac:dyDescent="0.4">
      <c r="A35" s="9">
        <v>45981</v>
      </c>
      <c r="B35" s="10">
        <v>0</v>
      </c>
      <c r="D35" s="9">
        <v>54874</v>
      </c>
      <c r="E35" s="10">
        <v>0.1298</v>
      </c>
    </row>
    <row r="36" spans="1:5" x14ac:dyDescent="0.4">
      <c r="A36" s="9">
        <v>45986</v>
      </c>
      <c r="B36" s="10">
        <v>0</v>
      </c>
      <c r="D36" s="9">
        <v>56056</v>
      </c>
      <c r="E36" s="10">
        <v>0.157</v>
      </c>
    </row>
    <row r="37" spans="1:5" x14ac:dyDescent="0.4">
      <c r="A37" s="9">
        <v>45993</v>
      </c>
      <c r="B37" s="10">
        <v>0</v>
      </c>
    </row>
    <row r="38" spans="1:5" x14ac:dyDescent="0.4">
      <c r="A38" s="9">
        <v>45995</v>
      </c>
      <c r="B38" s="10">
        <v>0</v>
      </c>
    </row>
    <row r="39" spans="1:5" x14ac:dyDescent="0.4">
      <c r="A39" s="9">
        <v>46000</v>
      </c>
      <c r="B39" s="10">
        <v>0</v>
      </c>
    </row>
    <row r="40" spans="1:5" x14ac:dyDescent="0.4">
      <c r="A40" s="9">
        <v>46002</v>
      </c>
      <c r="B40" s="10">
        <v>0</v>
      </c>
    </row>
    <row r="41" spans="1:5" x14ac:dyDescent="0.4">
      <c r="A41" s="9">
        <v>46007</v>
      </c>
      <c r="B41" s="10">
        <v>0</v>
      </c>
    </row>
    <row r="42" spans="1:5" x14ac:dyDescent="0.4">
      <c r="A42" s="9">
        <v>46014</v>
      </c>
      <c r="B42" s="10">
        <v>0</v>
      </c>
    </row>
    <row r="43" spans="1:5" x14ac:dyDescent="0.4">
      <c r="A43" s="9">
        <v>46016</v>
      </c>
      <c r="B43" s="10">
        <v>0</v>
      </c>
    </row>
    <row r="44" spans="1:5" x14ac:dyDescent="0.4">
      <c r="A44" s="9">
        <v>46021</v>
      </c>
      <c r="B44" s="10">
        <v>0</v>
      </c>
    </row>
    <row r="45" spans="1:5" x14ac:dyDescent="0.4">
      <c r="A45" s="9">
        <v>46028</v>
      </c>
      <c r="B45" s="10">
        <v>0</v>
      </c>
    </row>
    <row r="46" spans="1:5" x14ac:dyDescent="0.4">
      <c r="A46" s="9">
        <v>46030</v>
      </c>
      <c r="B46" s="10">
        <v>0</v>
      </c>
    </row>
    <row r="47" spans="1:5" x14ac:dyDescent="0.4">
      <c r="A47" s="9">
        <v>46035</v>
      </c>
      <c r="B47" s="10">
        <v>0</v>
      </c>
    </row>
    <row r="48" spans="1:5" x14ac:dyDescent="0.4">
      <c r="A48" s="9">
        <v>46042</v>
      </c>
      <c r="B48" s="10">
        <v>0</v>
      </c>
    </row>
    <row r="49" spans="1:2" x14ac:dyDescent="0.4">
      <c r="A49" s="9">
        <v>46044</v>
      </c>
      <c r="B49" s="10">
        <v>0</v>
      </c>
    </row>
    <row r="50" spans="1:2" x14ac:dyDescent="0.4">
      <c r="A50" s="9">
        <v>46049</v>
      </c>
      <c r="B50" s="10">
        <v>0</v>
      </c>
    </row>
    <row r="51" spans="1:2" x14ac:dyDescent="0.4">
      <c r="A51" s="8">
        <v>46056</v>
      </c>
      <c r="B51" s="11">
        <v>0</v>
      </c>
    </row>
    <row r="52" spans="1:2" x14ac:dyDescent="0.4">
      <c r="A52" s="8">
        <v>46058</v>
      </c>
      <c r="B52" s="11">
        <v>0</v>
      </c>
    </row>
    <row r="53" spans="1:2" x14ac:dyDescent="0.4">
      <c r="A53" s="8">
        <v>46063</v>
      </c>
      <c r="B53" s="11">
        <v>0</v>
      </c>
    </row>
    <row r="54" spans="1:2" x14ac:dyDescent="0.4">
      <c r="A54" s="8">
        <v>46070</v>
      </c>
      <c r="B54" s="11">
        <v>0</v>
      </c>
    </row>
    <row r="55" spans="1:2" x14ac:dyDescent="0.4">
      <c r="A55" s="8">
        <v>46072</v>
      </c>
      <c r="B55" s="11">
        <v>0</v>
      </c>
    </row>
    <row r="56" spans="1:2" x14ac:dyDescent="0.4">
      <c r="A56" s="8">
        <v>46077</v>
      </c>
      <c r="B56" s="11">
        <v>0</v>
      </c>
    </row>
    <row r="57" spans="1:2" x14ac:dyDescent="0.4">
      <c r="A57" s="8">
        <v>46084</v>
      </c>
      <c r="B57" s="11">
        <v>0</v>
      </c>
    </row>
    <row r="58" spans="1:2" x14ac:dyDescent="0.4">
      <c r="A58" s="8">
        <v>46086</v>
      </c>
      <c r="B58" s="11">
        <v>0</v>
      </c>
    </row>
    <row r="59" spans="1:2" x14ac:dyDescent="0.4">
      <c r="A59" s="8">
        <v>46091</v>
      </c>
      <c r="B59" s="11">
        <v>0</v>
      </c>
    </row>
    <row r="60" spans="1:2" x14ac:dyDescent="0.4">
      <c r="A60" s="8">
        <v>46093</v>
      </c>
      <c r="B60" s="11">
        <v>0</v>
      </c>
    </row>
    <row r="61" spans="1:2" x14ac:dyDescent="0.4">
      <c r="A61" s="8">
        <v>46098</v>
      </c>
      <c r="B61" s="11">
        <v>0</v>
      </c>
    </row>
    <row r="62" spans="1:2" x14ac:dyDescent="0.4">
      <c r="A62" s="8">
        <v>46100</v>
      </c>
      <c r="B62" s="11">
        <v>0</v>
      </c>
    </row>
    <row r="63" spans="1:2" x14ac:dyDescent="0.4">
      <c r="A63" s="8">
        <v>46105</v>
      </c>
      <c r="B63" s="11">
        <v>0</v>
      </c>
    </row>
    <row r="64" spans="1:2" x14ac:dyDescent="0.4">
      <c r="A64" s="8">
        <v>46107</v>
      </c>
      <c r="B64" s="11">
        <v>0</v>
      </c>
    </row>
    <row r="65" spans="1:2" x14ac:dyDescent="0.4">
      <c r="A65" s="8">
        <v>46112</v>
      </c>
      <c r="B65" s="11">
        <v>0</v>
      </c>
    </row>
    <row r="66" spans="1:2" x14ac:dyDescent="0.4">
      <c r="A66" s="8">
        <v>46126</v>
      </c>
      <c r="B66" s="11">
        <v>0</v>
      </c>
    </row>
    <row r="67" spans="1:2" x14ac:dyDescent="0.4">
      <c r="A67" s="8">
        <v>46135</v>
      </c>
      <c r="B67" s="11">
        <v>0</v>
      </c>
    </row>
    <row r="68" spans="1:2" x14ac:dyDescent="0.4">
      <c r="A68" s="8">
        <v>46149</v>
      </c>
      <c r="B68" s="11">
        <v>0</v>
      </c>
    </row>
    <row r="69" spans="1:2" x14ac:dyDescent="0.4">
      <c r="A69" s="8">
        <v>46163</v>
      </c>
      <c r="B69" s="11">
        <v>0</v>
      </c>
    </row>
    <row r="70" spans="1:2" x14ac:dyDescent="0.4">
      <c r="A70" s="8">
        <v>46177</v>
      </c>
      <c r="B70" s="11">
        <v>0</v>
      </c>
    </row>
    <row r="71" spans="1:2" x14ac:dyDescent="0.4">
      <c r="A71" s="8">
        <v>46191</v>
      </c>
      <c r="B71" s="11">
        <v>0</v>
      </c>
    </row>
    <row r="72" spans="1:2" x14ac:dyDescent="0.4">
      <c r="A72" s="8">
        <v>46212</v>
      </c>
      <c r="B72" s="11">
        <v>0</v>
      </c>
    </row>
    <row r="73" spans="1:2" x14ac:dyDescent="0.4">
      <c r="A73" s="8">
        <v>46224</v>
      </c>
      <c r="B73" s="11">
        <v>0</v>
      </c>
    </row>
    <row r="107" spans="1:2" x14ac:dyDescent="0.4">
      <c r="A107" s="9"/>
    </row>
    <row r="108" spans="1:2" x14ac:dyDescent="0.4">
      <c r="A108" s="9"/>
    </row>
    <row r="110" spans="1:2" x14ac:dyDescent="0.4">
      <c r="A110" s="8"/>
      <c r="B110" s="11"/>
    </row>
  </sheetData>
  <sortState xmlns:xlrd2="http://schemas.microsoft.com/office/spreadsheetml/2017/richdata2" ref="G2:G65">
    <sortCondition ref="G2:G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81FF0-E25F-4E46-A3E6-49DEF5C39263}">
  <dimension ref="A1:Q69"/>
  <sheetViews>
    <sheetView tabSelected="1" zoomScale="85" zoomScaleNormal="85" workbookViewId="0">
      <selection activeCell="E23" sqref="E23"/>
    </sheetView>
  </sheetViews>
  <sheetFormatPr defaultRowHeight="16" x14ac:dyDescent="0.4"/>
  <cols>
    <col min="1" max="1" width="11.7265625" style="1" bestFit="1" customWidth="1"/>
    <col min="2" max="2" width="13.54296875" style="1" bestFit="1" customWidth="1"/>
    <col min="3" max="3" width="12" style="31" bestFit="1" customWidth="1"/>
    <col min="4" max="4" width="9.54296875" style="1" bestFit="1" customWidth="1"/>
    <col min="5" max="5" width="11.36328125" style="1" bestFit="1" customWidth="1"/>
    <col min="6" max="6" width="15.81640625" style="3" bestFit="1" customWidth="1"/>
    <col min="7" max="7" width="23.1796875" style="1" bestFit="1" customWidth="1"/>
    <col min="8" max="8" width="9.90625" style="1" bestFit="1" customWidth="1"/>
    <col min="9" max="9" width="10.453125" style="1" bestFit="1" customWidth="1"/>
    <col min="10" max="10" width="17.26953125" style="1" customWidth="1"/>
    <col min="11" max="11" width="13" style="1" bestFit="1" customWidth="1"/>
    <col min="12" max="12" width="14.1796875" style="31" bestFit="1" customWidth="1"/>
    <col min="13" max="13" width="17.36328125" style="1" bestFit="1" customWidth="1"/>
    <col min="14" max="14" width="10.08984375" style="1" hidden="1" customWidth="1"/>
    <col min="15" max="15" width="10.36328125" style="1" hidden="1" customWidth="1"/>
    <col min="16" max="16" width="5.36328125" style="1" bestFit="1" customWidth="1"/>
    <col min="17" max="17" width="12.453125" style="1" bestFit="1" customWidth="1"/>
    <col min="18" max="16384" width="8.7265625" style="1"/>
  </cols>
  <sheetData>
    <row r="1" spans="1:17" s="25" customFormat="1" x14ac:dyDescent="0.4">
      <c r="A1" s="25" t="s">
        <v>75</v>
      </c>
      <c r="B1" s="25" t="s">
        <v>74</v>
      </c>
      <c r="C1" s="30" t="s">
        <v>16</v>
      </c>
      <c r="D1" s="27" t="s">
        <v>4</v>
      </c>
      <c r="E1" s="25" t="s">
        <v>5</v>
      </c>
      <c r="F1" s="28" t="s">
        <v>6</v>
      </c>
      <c r="G1" s="28" t="s">
        <v>32</v>
      </c>
      <c r="H1" s="29" t="s">
        <v>7</v>
      </c>
      <c r="I1" s="28" t="s">
        <v>8</v>
      </c>
      <c r="J1" s="28" t="s">
        <v>66</v>
      </c>
      <c r="K1" s="28" t="s">
        <v>29</v>
      </c>
      <c r="L1" s="30" t="s">
        <v>9</v>
      </c>
      <c r="M1" s="28" t="s">
        <v>15</v>
      </c>
      <c r="N1" s="28" t="s">
        <v>30</v>
      </c>
      <c r="O1" s="28" t="s">
        <v>31</v>
      </c>
      <c r="P1" s="28" t="s">
        <v>21</v>
      </c>
      <c r="Q1" s="28" t="s">
        <v>22</v>
      </c>
    </row>
    <row r="2" spans="1:17" x14ac:dyDescent="0.4">
      <c r="A2" s="1" t="s">
        <v>77</v>
      </c>
      <c r="B2" s="8">
        <v>48714</v>
      </c>
      <c r="C2" s="31">
        <v>45876</v>
      </c>
      <c r="D2" s="2">
        <f>+VLOOKUP(B2,'Listings '!$D$1:$E$100,2,FALSE)</f>
        <v>0.19889999999999999</v>
      </c>
      <c r="E2" s="1" t="s">
        <v>72</v>
      </c>
      <c r="F2" s="3">
        <v>500000000</v>
      </c>
      <c r="G2" s="3" t="s">
        <v>36</v>
      </c>
      <c r="H2" s="4">
        <v>18.440000000000001</v>
      </c>
      <c r="I2" s="23">
        <f>IF(D2=0,PRICEDISC(L2,B2,H2/100,100,1),ROUND(PRICE(L2,B2,D2,H2/100,100,2),2))</f>
        <v>105.75</v>
      </c>
      <c r="J2" s="19">
        <f>(I2/100*F2)+K2/100*F2</f>
        <v>552531521.7391305</v>
      </c>
      <c r="K2" s="24">
        <f>ACCRINT(N2,O2,L2,D2,100,2,1)</f>
        <v>4.7563043478260871</v>
      </c>
      <c r="L2" s="32">
        <v>45880</v>
      </c>
      <c r="M2" s="3" t="s">
        <v>25</v>
      </c>
      <c r="N2" s="8">
        <f>COUPPCD(L2,B2,2,1)</f>
        <v>45792</v>
      </c>
      <c r="O2" s="8">
        <f>COUPNCD(L2,B2,2,1)</f>
        <v>45976</v>
      </c>
      <c r="P2" s="3"/>
      <c r="Q2" s="3"/>
    </row>
    <row r="3" spans="1:17" x14ac:dyDescent="0.4">
      <c r="A3" s="1" t="s">
        <v>79</v>
      </c>
      <c r="B3" s="8">
        <v>49338</v>
      </c>
      <c r="C3" s="31">
        <v>45876</v>
      </c>
      <c r="D3" s="2">
        <f>+VLOOKUP(B3,'Listings '!$D$1:$E$100,2,FALSE)</f>
        <v>0.22600000000000001</v>
      </c>
      <c r="E3" s="1" t="s">
        <v>72</v>
      </c>
      <c r="F3" s="3">
        <v>100000000</v>
      </c>
      <c r="G3" s="3" t="s">
        <v>59</v>
      </c>
      <c r="H3" s="4">
        <v>18.45</v>
      </c>
      <c r="I3" s="23">
        <f>IF(D3=0,PRICEDISC(L3,B3,H3/100,100,1),ROUND(PRICE(L3,B3,D3,H3/100,100,2),2))</f>
        <v>118.23</v>
      </c>
      <c r="J3" s="19">
        <f>(I3/100*F3)+K3/100*F3</f>
        <v>119028369.56521741</v>
      </c>
      <c r="K3" s="24">
        <f>ACCRINT(N3,O3,L3,D3,100,2,1)</f>
        <v>0.79836956521739133</v>
      </c>
      <c r="L3" s="32">
        <v>45880</v>
      </c>
      <c r="M3" s="3" t="s">
        <v>25</v>
      </c>
      <c r="N3" s="8">
        <f>COUPPCD(L3,B3,2,1)</f>
        <v>45867</v>
      </c>
      <c r="O3" s="8">
        <f>COUPNCD(L3,B3,2,1)</f>
        <v>46051</v>
      </c>
      <c r="P3" s="3"/>
      <c r="Q3" s="3"/>
    </row>
    <row r="4" spans="1:17" x14ac:dyDescent="0.4">
      <c r="B4" s="8"/>
      <c r="D4" s="2"/>
      <c r="G4" s="3"/>
      <c r="I4" s="23" t="e">
        <f>IF(D4=0,PRICEDISC(L4,B4,H4/100,100,1),ROUND(PRICE(L4,B4,D4,H4/100,100,2),2))</f>
        <v>#NUM!</v>
      </c>
    </row>
    <row r="5" spans="1:17" x14ac:dyDescent="0.4">
      <c r="B5" s="8"/>
      <c r="D5" s="2"/>
      <c r="G5" s="3"/>
      <c r="I5" s="23" t="e">
        <f>IF(D5=0,PRICEDISC(L5,B5,H5/100,100,1),ROUND(PRICE(L5,B5,D5,H5/100,100,2),2))</f>
        <v>#NUM!</v>
      </c>
    </row>
    <row r="6" spans="1:17" x14ac:dyDescent="0.4">
      <c r="B6" s="8"/>
      <c r="G6" s="3"/>
      <c r="I6" s="23" t="e">
        <f t="shared" ref="I6:I10" si="0">IF(D6=0,PRICEDISC(L6,B6,H6/100,100,1),ROUND(PRICE(L6,B6,D6,H6/100,100,2),2))</f>
        <v>#NUM!</v>
      </c>
    </row>
    <row r="7" spans="1:17" x14ac:dyDescent="0.4">
      <c r="B7" s="8"/>
      <c r="G7" s="3"/>
      <c r="I7" s="23" t="e">
        <f t="shared" si="0"/>
        <v>#NUM!</v>
      </c>
    </row>
    <row r="8" spans="1:17" x14ac:dyDescent="0.4">
      <c r="B8" s="8"/>
      <c r="G8" s="3"/>
      <c r="I8" s="23" t="e">
        <f t="shared" si="0"/>
        <v>#NUM!</v>
      </c>
    </row>
    <row r="9" spans="1:17" x14ac:dyDescent="0.4">
      <c r="B9" s="8"/>
      <c r="G9" s="3"/>
      <c r="I9" s="23" t="e">
        <f t="shared" si="0"/>
        <v>#NUM!</v>
      </c>
    </row>
    <row r="10" spans="1:17" x14ac:dyDescent="0.4">
      <c r="B10" s="8"/>
      <c r="G10" s="3"/>
      <c r="I10" s="23" t="e">
        <f t="shared" si="0"/>
        <v>#NUM!</v>
      </c>
    </row>
    <row r="11" spans="1:17" x14ac:dyDescent="0.4">
      <c r="B11" s="8"/>
      <c r="G11" s="3"/>
    </row>
    <row r="12" spans="1:17" x14ac:dyDescent="0.4">
      <c r="B12" s="8"/>
      <c r="G12" s="3"/>
    </row>
    <row r="13" spans="1:17" x14ac:dyDescent="0.4">
      <c r="B13" s="8"/>
      <c r="G13" s="3"/>
    </row>
    <row r="14" spans="1:17" x14ac:dyDescent="0.4">
      <c r="B14" s="8"/>
      <c r="F14" s="3">
        <f>SUM(F2:F13)</f>
        <v>600000000</v>
      </c>
      <c r="G14" s="3"/>
      <c r="J14" s="7">
        <f>SUM(J2:J13)</f>
        <v>671559891.30434787</v>
      </c>
    </row>
    <row r="15" spans="1:17" x14ac:dyDescent="0.4">
      <c r="B15" s="8"/>
      <c r="G15" s="3"/>
    </row>
    <row r="16" spans="1:17" x14ac:dyDescent="0.4">
      <c r="B16" s="8"/>
      <c r="G16" s="3"/>
    </row>
    <row r="17" spans="1:17" s="25" customFormat="1" x14ac:dyDescent="0.4">
      <c r="A17" s="25" t="s">
        <v>75</v>
      </c>
      <c r="B17" s="25" t="s">
        <v>74</v>
      </c>
      <c r="C17" s="30" t="s">
        <v>16</v>
      </c>
      <c r="D17" s="27" t="s">
        <v>4</v>
      </c>
      <c r="E17" s="25" t="s">
        <v>5</v>
      </c>
      <c r="F17" s="28" t="s">
        <v>6</v>
      </c>
      <c r="G17" s="28" t="s">
        <v>33</v>
      </c>
      <c r="H17" s="29" t="s">
        <v>10</v>
      </c>
      <c r="I17" s="28" t="s">
        <v>11</v>
      </c>
      <c r="J17" s="28" t="s">
        <v>66</v>
      </c>
      <c r="K17" s="28" t="s">
        <v>29</v>
      </c>
      <c r="L17" s="30" t="s">
        <v>9</v>
      </c>
      <c r="M17" s="28" t="s">
        <v>15</v>
      </c>
      <c r="N17" s="28" t="s">
        <v>30</v>
      </c>
      <c r="O17" s="28" t="s">
        <v>31</v>
      </c>
      <c r="P17" s="28" t="s">
        <v>21</v>
      </c>
      <c r="Q17" s="28" t="s">
        <v>22</v>
      </c>
    </row>
    <row r="18" spans="1:17" x14ac:dyDescent="0.4">
      <c r="A18" s="1" t="s">
        <v>78</v>
      </c>
      <c r="B18" s="8">
        <v>48714</v>
      </c>
      <c r="C18" s="31">
        <v>45834</v>
      </c>
      <c r="D18" s="2">
        <f>+VLOOKUP(B18,'Listings '!$D$1:$E$100,2,FALSE)</f>
        <v>0.19889999999999999</v>
      </c>
      <c r="E18" s="1" t="s">
        <v>72</v>
      </c>
      <c r="F18" s="3">
        <v>500000000</v>
      </c>
      <c r="G18" s="3" t="s">
        <v>35</v>
      </c>
      <c r="H18" s="1">
        <v>18.41</v>
      </c>
      <c r="I18" s="23">
        <f t="shared" ref="I18:I27" si="1">IF(D18=0,PRICEDISC(L18,B18,H18/100,100,1),ROUND(PRICE(L18,B18,D18,H18/100,100,2),2))</f>
        <v>105.88</v>
      </c>
      <c r="J18" s="19">
        <f>(I18/100*F18)+K18/100*F18</f>
        <v>553181521.7391305</v>
      </c>
      <c r="K18" s="24">
        <f>ACCRINT(N18,O18,L18,D18,100,2,1)</f>
        <v>4.7563043478260871</v>
      </c>
      <c r="L18" s="31">
        <v>45880</v>
      </c>
      <c r="M18" s="3" t="s">
        <v>25</v>
      </c>
      <c r="N18" s="8">
        <f>COUPPCD(L18,B18,2,1)</f>
        <v>45792</v>
      </c>
      <c r="O18" s="8">
        <f>COUPNCD(L18,B18,2,1)</f>
        <v>45976</v>
      </c>
    </row>
    <row r="19" spans="1:17" x14ac:dyDescent="0.4">
      <c r="A19" s="1" t="s">
        <v>80</v>
      </c>
      <c r="B19" s="8">
        <v>49338</v>
      </c>
      <c r="C19" s="31">
        <v>45871</v>
      </c>
      <c r="D19" s="2">
        <f>+VLOOKUP(B19,'Listings '!$D$1:$E$100,2,FALSE)</f>
        <v>0.22600000000000001</v>
      </c>
      <c r="E19" s="1" t="s">
        <v>72</v>
      </c>
      <c r="F19" s="3">
        <v>100000000</v>
      </c>
      <c r="G19" s="3" t="s">
        <v>45</v>
      </c>
      <c r="H19" s="1">
        <v>18.37</v>
      </c>
      <c r="I19" s="23">
        <f t="shared" si="1"/>
        <v>118.63</v>
      </c>
      <c r="J19" s="19">
        <f>(I19/100*F19)+K19/100*F19</f>
        <v>119428369.56521738</v>
      </c>
      <c r="K19" s="24">
        <f>ACCRINT(N19,O19,L19,D19,100,2,1)</f>
        <v>0.79836956521739133</v>
      </c>
      <c r="L19" s="31">
        <v>45880</v>
      </c>
      <c r="M19" s="3" t="s">
        <v>25</v>
      </c>
      <c r="N19" s="8">
        <f>COUPPCD(L19,B19,2,1)</f>
        <v>45867</v>
      </c>
      <c r="O19" s="8">
        <f>COUPNCD(L19,B19,2,1)</f>
        <v>46051</v>
      </c>
    </row>
    <row r="20" spans="1:17" x14ac:dyDescent="0.4">
      <c r="B20" s="8"/>
      <c r="G20" s="3"/>
      <c r="I20" s="23" t="e">
        <f t="shared" si="1"/>
        <v>#NUM!</v>
      </c>
    </row>
    <row r="21" spans="1:17" x14ac:dyDescent="0.4">
      <c r="B21" s="8"/>
      <c r="G21" s="3"/>
      <c r="I21" s="23" t="e">
        <f t="shared" si="1"/>
        <v>#NUM!</v>
      </c>
    </row>
    <row r="22" spans="1:17" x14ac:dyDescent="0.4">
      <c r="B22" s="8"/>
      <c r="G22" s="3"/>
      <c r="I22" s="23" t="e">
        <f t="shared" si="1"/>
        <v>#NUM!</v>
      </c>
    </row>
    <row r="23" spans="1:17" x14ac:dyDescent="0.4">
      <c r="B23" s="8"/>
      <c r="G23" s="3"/>
      <c r="I23" s="23" t="e">
        <f t="shared" si="1"/>
        <v>#NUM!</v>
      </c>
    </row>
    <row r="24" spans="1:17" x14ac:dyDescent="0.4">
      <c r="B24" s="8"/>
      <c r="G24" s="3"/>
      <c r="I24" s="23" t="e">
        <f t="shared" si="1"/>
        <v>#NUM!</v>
      </c>
    </row>
    <row r="25" spans="1:17" x14ac:dyDescent="0.4">
      <c r="B25" s="8"/>
      <c r="G25" s="3"/>
      <c r="I25" s="23" t="e">
        <f t="shared" si="1"/>
        <v>#NUM!</v>
      </c>
    </row>
    <row r="26" spans="1:17" x14ac:dyDescent="0.4">
      <c r="B26" s="8"/>
      <c r="G26" s="3"/>
      <c r="I26" s="23" t="e">
        <f t="shared" si="1"/>
        <v>#NUM!</v>
      </c>
    </row>
    <row r="27" spans="1:17" x14ac:dyDescent="0.4">
      <c r="B27" s="8"/>
      <c r="G27" s="3"/>
      <c r="I27" s="23" t="e">
        <f t="shared" si="1"/>
        <v>#NUM!</v>
      </c>
    </row>
    <row r="28" spans="1:17" x14ac:dyDescent="0.4">
      <c r="B28" s="8"/>
      <c r="F28" s="3">
        <f>SUM(F18:F27)</f>
        <v>600000000</v>
      </c>
      <c r="G28" s="3"/>
      <c r="J28" s="7">
        <f>SUM(J18:J27)</f>
        <v>672609891.30434787</v>
      </c>
    </row>
    <row r="29" spans="1:17" x14ac:dyDescent="0.4">
      <c r="B29" s="8"/>
      <c r="D29" s="34" t="s">
        <v>81</v>
      </c>
      <c r="E29" s="33"/>
      <c r="F29" s="3">
        <f>F14-F28</f>
        <v>0</v>
      </c>
      <c r="G29" s="3"/>
      <c r="J29" s="7">
        <f>J28-J14</f>
        <v>1050000</v>
      </c>
      <c r="L29" s="36" t="s">
        <v>82</v>
      </c>
      <c r="M29" s="35"/>
    </row>
    <row r="30" spans="1:17" x14ac:dyDescent="0.4">
      <c r="B30" s="8"/>
      <c r="G30" s="3"/>
    </row>
    <row r="31" spans="1:17" x14ac:dyDescent="0.4">
      <c r="B31" s="8"/>
      <c r="G31" s="3"/>
    </row>
    <row r="32" spans="1:17" x14ac:dyDescent="0.4">
      <c r="B32" s="8"/>
      <c r="G32" s="3"/>
    </row>
    <row r="33" spans="2:7" x14ac:dyDescent="0.4">
      <c r="B33" s="8"/>
      <c r="G33" s="3"/>
    </row>
    <row r="34" spans="2:7" x14ac:dyDescent="0.4">
      <c r="B34" s="8"/>
      <c r="G34" s="3"/>
    </row>
    <row r="35" spans="2:7" x14ac:dyDescent="0.4">
      <c r="B35" s="8"/>
      <c r="G35" s="3"/>
    </row>
    <row r="36" spans="2:7" x14ac:dyDescent="0.4">
      <c r="B36" s="8"/>
      <c r="G36" s="3"/>
    </row>
    <row r="37" spans="2:7" x14ac:dyDescent="0.4">
      <c r="B37" s="8"/>
      <c r="G37" s="3"/>
    </row>
    <row r="38" spans="2:7" x14ac:dyDescent="0.4">
      <c r="B38" s="8"/>
      <c r="G38" s="3"/>
    </row>
    <row r="39" spans="2:7" x14ac:dyDescent="0.4">
      <c r="B39" s="8"/>
      <c r="G39" s="3"/>
    </row>
    <row r="40" spans="2:7" x14ac:dyDescent="0.4">
      <c r="B40" s="8"/>
      <c r="G40" s="3"/>
    </row>
    <row r="41" spans="2:7" x14ac:dyDescent="0.4">
      <c r="B41" s="8"/>
      <c r="G41" s="3"/>
    </row>
    <row r="42" spans="2:7" x14ac:dyDescent="0.4">
      <c r="B42" s="8"/>
      <c r="G42" s="3"/>
    </row>
    <row r="43" spans="2:7" x14ac:dyDescent="0.4">
      <c r="B43" s="8"/>
      <c r="G43" s="3"/>
    </row>
    <row r="44" spans="2:7" x14ac:dyDescent="0.4">
      <c r="B44" s="8"/>
      <c r="G44" s="3"/>
    </row>
    <row r="45" spans="2:7" x14ac:dyDescent="0.4">
      <c r="B45" s="8"/>
      <c r="G45" s="3"/>
    </row>
    <row r="46" spans="2:7" x14ac:dyDescent="0.4">
      <c r="B46" s="8"/>
      <c r="G46" s="3"/>
    </row>
    <row r="47" spans="2:7" x14ac:dyDescent="0.4">
      <c r="B47" s="8"/>
      <c r="G47" s="3"/>
    </row>
    <row r="48" spans="2:7" x14ac:dyDescent="0.4">
      <c r="B48" s="8"/>
      <c r="G48" s="3"/>
    </row>
    <row r="49" spans="2:7" x14ac:dyDescent="0.4">
      <c r="B49" s="8"/>
      <c r="G49" s="3"/>
    </row>
    <row r="50" spans="2:7" x14ac:dyDescent="0.4">
      <c r="B50" s="8"/>
      <c r="G50" s="3"/>
    </row>
    <row r="51" spans="2:7" x14ac:dyDescent="0.4">
      <c r="B51" s="8"/>
      <c r="G51" s="3"/>
    </row>
    <row r="52" spans="2:7" x14ac:dyDescent="0.4">
      <c r="B52" s="8"/>
      <c r="G52" s="3"/>
    </row>
    <row r="53" spans="2:7" x14ac:dyDescent="0.4">
      <c r="B53" s="8"/>
      <c r="G53" s="3"/>
    </row>
    <row r="54" spans="2:7" x14ac:dyDescent="0.4">
      <c r="B54" s="8"/>
      <c r="G54" s="3"/>
    </row>
    <row r="55" spans="2:7" x14ac:dyDescent="0.4">
      <c r="B55" s="8"/>
      <c r="G55" s="3"/>
    </row>
    <row r="56" spans="2:7" x14ac:dyDescent="0.4">
      <c r="B56" s="8"/>
      <c r="G56" s="3"/>
    </row>
    <row r="57" spans="2:7" x14ac:dyDescent="0.4">
      <c r="B57" s="8"/>
      <c r="G57" s="3"/>
    </row>
    <row r="58" spans="2:7" x14ac:dyDescent="0.4">
      <c r="B58" s="8"/>
      <c r="G58" s="3"/>
    </row>
    <row r="59" spans="2:7" x14ac:dyDescent="0.4">
      <c r="B59" s="8"/>
      <c r="G59" s="3"/>
    </row>
    <row r="60" spans="2:7" x14ac:dyDescent="0.4">
      <c r="B60" s="8"/>
      <c r="G60" s="3"/>
    </row>
    <row r="61" spans="2:7" x14ac:dyDescent="0.4">
      <c r="B61" s="8"/>
      <c r="G61" s="3"/>
    </row>
    <row r="62" spans="2:7" x14ac:dyDescent="0.4">
      <c r="B62" s="8"/>
      <c r="G62" s="3"/>
    </row>
    <row r="63" spans="2:7" x14ac:dyDescent="0.4">
      <c r="B63" s="8"/>
      <c r="G63" s="3"/>
    </row>
    <row r="64" spans="2:7" x14ac:dyDescent="0.4">
      <c r="G64" s="3"/>
    </row>
    <row r="65" spans="7:7" x14ac:dyDescent="0.4">
      <c r="G65" s="3"/>
    </row>
    <row r="66" spans="7:7" x14ac:dyDescent="0.4">
      <c r="G66" s="3"/>
    </row>
    <row r="67" spans="7:7" x14ac:dyDescent="0.4">
      <c r="G67" s="3"/>
    </row>
    <row r="68" spans="7:7" x14ac:dyDescent="0.4">
      <c r="G68" s="3"/>
    </row>
    <row r="69" spans="7:7" x14ac:dyDescent="0.4">
      <c r="G69" s="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FB7C48A-6CF1-4A14-A923-25A728D11D81}">
          <x14:formula1>
            <xm:f>'Listings '!$D$1:$D$73</xm:f>
          </x14:formula1>
          <xm:sqref>B2:B16 B18:B63</xm:sqref>
        </x14:dataValidation>
        <x14:dataValidation type="list" allowBlank="1" showInputMessage="1" showErrorMessage="1" xr:uid="{8E4FDA70-0987-499A-BE9D-3EC870F1C9B0}">
          <x14:formula1>
            <xm:f>'Listings '!$G$1:$G$43</xm:f>
          </x14:formula1>
          <xm:sqref>G2:G16 G18:G69</xm:sqref>
        </x14:dataValidation>
        <x14:dataValidation type="list" allowBlank="1" showInputMessage="1" showErrorMessage="1" xr:uid="{A09284B0-9294-421B-9355-BCE69164C23E}">
          <x14:formula1>
            <xm:f>'Listings '!$I$2:$I$7</xm:f>
          </x14:formula1>
          <xm:sqref>E2:E16 E18:E68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5023E-509B-4FD5-8386-5C2A476D81D4}">
  <dimension ref="A1:N65"/>
  <sheetViews>
    <sheetView zoomScaleNormal="100" workbookViewId="0">
      <selection activeCell="F19" sqref="F19"/>
    </sheetView>
  </sheetViews>
  <sheetFormatPr defaultRowHeight="16" x14ac:dyDescent="0.4"/>
  <cols>
    <col min="1" max="1" width="8.7265625" style="1"/>
    <col min="2" max="2" width="13.54296875" style="1" bestFit="1" customWidth="1"/>
    <col min="3" max="3" width="14.1796875" style="1" bestFit="1" customWidth="1"/>
    <col min="4" max="4" width="9.54296875" style="1" bestFit="1" customWidth="1"/>
    <col min="5" max="5" width="11.36328125" style="1" bestFit="1" customWidth="1"/>
    <col min="6" max="6" width="17.54296875" style="1" bestFit="1" customWidth="1"/>
    <col min="7" max="7" width="23.1796875" style="1" bestFit="1" customWidth="1"/>
    <col min="8" max="8" width="9.90625" style="1" bestFit="1" customWidth="1"/>
    <col min="9" max="9" width="10.453125" style="1" bestFit="1" customWidth="1"/>
    <col min="10" max="10" width="17.26953125" style="1" bestFit="1" customWidth="1"/>
    <col min="11" max="11" width="14.1796875" style="1" bestFit="1" customWidth="1"/>
    <col min="12" max="12" width="16.54296875" style="1" bestFit="1" customWidth="1"/>
    <col min="13" max="13" width="5.36328125" style="1" bestFit="1" customWidth="1"/>
    <col min="14" max="14" width="12.453125" style="1" bestFit="1" customWidth="1"/>
    <col min="15" max="16384" width="8.7265625" style="1"/>
  </cols>
  <sheetData>
    <row r="1" spans="1:14" s="25" customFormat="1" x14ac:dyDescent="0.4">
      <c r="A1" s="25" t="s">
        <v>84</v>
      </c>
      <c r="B1" s="25" t="s">
        <v>74</v>
      </c>
      <c r="C1" s="26" t="s">
        <v>16</v>
      </c>
      <c r="D1" s="27" t="s">
        <v>4</v>
      </c>
      <c r="E1" s="25" t="s">
        <v>5</v>
      </c>
      <c r="F1" s="28" t="s">
        <v>6</v>
      </c>
      <c r="G1" s="28" t="s">
        <v>32</v>
      </c>
      <c r="H1" s="29" t="s">
        <v>7</v>
      </c>
      <c r="I1" s="28" t="s">
        <v>8</v>
      </c>
      <c r="J1" s="28" t="s">
        <v>66</v>
      </c>
      <c r="K1" s="26" t="s">
        <v>9</v>
      </c>
      <c r="L1" s="28" t="s">
        <v>15</v>
      </c>
      <c r="M1" s="28" t="s">
        <v>21</v>
      </c>
      <c r="N1" s="28" t="s">
        <v>22</v>
      </c>
    </row>
    <row r="2" spans="1:14" x14ac:dyDescent="0.4">
      <c r="A2" s="1" t="s">
        <v>85</v>
      </c>
      <c r="B2" s="8">
        <v>46212</v>
      </c>
      <c r="C2" s="6">
        <v>45876</v>
      </c>
      <c r="D2" s="2">
        <f>+VLOOKUP(B2,'Listings '!A:B,2,FALSE)</f>
        <v>0</v>
      </c>
      <c r="E2" s="1" t="s">
        <v>68</v>
      </c>
      <c r="F2" s="3">
        <v>500000000</v>
      </c>
      <c r="G2" s="3" t="s">
        <v>36</v>
      </c>
      <c r="H2" s="4">
        <v>18.440000000000001</v>
      </c>
      <c r="I2" s="23">
        <f>IF(D2=0,PRICEDISC(K2,B2,H2/100,100,1),ROUND(PRICE(K2,B2,D2,H2/100,100,2),2))</f>
        <v>83.227178082191784</v>
      </c>
      <c r="J2" s="19">
        <f>I2/100*F2</f>
        <v>416135890.41095895</v>
      </c>
      <c r="K2" s="5">
        <v>45880</v>
      </c>
      <c r="L2" s="3" t="s">
        <v>24</v>
      </c>
      <c r="M2" s="3"/>
      <c r="N2" s="3"/>
    </row>
    <row r="3" spans="1:14" x14ac:dyDescent="0.4">
      <c r="A3" s="1" t="s">
        <v>86</v>
      </c>
      <c r="B3" s="8">
        <v>46224</v>
      </c>
      <c r="C3" s="6">
        <v>45876</v>
      </c>
      <c r="D3" s="2">
        <f>+VLOOKUP(B3,'Listings '!A:B,2,FALSE)</f>
        <v>0</v>
      </c>
      <c r="E3" s="1" t="s">
        <v>67</v>
      </c>
      <c r="F3" s="3">
        <v>500000000</v>
      </c>
      <c r="G3" s="3" t="s">
        <v>59</v>
      </c>
      <c r="H3" s="4">
        <v>18.45</v>
      </c>
      <c r="I3" s="23">
        <f>IF(D3=0,PRICEDISC(K3,B3,H3/100,100,1),ROUND(PRICE(K3,B3,D3,H3/100,100,2),2))</f>
        <v>82.611506849315063</v>
      </c>
      <c r="J3" s="19">
        <f>I3/100*F3</f>
        <v>413057534.2465753</v>
      </c>
      <c r="K3" s="5">
        <v>45880</v>
      </c>
      <c r="L3" s="3" t="s">
        <v>24</v>
      </c>
      <c r="M3" s="3"/>
      <c r="N3" s="3"/>
    </row>
    <row r="4" spans="1:14" x14ac:dyDescent="0.4">
      <c r="B4" s="8"/>
      <c r="D4" s="2"/>
      <c r="G4" s="3"/>
    </row>
    <row r="5" spans="1:14" x14ac:dyDescent="0.4">
      <c r="B5" s="8"/>
      <c r="D5" s="2"/>
      <c r="G5" s="3"/>
    </row>
    <row r="6" spans="1:14" x14ac:dyDescent="0.4">
      <c r="B6" s="8"/>
      <c r="G6" s="3"/>
    </row>
    <row r="7" spans="1:14" x14ac:dyDescent="0.4">
      <c r="B7" s="8"/>
      <c r="G7" s="3"/>
    </row>
    <row r="8" spans="1:14" x14ac:dyDescent="0.4">
      <c r="B8" s="8"/>
      <c r="G8" s="3"/>
    </row>
    <row r="9" spans="1:14" x14ac:dyDescent="0.4">
      <c r="B9" s="8"/>
      <c r="G9" s="3"/>
    </row>
    <row r="10" spans="1:14" x14ac:dyDescent="0.4">
      <c r="B10" s="8"/>
      <c r="G10" s="3"/>
    </row>
    <row r="11" spans="1:14" x14ac:dyDescent="0.4">
      <c r="B11" s="8"/>
      <c r="G11" s="3"/>
    </row>
    <row r="12" spans="1:14" x14ac:dyDescent="0.4">
      <c r="B12" s="8"/>
      <c r="G12" s="3"/>
    </row>
    <row r="13" spans="1:14" x14ac:dyDescent="0.4">
      <c r="B13" s="8"/>
      <c r="G13" s="3"/>
    </row>
    <row r="14" spans="1:14" x14ac:dyDescent="0.4">
      <c r="B14" s="8"/>
      <c r="D14" s="44" t="s">
        <v>89</v>
      </c>
      <c r="E14" s="35"/>
      <c r="F14" s="7">
        <f>SUM(F2:F13)</f>
        <v>1000000000</v>
      </c>
      <c r="G14" s="3"/>
      <c r="J14" s="7">
        <f>SUM(J2:J13)</f>
        <v>829193424.65753424</v>
      </c>
    </row>
    <row r="15" spans="1:14" x14ac:dyDescent="0.4">
      <c r="B15" s="8"/>
      <c r="G15" s="3"/>
    </row>
    <row r="16" spans="1:14" x14ac:dyDescent="0.4">
      <c r="B16" s="8"/>
      <c r="G16" s="3"/>
    </row>
    <row r="17" spans="1:14" x14ac:dyDescent="0.4">
      <c r="B17" s="8"/>
      <c r="G17" s="3"/>
    </row>
    <row r="18" spans="1:14" x14ac:dyDescent="0.4">
      <c r="A18" s="25" t="s">
        <v>84</v>
      </c>
      <c r="B18" s="25" t="s">
        <v>74</v>
      </c>
      <c r="C18" s="26" t="s">
        <v>16</v>
      </c>
      <c r="D18" s="27" t="s">
        <v>4</v>
      </c>
      <c r="E18" s="25" t="s">
        <v>5</v>
      </c>
      <c r="F18" s="28" t="s">
        <v>6</v>
      </c>
      <c r="G18" s="28" t="s">
        <v>76</v>
      </c>
      <c r="H18" s="29" t="s">
        <v>10</v>
      </c>
      <c r="I18" s="28" t="s">
        <v>8</v>
      </c>
      <c r="J18" s="28" t="s">
        <v>66</v>
      </c>
      <c r="K18" s="26" t="s">
        <v>9</v>
      </c>
    </row>
    <row r="19" spans="1:14" x14ac:dyDescent="0.4">
      <c r="A19" s="1" t="s">
        <v>87</v>
      </c>
      <c r="B19" s="8">
        <v>46212</v>
      </c>
      <c r="C19" s="6">
        <v>45876</v>
      </c>
      <c r="D19" s="2">
        <f>+VLOOKUP(B19,'Listings '!A:B,2,FALSE)</f>
        <v>0</v>
      </c>
      <c r="E19" s="1" t="s">
        <v>68</v>
      </c>
      <c r="F19" s="3">
        <v>500000000</v>
      </c>
      <c r="G19" s="3" t="s">
        <v>62</v>
      </c>
      <c r="H19" s="3">
        <v>18.41</v>
      </c>
      <c r="I19" s="23">
        <f>IF(D19=0,PRICEDISC(K19,B19,H19/100,100,1),ROUND(PRICE(K19,B19,D19,H19/100,100,2),2))</f>
        <v>83.254465753424654</v>
      </c>
      <c r="J19" s="19">
        <f>I19/100*F19</f>
        <v>416272328.76712328</v>
      </c>
      <c r="K19" s="5">
        <v>45880</v>
      </c>
      <c r="L19" s="3" t="s">
        <v>24</v>
      </c>
      <c r="M19" s="3"/>
      <c r="N19" s="3"/>
    </row>
    <row r="20" spans="1:14" x14ac:dyDescent="0.4">
      <c r="A20" s="1" t="s">
        <v>88</v>
      </c>
      <c r="B20" s="8">
        <v>46224</v>
      </c>
      <c r="C20" s="6">
        <v>45876</v>
      </c>
      <c r="D20" s="2">
        <f>+VLOOKUP(B20,'Listings '!A:B,2,FALSE)</f>
        <v>0</v>
      </c>
      <c r="E20" s="1" t="s">
        <v>67</v>
      </c>
      <c r="F20" s="3">
        <v>500000000</v>
      </c>
      <c r="G20" s="3" t="s">
        <v>48</v>
      </c>
      <c r="H20" s="3">
        <v>18.37</v>
      </c>
      <c r="I20" s="23">
        <f>IF(D20=0,PRICEDISC(K20,B20,H20/100,100,1),ROUND(PRICE(K20,B20,D20,H20/100,100,2),2))</f>
        <v>82.686904109589037</v>
      </c>
      <c r="J20" s="19">
        <f>I20/100*F20</f>
        <v>413434520.54794514</v>
      </c>
      <c r="K20" s="5">
        <v>45880</v>
      </c>
      <c r="L20" s="3" t="s">
        <v>24</v>
      </c>
    </row>
    <row r="21" spans="1:14" x14ac:dyDescent="0.4">
      <c r="B21" s="8"/>
      <c r="G21" s="3"/>
    </row>
    <row r="22" spans="1:14" x14ac:dyDescent="0.4">
      <c r="B22" s="8"/>
      <c r="G22" s="3"/>
    </row>
    <row r="23" spans="1:14" x14ac:dyDescent="0.4">
      <c r="B23" s="8"/>
      <c r="G23" s="3"/>
    </row>
    <row r="24" spans="1:14" x14ac:dyDescent="0.4">
      <c r="B24" s="8"/>
      <c r="G24" s="3"/>
    </row>
    <row r="25" spans="1:14" x14ac:dyDescent="0.4">
      <c r="B25" s="8"/>
      <c r="G25" s="3"/>
    </row>
    <row r="26" spans="1:14" x14ac:dyDescent="0.4">
      <c r="B26" s="8"/>
      <c r="G26" s="3"/>
    </row>
    <row r="27" spans="1:14" x14ac:dyDescent="0.4">
      <c r="B27" s="8"/>
      <c r="G27" s="3"/>
    </row>
    <row r="28" spans="1:14" x14ac:dyDescent="0.4">
      <c r="B28" s="8"/>
      <c r="G28" s="3"/>
    </row>
    <row r="29" spans="1:14" x14ac:dyDescent="0.4">
      <c r="B29" s="8"/>
      <c r="G29" s="3"/>
    </row>
    <row r="30" spans="1:14" x14ac:dyDescent="0.4">
      <c r="B30" s="8"/>
      <c r="D30" s="44" t="s">
        <v>89</v>
      </c>
      <c r="E30" s="35"/>
      <c r="F30" s="7">
        <f>SUM(F19:F29)</f>
        <v>1000000000</v>
      </c>
      <c r="G30" s="3"/>
      <c r="J30" s="7">
        <f>SUM(J19:J29)</f>
        <v>829706849.31506848</v>
      </c>
    </row>
    <row r="31" spans="1:14" x14ac:dyDescent="0.4">
      <c r="B31" s="8"/>
      <c r="D31" s="44" t="s">
        <v>81</v>
      </c>
      <c r="E31" s="35"/>
      <c r="F31" s="7">
        <f>F14-F30</f>
        <v>0</v>
      </c>
      <c r="G31" s="3"/>
      <c r="J31" s="7">
        <f>J30-J14</f>
        <v>513424.65753424168</v>
      </c>
      <c r="K31" s="44" t="s">
        <v>82</v>
      </c>
      <c r="L31" s="35"/>
    </row>
    <row r="32" spans="1:14" x14ac:dyDescent="0.4">
      <c r="B32" s="8"/>
      <c r="G32" s="3"/>
    </row>
    <row r="33" spans="2:7" x14ac:dyDescent="0.4">
      <c r="B33" s="8"/>
      <c r="G33" s="3"/>
    </row>
    <row r="34" spans="2:7" x14ac:dyDescent="0.4">
      <c r="B34" s="8"/>
      <c r="G34" s="3"/>
    </row>
    <row r="35" spans="2:7" x14ac:dyDescent="0.4">
      <c r="B35" s="8"/>
      <c r="G35" s="3"/>
    </row>
    <row r="36" spans="2:7" x14ac:dyDescent="0.4">
      <c r="B36" s="8"/>
      <c r="G36" s="3"/>
    </row>
    <row r="37" spans="2:7" x14ac:dyDescent="0.4">
      <c r="B37" s="8"/>
      <c r="G37" s="3"/>
    </row>
    <row r="38" spans="2:7" x14ac:dyDescent="0.4">
      <c r="B38" s="8"/>
      <c r="G38" s="3"/>
    </row>
    <row r="39" spans="2:7" x14ac:dyDescent="0.4">
      <c r="B39" s="8"/>
      <c r="G39" s="3"/>
    </row>
    <row r="40" spans="2:7" x14ac:dyDescent="0.4">
      <c r="B40" s="8"/>
      <c r="G40" s="3"/>
    </row>
    <row r="41" spans="2:7" x14ac:dyDescent="0.4">
      <c r="B41" s="8"/>
      <c r="G41" s="3"/>
    </row>
    <row r="42" spans="2:7" x14ac:dyDescent="0.4">
      <c r="B42" s="8"/>
      <c r="G42" s="3"/>
    </row>
    <row r="43" spans="2:7" x14ac:dyDescent="0.4">
      <c r="B43" s="8"/>
      <c r="G43" s="3"/>
    </row>
    <row r="44" spans="2:7" x14ac:dyDescent="0.4">
      <c r="B44" s="8"/>
      <c r="G44" s="3"/>
    </row>
    <row r="45" spans="2:7" x14ac:dyDescent="0.4">
      <c r="B45" s="8"/>
      <c r="G45" s="3"/>
    </row>
    <row r="46" spans="2:7" x14ac:dyDescent="0.4">
      <c r="B46" s="8"/>
      <c r="G46" s="3"/>
    </row>
    <row r="47" spans="2:7" x14ac:dyDescent="0.4">
      <c r="B47" s="8"/>
      <c r="G47" s="3"/>
    </row>
    <row r="48" spans="2:7" x14ac:dyDescent="0.4">
      <c r="B48" s="8"/>
      <c r="G48" s="3"/>
    </row>
    <row r="49" spans="2:7" x14ac:dyDescent="0.4">
      <c r="B49" s="8"/>
      <c r="G49" s="3"/>
    </row>
    <row r="50" spans="2:7" x14ac:dyDescent="0.4">
      <c r="B50" s="8"/>
      <c r="G50" s="3"/>
    </row>
    <row r="51" spans="2:7" x14ac:dyDescent="0.4">
      <c r="B51" s="8"/>
      <c r="G51" s="3"/>
    </row>
    <row r="52" spans="2:7" x14ac:dyDescent="0.4">
      <c r="B52" s="8"/>
      <c r="G52" s="3"/>
    </row>
    <row r="53" spans="2:7" x14ac:dyDescent="0.4">
      <c r="B53" s="8"/>
      <c r="G53" s="3"/>
    </row>
    <row r="54" spans="2:7" x14ac:dyDescent="0.4">
      <c r="B54" s="8"/>
      <c r="G54" s="3"/>
    </row>
    <row r="55" spans="2:7" x14ac:dyDescent="0.4">
      <c r="B55" s="8"/>
      <c r="G55" s="3"/>
    </row>
    <row r="56" spans="2:7" x14ac:dyDescent="0.4">
      <c r="B56" s="8"/>
      <c r="G56" s="3"/>
    </row>
    <row r="57" spans="2:7" x14ac:dyDescent="0.4">
      <c r="B57" s="8"/>
      <c r="G57" s="3"/>
    </row>
    <row r="58" spans="2:7" x14ac:dyDescent="0.4">
      <c r="B58" s="8"/>
      <c r="G58" s="3"/>
    </row>
    <row r="59" spans="2:7" x14ac:dyDescent="0.4">
      <c r="B59" s="8"/>
      <c r="G59" s="3"/>
    </row>
    <row r="60" spans="2:7" x14ac:dyDescent="0.4">
      <c r="G60" s="3"/>
    </row>
    <row r="61" spans="2:7" x14ac:dyDescent="0.4">
      <c r="G61" s="3"/>
    </row>
    <row r="62" spans="2:7" x14ac:dyDescent="0.4">
      <c r="G62" s="3"/>
    </row>
    <row r="63" spans="2:7" x14ac:dyDescent="0.4">
      <c r="G63" s="3"/>
    </row>
    <row r="64" spans="2:7" x14ac:dyDescent="0.4">
      <c r="G64" s="3"/>
    </row>
    <row r="65" spans="7:7" x14ac:dyDescent="0.4">
      <c r="G65" s="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AE313A2-4633-4415-BA53-CE225D15FB78}">
          <x14:formula1>
            <xm:f>'Listings '!$I$2:$I$7</xm:f>
          </x14:formula1>
          <xm:sqref>E2:E17 E19:E64</xm:sqref>
        </x14:dataValidation>
        <x14:dataValidation type="list" allowBlank="1" showInputMessage="1" showErrorMessage="1" xr:uid="{F759B802-C9A8-492D-8737-DB9997C83E7B}">
          <x14:formula1>
            <xm:f>'Listings '!$G$1:$G$43</xm:f>
          </x14:formula1>
          <xm:sqref>G19:G65 G2:G17</xm:sqref>
        </x14:dataValidation>
        <x14:dataValidation type="list" allowBlank="1" showInputMessage="1" showErrorMessage="1" xr:uid="{787E2D34-1B24-48E8-9A57-24308E52D623}">
          <x14:formula1>
            <xm:f>'Listings '!$D$1:$D$73</xm:f>
          </x14:formula1>
          <xm:sqref>B45:B59</xm:sqref>
        </x14:dataValidation>
        <x14:dataValidation type="list" allowBlank="1" showInputMessage="1" showErrorMessage="1" xr:uid="{9749F9EF-0D41-4EA3-9309-5BE7A82AA94C}">
          <x14:formula1>
            <xm:f>'Listings '!$A$1:$A$79</xm:f>
          </x14:formula1>
          <xm:sqref>B19:B44 B2:B17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16D09-733D-45EE-A16C-D2A6AFD4EB81}">
  <dimension ref="B4:I17"/>
  <sheetViews>
    <sheetView showGridLines="0" workbookViewId="0">
      <selection activeCell="C5" sqref="C5"/>
    </sheetView>
  </sheetViews>
  <sheetFormatPr defaultRowHeight="16" x14ac:dyDescent="0.4"/>
  <cols>
    <col min="1" max="1" width="8.7265625" style="1"/>
    <col min="2" max="2" width="15.90625" style="1" bestFit="1" customWidth="1"/>
    <col min="3" max="3" width="21.90625" style="1" bestFit="1" customWidth="1"/>
    <col min="4" max="7" width="8.7265625" style="1"/>
    <col min="8" max="8" width="15.90625" style="1" bestFit="1" customWidth="1"/>
    <col min="9" max="9" width="21.54296875" style="1" bestFit="1" customWidth="1"/>
    <col min="10" max="16384" width="8.7265625" style="1"/>
  </cols>
  <sheetData>
    <row r="4" spans="2:9" x14ac:dyDescent="0.4">
      <c r="B4" s="46" t="s">
        <v>83</v>
      </c>
      <c r="C4" s="37"/>
      <c r="H4" s="43" t="s">
        <v>83</v>
      </c>
      <c r="I4" s="45"/>
    </row>
    <row r="5" spans="2:9" x14ac:dyDescent="0.4">
      <c r="B5" s="38" t="s">
        <v>75</v>
      </c>
      <c r="C5" s="39" t="str">
        <f>HLOOKUP(B5,'Bond Blotter '!$A$1:$M$3,2,FALSE)</f>
        <v>EPL01</v>
      </c>
      <c r="H5" s="38" t="s">
        <v>75</v>
      </c>
      <c r="I5" s="39" t="str">
        <f>HLOOKUP(H5,'Bond Blotter '!$A$17:$L$19,2,FALSE)</f>
        <v>EPL02</v>
      </c>
    </row>
    <row r="6" spans="2:9" x14ac:dyDescent="0.4">
      <c r="B6" s="38" t="s">
        <v>74</v>
      </c>
      <c r="C6" s="40">
        <f>HLOOKUP(B6,'Bond Blotter '!$A$1:$M$3,2,FALSE)</f>
        <v>48714</v>
      </c>
      <c r="H6" s="38" t="s">
        <v>74</v>
      </c>
      <c r="I6" s="40">
        <f>HLOOKUP(H6,'Bond Blotter '!$A$17:$L$19,2,FALSE)</f>
        <v>48714</v>
      </c>
    </row>
    <row r="7" spans="2:9" x14ac:dyDescent="0.4">
      <c r="B7" s="38" t="s">
        <v>16</v>
      </c>
      <c r="C7" s="40">
        <f>HLOOKUP(B7,'Bond Blotter '!$A$1:$M$3,2,FALSE)</f>
        <v>45876</v>
      </c>
      <c r="H7" s="38" t="s">
        <v>16</v>
      </c>
      <c r="I7" s="40">
        <f>HLOOKUP(H7,'Bond Blotter '!$A$17:$L$19,2,FALSE)</f>
        <v>45834</v>
      </c>
    </row>
    <row r="8" spans="2:9" x14ac:dyDescent="0.4">
      <c r="B8" s="38" t="s">
        <v>4</v>
      </c>
      <c r="C8" s="41">
        <f>HLOOKUP(B8,'Bond Blotter '!$A$1:$M$3,2,FALSE)</f>
        <v>0.19889999999999999</v>
      </c>
      <c r="H8" s="38" t="s">
        <v>4</v>
      </c>
      <c r="I8" s="41">
        <f>HLOOKUP(H8,'Bond Blotter '!$A$17:$L$19,2,FALSE)</f>
        <v>0.19889999999999999</v>
      </c>
    </row>
    <row r="9" spans="2:9" x14ac:dyDescent="0.4">
      <c r="B9" s="38" t="s">
        <v>5</v>
      </c>
      <c r="C9" s="39" t="str">
        <f>HLOOKUP(B9,'Bond Blotter '!$A$1:$M$3,2,FALSE)</f>
        <v xml:space="preserve">NG_Bonds </v>
      </c>
      <c r="H9" s="38" t="s">
        <v>5</v>
      </c>
      <c r="I9" s="39" t="str">
        <f>HLOOKUP(H9,'Bond Blotter '!$A$17:$L$19,2,FALSE)</f>
        <v xml:space="preserve">NG_Bonds </v>
      </c>
    </row>
    <row r="10" spans="2:9" x14ac:dyDescent="0.4">
      <c r="B10" s="38" t="s">
        <v>6</v>
      </c>
      <c r="C10" s="42">
        <f>HLOOKUP(B10,'Bond Blotter '!$A$1:$M$3,2,FALSE)</f>
        <v>500000000</v>
      </c>
      <c r="H10" s="38" t="s">
        <v>6</v>
      </c>
      <c r="I10" s="42">
        <f>HLOOKUP(H10,'Bond Blotter '!$A$17:$L$19,2,FALSE)</f>
        <v>500000000</v>
      </c>
    </row>
    <row r="11" spans="2:9" x14ac:dyDescent="0.4">
      <c r="B11" s="38" t="s">
        <v>32</v>
      </c>
      <c r="C11" s="39" t="str">
        <f>HLOOKUP(B11,'Bond Blotter '!$A$1:$M$3,2,FALSE)</f>
        <v>Ecobank Nigeria Limited</v>
      </c>
      <c r="H11" s="38" t="s">
        <v>33</v>
      </c>
      <c r="I11" s="39" t="str">
        <f>HLOOKUP(H11,'Bond Blotter '!$A$17:$L$19,2,FALSE)</f>
        <v>Citibank Nigeria Limited</v>
      </c>
    </row>
    <row r="12" spans="2:9" x14ac:dyDescent="0.4">
      <c r="B12" s="38" t="s">
        <v>7</v>
      </c>
      <c r="C12" s="42">
        <f>HLOOKUP(B12,'Bond Blotter '!$A$1:$M$3,2,FALSE)</f>
        <v>18.440000000000001</v>
      </c>
      <c r="H12" s="38" t="s">
        <v>10</v>
      </c>
      <c r="I12" s="42">
        <f>HLOOKUP(H12,'Bond Blotter '!$A$17:$L$19,2,FALSE)</f>
        <v>18.41</v>
      </c>
    </row>
    <row r="13" spans="2:9" x14ac:dyDescent="0.4">
      <c r="B13" s="38" t="s">
        <v>8</v>
      </c>
      <c r="C13" s="42">
        <f>HLOOKUP(B13,'Bond Blotter '!$A$1:$M$3,2,FALSE)</f>
        <v>105.75</v>
      </c>
      <c r="H13" s="38" t="s">
        <v>11</v>
      </c>
      <c r="I13" s="42">
        <f>HLOOKUP(H13,'Bond Blotter '!$A$17:$L$19,2,FALSE)</f>
        <v>105.88</v>
      </c>
    </row>
    <row r="14" spans="2:9" x14ac:dyDescent="0.4">
      <c r="B14" s="38" t="s">
        <v>66</v>
      </c>
      <c r="C14" s="42">
        <f>HLOOKUP(B14,'Bond Blotter '!$A$1:$M$3,2,FALSE)</f>
        <v>552531521.7391305</v>
      </c>
      <c r="H14" s="38" t="s">
        <v>66</v>
      </c>
      <c r="I14" s="42">
        <f>HLOOKUP(H14,'Bond Blotter '!$A$17:$L$19,2,FALSE)</f>
        <v>553181521.7391305</v>
      </c>
    </row>
    <row r="15" spans="2:9" x14ac:dyDescent="0.4">
      <c r="B15" s="38" t="s">
        <v>29</v>
      </c>
      <c r="C15" s="42">
        <f>HLOOKUP(B15,'Bond Blotter '!$A$1:$M$3,2,FALSE)</f>
        <v>4.7563043478260871</v>
      </c>
      <c r="H15" s="38" t="s">
        <v>29</v>
      </c>
      <c r="I15" s="42">
        <f>HLOOKUP(H15,'Bond Blotter '!$A$17:$L$19,2,FALSE)</f>
        <v>4.7563043478260871</v>
      </c>
    </row>
    <row r="16" spans="2:9" x14ac:dyDescent="0.4">
      <c r="B16" s="38" t="s">
        <v>9</v>
      </c>
      <c r="C16" s="40">
        <f>HLOOKUP(B16,'Bond Blotter '!$A$1:$M$3,2,FALSE)</f>
        <v>45880</v>
      </c>
      <c r="H16" s="38" t="s">
        <v>9</v>
      </c>
      <c r="I16" s="40">
        <f>HLOOKUP(H16,'Bond Blotter '!$A$17:$L$19,2,FALSE)</f>
        <v>45880</v>
      </c>
    </row>
    <row r="17" spans="2:9" x14ac:dyDescent="0.4">
      <c r="B17" s="38" t="s">
        <v>15</v>
      </c>
      <c r="C17" s="39" t="str">
        <f>HLOOKUP(B17,'Bond Blotter '!$A$1:$M$3,2,FALSE)</f>
        <v xml:space="preserve">Globus </v>
      </c>
      <c r="H17" s="38" t="s">
        <v>15</v>
      </c>
      <c r="I17" s="39" t="e">
        <f>HLOOKUP(H17,'Bond Blotter '!$A$17:$L$19,2,FALSE)</f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1967C-4F01-486E-942C-65D9AF2C85FA}">
  <dimension ref="B4:I17"/>
  <sheetViews>
    <sheetView showGridLines="0" topLeftCell="A10" workbookViewId="0">
      <selection activeCell="C17" sqref="C17"/>
    </sheetView>
  </sheetViews>
  <sheetFormatPr defaultRowHeight="16" x14ac:dyDescent="0.4"/>
  <cols>
    <col min="1" max="1" width="8.7265625" style="1"/>
    <col min="2" max="2" width="15.90625" style="1" bestFit="1" customWidth="1"/>
    <col min="3" max="3" width="21.90625" style="1" bestFit="1" customWidth="1"/>
    <col min="4" max="7" width="8.7265625" style="1"/>
    <col min="8" max="8" width="15.90625" style="1" bestFit="1" customWidth="1"/>
    <col min="9" max="9" width="21.54296875" style="1" bestFit="1" customWidth="1"/>
    <col min="10" max="16384" width="8.7265625" style="1"/>
  </cols>
  <sheetData>
    <row r="4" spans="2:9" x14ac:dyDescent="0.4">
      <c r="B4" s="46" t="s">
        <v>83</v>
      </c>
      <c r="C4" s="37"/>
      <c r="H4" s="43" t="s">
        <v>83</v>
      </c>
      <c r="I4" s="45"/>
    </row>
    <row r="5" spans="2:9" x14ac:dyDescent="0.4">
      <c r="B5" s="38" t="s">
        <v>75</v>
      </c>
      <c r="C5" s="39" t="str">
        <f>HLOOKUP(B5,'Bond Blotter '!$A$1:$M$3,2,FALSE)</f>
        <v>EPL01</v>
      </c>
      <c r="H5" s="38" t="s">
        <v>75</v>
      </c>
      <c r="I5" s="39" t="str">
        <f>HLOOKUP(H5,'Bond Blotter '!$A$17:$L$19,2,FALSE)</f>
        <v>EPL02</v>
      </c>
    </row>
    <row r="6" spans="2:9" x14ac:dyDescent="0.4">
      <c r="B6" s="38" t="s">
        <v>74</v>
      </c>
      <c r="C6" s="40">
        <f>HLOOKUP(B6,'Bond Blotter '!$A$1:$M$3,2,FALSE)</f>
        <v>48714</v>
      </c>
      <c r="H6" s="38" t="s">
        <v>74</v>
      </c>
      <c r="I6" s="40">
        <f>HLOOKUP(H6,'Bond Blotter '!$A$17:$L$19,2,FALSE)</f>
        <v>48714</v>
      </c>
    </row>
    <row r="7" spans="2:9" x14ac:dyDescent="0.4">
      <c r="B7" s="38" t="s">
        <v>16</v>
      </c>
      <c r="C7" s="40">
        <f>HLOOKUP(B7,'Bond Blotter '!$A$1:$M$3,2,FALSE)</f>
        <v>45876</v>
      </c>
      <c r="H7" s="38" t="s">
        <v>16</v>
      </c>
      <c r="I7" s="40">
        <f>HLOOKUP(H7,'Bond Blotter '!$A$17:$L$19,2,FALSE)</f>
        <v>45834</v>
      </c>
    </row>
    <row r="8" spans="2:9" x14ac:dyDescent="0.4">
      <c r="B8" s="38" t="s">
        <v>4</v>
      </c>
      <c r="C8" s="41">
        <f>HLOOKUP(B8,'Bond Blotter '!$A$1:$M$3,2,FALSE)</f>
        <v>0.19889999999999999</v>
      </c>
      <c r="H8" s="38" t="s">
        <v>4</v>
      </c>
      <c r="I8" s="41">
        <f>HLOOKUP(H8,'Bond Blotter '!$A$17:$L$19,2,FALSE)</f>
        <v>0.19889999999999999</v>
      </c>
    </row>
    <row r="9" spans="2:9" x14ac:dyDescent="0.4">
      <c r="B9" s="38" t="s">
        <v>5</v>
      </c>
      <c r="C9" s="39" t="str">
        <f>HLOOKUP(B9,'Bond Blotter '!$A$1:$M$3,2,FALSE)</f>
        <v xml:space="preserve">NG_Bonds </v>
      </c>
      <c r="H9" s="38" t="s">
        <v>5</v>
      </c>
      <c r="I9" s="39" t="str">
        <f>HLOOKUP(H9,'Bond Blotter '!$A$17:$L$19,2,FALSE)</f>
        <v xml:space="preserve">NG_Bonds </v>
      </c>
    </row>
    <row r="10" spans="2:9" x14ac:dyDescent="0.4">
      <c r="B10" s="38" t="s">
        <v>6</v>
      </c>
      <c r="C10" s="42">
        <f>HLOOKUP(B10,'Bond Blotter '!$A$1:$M$3,2,FALSE)</f>
        <v>500000000</v>
      </c>
      <c r="H10" s="38" t="s">
        <v>6</v>
      </c>
      <c r="I10" s="42">
        <f>HLOOKUP(H10,'Bond Blotter '!$A$17:$L$19,2,FALSE)</f>
        <v>500000000</v>
      </c>
    </row>
    <row r="11" spans="2:9" x14ac:dyDescent="0.4">
      <c r="B11" s="38" t="s">
        <v>32</v>
      </c>
      <c r="C11" s="39" t="str">
        <f>HLOOKUP(B11,'Bond Blotter '!$A$1:$M$3,2,FALSE)</f>
        <v>Ecobank Nigeria Limited</v>
      </c>
      <c r="H11" s="38" t="s">
        <v>33</v>
      </c>
      <c r="I11" s="39" t="str">
        <f>HLOOKUP(H11,'Bond Blotter '!$A$17:$L$19,2,FALSE)</f>
        <v>Citibank Nigeria Limited</v>
      </c>
    </row>
    <row r="12" spans="2:9" x14ac:dyDescent="0.4">
      <c r="B12" s="38" t="s">
        <v>7</v>
      </c>
      <c r="C12" s="42">
        <f>HLOOKUP(B12,'Bond Blotter '!$A$1:$M$3,2,FALSE)</f>
        <v>18.440000000000001</v>
      </c>
      <c r="H12" s="38" t="s">
        <v>10</v>
      </c>
      <c r="I12" s="42">
        <f>HLOOKUP(H12,'Bond Blotter '!$A$17:$L$19,2,FALSE)</f>
        <v>18.41</v>
      </c>
    </row>
    <row r="13" spans="2:9" x14ac:dyDescent="0.4">
      <c r="B13" s="38" t="s">
        <v>8</v>
      </c>
      <c r="C13" s="42">
        <f>HLOOKUP(B13,'Bond Blotter '!$A$1:$M$3,2,FALSE)</f>
        <v>105.75</v>
      </c>
      <c r="H13" s="38" t="s">
        <v>11</v>
      </c>
      <c r="I13" s="42">
        <f>HLOOKUP(H13,'Bond Blotter '!$A$17:$L$19,2,FALSE)</f>
        <v>105.88</v>
      </c>
    </row>
    <row r="14" spans="2:9" x14ac:dyDescent="0.4">
      <c r="B14" s="38" t="s">
        <v>66</v>
      </c>
      <c r="C14" s="42">
        <f>HLOOKUP(B14,'Bond Blotter '!$A$1:$M$3,2,FALSE)</f>
        <v>552531521.7391305</v>
      </c>
      <c r="H14" s="38" t="s">
        <v>66</v>
      </c>
      <c r="I14" s="42">
        <f>HLOOKUP(H14,'Bond Blotter '!$A$17:$L$19,2,FALSE)</f>
        <v>553181521.7391305</v>
      </c>
    </row>
    <row r="15" spans="2:9" x14ac:dyDescent="0.4">
      <c r="B15" s="38" t="s">
        <v>29</v>
      </c>
      <c r="C15" s="42">
        <f>HLOOKUP(B15,'Bond Blotter '!$A$1:$M$3,2,FALSE)</f>
        <v>4.7563043478260871</v>
      </c>
      <c r="H15" s="38" t="s">
        <v>29</v>
      </c>
      <c r="I15" s="42">
        <f>HLOOKUP(H15,'Bond Blotter '!$A$17:$L$19,2,FALSE)</f>
        <v>4.7563043478260871</v>
      </c>
    </row>
    <row r="16" spans="2:9" x14ac:dyDescent="0.4">
      <c r="B16" s="38" t="s">
        <v>9</v>
      </c>
      <c r="C16" s="40">
        <f>HLOOKUP(B16,'Bond Blotter '!$A$1:$M$3,2,FALSE)</f>
        <v>45880</v>
      </c>
      <c r="H16" s="38" t="s">
        <v>9</v>
      </c>
      <c r="I16" s="40">
        <f>HLOOKUP(H16,'Bond Blotter '!$A$17:$L$19,2,FALSE)</f>
        <v>45880</v>
      </c>
    </row>
    <row r="17" spans="2:9" x14ac:dyDescent="0.4">
      <c r="B17" s="38" t="s">
        <v>15</v>
      </c>
      <c r="C17" s="39" t="str">
        <f>HLOOKUP(B17,'Bond Blotter '!$A$1:$M$3,2,FALSE)</f>
        <v xml:space="preserve">Globus </v>
      </c>
      <c r="H17" s="38" t="s">
        <v>15</v>
      </c>
      <c r="I17" s="39" t="e">
        <f>HLOOKUP(H17,'Bond Blotter '!$A$17:$L$19,2,FALSE)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1BAC8-F935-46AB-9EBD-0525FD512F05}">
  <dimension ref="A1:AB92"/>
  <sheetViews>
    <sheetView topLeftCell="A58" zoomScale="72" zoomScaleNormal="70" workbookViewId="0">
      <selection activeCell="G92" sqref="G92"/>
    </sheetView>
  </sheetViews>
  <sheetFormatPr defaultColWidth="10.81640625" defaultRowHeight="16" x14ac:dyDescent="0.4"/>
  <cols>
    <col min="1" max="1" width="10.81640625" style="1" bestFit="1" customWidth="1"/>
    <col min="2" max="2" width="10.81640625" style="2" bestFit="1" customWidth="1"/>
    <col min="3" max="3" width="14.81640625" style="1" bestFit="1" customWidth="1"/>
    <col min="4" max="4" width="26.1796875" style="3" bestFit="1" customWidth="1"/>
    <col min="5" max="5" width="16.54296875" style="4" bestFit="1" customWidth="1"/>
    <col min="6" max="6" width="22.453125" style="3" bestFit="1" customWidth="1"/>
    <col min="7" max="7" width="26.1796875" style="5" bestFit="1" customWidth="1"/>
    <col min="8" max="8" width="10.81640625" style="3" bestFit="1" customWidth="1"/>
    <col min="9" max="9" width="20.1796875" style="3" bestFit="1" customWidth="1"/>
    <col min="10" max="10" width="18.453125" style="6" bestFit="1" customWidth="1"/>
    <col min="11" max="11" width="14.81640625" style="3" bestFit="1" customWidth="1"/>
    <col min="12" max="12" width="27" style="3" bestFit="1" customWidth="1"/>
    <col min="13" max="13" width="13.81640625" style="1" bestFit="1" customWidth="1"/>
    <col min="14" max="14" width="16.453125" style="3" bestFit="1" customWidth="1"/>
    <col min="15" max="15" width="18.453125" style="6" bestFit="1" customWidth="1"/>
    <col min="16" max="16" width="17.1796875" style="6" bestFit="1" customWidth="1"/>
    <col min="17" max="18" width="16.453125" style="1" bestFit="1" customWidth="1"/>
    <col min="19" max="19" width="16.453125" style="1" customWidth="1"/>
    <col min="20" max="21" width="16.453125" style="3" customWidth="1"/>
    <col min="22" max="22" width="16.453125" style="1" customWidth="1"/>
    <col min="23" max="23" width="16.453125" style="1" bestFit="1" customWidth="1"/>
    <col min="24" max="24" width="13.81640625" style="1" bestFit="1" customWidth="1"/>
    <col min="25" max="26" width="10.81640625" style="1" bestFit="1" customWidth="1"/>
    <col min="27" max="27" width="10.81640625" style="1"/>
    <col min="28" max="28" width="10.81640625" style="1" bestFit="1" customWidth="1"/>
    <col min="29" max="16384" width="10.81640625" style="1"/>
  </cols>
  <sheetData>
    <row r="1" spans="1:24" x14ac:dyDescent="0.4">
      <c r="M1" s="7"/>
      <c r="W1" s="1" t="s">
        <v>0</v>
      </c>
      <c r="X1" s="1" t="s">
        <v>1</v>
      </c>
    </row>
    <row r="2" spans="1:24" x14ac:dyDescent="0.4">
      <c r="A2" s="8" t="s">
        <v>2</v>
      </c>
      <c r="G2" s="6"/>
      <c r="W2" s="9">
        <v>45722</v>
      </c>
      <c r="X2" s="10">
        <v>0</v>
      </c>
    </row>
    <row r="3" spans="1:24" x14ac:dyDescent="0.4">
      <c r="A3" s="8"/>
      <c r="W3" s="9">
        <v>45729</v>
      </c>
      <c r="X3" s="10">
        <v>0</v>
      </c>
    </row>
    <row r="4" spans="1:24" x14ac:dyDescent="0.4">
      <c r="A4" s="8"/>
      <c r="W4" s="8">
        <v>45739</v>
      </c>
      <c r="X4" s="11">
        <v>0.1353</v>
      </c>
    </row>
    <row r="5" spans="1:24" x14ac:dyDescent="0.4">
      <c r="A5" s="1" t="s">
        <v>3</v>
      </c>
      <c r="B5" s="2" t="s">
        <v>4</v>
      </c>
      <c r="C5" s="1" t="s">
        <v>5</v>
      </c>
      <c r="D5" s="3" t="s">
        <v>6</v>
      </c>
      <c r="E5" s="4" t="s">
        <v>7</v>
      </c>
      <c r="F5" s="3" t="s">
        <v>8</v>
      </c>
      <c r="G5" s="6" t="s">
        <v>9</v>
      </c>
      <c r="H5" s="3" t="s">
        <v>10</v>
      </c>
      <c r="I5" s="3" t="s">
        <v>11</v>
      </c>
      <c r="J5" s="6" t="s">
        <v>9</v>
      </c>
      <c r="K5" s="3" t="s">
        <v>12</v>
      </c>
      <c r="L5" s="3" t="s">
        <v>13</v>
      </c>
      <c r="M5" s="1" t="s">
        <v>14</v>
      </c>
      <c r="N5" s="3" t="s">
        <v>15</v>
      </c>
      <c r="O5" s="6" t="s">
        <v>16</v>
      </c>
      <c r="P5" s="6" t="s">
        <v>17</v>
      </c>
      <c r="Q5" s="1" t="s">
        <v>18</v>
      </c>
      <c r="R5" s="1" t="s">
        <v>19</v>
      </c>
      <c r="S5" s="1" t="s">
        <v>20</v>
      </c>
      <c r="T5" s="3" t="s">
        <v>21</v>
      </c>
      <c r="U5" s="3" t="s">
        <v>22</v>
      </c>
      <c r="W5" s="9">
        <v>45743</v>
      </c>
      <c r="X5" s="10">
        <v>0</v>
      </c>
    </row>
    <row r="6" spans="1:24" x14ac:dyDescent="0.4">
      <c r="A6" s="8">
        <v>45995</v>
      </c>
      <c r="B6" s="2">
        <v>0</v>
      </c>
      <c r="C6" s="1" t="str">
        <f t="shared" ref="C6:C29" si="0">+IF(B6&gt;0.01%,"Bond","Tbills &amp;OMO")</f>
        <v>Tbills &amp;OMO</v>
      </c>
      <c r="D6" s="3">
        <v>7500000000</v>
      </c>
      <c r="E6" s="4">
        <v>23.84</v>
      </c>
      <c r="F6" s="3">
        <f t="shared" ref="F6:F28" si="1">PRICEDISC(G6,A6,E6/100,100,1)</f>
        <v>78.119452054794522</v>
      </c>
      <c r="G6" s="5">
        <v>45660</v>
      </c>
      <c r="H6" s="3">
        <v>22.53</v>
      </c>
      <c r="I6" s="3">
        <f t="shared" ref="I6:I28" si="2">PRICEDISC(J6,A6,H6/100,100,1)</f>
        <v>79.321780821917812</v>
      </c>
      <c r="J6" s="6">
        <v>45660</v>
      </c>
      <c r="K6" s="3">
        <f t="shared" ref="K6:K29" si="3">I6-F6</f>
        <v>1.2023287671232907</v>
      </c>
      <c r="L6" s="12">
        <f>(K6/100*D6)*0.09</f>
        <v>8115719.1780822119</v>
      </c>
      <c r="M6" s="1" t="s">
        <v>23</v>
      </c>
      <c r="N6" s="3" t="s">
        <v>24</v>
      </c>
      <c r="O6" s="6">
        <v>45659</v>
      </c>
      <c r="W6" s="9">
        <v>45748</v>
      </c>
      <c r="X6" s="10">
        <v>0</v>
      </c>
    </row>
    <row r="7" spans="1:24" x14ac:dyDescent="0.4">
      <c r="A7" s="9">
        <v>45804</v>
      </c>
      <c r="B7" s="13">
        <v>0</v>
      </c>
      <c r="C7" s="14" t="str">
        <f>+IF(B7&gt;0.01%,"Bond","Tbills &amp;OMO")</f>
        <v>Tbills &amp;OMO</v>
      </c>
      <c r="D7" s="15">
        <v>1000000000</v>
      </c>
      <c r="E7" s="16">
        <v>26.5</v>
      </c>
      <c r="F7" s="15">
        <f t="shared" si="1"/>
        <v>89.835616438356169</v>
      </c>
      <c r="G7" s="17">
        <v>45664</v>
      </c>
      <c r="H7" s="15">
        <v>25.5</v>
      </c>
      <c r="I7" s="15">
        <f>PRICEDISC(J7,A7,H7/100,100,1)</f>
        <v>90.219178082191775</v>
      </c>
      <c r="J7" s="18">
        <v>45664</v>
      </c>
      <c r="K7" s="15">
        <f>I7-F7</f>
        <v>0.38356164383560554</v>
      </c>
      <c r="L7" s="19">
        <f>(K7/100*D7)</f>
        <v>3835616.4383560554</v>
      </c>
      <c r="M7" s="14" t="s">
        <v>23</v>
      </c>
      <c r="N7" s="15" t="s">
        <v>24</v>
      </c>
      <c r="O7" s="18">
        <v>45660</v>
      </c>
      <c r="P7" s="18"/>
      <c r="Q7" s="14"/>
      <c r="R7" s="14"/>
      <c r="S7" s="14"/>
      <c r="T7" s="15"/>
      <c r="U7" s="15"/>
      <c r="W7" s="9">
        <v>45757</v>
      </c>
      <c r="X7" s="10">
        <v>0</v>
      </c>
    </row>
    <row r="8" spans="1:24" x14ac:dyDescent="0.4">
      <c r="A8" s="9">
        <v>45804</v>
      </c>
      <c r="B8" s="13">
        <v>0</v>
      </c>
      <c r="C8" s="14" t="str">
        <f t="shared" si="0"/>
        <v>Tbills &amp;OMO</v>
      </c>
      <c r="D8" s="15">
        <v>1000000000</v>
      </c>
      <c r="E8" s="16">
        <v>25.5</v>
      </c>
      <c r="F8" s="15">
        <f t="shared" si="1"/>
        <v>90.219178082191775</v>
      </c>
      <c r="G8" s="17">
        <v>45664</v>
      </c>
      <c r="H8" s="15">
        <v>25</v>
      </c>
      <c r="I8" s="15">
        <f t="shared" si="2"/>
        <v>90.410958904109592</v>
      </c>
      <c r="J8" s="18">
        <v>45664</v>
      </c>
      <c r="K8" s="15">
        <f t="shared" si="3"/>
        <v>0.19178082191781698</v>
      </c>
      <c r="L8" s="19">
        <f>(K8/100*D8)</f>
        <v>1917808.2191781697</v>
      </c>
      <c r="M8" s="14" t="s">
        <v>23</v>
      </c>
      <c r="N8" s="15" t="s">
        <v>24</v>
      </c>
      <c r="O8" s="18">
        <v>45660</v>
      </c>
      <c r="P8" s="18"/>
      <c r="Q8" s="14"/>
      <c r="R8" s="14"/>
      <c r="S8" s="14"/>
      <c r="T8" s="15"/>
      <c r="U8" s="15"/>
      <c r="W8" s="9">
        <v>45771</v>
      </c>
      <c r="X8" s="10">
        <v>0</v>
      </c>
    </row>
    <row r="9" spans="1:24" x14ac:dyDescent="0.4">
      <c r="A9" s="9">
        <v>45799</v>
      </c>
      <c r="B9" s="13">
        <v>0</v>
      </c>
      <c r="C9" s="14" t="str">
        <f t="shared" si="0"/>
        <v>Tbills &amp;OMO</v>
      </c>
      <c r="D9" s="15">
        <v>2500000000</v>
      </c>
      <c r="E9" s="16">
        <v>21.68</v>
      </c>
      <c r="F9" s="15">
        <f t="shared" si="1"/>
        <v>92.040767123287665</v>
      </c>
      <c r="G9" s="17">
        <v>45665</v>
      </c>
      <c r="H9" s="15">
        <v>21.5</v>
      </c>
      <c r="I9" s="15">
        <f t="shared" si="2"/>
        <v>92.106849315068487</v>
      </c>
      <c r="J9" s="18">
        <v>45665</v>
      </c>
      <c r="K9" s="15">
        <f t="shared" si="3"/>
        <v>6.6082191780822086E-2</v>
      </c>
      <c r="L9" s="19">
        <f>(K9/100*D9)*75%</f>
        <v>1239041.095890414</v>
      </c>
      <c r="M9" s="14" t="s">
        <v>23</v>
      </c>
      <c r="N9" s="15" t="s">
        <v>24</v>
      </c>
      <c r="O9" s="18">
        <v>45665</v>
      </c>
      <c r="P9" s="18"/>
      <c r="Q9" s="14"/>
      <c r="R9" s="14"/>
      <c r="S9" s="14"/>
      <c r="T9" s="15">
        <f>+U9+L9</f>
        <v>1652054.794520552</v>
      </c>
      <c r="U9" s="15">
        <v>413013.69863013801</v>
      </c>
      <c r="W9" s="9">
        <v>45783</v>
      </c>
      <c r="X9" s="10">
        <v>0</v>
      </c>
    </row>
    <row r="10" spans="1:24" x14ac:dyDescent="0.4">
      <c r="A10" s="9">
        <v>46030</v>
      </c>
      <c r="B10" s="13">
        <v>0</v>
      </c>
      <c r="C10" s="14" t="str">
        <f t="shared" si="0"/>
        <v>Tbills &amp;OMO</v>
      </c>
      <c r="D10" s="15">
        <v>1000000000</v>
      </c>
      <c r="E10" s="16">
        <v>22.05</v>
      </c>
      <c r="F10" s="15">
        <f t="shared" si="1"/>
        <v>78.010410958904117</v>
      </c>
      <c r="G10" s="17">
        <v>45666</v>
      </c>
      <c r="H10" s="15">
        <v>22</v>
      </c>
      <c r="I10" s="15">
        <f t="shared" si="2"/>
        <v>78.060273972602744</v>
      </c>
      <c r="J10" s="18">
        <v>45666</v>
      </c>
      <c r="K10" s="15">
        <f t="shared" si="3"/>
        <v>4.9863013698626446E-2</v>
      </c>
      <c r="L10" s="19">
        <f>(K10/100*D10)</f>
        <v>498630.13698626449</v>
      </c>
      <c r="M10" s="14" t="s">
        <v>23</v>
      </c>
      <c r="N10" s="15" t="s">
        <v>24</v>
      </c>
      <c r="O10" s="18">
        <v>45665</v>
      </c>
      <c r="P10" s="18"/>
      <c r="Q10" s="14"/>
      <c r="R10" s="14"/>
      <c r="S10" s="14"/>
      <c r="T10" s="15"/>
      <c r="U10" s="15"/>
      <c r="W10" s="9">
        <v>45785</v>
      </c>
      <c r="X10" s="10">
        <v>0</v>
      </c>
    </row>
    <row r="11" spans="1:24" x14ac:dyDescent="0.4">
      <c r="A11" s="9">
        <v>46030</v>
      </c>
      <c r="B11" s="13">
        <v>0</v>
      </c>
      <c r="C11" s="14" t="str">
        <f t="shared" si="0"/>
        <v>Tbills &amp;OMO</v>
      </c>
      <c r="D11" s="15">
        <v>1000000000</v>
      </c>
      <c r="E11" s="16">
        <v>22.57</v>
      </c>
      <c r="F11" s="15">
        <f t="shared" si="1"/>
        <v>77.491835616438351</v>
      </c>
      <c r="G11" s="17">
        <v>45666</v>
      </c>
      <c r="H11" s="15">
        <v>20.76</v>
      </c>
      <c r="I11" s="15">
        <f t="shared" si="2"/>
        <v>79.296876712328768</v>
      </c>
      <c r="J11" s="18">
        <v>45666</v>
      </c>
      <c r="K11" s="15">
        <f t="shared" si="3"/>
        <v>1.8050410958904166</v>
      </c>
      <c r="L11" s="19">
        <f>(K11/100*D11)*0.1</f>
        <v>1805041.0958904168</v>
      </c>
      <c r="M11" s="14" t="s">
        <v>23</v>
      </c>
      <c r="N11" s="15" t="s">
        <v>24</v>
      </c>
      <c r="O11" s="18">
        <v>45665</v>
      </c>
      <c r="P11" s="18"/>
      <c r="Q11" s="14"/>
      <c r="R11" s="14"/>
      <c r="S11" s="14"/>
      <c r="T11" s="15"/>
      <c r="U11" s="15"/>
      <c r="W11" s="9">
        <v>45797</v>
      </c>
      <c r="X11" s="10">
        <v>0</v>
      </c>
    </row>
    <row r="12" spans="1:24" x14ac:dyDescent="0.4">
      <c r="A12" s="9">
        <v>46030</v>
      </c>
      <c r="B12" s="13">
        <v>0</v>
      </c>
      <c r="C12" s="14" t="str">
        <f>+IF(B12&gt;0.01%,"Bond","Tbills &amp;OMO")</f>
        <v>Tbills &amp;OMO</v>
      </c>
      <c r="D12" s="15">
        <v>1000000000</v>
      </c>
      <c r="E12" s="16">
        <v>22</v>
      </c>
      <c r="F12" s="15">
        <f t="shared" si="1"/>
        <v>78.060273972602744</v>
      </c>
      <c r="G12" s="17">
        <v>45666</v>
      </c>
      <c r="H12" s="15">
        <v>20.76</v>
      </c>
      <c r="I12" s="15">
        <f>PRICEDISC(J12,A12,H12/100,100,1)</f>
        <v>79.296876712328768</v>
      </c>
      <c r="J12" s="18">
        <v>45666</v>
      </c>
      <c r="K12" s="15">
        <f>I12-F12</f>
        <v>1.236602739726024</v>
      </c>
      <c r="L12" s="19">
        <f>(K12/100*D12)*0.1</f>
        <v>1236602.739726024</v>
      </c>
      <c r="M12" s="14" t="s">
        <v>23</v>
      </c>
      <c r="N12" s="15" t="s">
        <v>24</v>
      </c>
      <c r="O12" s="18">
        <v>45665</v>
      </c>
      <c r="P12" s="18"/>
      <c r="Q12" s="14"/>
      <c r="R12" s="14"/>
      <c r="S12" s="14"/>
      <c r="T12" s="15"/>
      <c r="U12" s="15"/>
      <c r="W12" s="9">
        <v>45799</v>
      </c>
      <c r="X12" s="10">
        <v>0</v>
      </c>
    </row>
    <row r="13" spans="1:24" x14ac:dyDescent="0.4">
      <c r="A13" s="9">
        <v>46030</v>
      </c>
      <c r="B13" s="13">
        <v>0</v>
      </c>
      <c r="C13" s="14" t="str">
        <f t="shared" si="0"/>
        <v>Tbills &amp;OMO</v>
      </c>
      <c r="D13" s="15">
        <v>2000000000</v>
      </c>
      <c r="E13" s="16">
        <v>21.8</v>
      </c>
      <c r="F13" s="15">
        <f t="shared" si="1"/>
        <v>78.259726027397264</v>
      </c>
      <c r="G13" s="17">
        <v>45666</v>
      </c>
      <c r="H13" s="15">
        <v>20.76</v>
      </c>
      <c r="I13" s="15">
        <f t="shared" si="2"/>
        <v>79.296876712328768</v>
      </c>
      <c r="J13" s="18">
        <v>45666</v>
      </c>
      <c r="K13" s="15">
        <f t="shared" si="3"/>
        <v>1.037150684931504</v>
      </c>
      <c r="L13" s="19">
        <f>(K13/100*D13)*0.1</f>
        <v>2074301.3698630081</v>
      </c>
      <c r="M13" s="14" t="s">
        <v>23</v>
      </c>
      <c r="N13" s="15" t="s">
        <v>24</v>
      </c>
      <c r="O13" s="18">
        <v>45665</v>
      </c>
      <c r="P13" s="18"/>
      <c r="Q13" s="14"/>
      <c r="R13" s="14"/>
      <c r="S13" s="14"/>
      <c r="T13" s="15"/>
      <c r="U13" s="15"/>
      <c r="W13" s="9">
        <v>45804</v>
      </c>
      <c r="X13" s="10">
        <v>0</v>
      </c>
    </row>
    <row r="14" spans="1:24" x14ac:dyDescent="0.4">
      <c r="A14" s="9">
        <v>46030</v>
      </c>
      <c r="B14" s="13">
        <v>0</v>
      </c>
      <c r="C14" s="14" t="str">
        <f t="shared" si="0"/>
        <v>Tbills &amp;OMO</v>
      </c>
      <c r="D14" s="15">
        <v>2000000000</v>
      </c>
      <c r="E14" s="16">
        <v>21.85</v>
      </c>
      <c r="F14" s="15">
        <f t="shared" si="1"/>
        <v>78.209863013698623</v>
      </c>
      <c r="G14" s="17">
        <v>45666</v>
      </c>
      <c r="H14" s="15">
        <v>21.8</v>
      </c>
      <c r="I14" s="15">
        <f t="shared" si="2"/>
        <v>78.259726027397264</v>
      </c>
      <c r="J14" s="18">
        <v>45666</v>
      </c>
      <c r="K14" s="15">
        <f t="shared" si="3"/>
        <v>4.9863013698640657E-2</v>
      </c>
      <c r="L14" s="19">
        <f>(K14/100*D14)</f>
        <v>997260.27397281327</v>
      </c>
      <c r="M14" s="14" t="s">
        <v>23</v>
      </c>
      <c r="N14" s="15" t="s">
        <v>24</v>
      </c>
      <c r="O14" s="18">
        <v>45665</v>
      </c>
      <c r="P14" s="18"/>
      <c r="Q14" s="14"/>
      <c r="R14" s="14"/>
      <c r="S14" s="14"/>
      <c r="T14" s="15"/>
      <c r="U14" s="15"/>
      <c r="W14" s="9">
        <v>45813</v>
      </c>
      <c r="X14" s="10">
        <v>0</v>
      </c>
    </row>
    <row r="15" spans="1:24" x14ac:dyDescent="0.4">
      <c r="A15" s="9">
        <v>46030</v>
      </c>
      <c r="B15" s="13">
        <v>0</v>
      </c>
      <c r="C15" s="14" t="str">
        <f>+IF(B15&gt;0.01%,"Bond","Tbills &amp;OMO")</f>
        <v>Tbills &amp;OMO</v>
      </c>
      <c r="D15" s="15">
        <v>1250000000</v>
      </c>
      <c r="E15" s="16">
        <v>22.6</v>
      </c>
      <c r="F15" s="15">
        <f t="shared" si="1"/>
        <v>77.523835616438362</v>
      </c>
      <c r="G15" s="17">
        <v>45667</v>
      </c>
      <c r="H15" s="15">
        <v>22.59</v>
      </c>
      <c r="I15" s="15">
        <f>PRICEDISC(J15,A15,H15/100,100,1)</f>
        <v>77.719452054794516</v>
      </c>
      <c r="J15" s="18">
        <v>45670</v>
      </c>
      <c r="K15" s="15">
        <f>I15-F15</f>
        <v>0.19561643835615428</v>
      </c>
      <c r="L15" s="19">
        <f>(K15/100*D15)</f>
        <v>2445205.4794519283</v>
      </c>
      <c r="M15" s="14" t="s">
        <v>23</v>
      </c>
      <c r="N15" s="15" t="s">
        <v>24</v>
      </c>
      <c r="O15" s="18">
        <v>45666</v>
      </c>
      <c r="P15" s="18"/>
      <c r="Q15" s="14"/>
      <c r="R15" s="14"/>
      <c r="S15" s="14"/>
      <c r="T15" s="15"/>
      <c r="U15" s="15"/>
      <c r="W15" s="9">
        <v>45818</v>
      </c>
      <c r="X15" s="10">
        <v>0</v>
      </c>
    </row>
    <row r="16" spans="1:24" x14ac:dyDescent="0.4">
      <c r="A16" s="9">
        <v>46030</v>
      </c>
      <c r="B16" s="13">
        <v>0</v>
      </c>
      <c r="C16" s="14" t="str">
        <f t="shared" si="0"/>
        <v>Tbills &amp;OMO</v>
      </c>
      <c r="D16" s="15">
        <v>1250000000</v>
      </c>
      <c r="E16" s="16">
        <v>22.59</v>
      </c>
      <c r="F16" s="15">
        <f t="shared" si="1"/>
        <v>77.719452054794516</v>
      </c>
      <c r="G16" s="17">
        <v>45670</v>
      </c>
      <c r="H16" s="15">
        <v>21.61</v>
      </c>
      <c r="I16" s="15">
        <f t="shared" si="2"/>
        <v>78.686027397260276</v>
      </c>
      <c r="J16" s="18">
        <v>45670</v>
      </c>
      <c r="K16" s="15">
        <f t="shared" si="3"/>
        <v>0.96657534246575949</v>
      </c>
      <c r="L16" s="19">
        <f>(K16/100*D16)*0.09</f>
        <v>1087397.2602739795</v>
      </c>
      <c r="M16" s="14" t="s">
        <v>23</v>
      </c>
      <c r="N16" s="15" t="s">
        <v>24</v>
      </c>
      <c r="O16" s="18">
        <v>45666</v>
      </c>
      <c r="P16" s="18"/>
      <c r="Q16" s="14"/>
      <c r="R16" s="14"/>
      <c r="S16" s="14"/>
      <c r="T16" s="15"/>
      <c r="U16" s="15"/>
      <c r="W16" s="9">
        <v>45825</v>
      </c>
      <c r="X16" s="10">
        <v>0</v>
      </c>
    </row>
    <row r="17" spans="1:24" x14ac:dyDescent="0.4">
      <c r="A17" s="9">
        <v>46030</v>
      </c>
      <c r="B17" s="13">
        <v>0</v>
      </c>
      <c r="C17" s="14" t="str">
        <f t="shared" si="0"/>
        <v>Tbills &amp;OMO</v>
      </c>
      <c r="D17" s="15">
        <v>7500000000</v>
      </c>
      <c r="E17" s="16">
        <v>22.57</v>
      </c>
      <c r="F17" s="15">
        <f t="shared" si="1"/>
        <v>77.739178082191785</v>
      </c>
      <c r="G17" s="17">
        <v>45670</v>
      </c>
      <c r="H17" s="15">
        <v>21.61</v>
      </c>
      <c r="I17" s="15">
        <f t="shared" si="2"/>
        <v>78.686027397260276</v>
      </c>
      <c r="J17" s="18">
        <v>45670</v>
      </c>
      <c r="K17" s="15">
        <f t="shared" si="3"/>
        <v>0.94684931506849068</v>
      </c>
      <c r="L17" s="19">
        <f>(K17/100*D17)*0.09</f>
        <v>6391232.876712312</v>
      </c>
      <c r="M17" s="14" t="s">
        <v>23</v>
      </c>
      <c r="N17" s="15" t="s">
        <v>24</v>
      </c>
      <c r="O17" s="18">
        <v>45666</v>
      </c>
      <c r="P17" s="18"/>
      <c r="Q17" s="14"/>
      <c r="R17" s="14"/>
      <c r="S17" s="14"/>
      <c r="T17" s="15"/>
      <c r="U17" s="15"/>
      <c r="W17" s="9">
        <v>45834</v>
      </c>
      <c r="X17" s="10">
        <v>0</v>
      </c>
    </row>
    <row r="18" spans="1:24" x14ac:dyDescent="0.4">
      <c r="A18" s="9">
        <v>45967</v>
      </c>
      <c r="B18" s="13">
        <v>0</v>
      </c>
      <c r="C18" s="14" t="str">
        <f t="shared" si="0"/>
        <v>Tbills &amp;OMO</v>
      </c>
      <c r="D18" s="15">
        <v>6700000000</v>
      </c>
      <c r="E18" s="16">
        <v>22.55</v>
      </c>
      <c r="F18" s="15">
        <f t="shared" si="1"/>
        <v>81.712876712328764</v>
      </c>
      <c r="G18" s="17">
        <v>45671</v>
      </c>
      <c r="H18" s="15">
        <v>20.94</v>
      </c>
      <c r="I18" s="15">
        <f t="shared" si="2"/>
        <v>83.018520547945201</v>
      </c>
      <c r="J18" s="18">
        <v>45671</v>
      </c>
      <c r="K18" s="15">
        <f t="shared" si="3"/>
        <v>1.3056438356164364</v>
      </c>
      <c r="L18" s="15">
        <f>(K18/100*D18)*0.09</f>
        <v>7873032.3287671115</v>
      </c>
      <c r="M18" s="14" t="s">
        <v>23</v>
      </c>
      <c r="N18" s="15" t="s">
        <v>24</v>
      </c>
      <c r="O18" s="18">
        <v>45667</v>
      </c>
      <c r="P18" s="18"/>
      <c r="Q18" s="14"/>
      <c r="R18" s="14"/>
      <c r="S18" s="14"/>
      <c r="T18" s="15"/>
      <c r="U18" s="15"/>
      <c r="W18" s="9">
        <v>45848</v>
      </c>
      <c r="X18" s="10">
        <v>0</v>
      </c>
    </row>
    <row r="19" spans="1:24" x14ac:dyDescent="0.4">
      <c r="A19" s="9">
        <v>50148</v>
      </c>
      <c r="B19" s="13" t="e">
        <f>+VLOOKUP(A19,$W$2:$X$92,2,FALSE)</f>
        <v>#N/A</v>
      </c>
      <c r="C19" s="14" t="e">
        <f>+IF(B19&gt;0.01%,"Bond","Tbills &amp;OMO")</f>
        <v>#N/A</v>
      </c>
      <c r="D19" s="15">
        <v>7000000000</v>
      </c>
      <c r="E19" s="16">
        <v>0</v>
      </c>
      <c r="F19" s="15">
        <v>86.3</v>
      </c>
      <c r="G19" s="17">
        <v>45670</v>
      </c>
      <c r="H19" s="15">
        <v>0</v>
      </c>
      <c r="I19" s="15">
        <v>88.775000000000006</v>
      </c>
      <c r="J19" s="18">
        <v>45670</v>
      </c>
      <c r="K19" s="15">
        <f>I19-F19</f>
        <v>2.4750000000000085</v>
      </c>
      <c r="L19" s="15">
        <f>((K19/100*D19)-0.02/100*D19)*0.1</f>
        <v>17185000.00000006</v>
      </c>
      <c r="M19" s="14" t="s">
        <v>23</v>
      </c>
      <c r="N19" s="15" t="s">
        <v>24</v>
      </c>
      <c r="O19" s="18">
        <v>45667</v>
      </c>
      <c r="P19" s="18"/>
      <c r="Q19" s="14"/>
      <c r="R19" s="14"/>
      <c r="S19" s="14"/>
      <c r="T19" s="15"/>
      <c r="U19" s="15"/>
      <c r="W19" s="9">
        <v>45862</v>
      </c>
      <c r="X19" s="10">
        <v>0</v>
      </c>
    </row>
    <row r="20" spans="1:24" x14ac:dyDescent="0.4">
      <c r="A20" s="9">
        <v>50148</v>
      </c>
      <c r="B20" s="13" t="e">
        <f>+VLOOKUP(A20,$W$2:$X$92,2,FALSE)</f>
        <v>#N/A</v>
      </c>
      <c r="C20" s="14" t="e">
        <f t="shared" si="0"/>
        <v>#N/A</v>
      </c>
      <c r="D20" s="15">
        <v>6500000000</v>
      </c>
      <c r="E20" s="16">
        <v>0</v>
      </c>
      <c r="F20" s="15">
        <v>86.3</v>
      </c>
      <c r="G20" s="17">
        <v>45677</v>
      </c>
      <c r="H20" s="15">
        <v>0</v>
      </c>
      <c r="I20" s="15">
        <v>88.015000000000001</v>
      </c>
      <c r="J20" s="18">
        <v>45677</v>
      </c>
      <c r="K20" s="15">
        <f t="shared" si="3"/>
        <v>1.7150000000000034</v>
      </c>
      <c r="L20" s="15">
        <f>((K20/100*D20)-0.02/100*D20)*0.1</f>
        <v>11017500.000000022</v>
      </c>
      <c r="M20" s="14" t="s">
        <v>23</v>
      </c>
      <c r="N20" s="15" t="s">
        <v>25</v>
      </c>
      <c r="O20" s="18">
        <v>45667</v>
      </c>
      <c r="P20" s="18"/>
      <c r="Q20" s="14"/>
      <c r="R20" s="14"/>
      <c r="S20" s="14"/>
      <c r="T20" s="15"/>
      <c r="U20" s="15"/>
      <c r="W20" s="9">
        <v>45876</v>
      </c>
      <c r="X20" s="10">
        <v>0</v>
      </c>
    </row>
    <row r="21" spans="1:24" x14ac:dyDescent="0.4">
      <c r="A21" s="9">
        <v>46044</v>
      </c>
      <c r="B21" s="13">
        <v>0</v>
      </c>
      <c r="C21" s="14" t="str">
        <f t="shared" si="0"/>
        <v>Tbills &amp;OMO</v>
      </c>
      <c r="D21" s="15">
        <v>7000000000</v>
      </c>
      <c r="E21" s="16">
        <v>21.5</v>
      </c>
      <c r="F21" s="15">
        <f t="shared" si="1"/>
        <v>78.558904109589037</v>
      </c>
      <c r="G21" s="17">
        <v>45680</v>
      </c>
      <c r="H21" s="15">
        <v>20.149999999999999</v>
      </c>
      <c r="I21" s="15">
        <f t="shared" si="2"/>
        <v>79.905205479452064</v>
      </c>
      <c r="J21" s="18">
        <v>45680</v>
      </c>
      <c r="K21" s="15">
        <f t="shared" si="3"/>
        <v>1.3463013698630277</v>
      </c>
      <c r="L21" s="15">
        <f>(K21/100*D21)*0.1</f>
        <v>9424109.5890411939</v>
      </c>
      <c r="M21" s="14" t="s">
        <v>23</v>
      </c>
      <c r="N21" s="15" t="s">
        <v>24</v>
      </c>
      <c r="O21" s="18">
        <v>45679</v>
      </c>
      <c r="P21" s="18"/>
      <c r="Q21" s="14"/>
      <c r="R21" s="14"/>
      <c r="S21" s="14"/>
      <c r="T21" s="15"/>
      <c r="U21" s="15"/>
      <c r="W21" s="9">
        <v>45888</v>
      </c>
      <c r="X21" s="10">
        <v>0</v>
      </c>
    </row>
    <row r="22" spans="1:24" x14ac:dyDescent="0.4">
      <c r="A22" s="9">
        <v>45967</v>
      </c>
      <c r="B22" s="13">
        <v>0</v>
      </c>
      <c r="C22" s="14" t="str">
        <f t="shared" si="0"/>
        <v>Tbills &amp;OMO</v>
      </c>
      <c r="D22" s="15">
        <v>7500000000</v>
      </c>
      <c r="E22" s="16">
        <v>23.8</v>
      </c>
      <c r="F22" s="15">
        <f t="shared" si="1"/>
        <v>81.351232876712331</v>
      </c>
      <c r="G22" s="17">
        <v>45681</v>
      </c>
      <c r="H22" s="15">
        <v>20.5</v>
      </c>
      <c r="I22" s="15">
        <f t="shared" si="2"/>
        <v>83.93698630136987</v>
      </c>
      <c r="J22" s="18">
        <v>45681</v>
      </c>
      <c r="K22" s="15">
        <f t="shared" si="3"/>
        <v>2.5857534246575398</v>
      </c>
      <c r="L22" s="15">
        <f>(K22/100*D22)*0.09</f>
        <v>17453835.616438393</v>
      </c>
      <c r="M22" s="14" t="s">
        <v>23</v>
      </c>
      <c r="N22" s="15" t="s">
        <v>24</v>
      </c>
      <c r="O22" s="18">
        <v>45680</v>
      </c>
      <c r="P22" s="18"/>
      <c r="Q22" s="14"/>
      <c r="R22" s="14"/>
      <c r="S22" s="14"/>
      <c r="T22" s="15"/>
      <c r="U22" s="15"/>
      <c r="W22" s="9">
        <v>45890</v>
      </c>
      <c r="X22" s="10">
        <v>0</v>
      </c>
    </row>
    <row r="23" spans="1:24" x14ac:dyDescent="0.4">
      <c r="A23" s="9">
        <v>46028</v>
      </c>
      <c r="B23" s="13">
        <v>0</v>
      </c>
      <c r="C23" s="14" t="str">
        <f t="shared" si="0"/>
        <v>Tbills &amp;OMO</v>
      </c>
      <c r="D23" s="15">
        <v>3000000000</v>
      </c>
      <c r="E23" s="16">
        <v>21.59</v>
      </c>
      <c r="F23" s="15">
        <f t="shared" si="1"/>
        <v>79.71131506849315</v>
      </c>
      <c r="G23" s="17">
        <v>45685</v>
      </c>
      <c r="H23" s="15">
        <v>21.55</v>
      </c>
      <c r="I23" s="15">
        <f t="shared" si="2"/>
        <v>79.748904109589034</v>
      </c>
      <c r="J23" s="18">
        <v>45685</v>
      </c>
      <c r="K23" s="15">
        <f t="shared" si="3"/>
        <v>3.7589041095884568E-2</v>
      </c>
      <c r="L23" s="15">
        <f t="shared" ref="L23:L28" si="4">(K23/100*D23)*0.75</f>
        <v>845753.42465740268</v>
      </c>
      <c r="M23" s="14" t="s">
        <v>23</v>
      </c>
      <c r="N23" s="15" t="s">
        <v>24</v>
      </c>
      <c r="O23" s="18">
        <v>45681</v>
      </c>
      <c r="P23" s="18"/>
      <c r="Q23" s="14"/>
      <c r="R23" s="14"/>
      <c r="S23" s="14"/>
      <c r="T23" s="15">
        <f t="shared" ref="T23:T29" si="5">+U23+L23</f>
        <v>1127671.2328765369</v>
      </c>
      <c r="U23" s="15">
        <v>281917.80821913423</v>
      </c>
      <c r="W23" s="9">
        <v>45895</v>
      </c>
      <c r="X23" s="10">
        <v>0</v>
      </c>
    </row>
    <row r="24" spans="1:24" x14ac:dyDescent="0.4">
      <c r="A24" s="9">
        <v>46028</v>
      </c>
      <c r="B24" s="13">
        <v>0</v>
      </c>
      <c r="C24" s="14" t="str">
        <f t="shared" si="0"/>
        <v>Tbills &amp;OMO</v>
      </c>
      <c r="D24" s="15">
        <v>1000000000</v>
      </c>
      <c r="E24" s="16">
        <v>21.64</v>
      </c>
      <c r="F24" s="15">
        <f t="shared" si="1"/>
        <v>79.664328767123294</v>
      </c>
      <c r="G24" s="17">
        <v>45685</v>
      </c>
      <c r="H24" s="15">
        <v>21.6</v>
      </c>
      <c r="I24" s="15">
        <f t="shared" si="2"/>
        <v>79.701917808219179</v>
      </c>
      <c r="J24" s="18">
        <v>45685</v>
      </c>
      <c r="K24" s="15">
        <f t="shared" si="3"/>
        <v>3.7589041095884568E-2</v>
      </c>
      <c r="L24" s="15">
        <f t="shared" si="4"/>
        <v>281917.80821913423</v>
      </c>
      <c r="M24" s="14" t="s">
        <v>23</v>
      </c>
      <c r="N24" s="15" t="s">
        <v>24</v>
      </c>
      <c r="O24" s="18">
        <v>45681</v>
      </c>
      <c r="P24" s="18"/>
      <c r="Q24" s="14"/>
      <c r="R24" s="14"/>
      <c r="S24" s="14"/>
      <c r="T24" s="15">
        <f t="shared" si="5"/>
        <v>375890.41095884563</v>
      </c>
      <c r="U24" s="15">
        <v>93972.602739711409</v>
      </c>
      <c r="W24" s="9">
        <v>45902</v>
      </c>
      <c r="X24" s="10">
        <v>0</v>
      </c>
    </row>
    <row r="25" spans="1:24" x14ac:dyDescent="0.4">
      <c r="A25" s="9">
        <v>46028</v>
      </c>
      <c r="B25" s="13">
        <v>0</v>
      </c>
      <c r="C25" s="14" t="str">
        <f t="shared" si="0"/>
        <v>Tbills &amp;OMO</v>
      </c>
      <c r="D25" s="15">
        <v>1000000000</v>
      </c>
      <c r="E25" s="16">
        <v>21.64</v>
      </c>
      <c r="F25" s="15">
        <f t="shared" si="1"/>
        <v>79.664328767123294</v>
      </c>
      <c r="G25" s="17">
        <v>45685</v>
      </c>
      <c r="H25" s="15">
        <v>21.55</v>
      </c>
      <c r="I25" s="15">
        <f t="shared" si="2"/>
        <v>79.748904109589034</v>
      </c>
      <c r="J25" s="18">
        <v>45685</v>
      </c>
      <c r="K25" s="15">
        <f t="shared" si="3"/>
        <v>8.4575342465740277E-2</v>
      </c>
      <c r="L25" s="15">
        <f t="shared" si="4"/>
        <v>634315.06849305215</v>
      </c>
      <c r="M25" s="14" t="s">
        <v>23</v>
      </c>
      <c r="N25" s="15" t="s">
        <v>24</v>
      </c>
      <c r="O25" s="18">
        <v>45681</v>
      </c>
      <c r="P25" s="18"/>
      <c r="Q25" s="14"/>
      <c r="R25" s="14"/>
      <c r="S25" s="14"/>
      <c r="T25" s="15">
        <f t="shared" si="5"/>
        <v>845753.42465740279</v>
      </c>
      <c r="U25" s="15">
        <v>211438.3561643507</v>
      </c>
      <c r="W25" s="9">
        <v>45904</v>
      </c>
      <c r="X25" s="10">
        <v>0</v>
      </c>
    </row>
    <row r="26" spans="1:24" x14ac:dyDescent="0.4">
      <c r="A26" s="9">
        <v>45986</v>
      </c>
      <c r="B26" s="13">
        <v>0</v>
      </c>
      <c r="C26" s="14" t="str">
        <f t="shared" si="0"/>
        <v>Tbills &amp;OMO</v>
      </c>
      <c r="D26" s="15">
        <v>5000000000</v>
      </c>
      <c r="E26" s="16">
        <v>21.79</v>
      </c>
      <c r="F26" s="15">
        <f t="shared" si="1"/>
        <v>82.030712328767123</v>
      </c>
      <c r="G26" s="17">
        <v>45685</v>
      </c>
      <c r="H26" s="15">
        <v>21.75</v>
      </c>
      <c r="I26" s="15">
        <f t="shared" si="2"/>
        <v>82.063698630136983</v>
      </c>
      <c r="J26" s="18">
        <v>45685</v>
      </c>
      <c r="K26" s="15">
        <f t="shared" si="3"/>
        <v>3.2986301369859916E-2</v>
      </c>
      <c r="L26" s="15">
        <f t="shared" si="4"/>
        <v>1236986.3013697469</v>
      </c>
      <c r="M26" s="14" t="s">
        <v>23</v>
      </c>
      <c r="N26" s="15" t="s">
        <v>24</v>
      </c>
      <c r="O26" s="18">
        <v>45681</v>
      </c>
      <c r="P26" s="18"/>
      <c r="Q26" s="14"/>
      <c r="R26" s="14"/>
      <c r="S26" s="14"/>
      <c r="T26" s="15">
        <f t="shared" si="5"/>
        <v>1649315.0684929958</v>
      </c>
      <c r="U26" s="15">
        <v>412328.76712324895</v>
      </c>
      <c r="W26" s="9">
        <v>45911</v>
      </c>
      <c r="X26" s="10">
        <v>0</v>
      </c>
    </row>
    <row r="27" spans="1:24" s="14" customFormat="1" x14ac:dyDescent="0.4">
      <c r="A27" s="9">
        <v>46028</v>
      </c>
      <c r="B27" s="13">
        <v>0</v>
      </c>
      <c r="C27" s="14" t="str">
        <f t="shared" si="0"/>
        <v>Tbills &amp;OMO</v>
      </c>
      <c r="D27" s="15">
        <v>5000000000</v>
      </c>
      <c r="E27" s="16">
        <v>21.59</v>
      </c>
      <c r="F27" s="15">
        <f t="shared" si="1"/>
        <v>79.71131506849315</v>
      </c>
      <c r="G27" s="17">
        <v>45685</v>
      </c>
      <c r="H27" s="15">
        <v>21.55</v>
      </c>
      <c r="I27" s="15">
        <f t="shared" si="2"/>
        <v>79.748904109589034</v>
      </c>
      <c r="J27" s="18">
        <v>45685</v>
      </c>
      <c r="K27" s="15">
        <f t="shared" si="3"/>
        <v>3.7589041095884568E-2</v>
      </c>
      <c r="L27" s="15">
        <f t="shared" si="4"/>
        <v>1409589.0410956712</v>
      </c>
      <c r="M27" s="14" t="s">
        <v>23</v>
      </c>
      <c r="N27" s="15" t="s">
        <v>24</v>
      </c>
      <c r="O27" s="18">
        <v>45681</v>
      </c>
      <c r="P27" s="18"/>
      <c r="T27" s="15">
        <f t="shared" si="5"/>
        <v>1879452.0547942284</v>
      </c>
      <c r="U27" s="15">
        <f>+L27/0.75*0.25</f>
        <v>469863.0136985571</v>
      </c>
      <c r="W27" s="9">
        <v>45923</v>
      </c>
      <c r="X27" s="10">
        <v>0</v>
      </c>
    </row>
    <row r="28" spans="1:24" s="14" customFormat="1" x14ac:dyDescent="0.4">
      <c r="A28" s="9">
        <v>46028</v>
      </c>
      <c r="B28" s="13">
        <v>0</v>
      </c>
      <c r="C28" s="14" t="str">
        <f t="shared" si="0"/>
        <v>Tbills &amp;OMO</v>
      </c>
      <c r="D28" s="15">
        <v>500000000</v>
      </c>
      <c r="E28" s="16">
        <v>21.2</v>
      </c>
      <c r="F28" s="15">
        <f t="shared" si="1"/>
        <v>80.426301369863012</v>
      </c>
      <c r="G28" s="17">
        <v>45691</v>
      </c>
      <c r="H28" s="15">
        <v>21.1</v>
      </c>
      <c r="I28" s="15">
        <f t="shared" si="2"/>
        <v>80.518630136986303</v>
      </c>
      <c r="J28" s="18">
        <v>45691</v>
      </c>
      <c r="K28" s="15">
        <f t="shared" si="3"/>
        <v>9.23287671232913E-2</v>
      </c>
      <c r="L28" s="15">
        <f t="shared" si="4"/>
        <v>346232.87671234237</v>
      </c>
      <c r="M28" s="14" t="s">
        <v>23</v>
      </c>
      <c r="N28" s="15" t="s">
        <v>24</v>
      </c>
      <c r="O28" s="18">
        <v>45688</v>
      </c>
      <c r="P28" s="18"/>
      <c r="T28" s="15">
        <f t="shared" si="5"/>
        <v>461643.83561645652</v>
      </c>
      <c r="U28" s="15">
        <f>+L28/0.75*0.25</f>
        <v>115410.95890411413</v>
      </c>
      <c r="W28" s="9">
        <v>45925</v>
      </c>
      <c r="X28" s="10">
        <v>0</v>
      </c>
    </row>
    <row r="29" spans="1:24" s="14" customFormat="1" x14ac:dyDescent="0.4">
      <c r="A29" s="9">
        <v>48714</v>
      </c>
      <c r="B29" s="13">
        <f>+VLOOKUP(A29,$W$2:$X$92,2,FALSE)</f>
        <v>0.19889999999999999</v>
      </c>
      <c r="C29" s="14" t="str">
        <f t="shared" si="0"/>
        <v>Bond</v>
      </c>
      <c r="D29" s="15">
        <v>202000000</v>
      </c>
      <c r="E29" s="16">
        <v>0</v>
      </c>
      <c r="F29" s="15">
        <v>94.49</v>
      </c>
      <c r="G29" s="17">
        <v>45671</v>
      </c>
      <c r="H29" s="15">
        <v>0</v>
      </c>
      <c r="I29" s="15">
        <v>94.68</v>
      </c>
      <c r="J29" s="18">
        <v>45671</v>
      </c>
      <c r="K29" s="15">
        <f t="shared" si="3"/>
        <v>0.19000000000001194</v>
      </c>
      <c r="L29" s="15">
        <f>((K29/100*D29)-0.02/100*D29)*0.75</f>
        <v>257550.0000000181</v>
      </c>
      <c r="M29" s="14" t="s">
        <v>23</v>
      </c>
      <c r="N29" s="15" t="s">
        <v>24</v>
      </c>
      <c r="O29" s="18">
        <v>45670</v>
      </c>
      <c r="P29" s="18"/>
      <c r="T29" s="15">
        <f t="shared" si="5"/>
        <v>343400.00000002416</v>
      </c>
      <c r="U29" s="15">
        <f>+L29/0.75*0.25</f>
        <v>85850.000000006039</v>
      </c>
      <c r="W29" s="9">
        <v>45930</v>
      </c>
      <c r="X29" s="10">
        <v>0</v>
      </c>
    </row>
    <row r="30" spans="1:24" s="14" customFormat="1" x14ac:dyDescent="0.4">
      <c r="B30" s="13"/>
      <c r="D30" s="15"/>
      <c r="E30" s="16"/>
      <c r="F30" s="15"/>
      <c r="G30" s="17"/>
      <c r="H30" s="15"/>
      <c r="I30" s="15"/>
      <c r="J30" s="18"/>
      <c r="K30" s="15"/>
      <c r="N30" s="15"/>
      <c r="O30" s="18"/>
      <c r="P30" s="18"/>
      <c r="T30" s="15"/>
      <c r="U30" s="15"/>
      <c r="W30" s="9">
        <v>45937</v>
      </c>
      <c r="X30" s="10">
        <v>0</v>
      </c>
    </row>
    <row r="31" spans="1:24" s="14" customFormat="1" x14ac:dyDescent="0.4">
      <c r="B31" s="13"/>
      <c r="D31" s="15">
        <f>SUM(D6:D30)</f>
        <v>79402000000</v>
      </c>
      <c r="E31" s="16"/>
      <c r="F31" s="15"/>
      <c r="G31" s="17"/>
      <c r="H31" s="15"/>
      <c r="I31" s="15"/>
      <c r="J31" s="18"/>
      <c r="K31" s="15"/>
      <c r="L31" s="15">
        <f>SUM(L6:L29)</f>
        <v>99609678.219177738</v>
      </c>
      <c r="N31" s="15"/>
      <c r="O31" s="18"/>
      <c r="P31" s="18"/>
      <c r="T31" s="15"/>
      <c r="U31" s="15"/>
      <c r="W31" s="9">
        <v>45939</v>
      </c>
      <c r="X31" s="10">
        <v>0</v>
      </c>
    </row>
    <row r="32" spans="1:24" s="14" customFormat="1" x14ac:dyDescent="0.4">
      <c r="A32" s="1"/>
      <c r="B32" s="2"/>
      <c r="C32" s="1"/>
      <c r="D32" s="3"/>
      <c r="E32" s="4"/>
      <c r="F32" s="3"/>
      <c r="G32" s="5"/>
      <c r="H32" s="3"/>
      <c r="I32" s="3"/>
      <c r="J32" s="6"/>
      <c r="K32" s="3"/>
      <c r="L32" s="3"/>
      <c r="M32" s="1"/>
      <c r="N32" s="3"/>
      <c r="O32" s="6"/>
      <c r="P32" s="6"/>
      <c r="Q32" s="1"/>
      <c r="R32" s="1"/>
      <c r="S32" s="1"/>
      <c r="T32" s="3"/>
      <c r="U32" s="3"/>
      <c r="W32" s="9">
        <v>45953</v>
      </c>
      <c r="X32" s="10">
        <v>0</v>
      </c>
    </row>
    <row r="33" spans="1:24" s="14" customFormat="1" x14ac:dyDescent="0.4">
      <c r="A33" s="1"/>
      <c r="B33" s="2"/>
      <c r="C33" s="1"/>
      <c r="D33" s="3"/>
      <c r="E33" s="4"/>
      <c r="F33" s="3"/>
      <c r="G33" s="5"/>
      <c r="H33" s="3"/>
      <c r="I33" s="3"/>
      <c r="J33" s="6"/>
      <c r="K33" s="3"/>
      <c r="L33" s="3"/>
      <c r="M33" s="1"/>
      <c r="N33" s="3"/>
      <c r="O33" s="6"/>
      <c r="P33" s="6"/>
      <c r="Q33" s="1"/>
      <c r="R33" s="1"/>
      <c r="S33" s="1"/>
      <c r="T33" s="3"/>
      <c r="U33" s="3"/>
      <c r="W33" s="9">
        <v>45965</v>
      </c>
      <c r="X33" s="10">
        <v>0</v>
      </c>
    </row>
    <row r="34" spans="1:24" s="14" customFormat="1" x14ac:dyDescent="0.4">
      <c r="A34" s="1" t="s">
        <v>3</v>
      </c>
      <c r="B34" s="2" t="s">
        <v>4</v>
      </c>
      <c r="C34" s="1" t="s">
        <v>5</v>
      </c>
      <c r="D34" s="3" t="s">
        <v>6</v>
      </c>
      <c r="E34" s="4" t="s">
        <v>7</v>
      </c>
      <c r="F34" s="3" t="s">
        <v>8</v>
      </c>
      <c r="G34" s="6" t="s">
        <v>9</v>
      </c>
      <c r="H34" s="3" t="s">
        <v>10</v>
      </c>
      <c r="I34" s="3" t="s">
        <v>11</v>
      </c>
      <c r="J34" s="6" t="s">
        <v>9</v>
      </c>
      <c r="K34" s="3" t="s">
        <v>12</v>
      </c>
      <c r="L34" s="3" t="s">
        <v>13</v>
      </c>
      <c r="M34" s="1" t="s">
        <v>14</v>
      </c>
      <c r="N34" s="3" t="s">
        <v>15</v>
      </c>
      <c r="O34" s="6" t="s">
        <v>16</v>
      </c>
      <c r="P34" s="6" t="s">
        <v>17</v>
      </c>
      <c r="Q34" s="1" t="s">
        <v>18</v>
      </c>
      <c r="R34" s="1" t="s">
        <v>19</v>
      </c>
      <c r="S34" s="1" t="s">
        <v>20</v>
      </c>
      <c r="T34" s="3" t="s">
        <v>21</v>
      </c>
      <c r="U34" s="3" t="s">
        <v>22</v>
      </c>
      <c r="W34" s="9">
        <v>45972</v>
      </c>
      <c r="X34" s="10">
        <v>0</v>
      </c>
    </row>
    <row r="35" spans="1:24" s="14" customFormat="1" x14ac:dyDescent="0.4">
      <c r="A35" s="9">
        <v>46044</v>
      </c>
      <c r="B35" s="20">
        <v>0</v>
      </c>
      <c r="C35" s="14" t="str">
        <f>+IF(B35&gt;0.01%,"Bond","Tbills &amp;OMO")</f>
        <v>Tbills &amp;OMO</v>
      </c>
      <c r="D35" s="19">
        <v>500000000</v>
      </c>
      <c r="E35" s="21">
        <v>19.84</v>
      </c>
      <c r="F35" s="19">
        <f>IF(B35=0,PRICEDISC(G35,A35,E35/100,100,1),PRICE(G35,A35,B35,E35/100,100,1))</f>
        <v>81.029698630136991</v>
      </c>
      <c r="G35" s="22">
        <v>45695</v>
      </c>
      <c r="H35" s="19">
        <v>19.399999999999999</v>
      </c>
      <c r="I35" s="19">
        <f>IF(B35=0,PRICEDISC(J35,A35,H35/100,100,1),PRICE(J35,A35,B35,H35/100,100,1))</f>
        <v>81.450410958904115</v>
      </c>
      <c r="J35" s="18">
        <v>45695</v>
      </c>
      <c r="K35" s="19">
        <f>I35-F35</f>
        <v>0.42071232876712372</v>
      </c>
      <c r="L35" s="19">
        <f>(K35/100*D35)</f>
        <v>2103561.6438356186</v>
      </c>
      <c r="M35" s="14" t="s">
        <v>23</v>
      </c>
      <c r="N35" s="19" t="s">
        <v>26</v>
      </c>
      <c r="O35" s="18">
        <v>45693</v>
      </c>
      <c r="P35" s="18"/>
      <c r="T35" s="15"/>
      <c r="U35" s="15"/>
      <c r="W35" s="9">
        <v>45967</v>
      </c>
      <c r="X35" s="10">
        <v>0</v>
      </c>
    </row>
    <row r="36" spans="1:24" s="14" customFormat="1" x14ac:dyDescent="0.4">
      <c r="A36" s="9">
        <v>46044</v>
      </c>
      <c r="B36" s="20">
        <v>0</v>
      </c>
      <c r="C36" s="14" t="str">
        <f t="shared" ref="C36:C64" si="6">+IF(B36&gt;0.01%,"Bond","Tbills &amp;OMO")</f>
        <v>Tbills &amp;OMO</v>
      </c>
      <c r="D36" s="19">
        <v>1500000000</v>
      </c>
      <c r="E36" s="21">
        <v>19.850000000000001</v>
      </c>
      <c r="F36" s="19">
        <f t="shared" ref="F36:F64" si="7">IF(B36=0,PRICEDISC(G36,A36,E36/100,100,1),PRICE(G36,A36,B36,E36/100,100,1))</f>
        <v>81.020136986301367</v>
      </c>
      <c r="G36" s="22">
        <v>45695</v>
      </c>
      <c r="H36" s="19">
        <v>19.5</v>
      </c>
      <c r="I36" s="19">
        <f t="shared" ref="I36:I64" si="8">IF(B36=0,PRICEDISC(J36,A36,H36/100,100,1),PRICE(J36,A36,B36,H36/100,100,1))</f>
        <v>81.354794520547941</v>
      </c>
      <c r="J36" s="18">
        <v>45695</v>
      </c>
      <c r="K36" s="19">
        <f t="shared" ref="K36:K64" si="9">I36-F36</f>
        <v>0.33465753424657407</v>
      </c>
      <c r="L36" s="19">
        <f>(K36/100*D36)</f>
        <v>5019863.0136986114</v>
      </c>
      <c r="M36" s="14" t="s">
        <v>23</v>
      </c>
      <c r="N36" s="19" t="s">
        <v>26</v>
      </c>
      <c r="O36" s="18">
        <v>45693</v>
      </c>
      <c r="P36" s="18"/>
      <c r="T36" s="15"/>
      <c r="U36" s="15"/>
      <c r="W36" s="9">
        <v>45981</v>
      </c>
      <c r="X36" s="10">
        <v>0</v>
      </c>
    </row>
    <row r="37" spans="1:24" s="14" customFormat="1" x14ac:dyDescent="0.4">
      <c r="A37" s="9">
        <v>46058</v>
      </c>
      <c r="B37" s="20">
        <v>0</v>
      </c>
      <c r="C37" s="14" t="str">
        <f t="shared" si="6"/>
        <v>Tbills &amp;OMO</v>
      </c>
      <c r="D37" s="19">
        <v>1000000000</v>
      </c>
      <c r="E37" s="21">
        <v>20.21</v>
      </c>
      <c r="F37" s="19">
        <f t="shared" si="7"/>
        <v>79.845369863013701</v>
      </c>
      <c r="G37" s="22">
        <v>45694</v>
      </c>
      <c r="H37" s="19">
        <v>19</v>
      </c>
      <c r="I37" s="19">
        <f t="shared" si="8"/>
        <v>81.052054794520544</v>
      </c>
      <c r="J37" s="18">
        <v>45694</v>
      </c>
      <c r="K37" s="19">
        <f t="shared" si="9"/>
        <v>1.2066849315068424</v>
      </c>
      <c r="L37" s="19">
        <f>(K37/100*D37)</f>
        <v>12066849.315068424</v>
      </c>
      <c r="M37" s="14" t="s">
        <v>23</v>
      </c>
      <c r="N37" s="19" t="s">
        <v>26</v>
      </c>
      <c r="O37" s="18">
        <v>45693</v>
      </c>
      <c r="P37" s="18"/>
      <c r="T37" s="15"/>
      <c r="U37" s="15"/>
      <c r="W37" s="9">
        <v>45986</v>
      </c>
      <c r="X37" s="10">
        <v>0</v>
      </c>
    </row>
    <row r="38" spans="1:24" s="14" customFormat="1" x14ac:dyDescent="0.4">
      <c r="A38" s="9">
        <v>47900</v>
      </c>
      <c r="B38" s="13">
        <f>+VLOOKUP(A38,$W$2:$X$92,2,FALSE)</f>
        <v>0.185</v>
      </c>
      <c r="C38" s="14" t="str">
        <f t="shared" si="6"/>
        <v>Bond</v>
      </c>
      <c r="D38" s="19">
        <v>2100000000</v>
      </c>
      <c r="E38" s="21">
        <v>22.2</v>
      </c>
      <c r="F38" s="19">
        <f t="shared" si="7"/>
        <v>88.228220098084947</v>
      </c>
      <c r="G38" s="22">
        <v>45695</v>
      </c>
      <c r="H38" s="19">
        <v>22.15</v>
      </c>
      <c r="I38" s="19">
        <f t="shared" si="8"/>
        <v>88.372578538841267</v>
      </c>
      <c r="J38" s="18">
        <v>45695</v>
      </c>
      <c r="K38" s="19">
        <f t="shared" si="9"/>
        <v>0.14435844075632076</v>
      </c>
      <c r="L38" s="19">
        <f>((K38/100*D38)-0.02/100*D38)</f>
        <v>2611527.2558827358</v>
      </c>
      <c r="M38" s="14" t="s">
        <v>23</v>
      </c>
      <c r="N38" s="19" t="s">
        <v>27</v>
      </c>
      <c r="O38" s="18">
        <v>45693</v>
      </c>
      <c r="P38" s="18"/>
      <c r="T38" s="15"/>
      <c r="U38" s="15"/>
      <c r="W38" s="9">
        <v>45993</v>
      </c>
      <c r="X38" s="10">
        <v>0</v>
      </c>
    </row>
    <row r="39" spans="1:24" s="14" customFormat="1" x14ac:dyDescent="0.4">
      <c r="A39" s="9">
        <v>46058</v>
      </c>
      <c r="B39" s="20">
        <v>0</v>
      </c>
      <c r="C39" s="14" t="str">
        <f t="shared" si="6"/>
        <v>Tbills &amp;OMO</v>
      </c>
      <c r="D39" s="19">
        <v>500000000</v>
      </c>
      <c r="E39" s="21">
        <v>19.25</v>
      </c>
      <c r="F39" s="19">
        <f t="shared" si="7"/>
        <v>80.802739726027397</v>
      </c>
      <c r="G39" s="22">
        <v>45694</v>
      </c>
      <c r="H39" s="19">
        <v>19.2</v>
      </c>
      <c r="I39" s="19">
        <f t="shared" si="8"/>
        <v>80.852602739726024</v>
      </c>
      <c r="J39" s="18">
        <v>45694</v>
      </c>
      <c r="K39" s="19">
        <f t="shared" si="9"/>
        <v>4.9863013698626446E-2</v>
      </c>
      <c r="L39" s="19">
        <f>(K39/100*D39)*0.75</f>
        <v>186986.30136984918</v>
      </c>
      <c r="M39" s="14" t="s">
        <v>23</v>
      </c>
      <c r="N39" s="19" t="s">
        <v>26</v>
      </c>
      <c r="O39" s="18">
        <v>45693</v>
      </c>
      <c r="P39" s="18"/>
      <c r="T39" s="15">
        <f>+U39+L39</f>
        <v>249315.06849313225</v>
      </c>
      <c r="U39" s="15">
        <f>+L39/0.75*0.25</f>
        <v>62328.767123283062</v>
      </c>
      <c r="W39" s="9">
        <v>45995</v>
      </c>
      <c r="X39" s="10">
        <v>0</v>
      </c>
    </row>
    <row r="40" spans="1:24" s="14" customFormat="1" x14ac:dyDescent="0.4">
      <c r="A40" s="9">
        <v>46058</v>
      </c>
      <c r="B40" s="20">
        <v>0</v>
      </c>
      <c r="C40" s="14" t="str">
        <f t="shared" si="6"/>
        <v>Tbills &amp;OMO</v>
      </c>
      <c r="D40" s="19">
        <v>1000000000</v>
      </c>
      <c r="E40" s="21">
        <v>20.21</v>
      </c>
      <c r="F40" s="19">
        <f t="shared" si="7"/>
        <v>79.845369863013701</v>
      </c>
      <c r="G40" s="22">
        <v>45694</v>
      </c>
      <c r="H40" s="19">
        <v>19</v>
      </c>
      <c r="I40" s="19">
        <f t="shared" si="8"/>
        <v>81.052054794520544</v>
      </c>
      <c r="J40" s="18">
        <v>45694</v>
      </c>
      <c r="K40" s="19">
        <f t="shared" si="9"/>
        <v>1.2066849315068424</v>
      </c>
      <c r="L40" s="19">
        <f>(K40/100*D40)*0.1</f>
        <v>1206684.9315068424</v>
      </c>
      <c r="M40" s="14" t="s">
        <v>23</v>
      </c>
      <c r="N40" s="19" t="s">
        <v>26</v>
      </c>
      <c r="O40" s="18">
        <v>45693</v>
      </c>
      <c r="P40" s="18"/>
      <c r="T40" s="15"/>
      <c r="U40" s="15"/>
      <c r="W40" s="9">
        <v>46000</v>
      </c>
      <c r="X40" s="10">
        <v>0</v>
      </c>
    </row>
    <row r="41" spans="1:24" s="14" customFormat="1" x14ac:dyDescent="0.4">
      <c r="A41" s="9">
        <v>46058</v>
      </c>
      <c r="B41" s="20">
        <v>0</v>
      </c>
      <c r="C41" s="14" t="str">
        <f t="shared" si="6"/>
        <v>Tbills &amp;OMO</v>
      </c>
      <c r="D41" s="19">
        <v>15000000000</v>
      </c>
      <c r="E41" s="21">
        <v>20.29</v>
      </c>
      <c r="F41" s="19">
        <f t="shared" si="7"/>
        <v>79.765589041095893</v>
      </c>
      <c r="G41" s="22">
        <v>45694</v>
      </c>
      <c r="H41" s="19">
        <v>18.899999999999999</v>
      </c>
      <c r="I41" s="19">
        <f t="shared" si="8"/>
        <v>81.151780821917811</v>
      </c>
      <c r="J41" s="18">
        <v>45694</v>
      </c>
      <c r="K41" s="19">
        <f t="shared" si="9"/>
        <v>1.3861917808219175</v>
      </c>
      <c r="L41" s="19">
        <f>(K41/100*D41)*0.09</f>
        <v>18713589.041095886</v>
      </c>
      <c r="M41" s="14" t="s">
        <v>23</v>
      </c>
      <c r="N41" s="19" t="s">
        <v>26</v>
      </c>
      <c r="O41" s="18">
        <v>45694</v>
      </c>
      <c r="P41" s="18"/>
      <c r="T41" s="15"/>
      <c r="U41" s="15"/>
      <c r="W41" s="9">
        <v>46002</v>
      </c>
      <c r="X41" s="10">
        <v>0</v>
      </c>
    </row>
    <row r="42" spans="1:24" s="14" customFormat="1" x14ac:dyDescent="0.4">
      <c r="A42" s="9">
        <v>46044</v>
      </c>
      <c r="B42" s="20">
        <v>0</v>
      </c>
      <c r="C42" s="14" t="str">
        <f t="shared" si="6"/>
        <v>Tbills &amp;OMO</v>
      </c>
      <c r="D42" s="19">
        <v>1500000000</v>
      </c>
      <c r="E42" s="21">
        <v>19.489999999999998</v>
      </c>
      <c r="F42" s="19">
        <f t="shared" si="7"/>
        <v>81.310958904109583</v>
      </c>
      <c r="G42" s="22">
        <v>45694</v>
      </c>
      <c r="H42" s="19">
        <v>19</v>
      </c>
      <c r="I42" s="19">
        <f t="shared" si="8"/>
        <v>81.780821917808225</v>
      </c>
      <c r="J42" s="18">
        <v>45694</v>
      </c>
      <c r="K42" s="19">
        <f t="shared" si="9"/>
        <v>0.46986301369864236</v>
      </c>
      <c r="L42" s="19">
        <f>(K42/100*D42)*0.1</f>
        <v>704794.52054796356</v>
      </c>
      <c r="M42" s="14" t="s">
        <v>23</v>
      </c>
      <c r="N42" s="19" t="s">
        <v>26</v>
      </c>
      <c r="O42" s="18">
        <v>45693</v>
      </c>
      <c r="P42" s="18"/>
      <c r="T42" s="15"/>
      <c r="U42" s="15"/>
      <c r="W42" s="9">
        <v>46007</v>
      </c>
      <c r="X42" s="10">
        <v>0</v>
      </c>
    </row>
    <row r="43" spans="1:24" s="14" customFormat="1" x14ac:dyDescent="0.4">
      <c r="A43" s="9">
        <v>45993</v>
      </c>
      <c r="B43" s="20">
        <v>0</v>
      </c>
      <c r="C43" s="14" t="str">
        <f t="shared" si="6"/>
        <v>Tbills &amp;OMO</v>
      </c>
      <c r="D43" s="19">
        <v>500000000</v>
      </c>
      <c r="E43" s="21">
        <v>19.989999999999998</v>
      </c>
      <c r="F43" s="19">
        <f t="shared" si="7"/>
        <v>83.679397260273973</v>
      </c>
      <c r="G43" s="22">
        <v>45695</v>
      </c>
      <c r="H43" s="19">
        <v>19.53</v>
      </c>
      <c r="I43" s="19">
        <f t="shared" si="8"/>
        <v>84.054958904109583</v>
      </c>
      <c r="J43" s="18">
        <v>45695</v>
      </c>
      <c r="K43" s="19">
        <f t="shared" si="9"/>
        <v>0.37556164383560997</v>
      </c>
      <c r="L43" s="19">
        <f>(K43/100*D43)*0.1</f>
        <v>187780.82191780501</v>
      </c>
      <c r="M43" s="14" t="s">
        <v>23</v>
      </c>
      <c r="N43" s="19" t="s">
        <v>26</v>
      </c>
      <c r="O43" s="18">
        <v>45695</v>
      </c>
      <c r="P43" s="18"/>
      <c r="T43" s="15"/>
      <c r="U43" s="15"/>
      <c r="W43" s="9">
        <v>46014</v>
      </c>
      <c r="X43" s="10">
        <v>0</v>
      </c>
    </row>
    <row r="44" spans="1:24" s="14" customFormat="1" x14ac:dyDescent="0.4">
      <c r="A44" s="9">
        <v>47900</v>
      </c>
      <c r="B44" s="13">
        <f>+VLOOKUP(A44,$W$2:$X$92,2,FALSE)</f>
        <v>0.185</v>
      </c>
      <c r="C44" s="14" t="str">
        <f t="shared" si="6"/>
        <v>Bond</v>
      </c>
      <c r="D44" s="15">
        <v>1000000000</v>
      </c>
      <c r="E44" s="16">
        <v>20.77</v>
      </c>
      <c r="F44" s="19">
        <f t="shared" si="7"/>
        <v>92.586312426886565</v>
      </c>
      <c r="G44" s="17">
        <v>45708</v>
      </c>
      <c r="H44" s="15">
        <v>20.7</v>
      </c>
      <c r="I44" s="19">
        <f t="shared" si="8"/>
        <v>92.802444927032965</v>
      </c>
      <c r="J44" s="18">
        <v>45708</v>
      </c>
      <c r="K44" s="19">
        <f t="shared" si="9"/>
        <v>0.21613250014640073</v>
      </c>
      <c r="L44" s="19">
        <f>((K44/100*D44)-0.02/100*D44)</f>
        <v>1961325.0014640074</v>
      </c>
      <c r="M44" s="14" t="s">
        <v>23</v>
      </c>
      <c r="N44" s="15" t="s">
        <v>27</v>
      </c>
      <c r="O44" s="18">
        <v>45706</v>
      </c>
      <c r="P44" s="18"/>
      <c r="T44" s="15"/>
      <c r="U44" s="15"/>
      <c r="W44" s="9">
        <v>46016</v>
      </c>
      <c r="X44" s="10">
        <v>0</v>
      </c>
    </row>
    <row r="45" spans="1:24" s="14" customFormat="1" x14ac:dyDescent="0.4">
      <c r="A45" s="9">
        <v>47900</v>
      </c>
      <c r="B45" s="13">
        <f>+VLOOKUP(A45,$W$2:$X$92,2,FALSE)</f>
        <v>0.185</v>
      </c>
      <c r="C45" s="14" t="str">
        <f t="shared" si="6"/>
        <v>Bond</v>
      </c>
      <c r="D45" s="15">
        <v>1000000000</v>
      </c>
      <c r="E45" s="16">
        <v>20.8</v>
      </c>
      <c r="F45" s="19">
        <f t="shared" si="7"/>
        <v>92.493913528655767</v>
      </c>
      <c r="G45" s="17">
        <v>45708</v>
      </c>
      <c r="H45" s="15">
        <v>20.7</v>
      </c>
      <c r="I45" s="19">
        <f t="shared" si="8"/>
        <v>92.802444927032965</v>
      </c>
      <c r="J45" s="18">
        <v>45708</v>
      </c>
      <c r="K45" s="19">
        <f t="shared" si="9"/>
        <v>0.30853139837719823</v>
      </c>
      <c r="L45" s="19">
        <f>((K45/100*D45)-0.02/100*D45)</f>
        <v>2885313.9837719826</v>
      </c>
      <c r="M45" s="14" t="s">
        <v>23</v>
      </c>
      <c r="N45" s="15" t="s">
        <v>27</v>
      </c>
      <c r="O45" s="18">
        <v>45706</v>
      </c>
      <c r="P45" s="18"/>
      <c r="T45" s="15"/>
      <c r="U45" s="15"/>
      <c r="W45" s="8">
        <v>46019</v>
      </c>
      <c r="X45" s="11">
        <v>0.15742999999999999</v>
      </c>
    </row>
    <row r="46" spans="1:24" s="14" customFormat="1" x14ac:dyDescent="0.4">
      <c r="A46" s="9">
        <v>46072</v>
      </c>
      <c r="B46" s="20">
        <v>0</v>
      </c>
      <c r="C46" s="14" t="str">
        <f t="shared" si="6"/>
        <v>Tbills &amp;OMO</v>
      </c>
      <c r="D46" s="15">
        <v>4000000000</v>
      </c>
      <c r="E46" s="16">
        <v>18.04</v>
      </c>
      <c r="F46" s="19">
        <f t="shared" si="7"/>
        <v>82.009424657534254</v>
      </c>
      <c r="G46" s="17">
        <v>45708</v>
      </c>
      <c r="H46" s="15">
        <v>18</v>
      </c>
      <c r="I46" s="19">
        <f t="shared" si="8"/>
        <v>82.049315068493144</v>
      </c>
      <c r="J46" s="18">
        <v>45708</v>
      </c>
      <c r="K46" s="19">
        <f t="shared" si="9"/>
        <v>3.9890410958889788E-2</v>
      </c>
      <c r="L46" s="19">
        <f>(K46/100*D46)</f>
        <v>1595616.4383555916</v>
      </c>
      <c r="M46" s="14" t="s">
        <v>23</v>
      </c>
      <c r="N46" s="15" t="s">
        <v>26</v>
      </c>
      <c r="O46" s="18">
        <v>45707</v>
      </c>
      <c r="P46" s="18"/>
      <c r="T46" s="15"/>
      <c r="U46" s="15"/>
      <c r="W46" s="9">
        <v>46021</v>
      </c>
      <c r="X46" s="10">
        <v>0</v>
      </c>
    </row>
    <row r="47" spans="1:24" s="14" customFormat="1" x14ac:dyDescent="0.4">
      <c r="A47" s="9">
        <v>46072</v>
      </c>
      <c r="B47" s="20">
        <v>0</v>
      </c>
      <c r="C47" s="14" t="str">
        <f t="shared" si="6"/>
        <v>Tbills &amp;OMO</v>
      </c>
      <c r="D47" s="15">
        <v>1000000000</v>
      </c>
      <c r="E47" s="16">
        <v>18.09</v>
      </c>
      <c r="F47" s="19">
        <f t="shared" si="7"/>
        <v>81.959561643835613</v>
      </c>
      <c r="G47" s="17">
        <v>45708</v>
      </c>
      <c r="H47" s="15">
        <v>18</v>
      </c>
      <c r="I47" s="19">
        <f t="shared" si="8"/>
        <v>82.049315068493144</v>
      </c>
      <c r="J47" s="18">
        <v>45708</v>
      </c>
      <c r="K47" s="19">
        <f t="shared" si="9"/>
        <v>8.9753424657530445E-2</v>
      </c>
      <c r="L47" s="19">
        <f>(K47/100*D47)</f>
        <v>897534.24657530442</v>
      </c>
      <c r="M47" s="14" t="s">
        <v>23</v>
      </c>
      <c r="N47" s="15" t="s">
        <v>26</v>
      </c>
      <c r="O47" s="18">
        <v>45707</v>
      </c>
      <c r="P47" s="18"/>
      <c r="T47" s="15"/>
      <c r="U47" s="15"/>
      <c r="W47" s="9">
        <v>46028</v>
      </c>
      <c r="X47" s="10">
        <v>0</v>
      </c>
    </row>
    <row r="48" spans="1:24" s="14" customFormat="1" x14ac:dyDescent="0.4">
      <c r="A48" s="9">
        <v>46072</v>
      </c>
      <c r="B48" s="20">
        <v>0</v>
      </c>
      <c r="C48" s="14" t="str">
        <f t="shared" si="6"/>
        <v>Tbills &amp;OMO</v>
      </c>
      <c r="D48" s="15">
        <v>1000000000</v>
      </c>
      <c r="E48" s="16">
        <v>18.02</v>
      </c>
      <c r="F48" s="19">
        <f t="shared" si="7"/>
        <v>82.029369863013699</v>
      </c>
      <c r="G48" s="17">
        <v>45708</v>
      </c>
      <c r="H48" s="15">
        <v>18</v>
      </c>
      <c r="I48" s="19">
        <f t="shared" si="8"/>
        <v>82.049315068493144</v>
      </c>
      <c r="J48" s="18">
        <v>45708</v>
      </c>
      <c r="K48" s="19">
        <f t="shared" si="9"/>
        <v>1.9945205479444894E-2</v>
      </c>
      <c r="L48" s="19">
        <f>(K48/100*D48)</f>
        <v>199452.05479444895</v>
      </c>
      <c r="M48" s="14" t="s">
        <v>23</v>
      </c>
      <c r="N48" s="15" t="s">
        <v>26</v>
      </c>
      <c r="O48" s="18">
        <v>45707</v>
      </c>
      <c r="P48" s="18"/>
      <c r="T48" s="15"/>
      <c r="U48" s="15"/>
      <c r="W48" s="9">
        <v>46030</v>
      </c>
      <c r="X48" s="10">
        <v>0</v>
      </c>
    </row>
    <row r="49" spans="1:28" s="14" customFormat="1" x14ac:dyDescent="0.4">
      <c r="A49" s="9">
        <v>46072</v>
      </c>
      <c r="B49" s="20">
        <v>0</v>
      </c>
      <c r="C49" s="14" t="str">
        <f t="shared" si="6"/>
        <v>Tbills &amp;OMO</v>
      </c>
      <c r="D49" s="15">
        <v>1000000000</v>
      </c>
      <c r="E49" s="16">
        <v>18.39</v>
      </c>
      <c r="F49" s="19">
        <f t="shared" si="7"/>
        <v>81.66038356164384</v>
      </c>
      <c r="G49" s="17">
        <v>45708</v>
      </c>
      <c r="H49" s="15">
        <v>18</v>
      </c>
      <c r="I49" s="19">
        <f t="shared" si="8"/>
        <v>82.049315068493144</v>
      </c>
      <c r="J49" s="18">
        <v>45708</v>
      </c>
      <c r="K49" s="19">
        <f t="shared" si="9"/>
        <v>0.38893150684930333</v>
      </c>
      <c r="L49" s="19">
        <f>(K49/100*D49)</f>
        <v>3889315.0684930333</v>
      </c>
      <c r="M49" s="14" t="s">
        <v>23</v>
      </c>
      <c r="N49" s="15" t="s">
        <v>26</v>
      </c>
      <c r="O49" s="18">
        <v>45707</v>
      </c>
      <c r="P49" s="18"/>
      <c r="T49" s="15"/>
      <c r="U49" s="15"/>
      <c r="W49" s="9">
        <v>46035</v>
      </c>
      <c r="X49" s="10">
        <v>0</v>
      </c>
    </row>
    <row r="50" spans="1:28" s="14" customFormat="1" x14ac:dyDescent="0.4">
      <c r="A50" s="9">
        <v>46072</v>
      </c>
      <c r="B50" s="20">
        <v>0</v>
      </c>
      <c r="C50" s="14" t="str">
        <f t="shared" si="6"/>
        <v>Tbills &amp;OMO</v>
      </c>
      <c r="D50" s="15">
        <v>10000000000</v>
      </c>
      <c r="E50" s="16">
        <v>17.989999999999998</v>
      </c>
      <c r="F50" s="19">
        <f t="shared" si="7"/>
        <v>82.05928767123288</v>
      </c>
      <c r="G50" s="17">
        <v>45708</v>
      </c>
      <c r="H50" s="15">
        <v>17.100000000000001</v>
      </c>
      <c r="I50" s="19">
        <f t="shared" si="8"/>
        <v>82.946849315068491</v>
      </c>
      <c r="J50" s="18">
        <v>45708</v>
      </c>
      <c r="K50" s="19">
        <f t="shared" si="9"/>
        <v>0.88756164383561043</v>
      </c>
      <c r="L50" s="19">
        <f>(K50/100*D50)*0.1</f>
        <v>8875616.4383561052</v>
      </c>
      <c r="M50" s="14" t="s">
        <v>23</v>
      </c>
      <c r="N50" s="15" t="s">
        <v>26</v>
      </c>
      <c r="O50" s="18">
        <v>45707</v>
      </c>
      <c r="P50" s="18"/>
      <c r="T50" s="15"/>
      <c r="U50" s="15"/>
      <c r="W50" s="9">
        <v>46042</v>
      </c>
      <c r="X50" s="10">
        <v>0</v>
      </c>
    </row>
    <row r="51" spans="1:28" s="14" customFormat="1" x14ac:dyDescent="0.4">
      <c r="A51" s="9">
        <v>49338</v>
      </c>
      <c r="B51" s="13" t="e">
        <f>+VLOOKUP(A51,$W$2:$X$92,2,FALSE)</f>
        <v>#N/A</v>
      </c>
      <c r="C51" s="14" t="e">
        <f t="shared" si="6"/>
        <v>#N/A</v>
      </c>
      <c r="D51" s="15">
        <v>500000000</v>
      </c>
      <c r="E51" s="16">
        <v>20.53</v>
      </c>
      <c r="F51" s="19" t="e">
        <f t="shared" si="7"/>
        <v>#N/A</v>
      </c>
      <c r="G51" s="17">
        <v>45709</v>
      </c>
      <c r="H51" s="15">
        <v>20.5</v>
      </c>
      <c r="I51" s="19" t="e">
        <f t="shared" si="8"/>
        <v>#N/A</v>
      </c>
      <c r="J51" s="18">
        <v>45709</v>
      </c>
      <c r="K51" s="19" t="e">
        <f t="shared" si="9"/>
        <v>#N/A</v>
      </c>
      <c r="L51" s="19" t="e">
        <f>((K51/100*D51)-0.02/100*D51)*0.75</f>
        <v>#N/A</v>
      </c>
      <c r="M51" s="14" t="s">
        <v>23</v>
      </c>
      <c r="N51" s="15" t="s">
        <v>26</v>
      </c>
      <c r="O51" s="18">
        <v>45707</v>
      </c>
      <c r="P51" s="18"/>
      <c r="T51" s="15" t="e">
        <f>+U51+L51</f>
        <v>#N/A</v>
      </c>
      <c r="U51" s="15" t="e">
        <f>+L51/0.75*0.25</f>
        <v>#N/A</v>
      </c>
      <c r="W51" s="8">
        <v>46044</v>
      </c>
      <c r="X51" s="11">
        <v>0.125</v>
      </c>
    </row>
    <row r="52" spans="1:28" s="14" customFormat="1" x14ac:dyDescent="0.4">
      <c r="A52" s="9">
        <v>46072</v>
      </c>
      <c r="B52" s="13">
        <v>0</v>
      </c>
      <c r="C52" s="14" t="str">
        <f t="shared" si="6"/>
        <v>Tbills &amp;OMO</v>
      </c>
      <c r="D52" s="15">
        <v>500000000</v>
      </c>
      <c r="E52" s="16">
        <v>18.329999999999998</v>
      </c>
      <c r="F52" s="19">
        <f t="shared" si="7"/>
        <v>81.720219178082203</v>
      </c>
      <c r="G52" s="17">
        <v>45708</v>
      </c>
      <c r="H52" s="15">
        <v>18</v>
      </c>
      <c r="I52" s="19">
        <f t="shared" si="8"/>
        <v>82.049315068493144</v>
      </c>
      <c r="J52" s="18">
        <v>45708</v>
      </c>
      <c r="K52" s="19">
        <f t="shared" si="9"/>
        <v>0.32909589041094023</v>
      </c>
      <c r="L52" s="19">
        <f>(K52/100*D52)</f>
        <v>1645479.4520547013</v>
      </c>
      <c r="M52" s="14" t="s">
        <v>23</v>
      </c>
      <c r="N52" s="15" t="s">
        <v>26</v>
      </c>
      <c r="O52" s="18">
        <v>45707</v>
      </c>
      <c r="P52" s="18"/>
      <c r="T52" s="15"/>
      <c r="U52" s="15"/>
      <c r="W52" s="9">
        <v>46044</v>
      </c>
      <c r="X52" s="10">
        <v>0</v>
      </c>
    </row>
    <row r="53" spans="1:28" s="14" customFormat="1" ht="15" customHeight="1" x14ac:dyDescent="0.4">
      <c r="A53" s="9">
        <v>46028</v>
      </c>
      <c r="B53" s="13">
        <v>0</v>
      </c>
      <c r="C53" s="14" t="str">
        <f t="shared" si="6"/>
        <v>Tbills &amp;OMO</v>
      </c>
      <c r="D53" s="15">
        <v>5000000000</v>
      </c>
      <c r="E53" s="16">
        <v>21.6</v>
      </c>
      <c r="F53" s="19">
        <f t="shared" si="7"/>
        <v>81.122191780821908</v>
      </c>
      <c r="G53" s="17">
        <v>45709</v>
      </c>
      <c r="H53" s="15">
        <v>18.399999999999999</v>
      </c>
      <c r="I53" s="19">
        <f t="shared" si="8"/>
        <v>83.91890410958905</v>
      </c>
      <c r="J53" s="18">
        <v>45709</v>
      </c>
      <c r="K53" s="19">
        <f t="shared" si="9"/>
        <v>2.7967123287671427</v>
      </c>
      <c r="L53" s="19">
        <f>(K53/100*D53)*0.09</f>
        <v>12585205.479452142</v>
      </c>
      <c r="M53" s="14" t="s">
        <v>23</v>
      </c>
      <c r="N53" s="15" t="s">
        <v>26</v>
      </c>
      <c r="O53" s="18">
        <v>45709</v>
      </c>
      <c r="P53" s="18"/>
      <c r="T53" s="15"/>
      <c r="U53" s="15"/>
      <c r="W53" s="9">
        <v>46049</v>
      </c>
      <c r="X53" s="10">
        <v>0</v>
      </c>
    </row>
    <row r="54" spans="1:28" s="14" customFormat="1" x14ac:dyDescent="0.4">
      <c r="A54" s="9">
        <v>49338</v>
      </c>
      <c r="B54" s="13" t="e">
        <f>+VLOOKUP(A54,$W$2:$X$92,2,FALSE)</f>
        <v>#N/A</v>
      </c>
      <c r="C54" s="14" t="e">
        <f t="shared" si="6"/>
        <v>#N/A</v>
      </c>
      <c r="D54" s="15">
        <v>600000000</v>
      </c>
      <c r="E54" s="16">
        <v>22.6</v>
      </c>
      <c r="F54" s="19" t="e">
        <f t="shared" si="7"/>
        <v>#N/A</v>
      </c>
      <c r="G54" s="17">
        <v>45713</v>
      </c>
      <c r="H54" s="15">
        <v>19.850000000000001</v>
      </c>
      <c r="I54" s="19" t="e">
        <f t="shared" si="8"/>
        <v>#N/A</v>
      </c>
      <c r="J54" s="18">
        <v>45713</v>
      </c>
      <c r="K54" s="19" t="e">
        <f t="shared" si="9"/>
        <v>#N/A</v>
      </c>
      <c r="L54" s="19" t="e">
        <f>((K54/100*D54)-0.02/100*D54)</f>
        <v>#N/A</v>
      </c>
      <c r="M54" s="14" t="s">
        <v>23</v>
      </c>
      <c r="N54" s="15" t="s">
        <v>27</v>
      </c>
      <c r="O54" s="18">
        <v>45709</v>
      </c>
      <c r="P54" s="18"/>
      <c r="T54" s="15"/>
      <c r="U54" s="15"/>
      <c r="W54" s="8">
        <v>46056</v>
      </c>
      <c r="X54" s="11">
        <v>0</v>
      </c>
    </row>
    <row r="55" spans="1:28" s="14" customFormat="1" x14ac:dyDescent="0.4">
      <c r="A55" s="9">
        <v>46072</v>
      </c>
      <c r="B55" s="13">
        <v>0</v>
      </c>
      <c r="C55" s="14" t="str">
        <f t="shared" si="6"/>
        <v>Tbills &amp;OMO</v>
      </c>
      <c r="D55" s="15">
        <v>1000000000</v>
      </c>
      <c r="E55" s="16">
        <v>17.59</v>
      </c>
      <c r="F55" s="19">
        <f t="shared" si="7"/>
        <v>82.506383561643844</v>
      </c>
      <c r="G55" s="17">
        <v>45709</v>
      </c>
      <c r="H55" s="15">
        <v>17.55</v>
      </c>
      <c r="I55" s="19">
        <f t="shared" si="8"/>
        <v>82.546164383561646</v>
      </c>
      <c r="J55" s="18">
        <v>45709</v>
      </c>
      <c r="K55" s="19">
        <f t="shared" si="9"/>
        <v>3.9780821917801745E-2</v>
      </c>
      <c r="L55" s="19">
        <f>(K55/100*D55)*0.75</f>
        <v>298356.1643835131</v>
      </c>
      <c r="M55" s="14" t="s">
        <v>23</v>
      </c>
      <c r="N55" s="15" t="s">
        <v>26</v>
      </c>
      <c r="O55" s="18">
        <v>45708</v>
      </c>
      <c r="P55" s="18"/>
      <c r="T55" s="15">
        <f>+U55+L55</f>
        <v>397808.21917801746</v>
      </c>
      <c r="U55" s="15">
        <f>+L55/0.75*0.25</f>
        <v>99452.054794504365</v>
      </c>
      <c r="W55" s="8">
        <v>46058</v>
      </c>
      <c r="X55" s="11">
        <v>0</v>
      </c>
    </row>
    <row r="56" spans="1:28" s="14" customFormat="1" x14ac:dyDescent="0.4">
      <c r="A56" s="9">
        <v>46072</v>
      </c>
      <c r="B56" s="13">
        <v>0</v>
      </c>
      <c r="C56" s="14" t="str">
        <f t="shared" si="6"/>
        <v>Tbills &amp;OMO</v>
      </c>
      <c r="D56" s="15">
        <v>1000000000</v>
      </c>
      <c r="E56" s="16">
        <v>18.04</v>
      </c>
      <c r="F56" s="19">
        <f t="shared" si="7"/>
        <v>82.0588493150685</v>
      </c>
      <c r="G56" s="17">
        <v>45709</v>
      </c>
      <c r="H56" s="15">
        <v>18</v>
      </c>
      <c r="I56" s="19">
        <f t="shared" si="8"/>
        <v>82.098630136986301</v>
      </c>
      <c r="J56" s="18">
        <v>45709</v>
      </c>
      <c r="K56" s="19">
        <f t="shared" si="9"/>
        <v>3.9780821917801745E-2</v>
      </c>
      <c r="L56" s="19">
        <f>(K56/100*D56)*0.75</f>
        <v>298356.1643835131</v>
      </c>
      <c r="M56" s="14" t="s">
        <v>23</v>
      </c>
      <c r="N56" s="15" t="s">
        <v>26</v>
      </c>
      <c r="O56" s="18">
        <v>45708</v>
      </c>
      <c r="P56" s="18"/>
      <c r="T56" s="15">
        <f>+U56+L56</f>
        <v>397808.21917801746</v>
      </c>
      <c r="U56" s="15">
        <f>+L56/0.75*0.25</f>
        <v>99452.054794504365</v>
      </c>
      <c r="W56" s="8">
        <v>46063</v>
      </c>
      <c r="X56" s="11">
        <v>0</v>
      </c>
    </row>
    <row r="57" spans="1:28" s="14" customFormat="1" x14ac:dyDescent="0.4">
      <c r="A57" s="9">
        <v>46072</v>
      </c>
      <c r="B57" s="13">
        <v>0</v>
      </c>
      <c r="C57" s="14" t="str">
        <f t="shared" si="6"/>
        <v>Tbills &amp;OMO</v>
      </c>
      <c r="D57" s="15">
        <v>500000000</v>
      </c>
      <c r="E57" s="16">
        <v>17.739999999999998</v>
      </c>
      <c r="F57" s="19">
        <f t="shared" si="7"/>
        <v>82.697424657534242</v>
      </c>
      <c r="G57" s="17">
        <v>45716</v>
      </c>
      <c r="H57" s="15">
        <v>17.7</v>
      </c>
      <c r="I57" s="19">
        <f t="shared" si="8"/>
        <v>82.736438356164385</v>
      </c>
      <c r="J57" s="18">
        <v>45716</v>
      </c>
      <c r="K57" s="19">
        <f t="shared" si="9"/>
        <v>3.9013698630142812E-2</v>
      </c>
      <c r="L57" s="19">
        <f>(K57/100*D57)*0.75</f>
        <v>146301.36986303554</v>
      </c>
      <c r="M57" s="14" t="s">
        <v>23</v>
      </c>
      <c r="N57" s="15" t="s">
        <v>26</v>
      </c>
      <c r="O57" s="18">
        <v>45714</v>
      </c>
      <c r="P57" s="18"/>
      <c r="T57" s="15">
        <f>+U57+L57</f>
        <v>195068.49315071406</v>
      </c>
      <c r="U57" s="15">
        <f>+L57/0.75*0.25</f>
        <v>48767.123287678514</v>
      </c>
      <c r="W57" s="8">
        <v>46070</v>
      </c>
      <c r="X57" s="11">
        <v>0</v>
      </c>
    </row>
    <row r="58" spans="1:28" s="14" customFormat="1" x14ac:dyDescent="0.4">
      <c r="A58" s="9">
        <v>46072</v>
      </c>
      <c r="B58" s="13">
        <v>0</v>
      </c>
      <c r="C58" s="14" t="str">
        <f t="shared" si="6"/>
        <v>Tbills &amp;OMO</v>
      </c>
      <c r="D58" s="15">
        <v>500000000</v>
      </c>
      <c r="E58" s="16">
        <v>17.64</v>
      </c>
      <c r="F58" s="19">
        <f t="shared" si="7"/>
        <v>82.794958904109592</v>
      </c>
      <c r="G58" s="17">
        <v>45716</v>
      </c>
      <c r="H58" s="15">
        <v>17.600000000000001</v>
      </c>
      <c r="I58" s="19">
        <f t="shared" si="8"/>
        <v>82.833972602739721</v>
      </c>
      <c r="J58" s="18">
        <v>45716</v>
      </c>
      <c r="K58" s="19">
        <f t="shared" si="9"/>
        <v>3.9013698630128602E-2</v>
      </c>
      <c r="L58" s="19">
        <f>(K58/100*D58)*0.75</f>
        <v>146301.36986298225</v>
      </c>
      <c r="M58" s="14" t="s">
        <v>23</v>
      </c>
      <c r="N58" s="15" t="s">
        <v>26</v>
      </c>
      <c r="O58" s="18">
        <v>45714</v>
      </c>
      <c r="P58" s="18"/>
      <c r="T58" s="15">
        <f>+U58+L58</f>
        <v>195068.49315064299</v>
      </c>
      <c r="U58" s="15">
        <f>+L58/0.75*0.25</f>
        <v>48767.123287660746</v>
      </c>
      <c r="W58" s="8">
        <v>46072</v>
      </c>
      <c r="X58" s="11">
        <v>0</v>
      </c>
    </row>
    <row r="59" spans="1:28" s="14" customFormat="1" x14ac:dyDescent="0.4">
      <c r="A59" s="9">
        <v>47225</v>
      </c>
      <c r="B59" s="13">
        <f>+VLOOKUP(A59,$W$2:$X$92,2,FALSE)</f>
        <v>0.193</v>
      </c>
      <c r="C59" s="14" t="str">
        <f t="shared" si="6"/>
        <v>Bond</v>
      </c>
      <c r="D59" s="15">
        <v>500000000</v>
      </c>
      <c r="E59" s="16">
        <v>19.2</v>
      </c>
      <c r="F59" s="19">
        <f t="shared" si="7"/>
        <v>100.05884296014285</v>
      </c>
      <c r="G59" s="17">
        <v>45714</v>
      </c>
      <c r="H59" s="15">
        <v>19.3</v>
      </c>
      <c r="I59" s="19">
        <f t="shared" si="8"/>
        <v>99.788630025246732</v>
      </c>
      <c r="J59" s="18">
        <v>45714</v>
      </c>
      <c r="K59" s="19">
        <f t="shared" si="9"/>
        <v>-0.27021293489612219</v>
      </c>
      <c r="L59" s="19">
        <f>((K59/100*D59)-0.02/100*D59)</f>
        <v>-1451064.674480611</v>
      </c>
      <c r="M59" s="14" t="s">
        <v>23</v>
      </c>
      <c r="N59" s="15" t="s">
        <v>26</v>
      </c>
      <c r="O59" s="18">
        <v>45714</v>
      </c>
      <c r="P59" s="18"/>
      <c r="T59" s="15"/>
      <c r="U59" s="15"/>
      <c r="W59" s="8">
        <v>46077</v>
      </c>
      <c r="X59" s="11">
        <v>0</v>
      </c>
    </row>
    <row r="60" spans="1:28" s="14" customFormat="1" x14ac:dyDescent="0.4">
      <c r="A60" s="9">
        <v>46072</v>
      </c>
      <c r="B60" s="13">
        <v>0</v>
      </c>
      <c r="C60" s="14" t="str">
        <f t="shared" si="6"/>
        <v>Tbills &amp;OMO</v>
      </c>
      <c r="D60" s="15">
        <v>500000000</v>
      </c>
      <c r="E60" s="16">
        <v>17.940000000000001</v>
      </c>
      <c r="F60" s="19">
        <f t="shared" si="7"/>
        <v>82.404054794520547</v>
      </c>
      <c r="G60" s="17">
        <v>45714</v>
      </c>
      <c r="H60" s="15">
        <v>17.899999999999999</v>
      </c>
      <c r="I60" s="19">
        <f t="shared" si="8"/>
        <v>82.443287671232881</v>
      </c>
      <c r="J60" s="18">
        <v>45714</v>
      </c>
      <c r="K60" s="19">
        <f t="shared" si="9"/>
        <v>3.9232876712333109E-2</v>
      </c>
      <c r="L60" s="19">
        <f>(K60/100*D60)*0.75</f>
        <v>147123.28767124919</v>
      </c>
      <c r="M60" s="14" t="s">
        <v>23</v>
      </c>
      <c r="N60" s="15" t="s">
        <v>26</v>
      </c>
      <c r="O60" s="18">
        <v>45713</v>
      </c>
      <c r="P60" s="18"/>
      <c r="T60" s="15">
        <f>+U60+L60</f>
        <v>196164.38356166557</v>
      </c>
      <c r="U60" s="15">
        <f>+L60/0.75*0.25</f>
        <v>49041.095890416393</v>
      </c>
      <c r="W60" s="8">
        <v>46084</v>
      </c>
      <c r="X60" s="11">
        <v>0</v>
      </c>
    </row>
    <row r="61" spans="1:28" s="18" customFormat="1" x14ac:dyDescent="0.4">
      <c r="A61" s="9">
        <v>47225</v>
      </c>
      <c r="B61" s="13">
        <f>+VLOOKUP(A61,$W$2:$X$92,2,FALSE)</f>
        <v>0.193</v>
      </c>
      <c r="C61" s="14" t="str">
        <f t="shared" si="6"/>
        <v>Bond</v>
      </c>
      <c r="D61" s="15">
        <v>500000000</v>
      </c>
      <c r="E61" s="16">
        <v>19.3</v>
      </c>
      <c r="F61" s="19">
        <f t="shared" si="7"/>
        <v>99.795537101768645</v>
      </c>
      <c r="G61" s="17">
        <v>45716</v>
      </c>
      <c r="H61" s="15">
        <v>18.8</v>
      </c>
      <c r="I61" s="19">
        <f t="shared" si="8"/>
        <v>101.1558176550825</v>
      </c>
      <c r="J61" s="18">
        <v>45716</v>
      </c>
      <c r="K61" s="19">
        <f t="shared" si="9"/>
        <v>1.3602805533138564</v>
      </c>
      <c r="L61" s="19">
        <f>((K61/100*D61)-0.02/100*D61)</f>
        <v>6701402.7665692819</v>
      </c>
      <c r="M61" s="14" t="s">
        <v>23</v>
      </c>
      <c r="N61" s="15" t="s">
        <v>27</v>
      </c>
      <c r="O61" s="18">
        <v>45715</v>
      </c>
      <c r="Q61" s="14"/>
      <c r="R61" s="14"/>
      <c r="S61" s="14"/>
      <c r="T61" s="15"/>
      <c r="U61" s="15"/>
      <c r="V61" s="14"/>
      <c r="W61" s="8">
        <v>46086</v>
      </c>
      <c r="X61" s="11">
        <v>0</v>
      </c>
      <c r="Y61" s="14"/>
      <c r="Z61" s="14"/>
      <c r="AA61" s="14"/>
      <c r="AB61" s="14"/>
    </row>
    <row r="62" spans="1:28" s="14" customFormat="1" x14ac:dyDescent="0.4">
      <c r="A62" s="9">
        <v>47900</v>
      </c>
      <c r="B62" s="13">
        <f>+VLOOKUP(A62,$W$2:$X$92,2,FALSE)</f>
        <v>0.185</v>
      </c>
      <c r="C62" s="14" t="str">
        <f>+IF(B62&gt;0.01%,"Bond","Tbills &amp;OMO")</f>
        <v>Bond</v>
      </c>
      <c r="D62" s="15">
        <v>1000000000</v>
      </c>
      <c r="E62" s="16">
        <v>22.35</v>
      </c>
      <c r="F62" s="19">
        <f t="shared" si="7"/>
        <v>87.885686894306914</v>
      </c>
      <c r="G62" s="17">
        <v>45719</v>
      </c>
      <c r="H62" s="15">
        <v>19</v>
      </c>
      <c r="I62" s="19">
        <f t="shared" si="8"/>
        <v>98.250059015884389</v>
      </c>
      <c r="J62" s="18">
        <v>45719</v>
      </c>
      <c r="K62" s="19">
        <f>I62-F62</f>
        <v>10.364372121577475</v>
      </c>
      <c r="L62" s="19">
        <f>((K62/100*D62)-0.02/100*D62)*0.1</f>
        <v>10344372.121577477</v>
      </c>
      <c r="M62" s="14" t="s">
        <v>23</v>
      </c>
      <c r="N62" s="15" t="s">
        <v>27</v>
      </c>
      <c r="O62" s="18">
        <v>45715</v>
      </c>
      <c r="P62" s="18"/>
      <c r="T62" s="15"/>
      <c r="U62" s="15"/>
      <c r="W62" s="8">
        <v>46091</v>
      </c>
      <c r="X62" s="11">
        <v>0</v>
      </c>
    </row>
    <row r="63" spans="1:28" s="14" customFormat="1" x14ac:dyDescent="0.4">
      <c r="A63" s="9">
        <v>47900</v>
      </c>
      <c r="B63" s="13">
        <f>+VLOOKUP(A63,$W$2:$X$92,2,FALSE)</f>
        <v>0.185</v>
      </c>
      <c r="C63" s="14" t="str">
        <f t="shared" si="6"/>
        <v>Bond</v>
      </c>
      <c r="D63" s="15">
        <v>3000000000</v>
      </c>
      <c r="E63" s="16">
        <v>19.25</v>
      </c>
      <c r="F63" s="19">
        <f t="shared" si="7"/>
        <v>97.436761623997313</v>
      </c>
      <c r="G63" s="17">
        <v>45715</v>
      </c>
      <c r="H63" s="15">
        <v>18.72</v>
      </c>
      <c r="I63" s="19">
        <f t="shared" si="8"/>
        <v>99.220427983445987</v>
      </c>
      <c r="J63" s="18">
        <v>45715</v>
      </c>
      <c r="K63" s="19">
        <f t="shared" si="9"/>
        <v>1.7836663594486737</v>
      </c>
      <c r="L63" s="19">
        <f>((K63/100*D63)-0.02/100*D63)*0.1</f>
        <v>5290999.0783460215</v>
      </c>
      <c r="M63" s="14" t="s">
        <v>23</v>
      </c>
      <c r="N63" s="15" t="s">
        <v>27</v>
      </c>
      <c r="O63" s="18">
        <v>45714</v>
      </c>
      <c r="P63" s="18"/>
      <c r="T63" s="15"/>
      <c r="U63" s="15"/>
      <c r="W63" s="8">
        <v>46093</v>
      </c>
      <c r="X63" s="11">
        <v>0</v>
      </c>
    </row>
    <row r="64" spans="1:28" s="14" customFormat="1" x14ac:dyDescent="0.4">
      <c r="A64" s="9">
        <v>46056</v>
      </c>
      <c r="B64" s="20">
        <v>0</v>
      </c>
      <c r="C64" s="14" t="str">
        <f t="shared" si="6"/>
        <v>Tbills &amp;OMO</v>
      </c>
      <c r="D64" s="15">
        <v>1000000000</v>
      </c>
      <c r="E64" s="16">
        <v>18.77</v>
      </c>
      <c r="F64" s="19">
        <f t="shared" si="7"/>
        <v>82.515616438356162</v>
      </c>
      <c r="G64" s="17">
        <v>45716</v>
      </c>
      <c r="H64" s="15">
        <v>18.73</v>
      </c>
      <c r="I64" s="19">
        <f t="shared" si="8"/>
        <v>82.552876712328768</v>
      </c>
      <c r="J64" s="18">
        <v>45716</v>
      </c>
      <c r="K64" s="19">
        <f t="shared" si="9"/>
        <v>3.7260273972606228E-2</v>
      </c>
      <c r="L64" s="19">
        <f>(K64/100*D64)*0.75</f>
        <v>279452.05479454668</v>
      </c>
      <c r="M64" s="14" t="s">
        <v>23</v>
      </c>
      <c r="N64" s="15" t="s">
        <v>27</v>
      </c>
      <c r="O64" s="18">
        <v>45715</v>
      </c>
      <c r="P64" s="18"/>
      <c r="T64" s="15">
        <f>+U64+L64</f>
        <v>372602.73972606222</v>
      </c>
      <c r="U64" s="15">
        <f>+L64/0.75*0.25</f>
        <v>93150.684931515556</v>
      </c>
      <c r="W64" s="8">
        <v>46098</v>
      </c>
      <c r="X64" s="11">
        <v>0</v>
      </c>
    </row>
    <row r="65" spans="1:24" s="14" customFormat="1" x14ac:dyDescent="0.4">
      <c r="A65" s="1"/>
      <c r="B65" s="2"/>
      <c r="C65" s="1"/>
      <c r="D65" s="3"/>
      <c r="E65" s="4"/>
      <c r="F65" s="3"/>
      <c r="G65" s="5"/>
      <c r="H65" s="3"/>
      <c r="I65" s="3"/>
      <c r="J65" s="6"/>
      <c r="K65" s="3"/>
      <c r="L65" s="3"/>
      <c r="M65" s="1"/>
      <c r="N65" s="3"/>
      <c r="O65" s="6"/>
      <c r="P65" s="6"/>
      <c r="Q65" s="1"/>
      <c r="R65" s="1"/>
      <c r="S65" s="1"/>
      <c r="T65" s="3"/>
      <c r="U65" s="3"/>
      <c r="W65" s="8">
        <v>46100</v>
      </c>
      <c r="X65" s="11">
        <v>0</v>
      </c>
    </row>
    <row r="66" spans="1:24" s="14" customFormat="1" x14ac:dyDescent="0.4">
      <c r="A66" s="8"/>
      <c r="B66" s="20"/>
      <c r="C66" s="1"/>
      <c r="D66" s="3">
        <f>SUM(D35:D64)</f>
        <v>58700000000</v>
      </c>
      <c r="E66" s="4"/>
      <c r="F66" s="19"/>
      <c r="G66" s="5"/>
      <c r="H66" s="3"/>
      <c r="I66" s="19"/>
      <c r="J66" s="6"/>
      <c r="K66" s="19"/>
      <c r="L66" s="19" t="e">
        <f>SUM(L35:L64)</f>
        <v>#N/A</v>
      </c>
      <c r="N66" s="3"/>
      <c r="O66" s="6"/>
      <c r="P66" s="6"/>
      <c r="Q66" s="1"/>
      <c r="R66" s="1"/>
      <c r="S66" s="1"/>
      <c r="T66" s="15"/>
      <c r="U66" s="15"/>
      <c r="W66" s="8">
        <v>46105</v>
      </c>
      <c r="X66" s="11">
        <v>0</v>
      </c>
    </row>
    <row r="67" spans="1:24" x14ac:dyDescent="0.4">
      <c r="W67" s="8">
        <v>46107</v>
      </c>
      <c r="X67" s="11">
        <v>0</v>
      </c>
    </row>
    <row r="68" spans="1:24" s="14" customFormat="1" x14ac:dyDescent="0.4">
      <c r="A68" s="8">
        <v>46072</v>
      </c>
      <c r="B68" s="13">
        <f>+VLOOKUP(A68,$W$2:$X$92,2,FALSE)</f>
        <v>0</v>
      </c>
      <c r="C68" s="1" t="str">
        <f>+IF(B68&gt;0.01%,"Bond","Tbills &amp;OMO")</f>
        <v>Tbills &amp;OMO</v>
      </c>
      <c r="D68" s="3">
        <v>1000000000</v>
      </c>
      <c r="E68" s="4">
        <v>22.35</v>
      </c>
      <c r="F68" s="3">
        <f>IF(B68=0,PRICEDISC(G68,A68,E68/100,100,1),PRICE(G68,A68,B68,E68/100,100,2))</f>
        <v>78.384794520547942</v>
      </c>
      <c r="G68" s="5">
        <v>45719</v>
      </c>
      <c r="H68" s="3">
        <v>19</v>
      </c>
      <c r="I68" s="3">
        <f>IF(B68=0,PRICEDISC(J68,A68,H68/100,100,1),PRICE(J68,A68,B68,H68/100,100,2))</f>
        <v>81.62465753424658</v>
      </c>
      <c r="J68" s="6">
        <v>45719</v>
      </c>
      <c r="K68" s="19">
        <f>I68-F68</f>
        <v>3.2398630136986384</v>
      </c>
      <c r="L68" s="19">
        <f>((K68/100*D68)-0.02/100*D68)*0.1</f>
        <v>3219863.0136986389</v>
      </c>
      <c r="M68" s="14" t="s">
        <v>23</v>
      </c>
      <c r="N68" s="3" t="s">
        <v>27</v>
      </c>
      <c r="O68" s="6">
        <v>45715</v>
      </c>
      <c r="P68" s="6"/>
      <c r="Q68" s="1"/>
      <c r="R68" s="1"/>
      <c r="S68" s="1"/>
      <c r="T68" s="3"/>
      <c r="U68" s="3"/>
      <c r="W68" s="8">
        <v>46112</v>
      </c>
      <c r="X68" s="11">
        <v>0</v>
      </c>
    </row>
    <row r="69" spans="1:24" x14ac:dyDescent="0.4">
      <c r="W69" s="8">
        <v>46126</v>
      </c>
      <c r="X69" s="11">
        <v>0</v>
      </c>
    </row>
    <row r="70" spans="1:24" x14ac:dyDescent="0.4">
      <c r="W70" s="8">
        <v>46135</v>
      </c>
      <c r="X70" s="11">
        <v>0</v>
      </c>
    </row>
    <row r="71" spans="1:24" x14ac:dyDescent="0.4">
      <c r="A71" s="1" t="s">
        <v>3</v>
      </c>
      <c r="B71" s="2" t="s">
        <v>4</v>
      </c>
      <c r="C71" s="1" t="s">
        <v>5</v>
      </c>
      <c r="D71" s="3" t="s">
        <v>6</v>
      </c>
      <c r="E71" s="4" t="s">
        <v>7</v>
      </c>
      <c r="F71" s="3" t="s">
        <v>8</v>
      </c>
      <c r="G71" s="6" t="s">
        <v>9</v>
      </c>
      <c r="H71" s="3" t="s">
        <v>10</v>
      </c>
      <c r="I71" s="3" t="s">
        <v>11</v>
      </c>
      <c r="J71" s="6" t="s">
        <v>9</v>
      </c>
      <c r="K71" s="3" t="s">
        <v>12</v>
      </c>
      <c r="L71" s="3" t="s">
        <v>13</v>
      </c>
      <c r="M71" s="1" t="s">
        <v>14</v>
      </c>
      <c r="N71" s="3" t="s">
        <v>15</v>
      </c>
      <c r="O71" s="6" t="s">
        <v>16</v>
      </c>
      <c r="P71" s="6" t="s">
        <v>17</v>
      </c>
      <c r="Q71" s="1" t="s">
        <v>18</v>
      </c>
      <c r="R71" s="1" t="s">
        <v>19</v>
      </c>
      <c r="S71" s="1" t="s">
        <v>20</v>
      </c>
      <c r="T71" s="3" t="s">
        <v>21</v>
      </c>
      <c r="U71" s="3" t="s">
        <v>22</v>
      </c>
      <c r="W71" s="8">
        <v>46149</v>
      </c>
      <c r="X71" s="11">
        <v>0</v>
      </c>
    </row>
    <row r="72" spans="1:24" x14ac:dyDescent="0.4">
      <c r="A72" s="9">
        <v>47900</v>
      </c>
      <c r="B72" s="13">
        <f>+VLOOKUP(A72,$W$2:$X$92,2,FALSE)</f>
        <v>0.185</v>
      </c>
      <c r="C72" s="14" t="str">
        <f t="shared" ref="C72:C89" si="10">+IF(B72&gt;0.01%,"Bond","Tbills &amp;OMO")</f>
        <v>Bond</v>
      </c>
      <c r="D72" s="3">
        <v>2000000000</v>
      </c>
      <c r="E72" s="4">
        <v>18.68</v>
      </c>
      <c r="F72" s="19">
        <f t="shared" ref="F72:F89" si="11">IF(B72=0,PRICEDISC(G72,A72,E72/100,100,1),PRICE(G72,A72,B72,E72/100,100,1))</f>
        <v>99.329716094970152</v>
      </c>
      <c r="G72" s="5">
        <v>45720</v>
      </c>
      <c r="H72" s="3">
        <v>18.649999999999999</v>
      </c>
      <c r="I72" s="19">
        <f t="shared" ref="I72:I89" si="12">IF(B72=0,PRICEDISC(J72,A72,H72/100,100,1),PRICE(J72,A72,B72,H72/100,100,1))</f>
        <v>99.43217162067765</v>
      </c>
      <c r="J72" s="6">
        <v>45720</v>
      </c>
      <c r="K72" s="19">
        <f t="shared" ref="K72:K89" si="13">I72-F72</f>
        <v>0.10245552570749794</v>
      </c>
      <c r="L72" s="19">
        <f>((K72/100*D72)-0.02/100*D72)</f>
        <v>1649110.514149959</v>
      </c>
      <c r="M72" s="1" t="s">
        <v>23</v>
      </c>
      <c r="N72" s="3" t="s">
        <v>28</v>
      </c>
      <c r="O72" s="6">
        <v>45719</v>
      </c>
      <c r="W72" s="8">
        <v>46163</v>
      </c>
      <c r="X72" s="11">
        <v>0</v>
      </c>
    </row>
    <row r="73" spans="1:24" x14ac:dyDescent="0.4">
      <c r="A73" s="9">
        <v>47900</v>
      </c>
      <c r="B73" s="13">
        <f>+VLOOKUP(A73,$W$2:$X$92,2,FALSE)</f>
        <v>0.185</v>
      </c>
      <c r="C73" s="14" t="str">
        <f t="shared" si="10"/>
        <v>Bond</v>
      </c>
      <c r="D73" s="3">
        <v>1000000000</v>
      </c>
      <c r="E73" s="4">
        <v>18.66</v>
      </c>
      <c r="F73" s="19">
        <f t="shared" si="11"/>
        <v>99.398002520091808</v>
      </c>
      <c r="G73" s="5">
        <v>45720</v>
      </c>
      <c r="H73" s="3">
        <v>18.649999999999999</v>
      </c>
      <c r="I73" s="19">
        <f t="shared" si="12"/>
        <v>99.43217162067765</v>
      </c>
      <c r="J73" s="6">
        <v>45720</v>
      </c>
      <c r="K73" s="19">
        <f t="shared" si="13"/>
        <v>3.4169100585842216E-2</v>
      </c>
      <c r="L73" s="19">
        <f>((K73/100*D73)-0.02/100*D73)</f>
        <v>141691.0058584222</v>
      </c>
      <c r="M73" s="1" t="s">
        <v>23</v>
      </c>
      <c r="N73" s="3" t="s">
        <v>28</v>
      </c>
      <c r="O73" s="6">
        <v>45719</v>
      </c>
      <c r="W73" s="8">
        <v>46177</v>
      </c>
      <c r="X73" s="11">
        <v>0</v>
      </c>
    </row>
    <row r="74" spans="1:24" x14ac:dyDescent="0.4">
      <c r="A74" s="8">
        <v>47900</v>
      </c>
      <c r="B74" s="13">
        <f>+VLOOKUP(A74,$W$2:$X$92,2,FALSE)</f>
        <v>0.185</v>
      </c>
      <c r="C74" s="14" t="str">
        <f t="shared" si="10"/>
        <v>Bond</v>
      </c>
      <c r="D74" s="3">
        <v>5000000000</v>
      </c>
      <c r="E74" s="4">
        <v>19.3</v>
      </c>
      <c r="F74" s="19">
        <f t="shared" si="11"/>
        <v>97.246622831820503</v>
      </c>
      <c r="G74" s="5">
        <v>45720</v>
      </c>
      <c r="H74" s="3">
        <v>18.72</v>
      </c>
      <c r="I74" s="19">
        <f t="shared" si="12"/>
        <v>99.193350049255002</v>
      </c>
      <c r="J74" s="6">
        <v>45720</v>
      </c>
      <c r="K74" s="19">
        <f t="shared" si="13"/>
        <v>1.9467272174344998</v>
      </c>
      <c r="L74" s="19">
        <f>((K74/100*D74)-0.02/100*D74)*0.1</f>
        <v>9633636.0871724989</v>
      </c>
      <c r="M74" s="1" t="s">
        <v>23</v>
      </c>
      <c r="N74" s="3" t="s">
        <v>28</v>
      </c>
      <c r="O74" s="6">
        <v>45720</v>
      </c>
      <c r="W74" s="8">
        <v>46191</v>
      </c>
      <c r="X74" s="11">
        <v>0</v>
      </c>
    </row>
    <row r="75" spans="1:24" x14ac:dyDescent="0.4">
      <c r="A75" s="8">
        <v>46086</v>
      </c>
      <c r="B75" s="13">
        <f>+VLOOKUP(A75,$W$2:$X$92,2,FALSE)</f>
        <v>0</v>
      </c>
      <c r="C75" s="14" t="str">
        <f t="shared" si="10"/>
        <v>Tbills &amp;OMO</v>
      </c>
      <c r="D75" s="3">
        <v>23000000000</v>
      </c>
      <c r="E75" s="4">
        <v>17.8</v>
      </c>
      <c r="F75" s="19">
        <f t="shared" si="11"/>
        <v>82.248767123287678</v>
      </c>
      <c r="G75" s="5">
        <v>45722</v>
      </c>
      <c r="H75" s="3">
        <v>17.399999999999999</v>
      </c>
      <c r="I75" s="19">
        <f t="shared" si="12"/>
        <v>82.647671232876718</v>
      </c>
      <c r="J75" s="6">
        <v>45722</v>
      </c>
      <c r="K75" s="19">
        <f t="shared" si="13"/>
        <v>0.39890410958903999</v>
      </c>
      <c r="L75" s="19">
        <f>(K75/100*D75)*9%</f>
        <v>8257315.0684931278</v>
      </c>
      <c r="M75" s="1" t="s">
        <v>23</v>
      </c>
      <c r="N75" s="3" t="s">
        <v>26</v>
      </c>
      <c r="O75" s="6">
        <v>45722</v>
      </c>
      <c r="W75" s="8">
        <v>46212</v>
      </c>
      <c r="X75" s="11">
        <v>0</v>
      </c>
    </row>
    <row r="76" spans="1:24" x14ac:dyDescent="0.4">
      <c r="A76" s="8">
        <v>46086</v>
      </c>
      <c r="B76" s="13">
        <f>+VLOOKUP(A76,$W$2:$X$92,2,FALSE)</f>
        <v>0</v>
      </c>
      <c r="C76" s="14" t="str">
        <f t="shared" si="10"/>
        <v>Tbills &amp;OMO</v>
      </c>
      <c r="D76" s="3">
        <v>1000000000</v>
      </c>
      <c r="E76" s="4">
        <v>17.7</v>
      </c>
      <c r="F76" s="19">
        <f t="shared" si="11"/>
        <v>82.348493150684931</v>
      </c>
      <c r="G76" s="5">
        <v>45722</v>
      </c>
      <c r="H76" s="3">
        <v>17.77</v>
      </c>
      <c r="I76" s="19">
        <f t="shared" si="12"/>
        <v>82.278684931506845</v>
      </c>
      <c r="J76" s="6">
        <v>45722</v>
      </c>
      <c r="K76" s="19">
        <f t="shared" si="13"/>
        <v>-6.9808219178085551E-2</v>
      </c>
      <c r="L76" s="19">
        <f>(K76/100*D76)</f>
        <v>-698082.19178085553</v>
      </c>
      <c r="M76" s="1" t="s">
        <v>23</v>
      </c>
      <c r="N76" s="3" t="s">
        <v>26</v>
      </c>
      <c r="O76" s="6">
        <v>45721</v>
      </c>
      <c r="W76" s="8">
        <v>46224</v>
      </c>
      <c r="X76" s="11">
        <v>0</v>
      </c>
    </row>
    <row r="77" spans="1:24" x14ac:dyDescent="0.4">
      <c r="A77" s="8">
        <v>46086</v>
      </c>
      <c r="B77" s="13">
        <f>+VLOOKUP(A77,$W$2:$X$92,2,FALSE)</f>
        <v>0</v>
      </c>
      <c r="C77" s="14" t="str">
        <f t="shared" si="10"/>
        <v>Tbills &amp;OMO</v>
      </c>
      <c r="D77" s="3">
        <v>10000000000</v>
      </c>
      <c r="E77" s="4">
        <v>17.64</v>
      </c>
      <c r="F77" s="19">
        <f t="shared" si="11"/>
        <v>82.408328767123294</v>
      </c>
      <c r="G77" s="5">
        <v>45722</v>
      </c>
      <c r="H77" s="3">
        <v>17.05</v>
      </c>
      <c r="I77" s="19">
        <f t="shared" si="12"/>
        <v>82.996712328767131</v>
      </c>
      <c r="J77" s="6">
        <v>45722</v>
      </c>
      <c r="K77" s="19">
        <f t="shared" si="13"/>
        <v>0.58838356164383754</v>
      </c>
      <c r="L77" s="19">
        <f>(K77/100*D77)*10%</f>
        <v>5883835.6164383758</v>
      </c>
      <c r="M77" s="1" t="s">
        <v>23</v>
      </c>
      <c r="N77" s="3" t="s">
        <v>26</v>
      </c>
      <c r="O77" s="6">
        <v>45721</v>
      </c>
      <c r="W77" s="8">
        <v>46463</v>
      </c>
      <c r="X77" s="11">
        <v>0.162884</v>
      </c>
    </row>
    <row r="78" spans="1:24" x14ac:dyDescent="0.4">
      <c r="A78" s="8">
        <v>46086</v>
      </c>
      <c r="B78" s="13">
        <f>+VLOOKUP(A78,$W$2:$X$92,2,FALSE)</f>
        <v>0</v>
      </c>
      <c r="C78" s="14" t="str">
        <f t="shared" si="10"/>
        <v>Tbills &amp;OMO</v>
      </c>
      <c r="D78" s="3">
        <v>1000000000</v>
      </c>
      <c r="E78" s="4">
        <v>17.77</v>
      </c>
      <c r="F78" s="19">
        <f t="shared" si="11"/>
        <v>82.278684931506845</v>
      </c>
      <c r="G78" s="5">
        <v>45722</v>
      </c>
      <c r="H78" s="3">
        <v>17.5</v>
      </c>
      <c r="I78" s="19">
        <f t="shared" si="12"/>
        <v>82.547945205479451</v>
      </c>
      <c r="J78" s="6">
        <v>45722</v>
      </c>
      <c r="K78" s="19">
        <f t="shared" si="13"/>
        <v>0.26926027397260555</v>
      </c>
      <c r="L78" s="19">
        <f>(K78/100*D78)*10%</f>
        <v>269260.27397260553</v>
      </c>
      <c r="M78" s="1" t="s">
        <v>23</v>
      </c>
      <c r="N78" s="3" t="s">
        <v>26</v>
      </c>
      <c r="O78" s="6">
        <v>45722</v>
      </c>
      <c r="W78" s="8">
        <v>46469</v>
      </c>
      <c r="X78" s="11">
        <v>0.19939999999999999</v>
      </c>
    </row>
    <row r="79" spans="1:24" x14ac:dyDescent="0.4">
      <c r="A79" s="8">
        <v>46086</v>
      </c>
      <c r="B79" s="13">
        <f>+VLOOKUP(A79,$W$2:$X$92,2,FALSE)</f>
        <v>0</v>
      </c>
      <c r="C79" s="14" t="str">
        <f t="shared" si="10"/>
        <v>Tbills &amp;OMO</v>
      </c>
      <c r="D79" s="3">
        <v>200000000</v>
      </c>
      <c r="E79" s="4">
        <v>17.8</v>
      </c>
      <c r="F79" s="19">
        <f t="shared" si="11"/>
        <v>82.248767123287678</v>
      </c>
      <c r="G79" s="5">
        <v>45722</v>
      </c>
      <c r="H79" s="3">
        <v>17.399999999999999</v>
      </c>
      <c r="I79" s="19">
        <f t="shared" si="12"/>
        <v>82.647671232876718</v>
      </c>
      <c r="J79" s="6">
        <v>45722</v>
      </c>
      <c r="K79" s="19">
        <f t="shared" si="13"/>
        <v>0.39890410958903999</v>
      </c>
      <c r="L79" s="19">
        <f>(K79/100*D79)*0.1</f>
        <v>79780.821917808018</v>
      </c>
      <c r="M79" s="1" t="s">
        <v>23</v>
      </c>
      <c r="N79" s="3" t="s">
        <v>26</v>
      </c>
      <c r="O79" s="6">
        <v>45722</v>
      </c>
      <c r="W79" s="8">
        <v>46554</v>
      </c>
      <c r="X79" s="11">
        <v>0.112</v>
      </c>
    </row>
    <row r="80" spans="1:24" x14ac:dyDescent="0.4">
      <c r="A80" s="8">
        <v>46056</v>
      </c>
      <c r="B80" s="2">
        <f>+VLOOKUP(A80,$W$2:$X$92,2,FALSE)</f>
        <v>0</v>
      </c>
      <c r="C80" s="1" t="str">
        <f t="shared" si="10"/>
        <v>Tbills &amp;OMO</v>
      </c>
      <c r="D80" s="3">
        <v>10000000000</v>
      </c>
      <c r="E80" s="4">
        <v>19.239999999999998</v>
      </c>
      <c r="F80" s="19">
        <f t="shared" si="11"/>
        <v>82.604931506849312</v>
      </c>
      <c r="G80" s="5">
        <v>45726</v>
      </c>
      <c r="H80" s="3">
        <v>18.14</v>
      </c>
      <c r="I80" s="19">
        <f t="shared" si="12"/>
        <v>83.599452054794526</v>
      </c>
      <c r="J80" s="6">
        <v>45726</v>
      </c>
      <c r="K80" s="19">
        <f t="shared" si="13"/>
        <v>0.99452054794521416</v>
      </c>
      <c r="L80" s="19">
        <f>(K80/100*D80)*10%</f>
        <v>9945205.4794521425</v>
      </c>
      <c r="M80" s="1" t="s">
        <v>23</v>
      </c>
      <c r="N80" s="3" t="s">
        <v>27</v>
      </c>
      <c r="O80" s="6">
        <v>45723</v>
      </c>
      <c r="W80" s="8">
        <v>47085</v>
      </c>
      <c r="X80" s="11">
        <v>0.15</v>
      </c>
    </row>
    <row r="81" spans="1:24" x14ac:dyDescent="0.4">
      <c r="A81" s="8">
        <v>46093</v>
      </c>
      <c r="B81" s="2">
        <f>+VLOOKUP(A81,$W$2:$X$92,2,FALSE)</f>
        <v>0</v>
      </c>
      <c r="C81" s="1" t="str">
        <f t="shared" si="10"/>
        <v>Tbills &amp;OMO</v>
      </c>
      <c r="D81" s="3">
        <v>10000000000</v>
      </c>
      <c r="E81" s="4">
        <v>18.22</v>
      </c>
      <c r="F81" s="19">
        <f t="shared" si="11"/>
        <v>81.829917808219179</v>
      </c>
      <c r="G81" s="5">
        <v>45729</v>
      </c>
      <c r="H81" s="3">
        <v>17.54</v>
      </c>
      <c r="I81" s="19">
        <f t="shared" si="12"/>
        <v>82.508054794520547</v>
      </c>
      <c r="J81" s="6">
        <v>45729</v>
      </c>
      <c r="K81" s="19">
        <f t="shared" si="13"/>
        <v>0.67813698630136798</v>
      </c>
      <c r="L81" s="19">
        <f>(K81/100*D81)*10%</f>
        <v>6781369.863013681</v>
      </c>
      <c r="M81" s="1" t="s">
        <v>23</v>
      </c>
      <c r="N81" s="3" t="s">
        <v>26</v>
      </c>
      <c r="O81" s="6">
        <v>45729</v>
      </c>
      <c r="W81" s="8">
        <v>47225</v>
      </c>
      <c r="X81" s="11">
        <v>0.193</v>
      </c>
    </row>
    <row r="82" spans="1:24" x14ac:dyDescent="0.4">
      <c r="A82" s="8">
        <v>46093</v>
      </c>
      <c r="B82" s="2">
        <f>+VLOOKUP(A82,$W$2:$X$92,2,FALSE)</f>
        <v>0</v>
      </c>
      <c r="C82" s="1" t="str">
        <f t="shared" si="10"/>
        <v>Tbills &amp;OMO</v>
      </c>
      <c r="D82" s="3">
        <v>500000000</v>
      </c>
      <c r="E82" s="4">
        <v>18.350000000000001</v>
      </c>
      <c r="F82" s="19">
        <f t="shared" si="11"/>
        <v>81.70027397260273</v>
      </c>
      <c r="G82" s="5">
        <v>45729</v>
      </c>
      <c r="H82" s="3">
        <v>18.25</v>
      </c>
      <c r="I82" s="19">
        <f t="shared" si="12"/>
        <v>81.8</v>
      </c>
      <c r="J82" s="6">
        <v>45729</v>
      </c>
      <c r="K82" s="19">
        <f t="shared" si="13"/>
        <v>9.9726027397267103E-2</v>
      </c>
      <c r="L82" s="19">
        <f>(K82/100*D82)</f>
        <v>498630.13698633551</v>
      </c>
      <c r="M82" s="1" t="s">
        <v>23</v>
      </c>
      <c r="N82" s="3" t="s">
        <v>26</v>
      </c>
      <c r="O82" s="6">
        <v>45729</v>
      </c>
      <c r="W82" s="8">
        <v>47225</v>
      </c>
      <c r="X82" s="11">
        <v>0.193</v>
      </c>
    </row>
    <row r="83" spans="1:24" x14ac:dyDescent="0.4">
      <c r="A83" s="8">
        <v>46056</v>
      </c>
      <c r="B83" s="2">
        <f>+VLOOKUP(A83,$W$2:$X$92,2,FALSE)</f>
        <v>0</v>
      </c>
      <c r="C83" s="1" t="str">
        <f t="shared" si="10"/>
        <v>Tbills &amp;OMO</v>
      </c>
      <c r="D83" s="3">
        <v>10000000000</v>
      </c>
      <c r="E83" s="4">
        <v>18.95</v>
      </c>
      <c r="F83" s="19">
        <f t="shared" si="11"/>
        <v>83.022876712328767</v>
      </c>
      <c r="G83" s="5">
        <v>45729</v>
      </c>
      <c r="H83" s="3">
        <v>18</v>
      </c>
      <c r="I83" s="19">
        <f t="shared" si="12"/>
        <v>83.873972602739727</v>
      </c>
      <c r="J83" s="6">
        <v>45729</v>
      </c>
      <c r="K83" s="19">
        <f t="shared" si="13"/>
        <v>0.85109589041096001</v>
      </c>
      <c r="L83" s="19">
        <f>(K83/100*D83)*9%</f>
        <v>7659863.0136986403</v>
      </c>
      <c r="M83" s="1" t="s">
        <v>23</v>
      </c>
      <c r="N83" s="3" t="s">
        <v>26</v>
      </c>
      <c r="O83" s="6">
        <v>45729</v>
      </c>
      <c r="W83" s="8">
        <v>47234</v>
      </c>
      <c r="X83" s="11">
        <v>0.14549999999999999</v>
      </c>
    </row>
    <row r="84" spans="1:24" x14ac:dyDescent="0.4">
      <c r="A84" s="8">
        <v>46086</v>
      </c>
      <c r="B84" s="2">
        <f>+VLOOKUP(A84,$W$2:$X$92,2,FALSE)</f>
        <v>0</v>
      </c>
      <c r="C84" s="1" t="str">
        <f t="shared" si="10"/>
        <v>Tbills &amp;OMO</v>
      </c>
      <c r="D84" s="3">
        <v>10000000000</v>
      </c>
      <c r="E84" s="4">
        <v>18.95</v>
      </c>
      <c r="F84" s="19">
        <f t="shared" si="11"/>
        <v>81.465342465753423</v>
      </c>
      <c r="G84" s="5">
        <v>45729</v>
      </c>
      <c r="H84" s="3">
        <v>18</v>
      </c>
      <c r="I84" s="19">
        <f t="shared" si="12"/>
        <v>82.394520547945206</v>
      </c>
      <c r="J84" s="6">
        <v>45729</v>
      </c>
      <c r="K84" s="19">
        <f t="shared" si="13"/>
        <v>0.92917808219178255</v>
      </c>
      <c r="L84" s="19">
        <f>(K84/100*D84)*9%</f>
        <v>8362602.7397260414</v>
      </c>
      <c r="M84" s="1" t="s">
        <v>23</v>
      </c>
      <c r="N84" s="3" t="s">
        <v>26</v>
      </c>
      <c r="O84" s="6">
        <v>45729</v>
      </c>
      <c r="W84" s="8">
        <v>47260</v>
      </c>
      <c r="X84" s="11">
        <v>0.1249</v>
      </c>
    </row>
    <row r="85" spans="1:24" x14ac:dyDescent="0.4">
      <c r="A85" s="8">
        <v>45911</v>
      </c>
      <c r="B85" s="2">
        <f>+VLOOKUP(A85,$W$2:$X$92,2,FALSE)</f>
        <v>0</v>
      </c>
      <c r="C85" s="1" t="str">
        <f t="shared" si="10"/>
        <v>Tbills &amp;OMO</v>
      </c>
      <c r="D85" s="3">
        <v>1000000000</v>
      </c>
      <c r="E85" s="4">
        <v>17.59</v>
      </c>
      <c r="F85" s="19">
        <f t="shared" si="11"/>
        <v>91.180904109589036</v>
      </c>
      <c r="G85" s="5">
        <v>45728</v>
      </c>
      <c r="H85" s="3">
        <v>17.55</v>
      </c>
      <c r="I85" s="19">
        <f t="shared" si="12"/>
        <v>91.200958904109584</v>
      </c>
      <c r="J85" s="6">
        <v>45728</v>
      </c>
      <c r="K85" s="19">
        <f t="shared" si="13"/>
        <v>2.0054794520547148E-2</v>
      </c>
      <c r="L85" s="19">
        <f>(K85/100*D85)*0.75</f>
        <v>150410.95890410361</v>
      </c>
      <c r="M85" s="1" t="s">
        <v>23</v>
      </c>
      <c r="N85" s="3" t="s">
        <v>26</v>
      </c>
      <c r="O85" s="6">
        <v>45728</v>
      </c>
      <c r="T85" s="15">
        <f>+U85+L85</f>
        <v>200547.94520547148</v>
      </c>
      <c r="U85" s="15">
        <f>+L85/0.75*0.25</f>
        <v>50136.98630136787</v>
      </c>
      <c r="W85" s="8">
        <v>47442</v>
      </c>
      <c r="X85" s="11">
        <v>8.5000000000000006E-2</v>
      </c>
    </row>
    <row r="86" spans="1:24" x14ac:dyDescent="0.4">
      <c r="A86" s="8">
        <v>46100</v>
      </c>
      <c r="B86" s="2">
        <f>+VLOOKUP(A86,$W$2:$X$92,2,FALSE)</f>
        <v>0</v>
      </c>
      <c r="C86" s="1" t="str">
        <f t="shared" si="10"/>
        <v>Tbills &amp;OMO</v>
      </c>
      <c r="D86" s="3">
        <v>500000000</v>
      </c>
      <c r="E86" s="4">
        <v>19.72</v>
      </c>
      <c r="F86" s="19">
        <f t="shared" si="11"/>
        <v>80.334027397260272</v>
      </c>
      <c r="G86" s="5">
        <v>45736</v>
      </c>
      <c r="H86" s="3">
        <v>19.600000000000001</v>
      </c>
      <c r="I86" s="19">
        <f t="shared" si="12"/>
        <v>80.453698630136984</v>
      </c>
      <c r="J86" s="6">
        <v>45736</v>
      </c>
      <c r="K86" s="19">
        <f t="shared" si="13"/>
        <v>0.119671232876712</v>
      </c>
      <c r="L86" s="19">
        <f>(K86/100*D86)</f>
        <v>598356.16438356007</v>
      </c>
      <c r="M86" s="1" t="s">
        <v>23</v>
      </c>
      <c r="N86" s="3" t="s">
        <v>26</v>
      </c>
      <c r="O86" s="6">
        <v>45735</v>
      </c>
      <c r="W86" s="8">
        <v>47687</v>
      </c>
      <c r="X86" s="11">
        <v>0.1</v>
      </c>
    </row>
    <row r="87" spans="1:24" x14ac:dyDescent="0.4">
      <c r="A87" s="8">
        <v>46107</v>
      </c>
      <c r="B87" s="2">
        <f>+VLOOKUP(A87,$W$2:$X$92,2,FALSE)</f>
        <v>0</v>
      </c>
      <c r="C87" s="1" t="str">
        <f t="shared" si="10"/>
        <v>Tbills &amp;OMO</v>
      </c>
      <c r="D87" s="3">
        <v>12000000000</v>
      </c>
      <c r="E87" s="4">
        <v>19.239999999999998</v>
      </c>
      <c r="F87" s="19">
        <f t="shared" si="11"/>
        <v>80.81271232876712</v>
      </c>
      <c r="G87" s="5">
        <v>45743</v>
      </c>
      <c r="H87" s="3">
        <v>18.55</v>
      </c>
      <c r="I87" s="19">
        <f t="shared" si="12"/>
        <v>81.500821917808224</v>
      </c>
      <c r="J87" s="6">
        <v>45743</v>
      </c>
      <c r="K87" s="19">
        <f t="shared" si="13"/>
        <v>0.68810958904110464</v>
      </c>
      <c r="L87" s="19">
        <f>(K87/100*D87)*0.1</f>
        <v>8257315.0684932563</v>
      </c>
      <c r="M87" s="1" t="s">
        <v>23</v>
      </c>
      <c r="N87" s="3" t="s">
        <v>26</v>
      </c>
      <c r="O87" s="6">
        <v>45742</v>
      </c>
      <c r="W87" s="8">
        <v>47900</v>
      </c>
      <c r="X87" s="11">
        <v>0.185</v>
      </c>
    </row>
    <row r="88" spans="1:24" x14ac:dyDescent="0.4">
      <c r="A88" s="8">
        <v>46107</v>
      </c>
      <c r="B88" s="2">
        <f>+VLOOKUP(A88,$W$2:$X$92,2,FALSE)</f>
        <v>0</v>
      </c>
      <c r="C88" s="1" t="str">
        <f t="shared" si="10"/>
        <v>Tbills &amp;OMO</v>
      </c>
      <c r="D88" s="3">
        <v>1000000000</v>
      </c>
      <c r="E88" s="4">
        <v>19.22</v>
      </c>
      <c r="F88" s="19">
        <f t="shared" si="11"/>
        <v>80.832657534246579</v>
      </c>
      <c r="G88" s="5">
        <v>45743</v>
      </c>
      <c r="H88" s="3">
        <v>19</v>
      </c>
      <c r="I88" s="19">
        <f t="shared" si="12"/>
        <v>81.052054794520544</v>
      </c>
      <c r="J88" s="6">
        <v>45743</v>
      </c>
      <c r="K88" s="19">
        <f t="shared" si="13"/>
        <v>0.21939726027396489</v>
      </c>
      <c r="L88" s="19">
        <f>(K88/100*D88)</f>
        <v>2193972.6027396489</v>
      </c>
      <c r="M88" s="1" t="s">
        <v>23</v>
      </c>
      <c r="N88" s="3" t="s">
        <v>26</v>
      </c>
      <c r="O88" s="6">
        <v>45742</v>
      </c>
      <c r="W88" s="8">
        <v>48211</v>
      </c>
      <c r="X88" s="11">
        <v>0.13</v>
      </c>
    </row>
    <row r="89" spans="1:24" x14ac:dyDescent="0.4">
      <c r="A89" s="8">
        <v>46107</v>
      </c>
      <c r="B89" s="2">
        <f>+VLOOKUP(A89,$W$2:$X$92,2,FALSE)</f>
        <v>0</v>
      </c>
      <c r="C89" s="1" t="str">
        <f t="shared" si="10"/>
        <v>Tbills &amp;OMO</v>
      </c>
      <c r="D89" s="3">
        <v>1000000000</v>
      </c>
      <c r="E89" s="4">
        <v>19</v>
      </c>
      <c r="F89" s="19">
        <f t="shared" si="11"/>
        <v>81.052054794520544</v>
      </c>
      <c r="G89" s="5">
        <v>45743</v>
      </c>
      <c r="H89" s="3">
        <v>18.55</v>
      </c>
      <c r="I89" s="19">
        <f t="shared" si="12"/>
        <v>81.500821917808224</v>
      </c>
      <c r="J89" s="6">
        <v>45743</v>
      </c>
      <c r="K89" s="19">
        <f t="shared" si="13"/>
        <v>0.44876712328768065</v>
      </c>
      <c r="L89" s="19">
        <v>0</v>
      </c>
      <c r="M89" s="1" t="s">
        <v>23</v>
      </c>
      <c r="N89" s="3" t="s">
        <v>26</v>
      </c>
      <c r="O89" s="6">
        <v>45742</v>
      </c>
      <c r="W89" s="8">
        <v>48331</v>
      </c>
      <c r="X89" s="11">
        <v>0.125</v>
      </c>
    </row>
    <row r="90" spans="1:24" x14ac:dyDescent="0.4">
      <c r="W90" s="8">
        <v>48390</v>
      </c>
      <c r="X90" s="11">
        <v>0.17949999999999999</v>
      </c>
    </row>
    <row r="91" spans="1:24" x14ac:dyDescent="0.4">
      <c r="D91" s="3">
        <f>SUM(D72:D90)</f>
        <v>99200000000</v>
      </c>
      <c r="L91" s="3">
        <f>SUM(L72:L90)</f>
        <v>69664273.223619357</v>
      </c>
      <c r="W91" s="8">
        <v>48550</v>
      </c>
      <c r="X91" s="11">
        <v>0.15640000000000001</v>
      </c>
    </row>
    <row r="92" spans="1:24" x14ac:dyDescent="0.4">
      <c r="W92" s="8">
        <v>48714</v>
      </c>
      <c r="X92" s="11">
        <v>0.19889999999999999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Listings </vt:lpstr>
      <vt:lpstr>Bond Blotter </vt:lpstr>
      <vt:lpstr>Treasury Bills Blotter </vt:lpstr>
      <vt:lpstr>Trade Ticket _ Bonds </vt:lpstr>
      <vt:lpstr>Trade Ticket _ Bills &amp; OMO</vt:lpstr>
      <vt:lpstr>FI Blotter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Oluwadamilare Oladeji</dc:creator>
  <cp:lastModifiedBy>Oluwadamilare Oladeji</cp:lastModifiedBy>
  <dcterms:created xsi:type="dcterms:W3CDTF">2025-08-09T02:33:41Z</dcterms:created>
  <dcterms:modified xsi:type="dcterms:W3CDTF">2025-08-10T11:54:50Z</dcterms:modified>
</cp:coreProperties>
</file>