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toidnerd/Desktop/python-pwscf/data_analysis/pcl2p/"/>
    </mc:Choice>
  </mc:AlternateContent>
  <bookViews>
    <workbookView xWindow="8100" yWindow="5200" windowWidth="19740" windowHeight="12300" tabRatio="500" activeTab="1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Sheet2!$A$12:$B$12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Sheet2!$F$20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2" l="1"/>
  <c r="E16" i="2"/>
  <c r="E17" i="2"/>
  <c r="E18" i="2"/>
  <c r="E19" i="2"/>
  <c r="E14" i="2"/>
  <c r="F14" i="2"/>
  <c r="F15" i="2"/>
  <c r="F16" i="2"/>
  <c r="F17" i="2"/>
  <c r="F18" i="2"/>
  <c r="F20" i="2"/>
  <c r="F19" i="2"/>
  <c r="H7" i="2"/>
  <c r="I7" i="2"/>
  <c r="D7" i="2"/>
  <c r="H6" i="2"/>
  <c r="I6" i="2"/>
  <c r="D6" i="2"/>
  <c r="H5" i="2"/>
  <c r="I5" i="2"/>
  <c r="D5" i="2"/>
  <c r="H4" i="2"/>
  <c r="I4" i="2"/>
  <c r="D4" i="2"/>
  <c r="H3" i="2"/>
  <c r="I3" i="2"/>
  <c r="D3" i="2"/>
  <c r="H2" i="2"/>
  <c r="I2" i="2"/>
  <c r="D2" i="2"/>
  <c r="C25" i="1"/>
  <c r="D25" i="1"/>
  <c r="C26" i="1"/>
  <c r="D26" i="1"/>
  <c r="C27" i="1"/>
  <c r="D27" i="1"/>
  <c r="C28" i="1"/>
  <c r="D28" i="1"/>
  <c r="C29" i="1"/>
  <c r="D29" i="1"/>
  <c r="C30" i="1"/>
  <c r="D30" i="1"/>
  <c r="D31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D17" i="1"/>
</calcChain>
</file>

<file path=xl/sharedStrings.xml><?xml version="1.0" encoding="utf-8"?>
<sst xmlns="http://schemas.openxmlformats.org/spreadsheetml/2006/main" count="38" uniqueCount="29">
  <si>
    <t>a</t>
  </si>
  <si>
    <t>bT</t>
  </si>
  <si>
    <t>c/T</t>
  </si>
  <si>
    <t>dT^2</t>
  </si>
  <si>
    <t>paradichlorobenzene</t>
  </si>
  <si>
    <t>expt T</t>
  </si>
  <si>
    <t>expt Fq</t>
  </si>
  <si>
    <t>fit</t>
  </si>
  <si>
    <t>calc T</t>
  </si>
  <si>
    <t>calc Fq</t>
  </si>
  <si>
    <t>v+ fit</t>
  </si>
  <si>
    <t>c</t>
  </si>
  <si>
    <t>beta</t>
  </si>
  <si>
    <t>eta0</t>
  </si>
  <si>
    <t>cq0</t>
  </si>
  <si>
    <t>fq0</t>
  </si>
  <si>
    <t>cq_coef0</t>
  </si>
  <si>
    <t>cq_coef1</t>
  </si>
  <si>
    <t>expt moross</t>
  </si>
  <si>
    <t>cq'</t>
  </si>
  <si>
    <t>fq'</t>
  </si>
  <si>
    <t>cell vol</t>
  </si>
  <si>
    <t xml:space="preserve">a </t>
  </si>
  <si>
    <t>b</t>
  </si>
  <si>
    <t>alpha</t>
  </si>
  <si>
    <t>errors</t>
  </si>
  <si>
    <t>LINEAR FIT OF CQ VS T  cq=alph+beta*T</t>
  </si>
  <si>
    <t xml:space="preserve">cq(T) fit 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</si>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</sst>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8" sqref="E28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2">
      <c r="A2">
        <v>34.850650161792558</v>
      </c>
      <c r="B2">
        <v>-5.6730433519195907E-4</v>
      </c>
      <c r="C2">
        <v>-0.25647787872862055</v>
      </c>
      <c r="D2" s="1">
        <v>-4.6246165696504536E-6</v>
      </c>
      <c r="G2" t="s">
        <v>10</v>
      </c>
    </row>
    <row r="3" spans="1:7" x14ac:dyDescent="0.2">
      <c r="A3" t="s">
        <v>5</v>
      </c>
      <c r="B3" t="s">
        <v>6</v>
      </c>
      <c r="C3" t="s">
        <v>7</v>
      </c>
    </row>
    <row r="5" spans="1:7" x14ac:dyDescent="0.2">
      <c r="A5">
        <v>20</v>
      </c>
      <c r="B5">
        <v>34.823999999999998</v>
      </c>
      <c r="C5">
        <f t="shared" ref="C5:C16" si="0">$A$2+$B$2*A5+$C$2/A5+$D$2*A5^2</f>
        <v>34.824630334524429</v>
      </c>
      <c r="D5">
        <f t="shared" ref="D5:D6" si="1">(C5-B5)^2</f>
        <v>3.9732161268903619E-7</v>
      </c>
    </row>
    <row r="6" spans="1:7" x14ac:dyDescent="0.2">
      <c r="A6">
        <v>80</v>
      </c>
      <c r="B6">
        <v>34.774999999999999</v>
      </c>
      <c r="C6">
        <f t="shared" si="0"/>
        <v>34.772462295447333</v>
      </c>
      <c r="D6">
        <f t="shared" si="1"/>
        <v>6.4399443966183523E-6</v>
      </c>
    </row>
    <row r="7" spans="1:7" x14ac:dyDescent="0.2">
      <c r="A7">
        <v>100</v>
      </c>
      <c r="B7">
        <v>34.744999999999997</v>
      </c>
      <c r="C7">
        <f t="shared" si="0"/>
        <v>34.745108783789568</v>
      </c>
      <c r="D7">
        <f>(C7-B7)^2</f>
        <v>1.1833912873432147E-8</v>
      </c>
    </row>
    <row r="8" spans="1:7" x14ac:dyDescent="0.2">
      <c r="A8">
        <v>120</v>
      </c>
      <c r="B8">
        <v>34.713000000000001</v>
      </c>
      <c r="C8">
        <f t="shared" si="0"/>
        <v>34.713841847310484</v>
      </c>
      <c r="D8">
        <f t="shared" ref="D8:D16" si="2">(C8-B8)^2</f>
        <v>7.0870689416667809E-7</v>
      </c>
    </row>
    <row r="9" spans="1:7" x14ac:dyDescent="0.2">
      <c r="A9">
        <v>140</v>
      </c>
      <c r="B9">
        <v>34.677</v>
      </c>
      <c r="C9">
        <f t="shared" si="0"/>
        <v>34.678753085252474</v>
      </c>
      <c r="D9">
        <f t="shared" si="2"/>
        <v>3.0733079024429042E-6</v>
      </c>
    </row>
    <row r="10" spans="1:7" x14ac:dyDescent="0.2">
      <c r="A10">
        <v>160</v>
      </c>
      <c r="B10">
        <v>34.64</v>
      </c>
      <c r="C10">
        <f t="shared" si="0"/>
        <v>34.639888297236737</v>
      </c>
      <c r="D10">
        <f t="shared" si="2"/>
        <v>1.247750732061455E-8</v>
      </c>
    </row>
    <row r="11" spans="1:7" x14ac:dyDescent="0.2">
      <c r="A11">
        <v>180</v>
      </c>
      <c r="B11">
        <v>34.597000000000001</v>
      </c>
      <c r="C11">
        <f t="shared" si="0"/>
        <v>34.597272927497279</v>
      </c>
      <c r="D11">
        <f t="shared" si="2"/>
        <v>7.4489418770388715E-8</v>
      </c>
    </row>
    <row r="12" spans="1:7" x14ac:dyDescent="0.2">
      <c r="A12">
        <v>200</v>
      </c>
      <c r="B12">
        <v>34.549999999999997</v>
      </c>
      <c r="C12">
        <f t="shared" si="0"/>
        <v>34.550922242574501</v>
      </c>
      <c r="D12">
        <f t="shared" si="2"/>
        <v>8.5053136622718388E-7</v>
      </c>
    </row>
    <row r="13" spans="1:7" x14ac:dyDescent="0.2">
      <c r="A13">
        <v>220</v>
      </c>
      <c r="B13">
        <v>34.502000000000002</v>
      </c>
      <c r="C13">
        <f t="shared" si="0"/>
        <v>34.500845957539575</v>
      </c>
      <c r="D13">
        <f t="shared" si="2"/>
        <v>1.3318140004700604E-6</v>
      </c>
    </row>
    <row r="14" spans="1:7" x14ac:dyDescent="0.2">
      <c r="A14">
        <v>240</v>
      </c>
      <c r="B14">
        <v>34.447000000000003</v>
      </c>
      <c r="C14">
        <f t="shared" si="0"/>
        <v>34.447050549106585</v>
      </c>
      <c r="D14">
        <f t="shared" si="2"/>
        <v>2.5552121762696732E-9</v>
      </c>
    </row>
    <row r="15" spans="1:7" x14ac:dyDescent="0.2">
      <c r="A15">
        <v>260</v>
      </c>
      <c r="B15">
        <v>34.392000000000003</v>
      </c>
      <c r="C15">
        <f t="shared" si="0"/>
        <v>34.389540501154556</v>
      </c>
      <c r="D15">
        <f t="shared" si="2"/>
        <v>6.049134570753734E-6</v>
      </c>
    </row>
    <row r="16" spans="1:7" x14ac:dyDescent="0.2">
      <c r="A16">
        <v>280</v>
      </c>
      <c r="B16">
        <v>34.326999999999998</v>
      </c>
      <c r="C16">
        <f t="shared" si="0"/>
        <v>34.328319016454174</v>
      </c>
      <c r="D16">
        <f t="shared" si="2"/>
        <v>1.7398044063855128E-6</v>
      </c>
    </row>
    <row r="17" spans="1:4" x14ac:dyDescent="0.2">
      <c r="D17">
        <f>SUM(D5:D16)</f>
        <v>2.069192120089417E-5</v>
      </c>
    </row>
    <row r="21" spans="1:4" x14ac:dyDescent="0.2">
      <c r="A21">
        <v>0</v>
      </c>
      <c r="B21">
        <v>0</v>
      </c>
      <c r="C21" t="s">
        <v>2</v>
      </c>
      <c r="D21" t="s">
        <v>3</v>
      </c>
    </row>
    <row r="22" spans="1:4" x14ac:dyDescent="0.2">
      <c r="A22">
        <v>34.46793637542082</v>
      </c>
      <c r="B22">
        <v>-1.1204253627102188E-3</v>
      </c>
      <c r="C22">
        <v>-0.255</v>
      </c>
      <c r="D22" s="1">
        <v>-4.5980338259094178E-6</v>
      </c>
    </row>
    <row r="24" spans="1:4" x14ac:dyDescent="0.2">
      <c r="A24" t="s">
        <v>8</v>
      </c>
      <c r="B24" t="s">
        <v>9</v>
      </c>
      <c r="C24" t="s">
        <v>7</v>
      </c>
    </row>
    <row r="25" spans="1:4" x14ac:dyDescent="0.2">
      <c r="A25">
        <v>100</v>
      </c>
      <c r="B25">
        <v>34.348260000000003</v>
      </c>
      <c r="C25">
        <f>$A$22+$B$22*A25+$C$22/A25+$D$22*A25^2</f>
        <v>34.307363500890709</v>
      </c>
      <c r="D25">
        <f>(C25-B25)^2</f>
        <v>1.6725236393965162E-3</v>
      </c>
    </row>
    <row r="26" spans="1:4" x14ac:dyDescent="0.2">
      <c r="A26">
        <v>200</v>
      </c>
      <c r="B26">
        <v>34.001370000000001</v>
      </c>
      <c r="C26">
        <f t="shared" ref="C26:C30" si="3">$A$22+$B$22*A26+$C$22/A26+$D$22*A26^2</f>
        <v>34.058654949842399</v>
      </c>
      <c r="D26">
        <f t="shared" ref="D26:D30" si="4">(C26-B26)^2</f>
        <v>3.2815654784460243E-3</v>
      </c>
    </row>
    <row r="27" spans="1:4" x14ac:dyDescent="0.2">
      <c r="A27">
        <v>225</v>
      </c>
      <c r="B27">
        <v>33.914299999999997</v>
      </c>
      <c r="C27">
        <f t="shared" si="3"/>
        <v>33.98193187304102</v>
      </c>
      <c r="D27">
        <f t="shared" si="4"/>
        <v>4.574070251037057E-3</v>
      </c>
    </row>
    <row r="28" spans="1:4" x14ac:dyDescent="0.2">
      <c r="A28">
        <v>250</v>
      </c>
      <c r="B28">
        <v>33.938879999999997</v>
      </c>
      <c r="C28">
        <f t="shared" si="3"/>
        <v>33.89943292062393</v>
      </c>
      <c r="D28">
        <f t="shared" si="4"/>
        <v>1.5560720713017704E-3</v>
      </c>
    </row>
    <row r="29" spans="1:4" x14ac:dyDescent="0.2">
      <c r="A29">
        <v>273</v>
      </c>
      <c r="B29">
        <v>33.835680000000004</v>
      </c>
      <c r="C29">
        <f t="shared" si="3"/>
        <v>33.81843932245566</v>
      </c>
      <c r="D29">
        <f t="shared" si="4"/>
        <v>2.9724096218802819E-4</v>
      </c>
    </row>
    <row r="30" spans="1:4" x14ac:dyDescent="0.2">
      <c r="A30">
        <v>293</v>
      </c>
      <c r="B30">
        <v>33.771529999999998</v>
      </c>
      <c r="C30">
        <f t="shared" si="3"/>
        <v>33.744044831058993</v>
      </c>
      <c r="D30">
        <f t="shared" si="4"/>
        <v>7.5543451171561945E-4</v>
      </c>
    </row>
    <row r="31" spans="1:4" x14ac:dyDescent="0.2">
      <c r="D31">
        <f>SUM(D25:D30)</f>
        <v>1.2136906914085015E-2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E23" sqref="E23"/>
    </sheetView>
  </sheetViews>
  <sheetFormatPr baseColWidth="10" defaultRowHeight="16" x14ac:dyDescent="0.2"/>
  <cols>
    <col min="1" max="1" width="7.6640625" customWidth="1"/>
    <col min="2" max="2" width="8.83203125" customWidth="1"/>
    <col min="3" max="3" width="8" customWidth="1"/>
    <col min="4" max="4" width="7.6640625" customWidth="1"/>
    <col min="5" max="5" width="7.83203125" customWidth="1"/>
    <col min="6" max="6" width="8.33203125" customWidth="1"/>
    <col min="8" max="8" width="7.1640625" customWidth="1"/>
    <col min="9" max="9" width="7" customWidth="1"/>
    <col min="10" max="10" width="9.1640625" customWidth="1"/>
    <col min="11" max="11" width="7.83203125" customWidth="1"/>
    <col min="12" max="12" width="8" customWidth="1"/>
    <col min="13" max="13" width="7.5" customWidth="1"/>
    <col min="14" max="14" width="7.6640625" customWidth="1"/>
  </cols>
  <sheetData>
    <row r="1" spans="1:14" x14ac:dyDescent="0.2">
      <c r="A1" t="s">
        <v>8</v>
      </c>
      <c r="B1" t="s">
        <v>14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11</v>
      </c>
      <c r="N1" t="s">
        <v>12</v>
      </c>
    </row>
    <row r="2" spans="1:14" x14ac:dyDescent="0.2">
      <c r="A2">
        <v>100</v>
      </c>
      <c r="B2">
        <v>69.202600000000004</v>
      </c>
      <c r="C2">
        <v>9.5659999999999995E-2</v>
      </c>
      <c r="D2">
        <f>B2/2*(1+C2^2/3)^0.5</f>
        <v>34.654031620392701</v>
      </c>
      <c r="E2">
        <v>0.99117672000000001</v>
      </c>
      <c r="F2">
        <v>0.99108989999999997</v>
      </c>
      <c r="G2">
        <v>34.744999999999997</v>
      </c>
      <c r="H2">
        <f>E2*B2</f>
        <v>68.592006083472</v>
      </c>
      <c r="I2">
        <f>H2/2*(1+C2^2/3)^0.5</f>
        <v>34.348269396277125</v>
      </c>
      <c r="J2">
        <v>306.81040000000002</v>
      </c>
      <c r="K2">
        <v>14.664</v>
      </c>
      <c r="L2">
        <v>5.74</v>
      </c>
      <c r="M2">
        <v>3.9249999999999998</v>
      </c>
      <c r="N2">
        <v>111.77</v>
      </c>
    </row>
    <row r="3" spans="1:14" x14ac:dyDescent="0.2">
      <c r="A3">
        <v>200</v>
      </c>
      <c r="B3">
        <v>69.268000000000001</v>
      </c>
      <c r="C3">
        <v>9.6350000000000005E-2</v>
      </c>
      <c r="D3">
        <f t="shared" ref="D3:D7" si="0">B3/2*(1+C3^2/3)^0.5</f>
        <v>34.687545040916334</v>
      </c>
      <c r="E3">
        <v>0.98057278999999997</v>
      </c>
      <c r="F3">
        <v>0.98034100000000002</v>
      </c>
      <c r="G3">
        <v>34.549999999999997</v>
      </c>
      <c r="H3">
        <f t="shared" ref="H3:H7" si="1">E3*B3</f>
        <v>67.922316017719993</v>
      </c>
      <c r="I3">
        <f t="shared" ref="I3:I7" si="2">H3/2*(1+C3^2/3)^0.5</f>
        <v>34.013662819021995</v>
      </c>
      <c r="J3">
        <v>313.0016</v>
      </c>
      <c r="K3">
        <v>14.705</v>
      </c>
      <c r="L3">
        <v>5.7869999999999999</v>
      </c>
      <c r="M3">
        <v>3.9670000000000001</v>
      </c>
      <c r="N3">
        <v>112</v>
      </c>
    </row>
    <row r="4" spans="1:14" x14ac:dyDescent="0.2">
      <c r="A4">
        <v>225</v>
      </c>
      <c r="B4">
        <v>69.281899999999993</v>
      </c>
      <c r="C4">
        <v>9.6500000000000002E-2</v>
      </c>
      <c r="D4">
        <f t="shared" si="0"/>
        <v>34.694672540264499</v>
      </c>
      <c r="E4">
        <v>0.97750748499999995</v>
      </c>
      <c r="F4">
        <v>0.97717627600000001</v>
      </c>
      <c r="G4">
        <v>34.5</v>
      </c>
      <c r="H4">
        <f t="shared" si="1"/>
        <v>67.723575825021484</v>
      </c>
      <c r="I4">
        <f t="shared" si="2"/>
        <v>33.914302097732502</v>
      </c>
      <c r="J4">
        <v>314.887</v>
      </c>
      <c r="K4">
        <v>14.72</v>
      </c>
      <c r="L4">
        <v>5.8010000000000002</v>
      </c>
      <c r="M4">
        <v>3.9820000000000002</v>
      </c>
      <c r="N4">
        <v>112.17</v>
      </c>
    </row>
    <row r="5" spans="1:14" x14ac:dyDescent="0.2">
      <c r="A5">
        <v>250</v>
      </c>
      <c r="B5">
        <v>69.297600000000003</v>
      </c>
      <c r="C5">
        <v>9.6869999999999998E-2</v>
      </c>
      <c r="D5">
        <f t="shared" si="0"/>
        <v>34.702947241171188</v>
      </c>
      <c r="E5">
        <v>0.97798278999999999</v>
      </c>
      <c r="F5">
        <v>9.7733393799999999E-2</v>
      </c>
      <c r="G5">
        <v>34.200000000000003</v>
      </c>
      <c r="H5">
        <f t="shared" si="1"/>
        <v>67.771860188304004</v>
      </c>
      <c r="I5">
        <f t="shared" si="2"/>
        <v>33.9388851641434</v>
      </c>
      <c r="J5">
        <v>316.72899999999998</v>
      </c>
      <c r="K5">
        <v>14.73</v>
      </c>
      <c r="L5">
        <v>5.8120000000000003</v>
      </c>
      <c r="M5">
        <v>3.9969999999999999</v>
      </c>
      <c r="N5">
        <v>112.24</v>
      </c>
    </row>
    <row r="6" spans="1:14" x14ac:dyDescent="0.2">
      <c r="A6">
        <v>273</v>
      </c>
      <c r="B6">
        <v>69.324100000000001</v>
      </c>
      <c r="C6">
        <v>9.7140000000000004E-2</v>
      </c>
      <c r="D6">
        <f t="shared" si="0"/>
        <v>34.716520089350233</v>
      </c>
      <c r="E6">
        <v>0.97462764899999998</v>
      </c>
      <c r="F6">
        <v>0.97424259999999996</v>
      </c>
      <c r="G6">
        <v>34.25</v>
      </c>
      <c r="H6">
        <f t="shared" si="1"/>
        <v>67.565184602040901</v>
      </c>
      <c r="I6">
        <f t="shared" si="2"/>
        <v>33.835680356144692</v>
      </c>
      <c r="J6">
        <v>319.22449999999998</v>
      </c>
      <c r="K6">
        <v>14.747</v>
      </c>
      <c r="L6">
        <v>5.83</v>
      </c>
      <c r="M6">
        <v>4.0140000000000002</v>
      </c>
      <c r="N6">
        <v>112.33</v>
      </c>
    </row>
    <row r="7" spans="1:14" x14ac:dyDescent="0.2">
      <c r="A7">
        <v>293</v>
      </c>
      <c r="B7">
        <v>69.31</v>
      </c>
      <c r="C7">
        <v>9.7489999999999993E-2</v>
      </c>
      <c r="D7">
        <f t="shared" si="0"/>
        <v>34.709851843650021</v>
      </c>
      <c r="E7">
        <v>0.97296689199999997</v>
      </c>
      <c r="F7">
        <v>0.97258351399999998</v>
      </c>
      <c r="G7">
        <v>0</v>
      </c>
      <c r="H7">
        <f t="shared" si="1"/>
        <v>67.436335284519998</v>
      </c>
      <c r="I7">
        <f t="shared" si="2"/>
        <v>33.77153667009663</v>
      </c>
      <c r="J7">
        <v>320.60235999999998</v>
      </c>
      <c r="K7">
        <v>14.762</v>
      </c>
      <c r="L7">
        <v>5.84</v>
      </c>
      <c r="M7">
        <v>4.0250000000000004</v>
      </c>
      <c r="N7">
        <v>112.52</v>
      </c>
    </row>
    <row r="10" spans="1:14" x14ac:dyDescent="0.2">
      <c r="A10" t="s">
        <v>26</v>
      </c>
    </row>
    <row r="11" spans="1:14" x14ac:dyDescent="0.2">
      <c r="A11" t="s">
        <v>24</v>
      </c>
      <c r="B11" t="s">
        <v>12</v>
      </c>
    </row>
    <row r="12" spans="1:14" x14ac:dyDescent="0.2">
      <c r="A12">
        <v>69.133487321877979</v>
      </c>
      <c r="B12">
        <v>6.743925548619023E-4</v>
      </c>
    </row>
    <row r="13" spans="1:14" x14ac:dyDescent="0.2">
      <c r="A13" t="s">
        <v>8</v>
      </c>
      <c r="B13" t="s">
        <v>21</v>
      </c>
      <c r="C13" t="s">
        <v>15</v>
      </c>
      <c r="D13" t="s">
        <v>14</v>
      </c>
      <c r="E13" t="s">
        <v>27</v>
      </c>
      <c r="F13" t="s">
        <v>25</v>
      </c>
    </row>
    <row r="14" spans="1:14" x14ac:dyDescent="0.2">
      <c r="A14">
        <v>100</v>
      </c>
      <c r="B14">
        <v>306.81040000000002</v>
      </c>
      <c r="C14">
        <v>34.654031620392701</v>
      </c>
      <c r="D14">
        <v>69.202600000000004</v>
      </c>
      <c r="E14">
        <f>$A$12+$B$12*A14</f>
        <v>69.200926577364172</v>
      </c>
      <c r="F14">
        <f>(E14-D14)^2</f>
        <v>2.8003433181161459E-6</v>
      </c>
    </row>
    <row r="15" spans="1:14" x14ac:dyDescent="0.2">
      <c r="A15">
        <v>200</v>
      </c>
      <c r="B15">
        <v>313.0016</v>
      </c>
      <c r="C15">
        <v>34.687545040916334</v>
      </c>
      <c r="D15">
        <v>69.268000000000001</v>
      </c>
      <c r="E15">
        <f t="shared" ref="E15:E19" si="3">$A$12+$B$12*A15</f>
        <v>69.268365832850364</v>
      </c>
      <c r="F15">
        <f t="shared" ref="F15:F19" si="4">(E15-D15)^2</f>
        <v>1.3383367440492946E-7</v>
      </c>
    </row>
    <row r="16" spans="1:14" x14ac:dyDescent="0.2">
      <c r="A16">
        <v>225</v>
      </c>
      <c r="B16">
        <v>314.887</v>
      </c>
      <c r="C16">
        <v>34.694672540264499</v>
      </c>
      <c r="D16">
        <v>69.281899999999993</v>
      </c>
      <c r="E16">
        <f t="shared" si="3"/>
        <v>69.285225646721912</v>
      </c>
      <c r="F16">
        <f t="shared" si="4"/>
        <v>1.1059926119010118E-5</v>
      </c>
    </row>
    <row r="17" spans="1:7" x14ac:dyDescent="0.2">
      <c r="A17">
        <v>250</v>
      </c>
      <c r="B17">
        <v>316.72899999999998</v>
      </c>
      <c r="C17">
        <v>34.702947241171188</v>
      </c>
      <c r="D17">
        <v>69.297600000000003</v>
      </c>
      <c r="E17">
        <f t="shared" si="3"/>
        <v>69.30208546059346</v>
      </c>
      <c r="F17">
        <f t="shared" si="4"/>
        <v>2.0119356735459628E-5</v>
      </c>
    </row>
    <row r="18" spans="1:7" x14ac:dyDescent="0.2">
      <c r="A18">
        <v>273</v>
      </c>
      <c r="B18">
        <v>319.22449999999998</v>
      </c>
      <c r="C18">
        <v>34.716520089350233</v>
      </c>
      <c r="D18">
        <v>69.324100000000001</v>
      </c>
      <c r="E18">
        <f t="shared" si="3"/>
        <v>69.317596489355282</v>
      </c>
      <c r="F18">
        <f t="shared" si="4"/>
        <v>4.2295650705983326E-5</v>
      </c>
    </row>
    <row r="19" spans="1:7" x14ac:dyDescent="0.2">
      <c r="A19" s="2">
        <v>293</v>
      </c>
      <c r="B19" s="2">
        <v>320.60235999999998</v>
      </c>
      <c r="C19" s="2">
        <v>34.709851843650021</v>
      </c>
      <c r="D19" s="2">
        <v>69.31</v>
      </c>
      <c r="E19">
        <f t="shared" si="3"/>
        <v>69.33108434045252</v>
      </c>
      <c r="F19" s="2">
        <f t="shared" si="4"/>
        <v>4.4454941231768003E-4</v>
      </c>
      <c r="G19" s="2" t="s">
        <v>28</v>
      </c>
    </row>
    <row r="20" spans="1:7" x14ac:dyDescent="0.2">
      <c r="F20">
        <f>SUM(F14:F18)</f>
        <v>7.6409110552974157E-5</v>
      </c>
    </row>
    <row r="42" spans="1:7" x14ac:dyDescent="0.2">
      <c r="A42" s="2"/>
      <c r="B42" s="2"/>
      <c r="C42" s="2"/>
      <c r="D42" s="2"/>
      <c r="E42" s="2"/>
      <c r="F42" s="2"/>
      <c r="G42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2018-03-03T13:01:16Z</dcterms:created>
  <dcterms:modified xsi:type="dcterms:W3CDTF">2018-03-03T14:34:51Z</dcterms:modified>
</cp:coreProperties>
</file>