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s" sheetId="1" r:id="rId4"/>
    <sheet state="visible" name="Raw Data" sheetId="2" r:id="rId5"/>
    <sheet state="visible" name="Made By TalkingMime" sheetId="3" r:id="rId6"/>
    <sheet state="visible" name="Testing" sheetId="4" r:id="rId7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+3 diamond pick</t>
      </text>
    </comment>
    <comment authorId="0" ref="G23">
      <text>
        <t xml:space="preserve">count is missing several because of runs that weren't tracked and manually inputted </t>
      </text>
    </comment>
    <comment authorId="0" ref="H23">
      <text>
        <t xml:space="preserve">count is missing several because of runs that weren't tracked and manually inputted </t>
      </text>
    </comment>
    <comment authorId="0" ref="I23">
      <text>
        <t xml:space="preserve">count is missing several because of runs that weren't tracked and manually inputted </t>
      </text>
    </comment>
    <comment authorId="0" ref="M23">
      <text>
        <t xml:space="preserve">Playtime including time to reset</t>
      </text>
    </comment>
    <comment authorId="0" ref="P23">
      <text>
        <t xml:space="preserve">count is missing several because of runs that weren't tracked</t>
      </text>
    </comment>
    <comment authorId="0" ref="L24">
      <text>
        <t xml:space="preserve">Average time before reset</t>
      </text>
    </comment>
    <comment authorId="0" ref="A25">
      <text>
        <t xml:space="preserve">Relative Conversion Rate. Essentially odds of reaching the next split given you have the previous. For example, if my relative conversion rate for iron pick is 50%, then 50% of the times I get wood, I also get an iron pick.</t>
      </text>
    </comment>
    <comment authorId="0" ref="L25">
      <text>
        <t xml:space="preserve">Time it takes to reset in seconds</t>
      </text>
    </comment>
    <comment authorId="0" ref="A26">
      <text>
        <t xml:space="preserve">Conversion Rate General. % Of all runs that reach that state. For example, 2% conversion rate for nether entry means 2% of all runs reach the nether.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IGT</t>
      </text>
    </comment>
    <comment authorId="0" ref="D1">
      <text>
        <t xml:space="preserve">IGT
</t>
      </text>
    </comment>
    <comment authorId="0" ref="E1">
      <text>
        <t xml:space="preserve">IGT
</t>
      </text>
    </comment>
    <comment authorId="0" ref="F1">
      <text>
        <t xml:space="preserve">IGT
</t>
      </text>
    </comment>
    <comment authorId="0" ref="G1">
      <text>
        <t xml:space="preserve">IGT
</t>
      </text>
    </comment>
    <comment authorId="0" ref="H1">
      <text>
        <t xml:space="preserve">Based on when ender eye is crafted, so can be off by a bit, if you craft ender eyes during blazes, or craft them late</t>
      </text>
    </comment>
    <comment authorId="0" ref="I1">
      <text>
        <t xml:space="preserve">IGT</t>
      </text>
    </comment>
    <comment authorId="0" ref="J1">
      <text>
        <t xml:space="preserve">IGT</t>
      </text>
    </comment>
    <comment authorId="0" ref="K1">
      <text>
        <t xml:space="preserve">Green = sub 30
Blue = sub 20
Purple = 1h+
</t>
      </text>
    </comment>
    <comment authorId="0" ref="AC1">
      <text>
        <t xml:space="preserve">death count being 5 or more is highlighted</t>
      </text>
    </comment>
    <comment authorId="0" ref="AI1">
      <text>
        <t xml:space="preserve">Actually is eyes picked up but that's really long</t>
      </text>
    </comment>
    <comment authorId="0" ref="AM1">
      <text>
        <t xml:space="preserve">Green = sub 30
Blue = sub 20
Purple = 1h+
Red = Missing</t>
      </text>
    </comment>
    <comment authorId="0" ref="D894">
      <text>
        <t xml:space="preserve">diamond pick</t>
      </text>
    </comment>
    <comment authorId="0" ref="D910">
      <text>
        <t xml:space="preserve">diamond pickaxe</t>
      </text>
    </comment>
    <comment authorId="0" ref="F913">
      <text>
        <t xml:space="preserve">classic
</t>
      </text>
    </comment>
    <comment authorId="0" ref="F919">
      <text>
        <t xml:space="preserve">classic</t>
      </text>
    </comment>
    <comment authorId="0" ref="F933">
      <text>
        <t xml:space="preserve">classic</t>
      </text>
    </comment>
    <comment authorId="0" ref="B943">
      <text>
        <t xml:space="preserve">first non-sub hour Clap
</t>
      </text>
    </comment>
    <comment authorId="0" ref="F945">
      <text>
        <t xml:space="preserve">classic</t>
      </text>
    </comment>
    <comment authorId="0" ref="F961">
      <text>
        <t xml:space="preserve">classic</t>
      </text>
    </comment>
    <comment authorId="0" ref="F987">
      <text>
        <t xml:space="preserve">classic</t>
      </text>
    </comment>
    <comment authorId="0" ref="F990">
      <text>
        <t xml:space="preserve">monument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3">
      <text>
        <t xml:space="preserve">if IGT is missing, use mathpapa.com/algebra-calculator and insert formula  ''1200x+20y'', click on evaluate and enter minutes as X and seconds as Y.</t>
      </text>
    </comment>
  </commentList>
</comments>
</file>

<file path=xl/sharedStrings.xml><?xml version="1.0" encoding="utf-8"?>
<sst xmlns="http://schemas.openxmlformats.org/spreadsheetml/2006/main" count="2712" uniqueCount="1049">
  <si>
    <t>Size</t>
  </si>
  <si>
    <t>Destination in Stats Sheet</t>
  </si>
  <si>
    <t>Keywords</t>
  </si>
  <si>
    <t>Color</t>
  </si>
  <si>
    <t>Reset Time</t>
  </si>
  <si>
    <t>Columns</t>
  </si>
  <si>
    <t>Starting Col</t>
  </si>
  <si>
    <t>A</t>
  </si>
  <si>
    <t>~</t>
  </si>
  <si>
    <t>Returns ending row of a session</t>
  </si>
  <si>
    <t>Gray</t>
  </si>
  <si>
    <t>Rows</t>
  </si>
  <si>
    <t>Starting Row</t>
  </si>
  <si>
    <t xml:space="preserve">Feel free to mess around with customizing session stats, don't move any cell that has a thick black border around all sides, everything will crash </t>
  </si>
  <si>
    <t>Wood</t>
  </si>
  <si>
    <t>Iron Pick</t>
  </si>
  <si>
    <t>Nether</t>
  </si>
  <si>
    <t>Structure #1</t>
  </si>
  <si>
    <t>Structure #2</t>
  </si>
  <si>
    <t>Eyes Crafted</t>
  </si>
  <si>
    <t>Stronghold</t>
  </si>
  <si>
    <t>End Entry</t>
  </si>
  <si>
    <t>Resets</t>
  </si>
  <si>
    <t>Playtime</t>
  </si>
  <si>
    <t>Blazes</t>
  </si>
  <si>
    <t>Flint</t>
  </si>
  <si>
    <t>Count</t>
  </si>
  <si>
    <t>Avg</t>
  </si>
  <si>
    <t>Lifetime Stats</t>
  </si>
  <si>
    <t>Lucky</t>
  </si>
  <si>
    <t>Misc Stats</t>
  </si>
  <si>
    <t>Average IGT</t>
  </si>
  <si>
    <t>Last 30 AVG</t>
  </si>
  <si>
    <t># of Deaths</t>
  </si>
  <si>
    <t>Conversion Rate (r)</t>
  </si>
  <si>
    <t># of Sub 20s</t>
  </si>
  <si>
    <t># of 1h+</t>
  </si>
  <si>
    <t>PB</t>
  </si>
  <si>
    <t>Runs Tracked</t>
  </si>
  <si>
    <t>Conversion Rate (g)</t>
  </si>
  <si>
    <t>Runs Missing</t>
  </si>
  <si>
    <t>Session Stats</t>
  </si>
  <si>
    <t/>
  </si>
  <si>
    <t>Date and Time</t>
  </si>
  <si>
    <t>RTA</t>
  </si>
  <si>
    <t>Iron Pickaxe</t>
  </si>
  <si>
    <t>Bastion</t>
  </si>
  <si>
    <t>Fortress</t>
  </si>
  <si>
    <t>End</t>
  </si>
  <si>
    <t>IGT</t>
  </si>
  <si>
    <t>Gold Ingots</t>
  </si>
  <si>
    <t>Rods</t>
  </si>
  <si>
    <t>Dmg Taken</t>
  </si>
  <si>
    <t>Sprint Dist</t>
  </si>
  <si>
    <t>Boat Dist</t>
  </si>
  <si>
    <t>Gravel</t>
  </si>
  <si>
    <t>Monument</t>
  </si>
  <si>
    <t>Furnace</t>
  </si>
  <si>
    <t>Iron</t>
  </si>
  <si>
    <t>Iron Mined</t>
  </si>
  <si>
    <t>Hay Mined</t>
  </si>
  <si>
    <t>IGs Killed</t>
  </si>
  <si>
    <t>Magma Block</t>
  </si>
  <si>
    <t>Wood Axe</t>
  </si>
  <si>
    <t>Distance Swam</t>
  </si>
  <si>
    <t>Death</t>
  </si>
  <si>
    <t>Time Since Death</t>
  </si>
  <si>
    <t>Traded</t>
  </si>
  <si>
    <t>Endermen</t>
  </si>
  <si>
    <t>Shield</t>
  </si>
  <si>
    <t>Bucket</t>
  </si>
  <si>
    <t>Eyes Thrown</t>
  </si>
  <si>
    <t>Seed</t>
  </si>
  <si>
    <t>Run #</t>
  </si>
  <si>
    <t>TIME</t>
  </si>
  <si>
    <t>-1483021884539681509</t>
  </si>
  <si>
    <t>-5841990094059170568</t>
  </si>
  <si>
    <t>-352668715264323499</t>
  </si>
  <si>
    <t>M</t>
  </si>
  <si>
    <t>-8340955829950934212</t>
  </si>
  <si>
    <t>-2146721802509116650</t>
  </si>
  <si>
    <t>8194600383561434127</t>
  </si>
  <si>
    <t>-2932113240810276292</t>
  </si>
  <si>
    <t>-7527376869040700630</t>
  </si>
  <si>
    <t>8421126697896154601</t>
  </si>
  <si>
    <t>5201988864552945631</t>
  </si>
  <si>
    <t>4811884199149120166</t>
  </si>
  <si>
    <t>4277266246206577497</t>
  </si>
  <si>
    <t>3144400309268877633</t>
  </si>
  <si>
    <t>-7834424263853933501</t>
  </si>
  <si>
    <t>8702045857831555009</t>
  </si>
  <si>
    <t>4243897196337267139</t>
  </si>
  <si>
    <t>8726722067067891911</t>
  </si>
  <si>
    <t>-2948504642399530102</t>
  </si>
  <si>
    <t>-161798812429936533</t>
  </si>
  <si>
    <t>1078841370083823890</t>
  </si>
  <si>
    <t>6923340762446695204</t>
  </si>
  <si>
    <t>-657057292812727165</t>
  </si>
  <si>
    <t>7368773818587727116</t>
  </si>
  <si>
    <t>20209861828292720</t>
  </si>
  <si>
    <t>-3575588561883282560</t>
  </si>
  <si>
    <t>-2959200260977023734</t>
  </si>
  <si>
    <t>4159740968346962814</t>
  </si>
  <si>
    <t>-9051704181512059454</t>
  </si>
  <si>
    <t>-1897420220469517933</t>
  </si>
  <si>
    <t>2748565234994190408</t>
  </si>
  <si>
    <t>8264902447806411595</t>
  </si>
  <si>
    <t>-1728217212854942621</t>
  </si>
  <si>
    <t>9167978740210586615</t>
  </si>
  <si>
    <t>-6827135431937331823</t>
  </si>
  <si>
    <t>-8182939268778072044</t>
  </si>
  <si>
    <t>7851518825928326138</t>
  </si>
  <si>
    <t>8533617323679512888</t>
  </si>
  <si>
    <t>-8254852268891729681</t>
  </si>
  <si>
    <t>1671467938072759565</t>
  </si>
  <si>
    <t>-279686358859239961</t>
  </si>
  <si>
    <t>-1319971547369291388</t>
  </si>
  <si>
    <t>3603311752621331601</t>
  </si>
  <si>
    <t>1886850377060308237</t>
  </si>
  <si>
    <t>125611362879500246</t>
  </si>
  <si>
    <t>-9075487601047101175</t>
  </si>
  <si>
    <t>-2402505321938357274</t>
  </si>
  <si>
    <t>3442307661868662059</t>
  </si>
  <si>
    <t>-4504057091505768591</t>
  </si>
  <si>
    <t>-4087893407147399122</t>
  </si>
  <si>
    <t>3271875502679062933</t>
  </si>
  <si>
    <t>-169227100120810236</t>
  </si>
  <si>
    <t>-660491276717902726</t>
  </si>
  <si>
    <t>7248436841608159532</t>
  </si>
  <si>
    <t>-4486517118102380385</t>
  </si>
  <si>
    <t>-8905664946738569451</t>
  </si>
  <si>
    <t>9000236773866426975</t>
  </si>
  <si>
    <t>-2846111182145673801</t>
  </si>
  <si>
    <t>-5097976730251915294</t>
  </si>
  <si>
    <t>-592482425467846900</t>
  </si>
  <si>
    <t>-7325246022080181025</t>
  </si>
  <si>
    <t>8123649930728734695</t>
  </si>
  <si>
    <t>6937763532378412879</t>
  </si>
  <si>
    <t>-3527043701001380373</t>
  </si>
  <si>
    <t>-3357517105818658494</t>
  </si>
  <si>
    <t>1635679561791146543</t>
  </si>
  <si>
    <t>4738859688158263441</t>
  </si>
  <si>
    <t>8079263801536099624</t>
  </si>
  <si>
    <t>-1370433868392184049</t>
  </si>
  <si>
    <t>-7832293832567687824</t>
  </si>
  <si>
    <t>3626698922379629077</t>
  </si>
  <si>
    <t>-1550700612089167256</t>
  </si>
  <si>
    <t>-3055986912430245133</t>
  </si>
  <si>
    <t>-4947619949438375676</t>
  </si>
  <si>
    <t>2896193496180988472</t>
  </si>
  <si>
    <t>1054685413128556521</t>
  </si>
  <si>
    <t>-4241872460090897402</t>
  </si>
  <si>
    <t>-8898274251670898459</t>
  </si>
  <si>
    <t>-4951729393495890929</t>
  </si>
  <si>
    <t>8809773408853059673</t>
  </si>
  <si>
    <t>-891235915902172423</t>
  </si>
  <si>
    <t>-9213512848604032109</t>
  </si>
  <si>
    <t>443393325496668532</t>
  </si>
  <si>
    <t>-1264579472315416492</t>
  </si>
  <si>
    <t>-8623305904662952316</t>
  </si>
  <si>
    <t>-8575251020262590704</t>
  </si>
  <si>
    <t>-6205239437610905386</t>
  </si>
  <si>
    <t>2749256493974214125</t>
  </si>
  <si>
    <t>1402556755111865266</t>
  </si>
  <si>
    <t>-1978572085297172412</t>
  </si>
  <si>
    <t>-3767228804924588438</t>
  </si>
  <si>
    <t>-4050680089041238638</t>
  </si>
  <si>
    <t>-5450828623641751126</t>
  </si>
  <si>
    <t>-6020702576855898017</t>
  </si>
  <si>
    <t>-152582461520815363</t>
  </si>
  <si>
    <t>4356812069449622928</t>
  </si>
  <si>
    <t>7233719531506699424</t>
  </si>
  <si>
    <t>1607880836752936818</t>
  </si>
  <si>
    <t>3895950929830724146</t>
  </si>
  <si>
    <t>-4622851941422697747</t>
  </si>
  <si>
    <t>-4604295210961643307</t>
  </si>
  <si>
    <t>6078980889610878048</t>
  </si>
  <si>
    <t>5154342298722275646</t>
  </si>
  <si>
    <t>-4725965408170447122</t>
  </si>
  <si>
    <t>-4349556192267250699</t>
  </si>
  <si>
    <t>-6986894632462133706</t>
  </si>
  <si>
    <t>-2436900405211502321</t>
  </si>
  <si>
    <t>3497564585107487145</t>
  </si>
  <si>
    <t>5801554402862311362</t>
  </si>
  <si>
    <t>8662408819851900946</t>
  </si>
  <si>
    <t>-5018202339137140486</t>
  </si>
  <si>
    <t>2237611421491378160</t>
  </si>
  <si>
    <t>-7530695126102586646</t>
  </si>
  <si>
    <t>3399172643816184244</t>
  </si>
  <si>
    <t>1098478212195152192</t>
  </si>
  <si>
    <t>-2359594095179931830</t>
  </si>
  <si>
    <t>-5007252269113166680</t>
  </si>
  <si>
    <t>-4800073189233509729</t>
  </si>
  <si>
    <t>4412555591666245174</t>
  </si>
  <si>
    <t>1030863081523539104</t>
  </si>
  <si>
    <t>4560668064358854459</t>
  </si>
  <si>
    <t>1517559581536939766</t>
  </si>
  <si>
    <t>2872777060606414152</t>
  </si>
  <si>
    <t>-3902385392028824838</t>
  </si>
  <si>
    <t>-5922396545069823762</t>
  </si>
  <si>
    <t>-5266534378409409895</t>
  </si>
  <si>
    <t>-4260430729193698372</t>
  </si>
  <si>
    <t>4931024703312139177</t>
  </si>
  <si>
    <t>2933366828311626683</t>
  </si>
  <si>
    <t>-4881700174098808930</t>
  </si>
  <si>
    <t>8854770955715726765</t>
  </si>
  <si>
    <t>-3578738037277155580</t>
  </si>
  <si>
    <t>-2228886798861081864</t>
  </si>
  <si>
    <t>262939189146843390</t>
  </si>
  <si>
    <t>-4516351429797813974</t>
  </si>
  <si>
    <t>2089110278550128822</t>
  </si>
  <si>
    <t>7181673733774539045</t>
  </si>
  <si>
    <t>9191488452208821107</t>
  </si>
  <si>
    <t>-149769091247584138</t>
  </si>
  <si>
    <t>-6952104982118211038</t>
  </si>
  <si>
    <t>-3065824544571507300</t>
  </si>
  <si>
    <t>2929922627940573208</t>
  </si>
  <si>
    <t>1326988605102469346</t>
  </si>
  <si>
    <t>8182894420115970033</t>
  </si>
  <si>
    <t>4483533037426437272</t>
  </si>
  <si>
    <t>-5210114751111966628</t>
  </si>
  <si>
    <t>-7562937781446390586</t>
  </si>
  <si>
    <t>565309639386264150</t>
  </si>
  <si>
    <t>-5207074138960727593</t>
  </si>
  <si>
    <t>-2274549728221775902</t>
  </si>
  <si>
    <t>5943656430954755794</t>
  </si>
  <si>
    <t>983309451629979434</t>
  </si>
  <si>
    <t>-7559284452676785551</t>
  </si>
  <si>
    <t>-4133641927864247756</t>
  </si>
  <si>
    <t>1848895647422624995</t>
  </si>
  <si>
    <t>-8603870428423908221</t>
  </si>
  <si>
    <t>-7210873540721930900</t>
  </si>
  <si>
    <t>-1999507697821261934</t>
  </si>
  <si>
    <t>1748786136232109014</t>
  </si>
  <si>
    <t>-7493994871687792083</t>
  </si>
  <si>
    <t>4158126176535168423</t>
  </si>
  <si>
    <t>-371538004943015547</t>
  </si>
  <si>
    <t>2615892718056833783</t>
  </si>
  <si>
    <t>7542369151476987928</t>
  </si>
  <si>
    <t>-2583456268017582150</t>
  </si>
  <si>
    <t>-507084165642176710</t>
  </si>
  <si>
    <t>7416575551835518350</t>
  </si>
  <si>
    <t>8483494373450065803</t>
  </si>
  <si>
    <t>-87864845156846339</t>
  </si>
  <si>
    <t>-5463209468722708758</t>
  </si>
  <si>
    <t>-8522628023194189474</t>
  </si>
  <si>
    <t>2634363688863564426</t>
  </si>
  <si>
    <t>6964347663514593395</t>
  </si>
  <si>
    <t>2237666763025774483</t>
  </si>
  <si>
    <t>5307586403880365783</t>
  </si>
  <si>
    <t>8193830943076541908</t>
  </si>
  <si>
    <t>-3924123031226873128</t>
  </si>
  <si>
    <t>1833227503074904030</t>
  </si>
  <si>
    <t>4273036591366545519</t>
  </si>
  <si>
    <t>-6020334538757422728</t>
  </si>
  <si>
    <t>-6472111861020174360</t>
  </si>
  <si>
    <t>1296054428565955913</t>
  </si>
  <si>
    <t>5415939953569807122</t>
  </si>
  <si>
    <t>6151898602811161262</t>
  </si>
  <si>
    <t>-611987990802237225</t>
  </si>
  <si>
    <t>-7007144037143220713</t>
  </si>
  <si>
    <t>5246971754855848669</t>
  </si>
  <si>
    <t>-692087850755568297</t>
  </si>
  <si>
    <t>-5589511152256437173</t>
  </si>
  <si>
    <t>7946178337528385928</t>
  </si>
  <si>
    <t>6010134825932301110</t>
  </si>
  <si>
    <t>4304013707992368381</t>
  </si>
  <si>
    <t>-8655616442924165531</t>
  </si>
  <si>
    <t>4113635212884621256</t>
  </si>
  <si>
    <t>-1191807474484486589</t>
  </si>
  <si>
    <t>8806872220963997920</t>
  </si>
  <si>
    <t>545106466506867692</t>
  </si>
  <si>
    <t>7143678152031288904</t>
  </si>
  <si>
    <t>-2912301399907637242</t>
  </si>
  <si>
    <t>-2552154555662839528</t>
  </si>
  <si>
    <t>-8316305699180070765</t>
  </si>
  <si>
    <t>7501817547226683287</t>
  </si>
  <si>
    <t>-1151397662250500386</t>
  </si>
  <si>
    <t>-8179235684676878427</t>
  </si>
  <si>
    <t>-1615330622483320342</t>
  </si>
  <si>
    <t>-4595731976096870854</t>
  </si>
  <si>
    <t>-4339182657040982621</t>
  </si>
  <si>
    <t>6012110707935668366</t>
  </si>
  <si>
    <t>4212449898414223618</t>
  </si>
  <si>
    <t>-9122642004461797355</t>
  </si>
  <si>
    <t>5506325325970733362</t>
  </si>
  <si>
    <t>8122441483469032190</t>
  </si>
  <si>
    <t>961754040255289791</t>
  </si>
  <si>
    <t>-801311984317371210</t>
  </si>
  <si>
    <t>-3569644713032605037</t>
  </si>
  <si>
    <t>3146369836886488308</t>
  </si>
  <si>
    <t>5830929398027994112</t>
  </si>
  <si>
    <t>-2386093400497055446</t>
  </si>
  <si>
    <t>-7280564322550591817</t>
  </si>
  <si>
    <t>1092934057093140268</t>
  </si>
  <si>
    <t>8086837787677223619</t>
  </si>
  <si>
    <t>8706164837345789334</t>
  </si>
  <si>
    <t>-6322311729420319822</t>
  </si>
  <si>
    <t>-2689226087468925199</t>
  </si>
  <si>
    <t>8826678590659611793</t>
  </si>
  <si>
    <t>-5785279659403330084</t>
  </si>
  <si>
    <t>-2095044077193681633</t>
  </si>
  <si>
    <t>3551312642848206586</t>
  </si>
  <si>
    <t>2655266749404674682</t>
  </si>
  <si>
    <t>-6139490537373986720</t>
  </si>
  <si>
    <t>3662808423038259292</t>
  </si>
  <si>
    <t>-8060803035020513213</t>
  </si>
  <si>
    <t>989344547474266802</t>
  </si>
  <si>
    <t>-1792749623512545788</t>
  </si>
  <si>
    <t>-7931630886382043477</t>
  </si>
  <si>
    <t>-6511233214380046185</t>
  </si>
  <si>
    <t>3775473992281600107</t>
  </si>
  <si>
    <t>-3869963906896977405</t>
  </si>
  <si>
    <t>5303552337834194963</t>
  </si>
  <si>
    <t>-6350194558590846852</t>
  </si>
  <si>
    <t>2173903712669801208</t>
  </si>
  <si>
    <t>-7106140204496634820</t>
  </si>
  <si>
    <t>2578302516462444005</t>
  </si>
  <si>
    <t>6872560313173415829</t>
  </si>
  <si>
    <t>-5249131722104505944</t>
  </si>
  <si>
    <t>-537979886556929429</t>
  </si>
  <si>
    <t>-9063193899086506837</t>
  </si>
  <si>
    <t>-4444247537978289531</t>
  </si>
  <si>
    <t>-7707252673640678016</t>
  </si>
  <si>
    <t>-5155857464701642464</t>
  </si>
  <si>
    <t>8378196521941493200</t>
  </si>
  <si>
    <t>-1471771986229335718</t>
  </si>
  <si>
    <t>4787485912033925872</t>
  </si>
  <si>
    <t>7765827660860402692</t>
  </si>
  <si>
    <t>-3037759308233279206</t>
  </si>
  <si>
    <t>-3414216297040458546</t>
  </si>
  <si>
    <t>-3103194447764331486</t>
  </si>
  <si>
    <t>-4945182646905494321</t>
  </si>
  <si>
    <t>-3140876492660029346</t>
  </si>
  <si>
    <t>-5752646745069042922</t>
  </si>
  <si>
    <t>-3561318393921311333</t>
  </si>
  <si>
    <t>8440800896521842292</t>
  </si>
  <si>
    <t>2527159808146059509</t>
  </si>
  <si>
    <t>8347957513598315420</t>
  </si>
  <si>
    <t>4828018187969204423</t>
  </si>
  <si>
    <t>5756125885744171775</t>
  </si>
  <si>
    <t>-9105623339591266379</t>
  </si>
  <si>
    <t>-7999384307559604879</t>
  </si>
  <si>
    <t>-924104115278757467</t>
  </si>
  <si>
    <t>-9086036848024328861</t>
  </si>
  <si>
    <t>1259755452511882694</t>
  </si>
  <si>
    <t>-844945408676118531</t>
  </si>
  <si>
    <t>2308840805708789</t>
  </si>
  <si>
    <t>4558805881113963463</t>
  </si>
  <si>
    <t>410331316116983761</t>
  </si>
  <si>
    <t>2290120136871833137</t>
  </si>
  <si>
    <t>-3103616267522979602</t>
  </si>
  <si>
    <t>-4953665514397172501</t>
  </si>
  <si>
    <t>7466069310617755521</t>
  </si>
  <si>
    <t>4574343748899545797</t>
  </si>
  <si>
    <t>-3271560502734878459</t>
  </si>
  <si>
    <t>3236795798415180073</t>
  </si>
  <si>
    <t>2392668498091188117</t>
  </si>
  <si>
    <t>-312463111331350152</t>
  </si>
  <si>
    <t>-5314326130400271152</t>
  </si>
  <si>
    <t>8113638768231755246</t>
  </si>
  <si>
    <t>-679730318937836180</t>
  </si>
  <si>
    <t>6361340801475224370</t>
  </si>
  <si>
    <t>8280558249264138948</t>
  </si>
  <si>
    <t>-4278915187132198045</t>
  </si>
  <si>
    <t>-6570314126764716511</t>
  </si>
  <si>
    <t>1998607459759975429</t>
  </si>
  <si>
    <t>7928159097180970337</t>
  </si>
  <si>
    <t>4915645740623528621</t>
  </si>
  <si>
    <t>4355466914313478069</t>
  </si>
  <si>
    <t>-5161363143400403716</t>
  </si>
  <si>
    <t>3419635847379443761</t>
  </si>
  <si>
    <t>6801331973664923601</t>
  </si>
  <si>
    <t>3211714537520000664</t>
  </si>
  <si>
    <t>8323215614905291889</t>
  </si>
  <si>
    <t>-4546695970735314868</t>
  </si>
  <si>
    <t>2541445090216898968</t>
  </si>
  <si>
    <t>7167474495050829776</t>
  </si>
  <si>
    <t>-6738466773102636139</t>
  </si>
  <si>
    <t>-6972439854846006265</t>
  </si>
  <si>
    <t>5523726044471159010</t>
  </si>
  <si>
    <t>-3355846899987801082</t>
  </si>
  <si>
    <t>4109095079985987562</t>
  </si>
  <si>
    <t>7806508468424881229</t>
  </si>
  <si>
    <t>4659376679032967327</t>
  </si>
  <si>
    <t>8546586917216607117</t>
  </si>
  <si>
    <t>8384938139620947948</t>
  </si>
  <si>
    <t>3568327932346918449</t>
  </si>
  <si>
    <t>-556642311978017571</t>
  </si>
  <si>
    <t>2247519705268102343</t>
  </si>
  <si>
    <t>2216094445452885281</t>
  </si>
  <si>
    <t>-1167299955640558917</t>
  </si>
  <si>
    <t>-3999848389186017042</t>
  </si>
  <si>
    <t>-8942859059419127016</t>
  </si>
  <si>
    <t>5027271607741036701</t>
  </si>
  <si>
    <t>-1748256757805744133</t>
  </si>
  <si>
    <t>-731730401733368227</t>
  </si>
  <si>
    <t>-2938873682003205515</t>
  </si>
  <si>
    <t>7206621196665861570</t>
  </si>
  <si>
    <t>-3109528375915876809</t>
  </si>
  <si>
    <t>1201904134941204309</t>
  </si>
  <si>
    <t>7869661597862152458</t>
  </si>
  <si>
    <t>1641558399768008421</t>
  </si>
  <si>
    <t>-664596297968533075</t>
  </si>
  <si>
    <t>-2918052135042015500</t>
  </si>
  <si>
    <t>-7104525942669164232</t>
  </si>
  <si>
    <t>8981255301367309734</t>
  </si>
  <si>
    <t>-5507954782449904520</t>
  </si>
  <si>
    <t>3056259661956316543</t>
  </si>
  <si>
    <t>-1832847133501904348</t>
  </si>
  <si>
    <t>5665774355588467612</t>
  </si>
  <si>
    <t>2347577549279076923</t>
  </si>
  <si>
    <t>7699344640007888636</t>
  </si>
  <si>
    <t>-1668474134499960554</t>
  </si>
  <si>
    <t>2384924959390278750</t>
  </si>
  <si>
    <t>-7225036680803635005</t>
  </si>
  <si>
    <t>-6638762660425939259</t>
  </si>
  <si>
    <t>-4876494297621002849</t>
  </si>
  <si>
    <t>7348754219446295805</t>
  </si>
  <si>
    <t>-1798505140631278130</t>
  </si>
  <si>
    <t>1709933761301812590</t>
  </si>
  <si>
    <t>7878268025224951134</t>
  </si>
  <si>
    <t>7507495415375310092</t>
  </si>
  <si>
    <t>-3078983999276220773</t>
  </si>
  <si>
    <t>1822392946597400890</t>
  </si>
  <si>
    <t>6563324264587947992</t>
  </si>
  <si>
    <t>5674323021970078207</t>
  </si>
  <si>
    <t>-4538448290043835713</t>
  </si>
  <si>
    <t>5498110018784900537</t>
  </si>
  <si>
    <t>2795591417523569747</t>
  </si>
  <si>
    <t>6184198287586421606</t>
  </si>
  <si>
    <t>7161959184635046207</t>
  </si>
  <si>
    <t>-4225597780710280725</t>
  </si>
  <si>
    <t>-2058347955160474442</t>
  </si>
  <si>
    <t>-5803799631599828551</t>
  </si>
  <si>
    <t>-1441757018647045069</t>
  </si>
  <si>
    <t>-8168360809268286180</t>
  </si>
  <si>
    <t>9143857624545395884</t>
  </si>
  <si>
    <t>145702224488902423</t>
  </si>
  <si>
    <t>439448725132394712</t>
  </si>
  <si>
    <t>-4338429398256791084</t>
  </si>
  <si>
    <t>-2890226854101601823</t>
  </si>
  <si>
    <t>6956509725575685828</t>
  </si>
  <si>
    <t>-6166270185108323442</t>
  </si>
  <si>
    <t>-4460624407506315949</t>
  </si>
  <si>
    <t>567564207178361479</t>
  </si>
  <si>
    <t>4/27/2022</t>
  </si>
  <si>
    <t>-4613997175941843400</t>
  </si>
  <si>
    <t>-995286091221301662</t>
  </si>
  <si>
    <t>7287999435355470774</t>
  </si>
  <si>
    <t>7252844660674083914</t>
  </si>
  <si>
    <t>-3479280269191494837</t>
  </si>
  <si>
    <t>5957137901708319972</t>
  </si>
  <si>
    <t>1186442838720688829</t>
  </si>
  <si>
    <t>-806175208520901474</t>
  </si>
  <si>
    <t>5789126060821887671</t>
  </si>
  <si>
    <t>-3845670542281823244</t>
  </si>
  <si>
    <t>-7842667146634423825</t>
  </si>
  <si>
    <t>-5181651980549201094</t>
  </si>
  <si>
    <t>1598865457904333190</t>
  </si>
  <si>
    <t>-9173087310963229923</t>
  </si>
  <si>
    <t>5002415713486949738</t>
  </si>
  <si>
    <t>-777842947673446193</t>
  </si>
  <si>
    <t>517107588145920521</t>
  </si>
  <si>
    <t>5913290955394965765</t>
  </si>
  <si>
    <t>-5128649438351006392</t>
  </si>
  <si>
    <t>4604385945881377040</t>
  </si>
  <si>
    <t>4/26/2022</t>
  </si>
  <si>
    <t>-1456084754073205503</t>
  </si>
  <si>
    <t>-412977215615898013</t>
  </si>
  <si>
    <t>-1854188325696229117</t>
  </si>
  <si>
    <t>-2784587005509797030</t>
  </si>
  <si>
    <t>287730495021189994</t>
  </si>
  <si>
    <t>-3281712459937831122</t>
  </si>
  <si>
    <t>1964686893130856374</t>
  </si>
  <si>
    <t>-2820268081115887762</t>
  </si>
  <si>
    <t>3047830797342763803</t>
  </si>
  <si>
    <t>-2336593307446321809</t>
  </si>
  <si>
    <t>1232158755537891790</t>
  </si>
  <si>
    <t>-542673244313695344</t>
  </si>
  <si>
    <t>-3198208952297547807</t>
  </si>
  <si>
    <t>-945851341154934650</t>
  </si>
  <si>
    <t>-2981816490854859386</t>
  </si>
  <si>
    <t>3988493460696533831</t>
  </si>
  <si>
    <t>-1780980771141705059</t>
  </si>
  <si>
    <t>-4150151994419596864</t>
  </si>
  <si>
    <t>5465890218533662925</t>
  </si>
  <si>
    <t>7063689396229953191</t>
  </si>
  <si>
    <t>973710749365162948</t>
  </si>
  <si>
    <t>794892117492565296</t>
  </si>
  <si>
    <t>4059441417611282538</t>
  </si>
  <si>
    <t>8440446948623165249</t>
  </si>
  <si>
    <t>-6710260855559984839</t>
  </si>
  <si>
    <t>-7426796865769832657</t>
  </si>
  <si>
    <t>-4366654402607073773</t>
  </si>
  <si>
    <t>1734720208128812034</t>
  </si>
  <si>
    <t>7864374484215444197</t>
  </si>
  <si>
    <t>8053089032402550763</t>
  </si>
  <si>
    <t>-4119047589805137601</t>
  </si>
  <si>
    <t>7468925107924186770</t>
  </si>
  <si>
    <t>3015466742950711246</t>
  </si>
  <si>
    <t>2964913108146610950</t>
  </si>
  <si>
    <t>3265166404024440063</t>
  </si>
  <si>
    <t>-3549913486746722284</t>
  </si>
  <si>
    <t>2997461166641144410</t>
  </si>
  <si>
    <t>3236623468314341481</t>
  </si>
  <si>
    <t>-5586337707793450944</t>
  </si>
  <si>
    <t>6221955583981245086</t>
  </si>
  <si>
    <t>8955046339359575566</t>
  </si>
  <si>
    <t>5900078155212490609</t>
  </si>
  <si>
    <t>7030174852210903725</t>
  </si>
  <si>
    <t>7260328795723661721</t>
  </si>
  <si>
    <t>5713111178369437648</t>
  </si>
  <si>
    <t>-4767604082510999473</t>
  </si>
  <si>
    <t>5761994254779322425</t>
  </si>
  <si>
    <t>-6243759220067303161</t>
  </si>
  <si>
    <t>6472238768505540843</t>
  </si>
  <si>
    <t>6846598629145861506</t>
  </si>
  <si>
    <t>5075183963050784714</t>
  </si>
  <si>
    <t>-3648864198764322363</t>
  </si>
  <si>
    <t>4387910197399765260</t>
  </si>
  <si>
    <t>-3764160759976626747</t>
  </si>
  <si>
    <t>-385107421202585089</t>
  </si>
  <si>
    <t>8706015741872697458</t>
  </si>
  <si>
    <t>-1163264606425869671</t>
  </si>
  <si>
    <t>-8271034471078279001</t>
  </si>
  <si>
    <t>7512136395305134691</t>
  </si>
  <si>
    <t>-4239832898217098253</t>
  </si>
  <si>
    <t>4143844798303944958</t>
  </si>
  <si>
    <t>1242912634339827968</t>
  </si>
  <si>
    <t>7970464745609520347</t>
  </si>
  <si>
    <t>-1973677134100319802</t>
  </si>
  <si>
    <t>2287304704061845152</t>
  </si>
  <si>
    <t>4152837809845782259</t>
  </si>
  <si>
    <t>3512883980822397663</t>
  </si>
  <si>
    <t>8013245037837676621</t>
  </si>
  <si>
    <t>3604882051174196752</t>
  </si>
  <si>
    <t>-390048623216019824</t>
  </si>
  <si>
    <t>-3238988999037539096</t>
  </si>
  <si>
    <t>198920738944867184</t>
  </si>
  <si>
    <t>-3074861009811879110</t>
  </si>
  <si>
    <t>4/18/2022</t>
  </si>
  <si>
    <t>-2487930460557505870</t>
  </si>
  <si>
    <t>8274532070415997814</t>
  </si>
  <si>
    <t>7535562912615392117</t>
  </si>
  <si>
    <t>-5222064205324628391</t>
  </si>
  <si>
    <t>3464264758354361258</t>
  </si>
  <si>
    <t>-1580676884004470905</t>
  </si>
  <si>
    <t>5045462161690254852</t>
  </si>
  <si>
    <t>-4053308575466080833</t>
  </si>
  <si>
    <t>4698546613521352149</t>
  </si>
  <si>
    <t>-1935379622710635323</t>
  </si>
  <si>
    <t>-5360488846915195846</t>
  </si>
  <si>
    <t>1958076913530976171</t>
  </si>
  <si>
    <t>2454435918458426234</t>
  </si>
  <si>
    <t>488461642029120412</t>
  </si>
  <si>
    <t>-2349991433710005100</t>
  </si>
  <si>
    <t>-960957809734496266</t>
  </si>
  <si>
    <t>2184170920491348576</t>
  </si>
  <si>
    <t>1341908179242300477</t>
  </si>
  <si>
    <t>6676849451044692414</t>
  </si>
  <si>
    <t>-6672777244666442402</t>
  </si>
  <si>
    <t>-6850186742172433221</t>
  </si>
  <si>
    <t>-4080646809720993342</t>
  </si>
  <si>
    <t>6346921245630652359</t>
  </si>
  <si>
    <t>-2325602165606366626</t>
  </si>
  <si>
    <t>-6038404222955030220</t>
  </si>
  <si>
    <t>-9111573908781505208</t>
  </si>
  <si>
    <t>1634321273609949574</t>
  </si>
  <si>
    <t>1907477680675926284</t>
  </si>
  <si>
    <t>4271919500630454510</t>
  </si>
  <si>
    <t>-5163460118728797660</t>
  </si>
  <si>
    <t>-1829066334151978482</t>
  </si>
  <si>
    <t>7899781974060534312</t>
  </si>
  <si>
    <t>-80074821657755902</t>
  </si>
  <si>
    <t>-4523125986137908602</t>
  </si>
  <si>
    <t>7877080672714563068</t>
  </si>
  <si>
    <t>6512744149064416561</t>
  </si>
  <si>
    <t>-1292612516526215303</t>
  </si>
  <si>
    <t>5501466596702693403</t>
  </si>
  <si>
    <t>-5582955133327602187</t>
  </si>
  <si>
    <t>3626477359425051951</t>
  </si>
  <si>
    <t>9043550932776273146</t>
  </si>
  <si>
    <t>8168999798134093907</t>
  </si>
  <si>
    <t>1262447110592358113</t>
  </si>
  <si>
    <t>5567282191020752805</t>
  </si>
  <si>
    <t>4969193488243024668</t>
  </si>
  <si>
    <t>-1044336032183641490</t>
  </si>
  <si>
    <t>7675630903775221494</t>
  </si>
  <si>
    <t>-2743445457037727268</t>
  </si>
  <si>
    <t>52264279660546705</t>
  </si>
  <si>
    <t>4703309226218579589</t>
  </si>
  <si>
    <t>-6599882432244536730</t>
  </si>
  <si>
    <t>6154643816801822978</t>
  </si>
  <si>
    <t>4450170710237485204</t>
  </si>
  <si>
    <t>-3369604589281480681</t>
  </si>
  <si>
    <t>-125618976115795998</t>
  </si>
  <si>
    <t>1212067062097304373</t>
  </si>
  <si>
    <t>-2094207953309388063</t>
  </si>
  <si>
    <t>-2339666630976234375</t>
  </si>
  <si>
    <t>-7533098205534976737</t>
  </si>
  <si>
    <t>-2974194882775690283</t>
  </si>
  <si>
    <t>-8350234034743589665</t>
  </si>
  <si>
    <t>1941241469932255790</t>
  </si>
  <si>
    <t>3831848842815434630</t>
  </si>
  <si>
    <t>4901087446603593644</t>
  </si>
  <si>
    <t>-4626866862704135632</t>
  </si>
  <si>
    <t>-3707783625217150196</t>
  </si>
  <si>
    <t>-6319102617655506099</t>
  </si>
  <si>
    <t>-4439242330306019878</t>
  </si>
  <si>
    <t>-3717863844652388832</t>
  </si>
  <si>
    <t>5343159801882012238</t>
  </si>
  <si>
    <t>-2999168838045506831</t>
  </si>
  <si>
    <t>4903311291798573047</t>
  </si>
  <si>
    <t>-4686995379052214064</t>
  </si>
  <si>
    <t>6661254281380534967</t>
  </si>
  <si>
    <t>6414483049665936525</t>
  </si>
  <si>
    <t>644335176384452627</t>
  </si>
  <si>
    <t>-3257731714178983347</t>
  </si>
  <si>
    <t>7107703328167631816</t>
  </si>
  <si>
    <t>-4390880140587372915</t>
  </si>
  <si>
    <t>536844044818009678</t>
  </si>
  <si>
    <t>-8290930201110485825</t>
  </si>
  <si>
    <t>3940590516017100870</t>
  </si>
  <si>
    <t>-7030972012973901441</t>
  </si>
  <si>
    <t>780212149581600158</t>
  </si>
  <si>
    <t>3050639819886984408</t>
  </si>
  <si>
    <t>-7246212976250550294</t>
  </si>
  <si>
    <t>-3139735885389728399</t>
  </si>
  <si>
    <t>7673253249466825815</t>
  </si>
  <si>
    <t>6873181068703704464</t>
  </si>
  <si>
    <t>-5009784695798059605</t>
  </si>
  <si>
    <t>-4689761192568916499</t>
  </si>
  <si>
    <t>7975816364904175900</t>
  </si>
  <si>
    <t>5257794664895677306</t>
  </si>
  <si>
    <t>4570298703611280853</t>
  </si>
  <si>
    <t>-3191612625538645812</t>
  </si>
  <si>
    <t>-7146556875885903115</t>
  </si>
  <si>
    <t>7505406673289367042</t>
  </si>
  <si>
    <t>-8783778700061364549</t>
  </si>
  <si>
    <t>-1618813837400472099</t>
  </si>
  <si>
    <t>-958682587254750235</t>
  </si>
  <si>
    <t>-691395367047294053</t>
  </si>
  <si>
    <t>-5745101050226068907</t>
  </si>
  <si>
    <t>7846710707885311220</t>
  </si>
  <si>
    <t>-1715394717582658581</t>
  </si>
  <si>
    <t>3083221818657073664</t>
  </si>
  <si>
    <t>-5645045038290197236</t>
  </si>
  <si>
    <t>-8196439812988048411</t>
  </si>
  <si>
    <t>-3831255896154678364</t>
  </si>
  <si>
    <t>-9220968846340968410</t>
  </si>
  <si>
    <t>-5385886494714427369</t>
  </si>
  <si>
    <t>7888743013172148987</t>
  </si>
  <si>
    <t>6771390256218173439</t>
  </si>
  <si>
    <t>-5378310349107703020</t>
  </si>
  <si>
    <t>5316044957137263987</t>
  </si>
  <si>
    <t>7917929063606209744</t>
  </si>
  <si>
    <t>-447206863301066003</t>
  </si>
  <si>
    <t>8719984532501416241</t>
  </si>
  <si>
    <t>6437479162563460503</t>
  </si>
  <si>
    <t>-8379922267282478220</t>
  </si>
  <si>
    <t>7895317396822537057</t>
  </si>
  <si>
    <t>7762235704505924988</t>
  </si>
  <si>
    <t>7155293101946345769</t>
  </si>
  <si>
    <t>-4136026844514776695</t>
  </si>
  <si>
    <t>-5388336134290288625</t>
  </si>
  <si>
    <t>-3289974781107738233</t>
  </si>
  <si>
    <t>-3648447099457962600</t>
  </si>
  <si>
    <t>6324649675993646335</t>
  </si>
  <si>
    <t>-2492443420345059861</t>
  </si>
  <si>
    <t>-9175380049163076368</t>
  </si>
  <si>
    <t>7463754587100775932</t>
  </si>
  <si>
    <t>-3959687683318955749</t>
  </si>
  <si>
    <t>-655187000680133117</t>
  </si>
  <si>
    <t>-3627103369851161846</t>
  </si>
  <si>
    <t>3666667659207378825</t>
  </si>
  <si>
    <t>8431749685010384422</t>
  </si>
  <si>
    <t>-5927679079775207124</t>
  </si>
  <si>
    <t>2924450620459917502</t>
  </si>
  <si>
    <t>2293541783969849224</t>
  </si>
  <si>
    <t>-931569984111926703</t>
  </si>
  <si>
    <t>-7696218424196592962</t>
  </si>
  <si>
    <t>1243619278043633715</t>
  </si>
  <si>
    <t>2403546772236571028</t>
  </si>
  <si>
    <t>-1758255163404722397</t>
  </si>
  <si>
    <t>-3256479401003329492</t>
  </si>
  <si>
    <t>-8608895363409201912</t>
  </si>
  <si>
    <t>2050801655685359663</t>
  </si>
  <si>
    <t>4458654095996805554</t>
  </si>
  <si>
    <t>1845913623074636729</t>
  </si>
  <si>
    <t>2941080241939554465</t>
  </si>
  <si>
    <t>7328011357051645409</t>
  </si>
  <si>
    <t>8291225614621068202</t>
  </si>
  <si>
    <t>-8182797634043545469</t>
  </si>
  <si>
    <t>-2896277133056353625</t>
  </si>
  <si>
    <t>6187341640778004523</t>
  </si>
  <si>
    <t>8492132087625202957</t>
  </si>
  <si>
    <t>1413971136188822866</t>
  </si>
  <si>
    <t>8494143252622237003</t>
  </si>
  <si>
    <t>-3479615129316790103</t>
  </si>
  <si>
    <t>8749017327601474701</t>
  </si>
  <si>
    <t>-6551757840358960094</t>
  </si>
  <si>
    <t>827344197978595414</t>
  </si>
  <si>
    <t>7661234068110726644</t>
  </si>
  <si>
    <t>3/14/2022 like 7pm lol start of stream</t>
  </si>
  <si>
    <t>-1293552335979949802</t>
  </si>
  <si>
    <t>858955042360924547</t>
  </si>
  <si>
    <t>-1221335392453737015</t>
  </si>
  <si>
    <t>5096240588799237016</t>
  </si>
  <si>
    <t>7884171608898104478</t>
  </si>
  <si>
    <t>-8938737732804996877</t>
  </si>
  <si>
    <t>-3288433004488213992</t>
  </si>
  <si>
    <t>4152049477722478214</t>
  </si>
  <si>
    <t>5577849311316908378</t>
  </si>
  <si>
    <t>-8451616018384838024</t>
  </si>
  <si>
    <t>5923183674934046123</t>
  </si>
  <si>
    <t>2422777578595913943</t>
  </si>
  <si>
    <t>-3922409387135639736</t>
  </si>
  <si>
    <t>4908169109419047323</t>
  </si>
  <si>
    <t>-2112587687099710069</t>
  </si>
  <si>
    <t>-7119093625972682196</t>
  </si>
  <si>
    <t>-7776207282840579044</t>
  </si>
  <si>
    <t>-7314797736246798099</t>
  </si>
  <si>
    <t>-2210372471487007577</t>
  </si>
  <si>
    <t>one of these 3 is 15:42 - igt filled in, but run might be wrong</t>
  </si>
  <si>
    <t>3813511854831110639</t>
  </si>
  <si>
    <t>259889058759816976</t>
  </si>
  <si>
    <t>6181284868133574973</t>
  </si>
  <si>
    <t>-8857621516385719408</t>
  </si>
  <si>
    <t>7484715447420848516</t>
  </si>
  <si>
    <t>7592828515462001793</t>
  </si>
  <si>
    <t>-5266472998808834699</t>
  </si>
  <si>
    <t>-1633920689761057778</t>
  </si>
  <si>
    <t>2794116227003090713</t>
  </si>
  <si>
    <t>-1696808857163621204</t>
  </si>
  <si>
    <t>-6623731381906885541</t>
  </si>
  <si>
    <t>9220959931844151030</t>
  </si>
  <si>
    <t>-9115944137379682162</t>
  </si>
  <si>
    <t>-7190880323742029640</t>
  </si>
  <si>
    <t>6574514217461231847</t>
  </si>
  <si>
    <t>9141577532361803494</t>
  </si>
  <si>
    <t>-6352712126214797229</t>
  </si>
  <si>
    <t>-77389111074423139</t>
  </si>
  <si>
    <t>5038322213132270932</t>
  </si>
  <si>
    <t>4327083811844967392</t>
  </si>
  <si>
    <t>4829576643021288178</t>
  </si>
  <si>
    <t>2644455336819609218</t>
  </si>
  <si>
    <t>3364088946992352314</t>
  </si>
  <si>
    <t>-7725515953369589187</t>
  </si>
  <si>
    <t>8501232681942939214</t>
  </si>
  <si>
    <t>1328461569486700222</t>
  </si>
  <si>
    <t>-8861696152520061984</t>
  </si>
  <si>
    <t>1042201442750003751</t>
  </si>
  <si>
    <t>811276679436062433</t>
  </si>
  <si>
    <t>-8375478344908930270</t>
  </si>
  <si>
    <t>5318118379466852372</t>
  </si>
  <si>
    <t>5755092058388700669</t>
  </si>
  <si>
    <t>-8391337962015136926</t>
  </si>
  <si>
    <t>-2983300248660934017</t>
  </si>
  <si>
    <t>1898102965898736547</t>
  </si>
  <si>
    <t>8374912479947341560</t>
  </si>
  <si>
    <t>-3834158883321367438</t>
  </si>
  <si>
    <t>3105457434551352973</t>
  </si>
  <si>
    <t>5192092791781977216</t>
  </si>
  <si>
    <t>140678171228557932</t>
  </si>
  <si>
    <t>-4692190660001586734</t>
  </si>
  <si>
    <t>111531792208144927</t>
  </si>
  <si>
    <t>1508059946805968240</t>
  </si>
  <si>
    <t>8635121359931181533</t>
  </si>
  <si>
    <t>-4876390475595177668</t>
  </si>
  <si>
    <t>-7062733377632478935</t>
  </si>
  <si>
    <t>-7283683662747815306</t>
  </si>
  <si>
    <t>-7222170427379144364</t>
  </si>
  <si>
    <t>5480805340596695370</t>
  </si>
  <si>
    <t>8872125846761208371</t>
  </si>
  <si>
    <t>1830225775822794315</t>
  </si>
  <si>
    <t>2836987447843625952</t>
  </si>
  <si>
    <t>-6116926991664867950</t>
  </si>
  <si>
    <t>5890744538489619885</t>
  </si>
  <si>
    <t>-8228529953220746323</t>
  </si>
  <si>
    <t>4249833035961602539</t>
  </si>
  <si>
    <t>3403444688550001704</t>
  </si>
  <si>
    <t>-7376060595807512360</t>
  </si>
  <si>
    <t>-208354409574162121</t>
  </si>
  <si>
    <t>-2878647824342228401</t>
  </si>
  <si>
    <t>6662599787620145719</t>
  </si>
  <si>
    <t>-865885813003354067</t>
  </si>
  <si>
    <t>-7337253957639820220</t>
  </si>
  <si>
    <t>6078858979672440152</t>
  </si>
  <si>
    <t>4905858837335688854</t>
  </si>
  <si>
    <t>4471713142426433571</t>
  </si>
  <si>
    <t>4057634618032273414</t>
  </si>
  <si>
    <t>484952385066582541</t>
  </si>
  <si>
    <t>-1867012482426565242</t>
  </si>
  <si>
    <t>-6142701641705301189</t>
  </si>
  <si>
    <t>-1086683285972254801</t>
  </si>
  <si>
    <t>-4916229935736147657</t>
  </si>
  <si>
    <t>-1207663655176964820</t>
  </si>
  <si>
    <t>5213759630753604021</t>
  </si>
  <si>
    <t>-4381689895787351354</t>
  </si>
  <si>
    <t>8810566817779909070</t>
  </si>
  <si>
    <t>-6913643908700497654</t>
  </si>
  <si>
    <t>1068403343114249881</t>
  </si>
  <si>
    <t>-1637330022605850586</t>
  </si>
  <si>
    <t>262853210045704084</t>
  </si>
  <si>
    <t>1609044848477931275</t>
  </si>
  <si>
    <t>7042067474973073610</t>
  </si>
  <si>
    <t>3993072676487265208</t>
  </si>
  <si>
    <t>8376661299580360846</t>
  </si>
  <si>
    <t>3148039220431196729</t>
  </si>
  <si>
    <t>2120314063834320872</t>
  </si>
  <si>
    <t>-2597255607126693955</t>
  </si>
  <si>
    <t>-5560315844732677516</t>
  </si>
  <si>
    <t>1507323380634027068</t>
  </si>
  <si>
    <t>-7438182735146847349</t>
  </si>
  <si>
    <t>-6880187039008559670</t>
  </si>
  <si>
    <t>582476031083760525</t>
  </si>
  <si>
    <t>5134568917322130</t>
  </si>
  <si>
    <t>-8105773583934682200</t>
  </si>
  <si>
    <t>-6916037904430385777</t>
  </si>
  <si>
    <t>9038417263510599307</t>
  </si>
  <si>
    <t>-8338069797571371895</t>
  </si>
  <si>
    <t>1484299600130586604</t>
  </si>
  <si>
    <t>-3233553489799925946</t>
  </si>
  <si>
    <t>-2154978878676605070</t>
  </si>
  <si>
    <t>4854368686616740460</t>
  </si>
  <si>
    <t>-4797726349838520220</t>
  </si>
  <si>
    <t>-6822129066458809392</t>
  </si>
  <si>
    <t>1133287421599976970</t>
  </si>
  <si>
    <t>2194306589374871239</t>
  </si>
  <si>
    <t>-4428764734940878661</t>
  </si>
  <si>
    <t>missing runs, may be here?</t>
  </si>
  <si>
    <t>2219192331420897194</t>
  </si>
  <si>
    <t>-1418198789552306778</t>
  </si>
  <si>
    <t>538975742644479633</t>
  </si>
  <si>
    <t>-1157854567586857516</t>
  </si>
  <si>
    <t>3160745562737486119</t>
  </si>
  <si>
    <t>-6404306548763141631</t>
  </si>
  <si>
    <t>2201755360112895423</t>
  </si>
  <si>
    <t>8732173771347574714</t>
  </si>
  <si>
    <t>8134035141809595786</t>
  </si>
  <si>
    <t>-1542666600995294464</t>
  </si>
  <si>
    <t>-172204107066485883</t>
  </si>
  <si>
    <t>-2176055906180483943</t>
  </si>
  <si>
    <t>1085876882481403832</t>
  </si>
  <si>
    <t>4816783560882983750</t>
  </si>
  <si>
    <t>-675522074021375493</t>
  </si>
  <si>
    <t>3087085498474096870</t>
  </si>
  <si>
    <t>5113125504875790737</t>
  </si>
  <si>
    <t>-1168255606607661308</t>
  </si>
  <si>
    <t>-4352780652495429905</t>
  </si>
  <si>
    <t>-5178358784740642580</t>
  </si>
  <si>
    <t>-6993534710764304236</t>
  </si>
  <si>
    <t>-4591137925147400541</t>
  </si>
  <si>
    <t>-7785771130793444751</t>
  </si>
  <si>
    <t>-6591462709414583918</t>
  </si>
  <si>
    <t>2923004321468879347</t>
  </si>
  <si>
    <t>8321130398319645323</t>
  </si>
  <si>
    <t>5217311620911116295</t>
  </si>
  <si>
    <t>-1692131988883306013</t>
  </si>
  <si>
    <t>7659711334739960473</t>
  </si>
  <si>
    <t>5098360356491101106</t>
  </si>
  <si>
    <t>663311094214406264</t>
  </si>
  <si>
    <t>-4861716677794376662</t>
  </si>
  <si>
    <t>-2506178220503095144</t>
  </si>
  <si>
    <t>-7178176560127651536</t>
  </si>
  <si>
    <t>461513932240713079</t>
  </si>
  <si>
    <t>4891632397582840493</t>
  </si>
  <si>
    <t>4177288819044514929</t>
  </si>
  <si>
    <t>-3931174117137686321</t>
  </si>
  <si>
    <t>2439966840373332059</t>
  </si>
  <si>
    <t>44306772609088687</t>
  </si>
  <si>
    <t>-873314939102157467</t>
  </si>
  <si>
    <t>-1779180366464668592</t>
  </si>
  <si>
    <t>8438556702267018389</t>
  </si>
  <si>
    <t>-3732455473419488444</t>
  </si>
  <si>
    <t>6058159006411813010</t>
  </si>
  <si>
    <t>-758851574134410291</t>
  </si>
  <si>
    <t>-4435969751096690196</t>
  </si>
  <si>
    <t>-356906144818053226</t>
  </si>
  <si>
    <t>1347952977623822471</t>
  </si>
  <si>
    <t>-3889613434947770514</t>
  </si>
  <si>
    <t>3128508007314851515</t>
  </si>
  <si>
    <t>-6771817955538137785</t>
  </si>
  <si>
    <t>1207190831545805819</t>
  </si>
  <si>
    <t>7527275758653670392</t>
  </si>
  <si>
    <t>6682482676630075400</t>
  </si>
  <si>
    <t>4330678787701035277</t>
  </si>
  <si>
    <t>1229152623065001540</t>
  </si>
  <si>
    <t>2375642042344180764</t>
  </si>
  <si>
    <t>-8414465280423770726</t>
  </si>
  <si>
    <t>-8916710882946509777</t>
  </si>
  <si>
    <t>-1721177986400495328</t>
  </si>
  <si>
    <t>-3058292755578991531</t>
  </si>
  <si>
    <t>8017461523470689686</t>
  </si>
  <si>
    <t>3657955836699441673</t>
  </si>
  <si>
    <t>4747019569186728112</t>
  </si>
  <si>
    <t>-8876244147753838735</t>
  </si>
  <si>
    <t>-2753856757205039877</t>
  </si>
  <si>
    <t>4135273767519237336</t>
  </si>
  <si>
    <t>-6939865977855186918</t>
  </si>
  <si>
    <t>3611026689283680460</t>
  </si>
  <si>
    <t>59112205099734484</t>
  </si>
  <si>
    <t>2823362542698453519</t>
  </si>
  <si>
    <t>52458290007815323</t>
  </si>
  <si>
    <t>1862578479412955689</t>
  </si>
  <si>
    <t>8528683072590581525</t>
  </si>
  <si>
    <t>730663614453693878</t>
  </si>
  <si>
    <t>-1172731411324191112</t>
  </si>
  <si>
    <t>4202304251478637370</t>
  </si>
  <si>
    <t>8297291861948875923</t>
  </si>
  <si>
    <t>8009259435273708452</t>
  </si>
  <si>
    <t>-2501244269608143942</t>
  </si>
  <si>
    <t>-377130756746699891</t>
  </si>
  <si>
    <t>-6335421452968860271</t>
  </si>
  <si>
    <t>2982447706065367614</t>
  </si>
  <si>
    <t>-5604999424643613659</t>
  </si>
  <si>
    <t>-2358802338182150455</t>
  </si>
  <si>
    <t>7267073589218839706</t>
  </si>
  <si>
    <t>7620271540066100928</t>
  </si>
  <si>
    <t>-6846615507170528407</t>
  </si>
  <si>
    <t>7632683614061454878</t>
  </si>
  <si>
    <t>6609281325171626078</t>
  </si>
  <si>
    <t>577124931836379371</t>
  </si>
  <si>
    <t>3577578662668755519</t>
  </si>
  <si>
    <t>3459494577166399588</t>
  </si>
  <si>
    <t>-8107499743291124583</t>
  </si>
  <si>
    <t>-7297429163234598071</t>
  </si>
  <si>
    <t>-1643181806913828380</t>
  </si>
  <si>
    <t>5391097823504638571</t>
  </si>
  <si>
    <t>-3795195079028228345</t>
  </si>
  <si>
    <t>4187969772870048334</t>
  </si>
  <si>
    <t>4926636159352557023</t>
  </si>
  <si>
    <t>7656890267446767583</t>
  </si>
  <si>
    <t>-7215264609645174576</t>
  </si>
  <si>
    <t>-9207544299522920555</t>
  </si>
  <si>
    <t>8424750298038382444</t>
  </si>
  <si>
    <t>6584684973059832740</t>
  </si>
  <si>
    <t>7423582807152794245</t>
  </si>
  <si>
    <t>8290089010470503990</t>
  </si>
  <si>
    <t>3276869617226325673</t>
  </si>
  <si>
    <t>8428996623170732543</t>
  </si>
  <si>
    <t>5309367819628544163</t>
  </si>
  <si>
    <t>-7448832135296585140</t>
  </si>
  <si>
    <t>2659775791144973077</t>
  </si>
  <si>
    <t>8788278999626580846</t>
  </si>
  <si>
    <t>-5529165840252607315</t>
  </si>
  <si>
    <t>6626927846340097633</t>
  </si>
  <si>
    <t>6614984863292248129</t>
  </si>
  <si>
    <t>-4117278931725197055</t>
  </si>
  <si>
    <t>-8678455594057821546</t>
  </si>
  <si>
    <t>-8198830068924367493</t>
  </si>
  <si>
    <t>-1160734490155400422</t>
  </si>
  <si>
    <t>282937990452477712</t>
  </si>
  <si>
    <t>557525993561074660</t>
  </si>
  <si>
    <t>-3767128339804172516</t>
  </si>
  <si>
    <t>-8632827918908112185</t>
  </si>
  <si>
    <t>-748436484250539088</t>
  </si>
  <si>
    <t>8257216681455313751</t>
  </si>
  <si>
    <t>-8766552257073773206</t>
  </si>
  <si>
    <t>-7691055661512081148</t>
  </si>
  <si>
    <t>-3258788857053047373</t>
  </si>
  <si>
    <t>-1755963814076484254</t>
  </si>
  <si>
    <t>-788955816718997967</t>
  </si>
  <si>
    <t>904061490006625141</t>
  </si>
  <si>
    <t>-3309046371428890565</t>
  </si>
  <si>
    <t>-2236955126210672301</t>
  </si>
  <si>
    <t>-1787983931909109314</t>
  </si>
  <si>
    <t>8840187011241032261</t>
  </si>
  <si>
    <t>3857419907446426045</t>
  </si>
  <si>
    <t>-8522999668776433029</t>
  </si>
  <si>
    <t>79041383014867017</t>
  </si>
  <si>
    <t>6978686943901175188</t>
  </si>
  <si>
    <t>147683265213971446</t>
  </si>
  <si>
    <t>-5922099662444520137</t>
  </si>
  <si>
    <t>344971092652446200</t>
  </si>
  <si>
    <t>-6458092224565368</t>
  </si>
  <si>
    <t>6345570032437512981</t>
  </si>
  <si>
    <t>-1553327593967297335</t>
  </si>
  <si>
    <t>-7442273312025270797</t>
  </si>
  <si>
    <t>-6728865157843659088</t>
  </si>
  <si>
    <t>4764656310570229554</t>
  </si>
  <si>
    <t>7744013677632386379</t>
  </si>
  <si>
    <t>-6116759367829362603</t>
  </si>
  <si>
    <t>1327910463136357960</t>
  </si>
  <si>
    <t>-1241650335436337679</t>
  </si>
  <si>
    <t>-7310672132507363287</t>
  </si>
  <si>
    <t>-4853188263806996519</t>
  </si>
  <si>
    <t>295022588359401519</t>
  </si>
  <si>
    <t>5282865483069508839</t>
  </si>
  <si>
    <t>5289890384504514539</t>
  </si>
  <si>
    <t>-1705946669466279895</t>
  </si>
  <si>
    <t>-2385114899319635730</t>
  </si>
  <si>
    <t>1587216218573228199</t>
  </si>
  <si>
    <t>-5440527507954174065</t>
  </si>
  <si>
    <t>7645398904572954066</t>
  </si>
  <si>
    <t>-5132734469088395817</t>
  </si>
  <si>
    <t>8341254731225084347</t>
  </si>
  <si>
    <t>7533331197313358260</t>
  </si>
  <si>
    <t>8465687014805289191</t>
  </si>
  <si>
    <t>53995385725086179</t>
  </si>
  <si>
    <t>-279941660900772101</t>
  </si>
  <si>
    <t>-1128125269144132773</t>
  </si>
  <si>
    <t>8166393362129906062</t>
  </si>
  <si>
    <t>8136242827813041912</t>
  </si>
  <si>
    <t>-385566534913569381</t>
  </si>
  <si>
    <t>-7658341999894681951</t>
  </si>
  <si>
    <t>-5384739972678282544</t>
  </si>
  <si>
    <t>1100926339327406778</t>
  </si>
  <si>
    <t>-3934730418070459825</t>
  </si>
  <si>
    <t>-1019587473462036646</t>
  </si>
  <si>
    <t>8224291257771939601</t>
  </si>
  <si>
    <t>1513140479199517232</t>
  </si>
  <si>
    <t>4376671855086286407</t>
  </si>
  <si>
    <t>-6630412221188962362</t>
  </si>
  <si>
    <t>7342372728944956722</t>
  </si>
  <si>
    <t>1980283197071668489</t>
  </si>
  <si>
    <t>3393011794808604400</t>
  </si>
  <si>
    <t>-1525847118891611832</t>
  </si>
  <si>
    <t>7038817072378783852</t>
  </si>
  <si>
    <t>-296715393156509708</t>
  </si>
  <si>
    <t>7432365926069098268</t>
  </si>
  <si>
    <t>2860182874572504778</t>
  </si>
  <si>
    <t>-2450081468395535819</t>
  </si>
  <si>
    <t>5153559635907064259</t>
  </si>
  <si>
    <t>7189341766348988953</t>
  </si>
  <si>
    <t>-5212990100350240001</t>
  </si>
  <si>
    <t>5014950780170834580</t>
  </si>
  <si>
    <t>2002493254991534434</t>
  </si>
  <si>
    <t>8481978243040812519</t>
  </si>
  <si>
    <t>738315972880412369</t>
  </si>
  <si>
    <t>-6676985010897800329</t>
  </si>
  <si>
    <t>-2101692413766312598</t>
  </si>
  <si>
    <t>8690363720589078424</t>
  </si>
  <si>
    <t>8786457312360754402</t>
  </si>
  <si>
    <t>-8537587760768430151</t>
  </si>
  <si>
    <t>8255861170233860387</t>
  </si>
  <si>
    <t>3089214605307278170</t>
  </si>
  <si>
    <t>2134102318878800993</t>
  </si>
  <si>
    <t>-8515925579309091823</t>
  </si>
  <si>
    <r>
      <rPr>
        <sz val="24.0"/>
      </rPr>
      <t xml:space="preserve">if u want it, get it here: </t>
    </r>
    <r>
      <rPr>
        <color rgb="FF1155CC"/>
        <sz val="24.0"/>
        <u/>
      </rPr>
      <t>https://youtu.be/KIAo3Lgsk_Q</t>
    </r>
  </si>
  <si>
    <t xml:space="preserve">Thanks for using my reset tracker </t>
  </si>
  <si>
    <t>TalkingMime</t>
  </si>
  <si>
    <t>Cool resources</t>
  </si>
  <si>
    <r>
      <rPr>
        <color rgb="FF1155CC"/>
        <sz val="12.0"/>
        <u/>
      </rPr>
      <t>Stats analysis by many people</t>
    </r>
    <r>
      <rPr>
        <color rgb="FF000000"/>
        <sz val="12.0"/>
      </rPr>
      <t xml:space="preserve"> </t>
    </r>
  </si>
  <si>
    <t>(static)</t>
  </si>
  <si>
    <t>EricSkiGuy RSG Leaderboard + Collection of Stats</t>
  </si>
  <si>
    <t>Missing info</t>
  </si>
  <si>
    <t>RTA and IGT discrepancy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</si>
</sst>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M/d/yyyy H:mm:ss"/>
    <numFmt numFmtId="165" formatCode="s&quot;.&quot;000"/>
    <numFmt numFmtId="166" formatCode="h:mm:ss am/pm"/>
    <numFmt numFmtId="167" formatCode="&quot;$&quot;#,##0.00"/>
    <numFmt numFmtId="168" formatCode="yyyy-mm-dd h:mm:ss"/>
    <numFmt numFmtId="169" formatCode="m/d/yyyy"/>
    <numFmt numFmtId="170" formatCode="hh:mm:ss"/>
    <numFmt numFmtId="171" formatCode="[hh]:mm:ss"/>
  </numFmts>
  <fonts count="22">
    <font>
      <sz val="10.0"/>
      <color rgb="FF000000"/>
      <name val="Verdana"/>
      <scheme val="minor"/>
    </font>
    <font>
      <color theme="1"/>
      <name val="Verdana"/>
    </font>
    <font>
      <color theme="1"/>
      <name val="Verdana"/>
      <scheme val="minor"/>
    </font>
    <font>
      <b/>
      <color theme="1"/>
      <name val="Verdana"/>
    </font>
    <font>
      <b/>
      <color rgb="FFFFFFFF"/>
      <name val="Verdana"/>
    </font>
    <font>
      <b/>
      <color rgb="FFFF0000"/>
      <name val="Verdana"/>
    </font>
    <font>
      <b/>
      <color theme="1"/>
      <name val="Verdana"/>
      <scheme val="minor"/>
    </font>
    <font>
      <i/>
      <sz val="10.0"/>
      <color rgb="FFFF0000"/>
      <name val="Verdana"/>
      <scheme val="minor"/>
    </font>
    <font>
      <i/>
      <sz val="10.0"/>
      <color theme="1"/>
      <name val="Verdana"/>
      <scheme val="minor"/>
    </font>
    <font>
      <b/>
      <sz val="6.0"/>
      <color rgb="FF1A1A1A"/>
      <name val="Verdana"/>
    </font>
    <font>
      <sz val="10.0"/>
      <color rgb="FFBF9000"/>
      <name val="Verdana"/>
    </font>
    <font>
      <b/>
      <color rgb="FF000000"/>
      <name val="Verdana"/>
    </font>
    <font>
      <sz val="10.0"/>
      <color theme="1"/>
      <name val="Verdana"/>
    </font>
    <font>
      <u/>
      <sz val="24.0"/>
      <color rgb="FF0000FF"/>
    </font>
    <font>
      <sz val="24.0"/>
      <color theme="1"/>
      <name val="Verdana"/>
      <scheme val="minor"/>
    </font>
    <font>
      <sz val="36.0"/>
      <color theme="1"/>
      <name val="Verdana"/>
      <scheme val="minor"/>
    </font>
    <font>
      <sz val="14.0"/>
      <color theme="1"/>
      <name val="Verdana"/>
      <scheme val="minor"/>
    </font>
    <font>
      <u/>
      <sz val="14.0"/>
      <color rgb="FF1155CC"/>
    </font>
    <font>
      <u/>
      <sz val="14.0"/>
      <color rgb="FF1155CC"/>
      <name val="Verdana"/>
      <scheme val="minor"/>
    </font>
    <font>
      <b/>
      <sz val="18.0"/>
      <color theme="1"/>
      <name val="Verdana"/>
      <scheme val="minor"/>
    </font>
    <font>
      <sz val="12.0"/>
      <color rgb="FF000000"/>
    </font>
    <font>
      <u/>
      <sz val="12.0"/>
      <color rgb="FF1155CC"/>
    </font>
  </fonts>
  <fills count="1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76A5AF"/>
        <bgColor rgb="FF76A5AF"/>
      </patternFill>
    </fill>
    <fill>
      <patternFill patternType="solid">
        <fgColor rgb="FFF6B26B"/>
        <bgColor rgb="FFF6B26B"/>
      </patternFill>
    </fill>
    <fill>
      <patternFill patternType="solid">
        <fgColor rgb="FF6D9EEB"/>
        <bgColor rgb="FF6D9EEB"/>
      </patternFill>
    </fill>
    <fill>
      <patternFill patternType="solid">
        <fgColor rgb="FF3C78D8"/>
        <bgColor rgb="FF3C78D8"/>
      </patternFill>
    </fill>
    <fill>
      <patternFill patternType="solid">
        <fgColor rgb="FFF1F1F1"/>
        <bgColor rgb="FFF1F1F1"/>
      </patternFill>
    </fill>
    <fill>
      <patternFill patternType="solid">
        <fgColor rgb="FF93C47D"/>
        <bgColor rgb="FF93C47D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674EA7"/>
        <bgColor rgb="FF674EA7"/>
      </patternFill>
    </fill>
  </fills>
  <borders count="4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right style="thick">
        <color rgb="FF000000"/>
      </right>
    </border>
    <border>
      <left style="thick">
        <color rgb="FF000000"/>
      </left>
    </border>
  </borders>
  <cellStyleXfs count="1">
    <xf borderId="0" fillId="0" fontId="0" numFmtId="0" applyAlignment="1" applyFont="1"/>
  </cellStyleXfs>
  <cellXfs count="14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vertical="bottom"/>
    </xf>
    <xf borderId="0" fillId="0" fontId="1" numFmtId="46" xfId="0" applyAlignment="1" applyFont="1" applyNumberFormat="1">
      <alignment vertical="bottom"/>
    </xf>
    <xf borderId="0" fillId="0" fontId="1" numFmtId="46" xfId="0" applyAlignment="1" applyFont="1" applyNumberFormat="1">
      <alignment horizontal="right" vertical="bottom"/>
    </xf>
    <xf borderId="1" fillId="0" fontId="1" numFmtId="0" xfId="0" applyAlignment="1" applyBorder="1" applyFont="1">
      <alignment horizontal="right" vertical="bottom"/>
    </xf>
    <xf borderId="0" fillId="0" fontId="1" numFmtId="0" xfId="0" applyAlignment="1" applyFont="1">
      <alignment shrinkToFit="0" vertical="bottom" wrapText="0"/>
    </xf>
    <xf borderId="1" fillId="0" fontId="1" numFmtId="0" xfId="0" applyAlignment="1" applyBorder="1" applyFont="1">
      <alignment readingOrder="0" vertical="bottom"/>
    </xf>
    <xf borderId="0" fillId="2" fontId="1" numFmtId="46" xfId="0" applyAlignment="1" applyFill="1" applyFont="1" applyNumberFormat="1">
      <alignment vertical="bottom"/>
    </xf>
    <xf borderId="0" fillId="0" fontId="1" numFmtId="0" xfId="0" applyAlignment="1" applyFont="1">
      <alignment readingOrder="0" vertical="bottom"/>
    </xf>
    <xf borderId="0" fillId="3" fontId="1" numFmtId="0" xfId="0" applyAlignment="1" applyFill="1" applyFont="1">
      <alignment vertical="bottom"/>
    </xf>
    <xf borderId="0" fillId="3" fontId="2" numFmtId="0" xfId="0" applyFont="1"/>
    <xf borderId="0" fillId="0" fontId="1" numFmtId="164" xfId="0" applyAlignment="1" applyFont="1" applyNumberFormat="1">
      <alignment horizontal="center" vertical="bottom"/>
    </xf>
    <xf borderId="0" fillId="0" fontId="3" numFmtId="0" xfId="0" applyAlignment="1" applyFont="1">
      <alignment horizontal="center" vertical="bottom"/>
    </xf>
    <xf borderId="2" fillId="0" fontId="3" numFmtId="0" xfId="0" applyAlignment="1" applyBorder="1" applyFont="1">
      <alignment horizontal="center" vertical="bottom"/>
    </xf>
    <xf borderId="3" fillId="0" fontId="3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0" fillId="0" fontId="1" numFmtId="3" xfId="0" applyAlignment="1" applyFont="1" applyNumberFormat="1">
      <alignment horizontal="right" vertical="bottom"/>
    </xf>
    <xf borderId="2" fillId="0" fontId="1" numFmtId="46" xfId="0" applyAlignment="1" applyBorder="1" applyFont="1" applyNumberFormat="1">
      <alignment horizontal="right" vertical="bottom"/>
    </xf>
    <xf borderId="3" fillId="0" fontId="1" numFmtId="0" xfId="0" applyAlignment="1" applyBorder="1" applyFont="1">
      <alignment horizontal="center" vertical="bottom"/>
    </xf>
    <xf borderId="0" fillId="0" fontId="2" numFmtId="46" xfId="0" applyAlignment="1" applyFont="1" applyNumberFormat="1">
      <alignment horizontal="right"/>
    </xf>
    <xf borderId="3" fillId="0" fontId="1" numFmtId="10" xfId="0" applyAlignment="1" applyBorder="1" applyFont="1" applyNumberFormat="1">
      <alignment horizontal="center" vertical="bottom"/>
    </xf>
    <xf borderId="0" fillId="0" fontId="1" numFmtId="10" xfId="0" applyAlignment="1" applyFont="1" applyNumberFormat="1">
      <alignment horizontal="center" vertical="bottom"/>
    </xf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vertical="bottom"/>
    </xf>
    <xf borderId="0" fillId="4" fontId="4" numFmtId="0" xfId="0" applyAlignment="1" applyFill="1" applyFont="1">
      <alignment horizontal="center" vertical="bottom"/>
    </xf>
    <xf borderId="0" fillId="5" fontId="4" numFmtId="0" xfId="0" applyAlignment="1" applyFill="1" applyFont="1">
      <alignment horizontal="center" vertical="bottom"/>
    </xf>
    <xf borderId="0" fillId="6" fontId="4" numFmtId="0" xfId="0" applyAlignment="1" applyFill="1" applyFont="1">
      <alignment horizontal="center" readingOrder="0" vertical="bottom"/>
    </xf>
    <xf borderId="0" fillId="0" fontId="5" numFmtId="0" xfId="0" applyAlignment="1" applyFont="1">
      <alignment horizontal="center" readingOrder="0" vertical="bottom"/>
    </xf>
    <xf borderId="0" fillId="0" fontId="6" numFmtId="0" xfId="0" applyAlignment="1" applyFont="1">
      <alignment readingOrder="0"/>
    </xf>
    <xf borderId="0" fillId="0" fontId="3" numFmtId="0" xfId="0" applyAlignment="1" applyFont="1">
      <alignment horizontal="center" readingOrder="0" vertical="bottom"/>
    </xf>
    <xf borderId="0" fillId="0" fontId="7" numFmtId="46" xfId="0" applyFont="1" applyNumberFormat="1"/>
    <xf borderId="0" fillId="0" fontId="8" numFmtId="46" xfId="0" applyFont="1" applyNumberFormat="1"/>
    <xf borderId="0" fillId="0" fontId="2" numFmtId="49" xfId="0" applyAlignment="1" applyFont="1" applyNumberFormat="1">
      <alignment horizontal="right"/>
    </xf>
    <xf borderId="2" fillId="0" fontId="1" numFmtId="2" xfId="0" applyAlignment="1" applyBorder="1" applyFont="1" applyNumberForma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6" numFmtId="0" xfId="0" applyAlignment="1" applyFont="1">
      <alignment horizontal="center" readingOrder="0"/>
    </xf>
    <xf borderId="0" fillId="0" fontId="1" numFmtId="165" xfId="0" applyAlignment="1" applyFont="1" applyNumberFormat="1">
      <alignment horizontal="right" vertical="bottom"/>
    </xf>
    <xf borderId="2" fillId="0" fontId="3" numFmtId="0" xfId="0" applyAlignment="1" applyBorder="1" applyFont="1">
      <alignment horizontal="center" readingOrder="0" vertical="bottom"/>
    </xf>
    <xf borderId="0" fillId="0" fontId="2" numFmtId="0" xfId="0" applyAlignment="1" applyFont="1">
      <alignment readingOrder="0"/>
    </xf>
    <xf borderId="0" fillId="2" fontId="1" numFmtId="165" xfId="0" applyAlignment="1" applyFont="1" applyNumberFormat="1">
      <alignment vertical="bottom"/>
    </xf>
    <xf borderId="2" fillId="0" fontId="1" numFmtId="46" xfId="0" applyAlignment="1" applyBorder="1" applyFont="1" applyNumberFormat="1">
      <alignment vertical="bottom"/>
    </xf>
    <xf borderId="0" fillId="0" fontId="2" numFmtId="10" xfId="0" applyFont="1" applyNumberFormat="1"/>
    <xf borderId="0" fillId="0" fontId="2" numFmtId="0" xfId="0" applyFont="1"/>
    <xf borderId="0" fillId="0" fontId="2" numFmtId="46" xfId="0" applyFont="1" applyNumberFormat="1"/>
    <xf borderId="3" fillId="0" fontId="3" numFmtId="0" xfId="0" applyAlignment="1" applyBorder="1" applyFont="1">
      <alignment horizontal="center" readingOrder="0" vertical="bottom"/>
    </xf>
    <xf borderId="0" fillId="0" fontId="3" numFmtId="0" xfId="0" applyAlignment="1" applyFont="1">
      <alignment readingOrder="0" vertical="bottom"/>
    </xf>
    <xf borderId="0" fillId="0" fontId="1" numFmtId="0" xfId="0" applyAlignment="1" applyFont="1">
      <alignment horizontal="center" readingOrder="0" vertical="bottom"/>
    </xf>
    <xf borderId="0" fillId="0" fontId="2" numFmtId="0" xfId="0" applyFont="1"/>
    <xf borderId="0" fillId="0" fontId="2" numFmtId="3" xfId="0" applyFont="1" applyNumberFormat="1"/>
    <xf borderId="0" fillId="0" fontId="2" numFmtId="2" xfId="0" applyFont="1" applyNumberFormat="1"/>
    <xf borderId="0" fillId="0" fontId="2" numFmtId="4" xfId="0" applyAlignment="1" applyFont="1" applyNumberFormat="1">
      <alignment readingOrder="0"/>
    </xf>
    <xf borderId="0" fillId="0" fontId="2" numFmtId="4" xfId="0" applyFont="1" applyNumberFormat="1"/>
    <xf borderId="0" fillId="0" fontId="2" numFmtId="46" xfId="0" applyAlignment="1" applyFont="1" applyNumberFormat="1">
      <alignment readingOrder="0"/>
    </xf>
    <xf borderId="0" fillId="0" fontId="2" numFmtId="166" xfId="0" applyFont="1" applyNumberFormat="1"/>
    <xf borderId="0" fillId="0" fontId="2" numFmtId="167" xfId="0" applyFont="1" applyNumberFormat="1"/>
    <xf borderId="0" fillId="0" fontId="6" numFmtId="10" xfId="0" applyAlignment="1" applyFont="1" applyNumberFormat="1">
      <alignment horizontal="center" readingOrder="0"/>
    </xf>
    <xf borderId="0" fillId="2" fontId="9" numFmtId="0" xfId="0" applyAlignment="1" applyFont="1">
      <alignment horizontal="left" readingOrder="0" shrinkToFit="0" vertical="bottom" wrapText="0"/>
    </xf>
    <xf borderId="0" fillId="2" fontId="10" numFmtId="0" xfId="0" applyAlignment="1" applyFont="1">
      <alignment horizontal="center" readingOrder="0" shrinkToFit="0" vertical="bottom" wrapText="0"/>
    </xf>
    <xf borderId="0" fillId="0" fontId="2" numFmtId="10" xfId="0" applyAlignment="1" applyFont="1" applyNumberFormat="1">
      <alignment readingOrder="0"/>
    </xf>
    <xf borderId="0" fillId="0" fontId="6" numFmtId="164" xfId="0" applyAlignment="1" applyFont="1" applyNumberFormat="1">
      <alignment horizontal="center"/>
    </xf>
    <xf borderId="0" fillId="0" fontId="6" numFmtId="164" xfId="0" applyAlignment="1" applyFont="1" applyNumberFormat="1">
      <alignment horizontal="center" readingOrder="0"/>
    </xf>
    <xf borderId="0" fillId="0" fontId="2" numFmtId="168" xfId="0" applyAlignment="1" applyFont="1" applyNumberFormat="1">
      <alignment readingOrder="0"/>
    </xf>
    <xf borderId="0" fillId="0" fontId="2" numFmtId="21" xfId="0" applyAlignment="1" applyFont="1" applyNumberFormat="1">
      <alignment readingOrder="0"/>
    </xf>
    <xf borderId="0" fillId="7" fontId="4" numFmtId="164" xfId="0" applyAlignment="1" applyFill="1" applyFont="1" applyNumberFormat="1">
      <alignment horizontal="center" vertical="bottom"/>
    </xf>
    <xf borderId="0" fillId="7" fontId="4" numFmtId="46" xfId="0" applyAlignment="1" applyFont="1" applyNumberFormat="1">
      <alignment horizontal="center" readingOrder="0" vertical="bottom"/>
    </xf>
    <xf borderId="0" fillId="7" fontId="4" numFmtId="46" xfId="0" applyAlignment="1" applyFont="1" applyNumberFormat="1">
      <alignment horizontal="center" vertical="bottom"/>
    </xf>
    <xf borderId="2" fillId="7" fontId="4" numFmtId="46" xfId="0" applyAlignment="1" applyBorder="1" applyFont="1" applyNumberFormat="1">
      <alignment horizontal="center" vertical="bottom"/>
    </xf>
    <xf borderId="3" fillId="7" fontId="4" numFmtId="3" xfId="0" applyAlignment="1" applyBorder="1" applyFont="1" applyNumberFormat="1">
      <alignment horizontal="center" vertical="bottom"/>
    </xf>
    <xf borderId="0" fillId="7" fontId="11" numFmtId="3" xfId="0" applyAlignment="1" applyFont="1" applyNumberFormat="1">
      <alignment horizontal="center" readingOrder="0" vertical="bottom"/>
    </xf>
    <xf borderId="0" fillId="7" fontId="4" numFmtId="3" xfId="0" applyAlignment="1" applyFont="1" applyNumberFormat="1">
      <alignment horizontal="center" readingOrder="0" vertical="bottom"/>
    </xf>
    <xf borderId="0" fillId="7" fontId="4" numFmtId="3" xfId="0" applyAlignment="1" applyFont="1" applyNumberFormat="1">
      <alignment horizontal="center" vertical="bottom"/>
    </xf>
    <xf borderId="0" fillId="7" fontId="11" numFmtId="3" xfId="0" applyAlignment="1" applyFont="1" applyNumberFormat="1">
      <alignment horizontal="center" vertical="bottom"/>
    </xf>
    <xf borderId="0" fillId="7" fontId="3" numFmtId="3" xfId="0" applyAlignment="1" applyFont="1" applyNumberFormat="1">
      <alignment horizontal="center" readingOrder="0" vertical="bottom"/>
    </xf>
    <xf borderId="0" fillId="7" fontId="3" numFmtId="3" xfId="0" applyAlignment="1" applyFont="1" applyNumberFormat="1">
      <alignment horizontal="center" vertical="bottom"/>
    </xf>
    <xf borderId="0" fillId="8" fontId="2" numFmtId="164" xfId="0" applyAlignment="1" applyFill="1" applyFont="1" applyNumberFormat="1">
      <alignment readingOrder="0"/>
    </xf>
    <xf borderId="0" fillId="8" fontId="2" numFmtId="46" xfId="0" applyAlignment="1" applyFont="1" applyNumberFormat="1">
      <alignment readingOrder="0"/>
    </xf>
    <xf borderId="0" fillId="8" fontId="2" numFmtId="21" xfId="0" applyAlignment="1" applyFont="1" applyNumberFormat="1">
      <alignment readingOrder="0"/>
    </xf>
    <xf borderId="2" fillId="8" fontId="2" numFmtId="21" xfId="0" applyAlignment="1" applyBorder="1" applyFont="1" applyNumberFormat="1">
      <alignment readingOrder="0"/>
    </xf>
    <xf borderId="0" fillId="8" fontId="2" numFmtId="3" xfId="0" applyAlignment="1" applyFont="1" applyNumberFormat="1">
      <alignment readingOrder="0"/>
    </xf>
    <xf borderId="0" fillId="8" fontId="2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2" fontId="2" numFmtId="164" xfId="0" applyAlignment="1" applyFont="1" applyNumberFormat="1">
      <alignment readingOrder="0"/>
    </xf>
    <xf borderId="0" fillId="2" fontId="2" numFmtId="46" xfId="0" applyAlignment="1" applyFont="1" applyNumberFormat="1">
      <alignment readingOrder="0"/>
    </xf>
    <xf borderId="0" fillId="2" fontId="2" numFmtId="21" xfId="0" applyAlignment="1" applyFont="1" applyNumberFormat="1">
      <alignment readingOrder="0"/>
    </xf>
    <xf borderId="2" fillId="2" fontId="2" numFmtId="21" xfId="0" applyAlignment="1" applyBorder="1" applyFont="1" applyNumberFormat="1">
      <alignment readingOrder="0"/>
    </xf>
    <xf borderId="0" fillId="2" fontId="2" numFmtId="3" xfId="0" applyAlignment="1" applyFont="1" applyNumberFormat="1">
      <alignment readingOrder="0"/>
    </xf>
    <xf borderId="0" fillId="2" fontId="2" numFmtId="0" xfId="0" applyAlignment="1" applyFont="1">
      <alignment readingOrder="0"/>
    </xf>
    <xf borderId="0" fillId="2" fontId="2" numFmtId="169" xfId="0" applyAlignment="1" applyFont="1" applyNumberFormat="1">
      <alignment horizontal="left" readingOrder="0"/>
    </xf>
    <xf borderId="0" fillId="0" fontId="1" numFmtId="170" xfId="0" applyAlignment="1" applyFont="1" applyNumberFormat="1">
      <alignment horizontal="right" vertical="bottom"/>
    </xf>
    <xf borderId="2" fillId="0" fontId="1" numFmtId="170" xfId="0" applyAlignment="1" applyBorder="1" applyFont="1" applyNumberFormat="1">
      <alignment horizontal="right" vertical="bottom"/>
    </xf>
    <xf borderId="2" fillId="0" fontId="1" numFmtId="171" xfId="0" applyAlignment="1" applyBorder="1" applyFont="1" applyNumberFormat="1">
      <alignment horizontal="right" vertical="bottom"/>
    </xf>
    <xf borderId="0" fillId="0" fontId="2" numFmtId="170" xfId="0" applyAlignment="1" applyFont="1" applyNumberFormat="1">
      <alignment horizontal="right" readingOrder="0" vertical="bottom"/>
    </xf>
    <xf borderId="0" fillId="0" fontId="2" numFmtId="170" xfId="0" applyAlignment="1" applyFont="1" applyNumberFormat="1">
      <alignment horizontal="right" vertical="bottom"/>
    </xf>
    <xf borderId="2" fillId="0" fontId="2" numFmtId="170" xfId="0" applyAlignment="1" applyBorder="1" applyFont="1" applyNumberFormat="1">
      <alignment horizontal="right" vertical="bottom"/>
    </xf>
    <xf borderId="0" fillId="9" fontId="2" numFmtId="0" xfId="0" applyAlignment="1" applyFill="1" applyFont="1">
      <alignment readingOrder="0"/>
    </xf>
    <xf borderId="0" fillId="0" fontId="2" numFmtId="164" xfId="0" applyAlignment="1" applyFont="1" applyNumberFormat="1">
      <alignment readingOrder="0"/>
    </xf>
    <xf borderId="2" fillId="0" fontId="2" numFmtId="21" xfId="0" applyAlignment="1" applyBorder="1" applyFont="1" applyNumberFormat="1">
      <alignment readingOrder="0"/>
    </xf>
    <xf borderId="0" fillId="0" fontId="2" numFmtId="3" xfId="0" applyAlignment="1" applyFont="1" applyNumberFormat="1">
      <alignment readingOrder="0"/>
    </xf>
    <xf borderId="0" fillId="0" fontId="1" numFmtId="164" xfId="0" applyAlignment="1" applyFont="1" applyNumberFormat="1">
      <alignment vertical="bottom"/>
    </xf>
    <xf borderId="0" fillId="0" fontId="2" numFmtId="169" xfId="0" applyAlignment="1" applyFont="1" applyNumberFormat="1">
      <alignment horizontal="left" readingOrder="0"/>
    </xf>
    <xf borderId="0" fillId="0" fontId="12" numFmtId="0" xfId="0" applyAlignment="1" applyFont="1">
      <alignment readingOrder="0" shrinkToFit="0" wrapText="0"/>
    </xf>
    <xf borderId="0" fillId="0" fontId="12" numFmtId="3" xfId="0" applyAlignment="1" applyFont="1" applyNumberFormat="1">
      <alignment readingOrder="0" shrinkToFit="0" wrapText="0"/>
    </xf>
    <xf borderId="0" fillId="0" fontId="2" numFmtId="164" xfId="0" applyFont="1" applyNumberFormat="1"/>
    <xf borderId="0" fillId="0" fontId="2" numFmtId="164" xfId="0" applyAlignment="1" applyFont="1" applyNumberFormat="1">
      <alignment readingOrder="0"/>
    </xf>
    <xf borderId="0" fillId="0" fontId="2" numFmtId="46" xfId="0" applyAlignment="1" applyFont="1" applyNumberFormat="1">
      <alignment readingOrder="0"/>
    </xf>
    <xf borderId="0" fillId="0" fontId="2" numFmtId="21" xfId="0" applyAlignment="1" applyFont="1" applyNumberFormat="1">
      <alignment readingOrder="0"/>
    </xf>
    <xf borderId="2" fillId="0" fontId="2" numFmtId="21" xfId="0" applyAlignment="1" applyBorder="1" applyFont="1" applyNumberFormat="1">
      <alignment readingOrder="0"/>
    </xf>
    <xf borderId="0" fillId="0" fontId="2" numFmtId="3" xfId="0" applyAlignment="1" applyFont="1" applyNumberFormat="1">
      <alignment readingOrder="0"/>
    </xf>
    <xf borderId="0" fillId="0" fontId="2" numFmtId="0" xfId="0" applyFont="1"/>
    <xf borderId="0" fillId="0" fontId="2" numFmtId="164" xfId="0" applyFont="1" applyNumberFormat="1"/>
    <xf borderId="0" fillId="0" fontId="2" numFmtId="46" xfId="0" applyFont="1" applyNumberFormat="1"/>
    <xf borderId="0" fillId="0" fontId="2" numFmtId="21" xfId="0" applyFont="1" applyNumberFormat="1"/>
    <xf borderId="2" fillId="0" fontId="2" numFmtId="21" xfId="0" applyBorder="1" applyFont="1" applyNumberFormat="1"/>
    <xf borderId="0" fillId="0" fontId="2" numFmtId="3" xfId="0" applyFont="1" applyNumberFormat="1"/>
    <xf quotePrefix="1" borderId="0" fillId="0" fontId="2" numFmtId="0" xfId="0" applyFont="1"/>
    <xf borderId="0" fillId="0" fontId="2" numFmtId="3" xfId="0" applyAlignment="1" applyFont="1" applyNumberFormat="1">
      <alignment horizontal="right" readingOrder="0"/>
    </xf>
    <xf quotePrefix="1" borderId="3" fillId="0" fontId="2" numFmtId="0" xfId="0" applyAlignment="1" applyBorder="1" applyFont="1">
      <alignment readingOrder="0"/>
    </xf>
    <xf borderId="3" fillId="0" fontId="2" numFmtId="3" xfId="0" applyAlignment="1" applyBorder="1" applyFont="1" applyNumberFormat="1">
      <alignment readingOrder="0"/>
    </xf>
    <xf borderId="3" fillId="0" fontId="2" numFmtId="0" xfId="0" applyAlignment="1" applyBorder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Font="1"/>
    <xf borderId="3" fillId="0" fontId="2" numFmtId="0" xfId="0" applyBorder="1" applyFont="1"/>
    <xf borderId="0" fillId="0" fontId="13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18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10" fontId="2" numFmtId="0" xfId="0" applyFill="1" applyFont="1"/>
    <xf borderId="0" fillId="11" fontId="2" numFmtId="0" xfId="0" applyFill="1" applyFont="1"/>
    <xf borderId="3" fillId="12" fontId="4" numFmtId="3" xfId="0" applyAlignment="1" applyBorder="1" applyFill="1" applyFont="1" applyNumberFormat="1">
      <alignment horizontal="center" vertical="bottom"/>
    </xf>
    <xf borderId="0" fillId="12" fontId="3" numFmtId="0" xfId="0" applyAlignment="1" applyFont="1">
      <alignment horizontal="center" vertical="bottom"/>
    </xf>
    <xf borderId="0" fillId="8" fontId="2" numFmtId="0" xfId="0" applyAlignment="1" applyFont="1">
      <alignment readingOrder="0"/>
    </xf>
    <xf borderId="0" fillId="2" fontId="2" numFmtId="0" xfId="0" applyAlignment="1" applyFont="1">
      <alignment readingOrder="0"/>
    </xf>
    <xf borderId="0" fillId="0" fontId="2" numFmtId="21" xfId="0" applyFont="1" applyNumberFormat="1"/>
    <xf borderId="0" fillId="0" fontId="2" numFmtId="0" xfId="0" applyAlignment="1" applyFont="1">
      <alignment readingOrder="0"/>
    </xf>
    <xf borderId="3" fillId="0" fontId="2" numFmtId="3" xfId="0" applyAlignment="1" applyBorder="1" applyFont="1" applyNumberFormat="1">
      <alignment readingOrder="0"/>
    </xf>
  </cellXfs>
  <cellStyles count="1">
    <cellStyle xfId="0" name="Normal" builtinId="0"/>
  </cellStyles>
  <dxfs count="11">
    <dxf>
      <font/>
      <fill>
        <patternFill patternType="solid">
          <fgColor rgb="FFFCE8B2"/>
          <bgColor rgb="FFFCE8B2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B4A7D6"/>
          <bgColor rgb="FFB4A7D6"/>
        </patternFill>
      </fill>
      <border/>
    </dxf>
    <dxf>
      <font/>
      <fill>
        <patternFill patternType="solid">
          <fgColor rgb="FF9FC5E8"/>
          <bgColor rgb="FF9FC5E8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A4C2F4"/>
          <bgColor rgb="FFA4C2F4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3">
    <tableStyle count="2" pivot="0" name="Raw Data-style">
      <tableStyleElement dxfId="8" type="firstRowStripe"/>
      <tableStyleElement dxfId="9" type="secondRowStripe"/>
    </tableStyle>
    <tableStyle count="2" pivot="0" name="Testing-style">
      <tableStyleElement dxfId="8" type="firstRowStripe"/>
      <tableStyleElement dxfId="10" type="secondRowStripe"/>
    </tableStyle>
    <tableStyle count="2" pivot="0" name="Testing-style 2">
      <tableStyleElement dxfId="10" type="firstRowStripe"/>
      <tableStyleElement dxfId="8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85725</xdr:colOff>
      <xdr:row>0</xdr:row>
      <xdr:rowOff>0</xdr:rowOff>
    </xdr:from>
    <xdr:ext cx="3048000" cy="33051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7</xdr:row>
      <xdr:rowOff>209550</xdr:rowOff>
    </xdr:from>
    <xdr:ext cx="400050" cy="2190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AM1001" displayName="Table_1" id="1">
  <tableColumns count="3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</tableColumns>
  <tableStyleInfo name="Raw Data-style" showColumnStripes="0" showFirstColumn="1" showLastColumn="1" showRowStripes="1"/>
</table>
</file>

<file path=xl/tables/table2.xml><?xml version="1.0" encoding="utf-8"?>
<table xmlns="http://schemas.openxmlformats.org/spreadsheetml/2006/main" headerRowCount="0" ref="B3:C282" displayName="Table_2" id="2">
  <tableColumns count="2">
    <tableColumn name="Column1" id="1"/>
    <tableColumn name="Column2" id="2"/>
  </tableColumns>
  <tableStyleInfo name="Testing-style" showColumnStripes="0" showFirstColumn="1" showLastColumn="1" showRowStripes="1"/>
</table>
</file>

<file path=xl/tables/table3.xml><?xml version="1.0" encoding="utf-8"?>
<table xmlns="http://schemas.openxmlformats.org/spreadsheetml/2006/main" headerRowCount="0" ref="G4:G33" displayName="Table_3" id="3">
  <tableColumns count="1">
    <tableColumn name="Column1" id="1"/>
  </tableColumns>
  <tableStyleInfo name="Testing-style 2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A1A1A"/>
      </a:dk1>
      <a:lt1>
        <a:srgbClr val="EEF1F1"/>
      </a:lt1>
      <a:dk2>
        <a:srgbClr val="1A1A1A"/>
      </a:dk2>
      <a:lt2>
        <a:srgbClr val="EEF1F1"/>
      </a:lt2>
      <a:accent1>
        <a:srgbClr val="1A9988"/>
      </a:accent1>
      <a:accent2>
        <a:srgbClr val="2D729D"/>
      </a:accent2>
      <a:accent3>
        <a:srgbClr val="1F3E78"/>
      </a:accent3>
      <a:accent4>
        <a:srgbClr val="EB5600"/>
      </a:accent4>
      <a:accent5>
        <a:srgbClr val="FF99AC"/>
      </a:accent5>
      <a:accent6>
        <a:srgbClr val="FFD4B8"/>
      </a:accent6>
      <a:hlink>
        <a:srgbClr val="1F3E78"/>
      </a:hlink>
      <a:folHlink>
        <a:srgbClr val="1F3E78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Relationship Id="rId5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TdnQpkOyrJo" TargetMode="External"/><Relationship Id="rId2" Type="http://schemas.openxmlformats.org/officeDocument/2006/relationships/hyperlink" Target="http://twitch.tv/TalkingMime" TargetMode="External"/><Relationship Id="rId3" Type="http://schemas.openxmlformats.org/officeDocument/2006/relationships/hyperlink" Target="https://docs.google.com/spreadsheets/d/10AHLxhCbVYmnAo8rX8A4Gu5ELlcZbfJFyHFt3N-cSdI/edit" TargetMode="External"/><Relationship Id="rId4" Type="http://schemas.openxmlformats.org/officeDocument/2006/relationships/hyperlink" Target="https://docs.google.com/spreadsheets/d/1HT-XcLwE8QBp8mCKUnUkI09Wsch1gR55ax8p-w_iR0g/edit" TargetMode="External"/><Relationship Id="rId5" Type="http://schemas.openxmlformats.org/officeDocument/2006/relationships/hyperlink" Target="https://docs.google.com/spreadsheets/d/1Jk-FBp7vAxIWc32Y7XgNfY5DoL-WinwmQXI2rrUoceo/edit" TargetMode="External"/><Relationship Id="rId6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Relationship Id="rId6" Type="http://schemas.openxmlformats.org/officeDocument/2006/relationships/table" Target="../tables/table2.xml"/><Relationship Id="rId7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19.0"/>
    <col customWidth="1" min="2" max="2" width="10.89"/>
    <col customWidth="1" min="3" max="3" width="10.56"/>
    <col customWidth="1" min="4" max="4" width="11.0"/>
    <col customWidth="1" min="5" max="5" width="12.11"/>
    <col customWidth="1" min="6" max="6" width="11.22"/>
    <col customWidth="1" min="7" max="7" width="11.56"/>
    <col customWidth="1" min="8" max="8" width="12.22"/>
    <col customWidth="1" min="11" max="11" width="11.11"/>
    <col customWidth="1" min="12" max="12" width="11.78"/>
    <col customWidth="1" min="13" max="13" width="12.89"/>
    <col hidden="1" min="17" max="28" width="11.22"/>
  </cols>
  <sheetData>
    <row r="1" hidden="1">
      <c r="A1" s="1" t="s">
        <v>0</v>
      </c>
      <c r="C1" s="1" t="s">
        <v>1</v>
      </c>
      <c r="E1" s="2"/>
      <c r="F1" s="2" t="s">
        <v>2</v>
      </c>
      <c r="G1" s="2"/>
      <c r="H1" s="2"/>
      <c r="I1" s="2"/>
      <c r="J1" s="2"/>
      <c r="K1" s="2"/>
      <c r="L1" s="2" t="s">
        <v>3</v>
      </c>
      <c r="M1" s="2"/>
      <c r="N1" s="3" t="s">
        <v>4</v>
      </c>
      <c r="O1" s="4">
        <f t="array" ref="O1">(QUARTILE(IF(INDIRECT(CONCATENATE("Raw Data!A2:A", MIN(COUNT('Raw Data'!B:B), 1000)))-INDIRECT(CONCATENATE("Raw Data!A3:A", MIN(COUNT('Raw Data'!B:B), 1000) + 1)) - INDIRECT(CONCATENATE("Raw Data!B2:B", MIN(COUNT('Raw Data'!B:B), 1000))) &gt; 0, INDIRECT(CONCATENATE("Raw Data!A2:A", MIN(COUNT('Raw Data'!B:B), 1000)))-INDIRECT(CONCATENATE("Raw Data!A3:A", MIN(COUNT('Raw Data'!B:B), 1000) + 1)) - INDIRECT(CONCATENATE("Raw Data!B2:B", MIN(COUNT('Raw Data'!B:B), 1000))), ""), 1))</f>
        <v>0.0003090630229</v>
      </c>
      <c r="P1" s="4"/>
    </row>
    <row r="2" hidden="1">
      <c r="A2" s="2" t="s">
        <v>5</v>
      </c>
      <c r="B2" s="5">
        <v>15.0</v>
      </c>
      <c r="C2" s="2" t="s">
        <v>6</v>
      </c>
      <c r="D2" s="5" t="s">
        <v>7</v>
      </c>
      <c r="E2" s="2"/>
      <c r="F2" s="2" t="s">
        <v>8</v>
      </c>
      <c r="G2" s="6" t="s">
        <v>9</v>
      </c>
      <c r="H2" s="2"/>
      <c r="I2" s="2"/>
      <c r="J2" s="2"/>
      <c r="K2" s="2"/>
      <c r="L2" s="7" t="s">
        <v>10</v>
      </c>
      <c r="M2" s="2"/>
      <c r="N2" s="2"/>
      <c r="O2" s="4"/>
      <c r="P2" s="4"/>
    </row>
    <row r="3" hidden="1">
      <c r="A3" s="2" t="s">
        <v>11</v>
      </c>
      <c r="B3" s="5">
        <v>3.0</v>
      </c>
      <c r="C3" s="2" t="s">
        <v>12</v>
      </c>
      <c r="D3" s="5">
        <v>31.0</v>
      </c>
      <c r="E3" s="2"/>
      <c r="F3" s="2"/>
      <c r="G3" s="2"/>
      <c r="H3" s="2"/>
      <c r="I3" s="2"/>
      <c r="J3" s="2"/>
      <c r="K3" s="2"/>
      <c r="L3" s="2"/>
      <c r="M3" s="8"/>
      <c r="N3" s="2"/>
      <c r="O3" s="2"/>
      <c r="P3" s="2"/>
    </row>
    <row r="4" hidden="1">
      <c r="A4" s="2"/>
      <c r="B4" s="2"/>
      <c r="C4" s="2"/>
      <c r="D4" s="2"/>
      <c r="E4" s="2"/>
      <c r="F4" s="9" t="s">
        <v>13</v>
      </c>
      <c r="G4" s="2"/>
      <c r="H4" s="2"/>
      <c r="I4" s="2"/>
      <c r="J4" s="2"/>
      <c r="K4" s="2"/>
      <c r="L4" s="2"/>
      <c r="M4" s="2"/>
      <c r="N4" s="2"/>
      <c r="O4" s="2"/>
      <c r="P4" s="2"/>
    </row>
    <row r="5" ht="15.0" hidden="1" customHeight="1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2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hidden="1">
      <c r="A6" s="12" t="str">
        <f>MIN('Raw Data'!A2:A~)</f>
        <v>#ERROR!</v>
      </c>
      <c r="B6" s="13" t="s">
        <v>14</v>
      </c>
      <c r="C6" s="13" t="s">
        <v>15</v>
      </c>
      <c r="D6" s="13" t="s">
        <v>16</v>
      </c>
      <c r="E6" s="13" t="s">
        <v>17</v>
      </c>
      <c r="F6" s="13" t="s">
        <v>18</v>
      </c>
      <c r="G6" s="13" t="s">
        <v>19</v>
      </c>
      <c r="H6" s="13" t="s">
        <v>20</v>
      </c>
      <c r="I6" s="13" t="s">
        <v>21</v>
      </c>
      <c r="J6" s="2"/>
      <c r="K6" s="13"/>
      <c r="L6" s="13" t="s">
        <v>22</v>
      </c>
      <c r="M6" s="14" t="s">
        <v>23</v>
      </c>
      <c r="N6" s="15" t="s">
        <v>24</v>
      </c>
      <c r="O6" s="13" t="s">
        <v>25</v>
      </c>
      <c r="P6" s="13"/>
    </row>
    <row r="7" hidden="1">
      <c r="A7" s="16" t="s">
        <v>26</v>
      </c>
      <c r="B7" s="17">
        <f>COUNT('Raw Data'!C401:C1881)</f>
        <v>581</v>
      </c>
      <c r="C7" s="17">
        <f>COUNT('Raw Data'!D401:D1881)</f>
        <v>566</v>
      </c>
      <c r="D7" s="17">
        <f>COUNT('Raw Data'!E401:E1881)</f>
        <v>579</v>
      </c>
      <c r="E7" s="17">
        <f t="array" ref="E7">SUM(IF((NOT('Raw Data'!F401:F1881 = "") * 1) + (NOT('Raw Data'!G401:G1881 = "") * 1) &gt; 0, 1, 0))</f>
        <v>581</v>
      </c>
      <c r="F7" s="17">
        <f t="array" ref="F7">SUM(IF((NOT('Raw Data'!F401:F1881 = "") * 1) + (NOT('Raw Data'!G401:G1881 = "") * 1) &gt; 1, 1, 0))</f>
        <v>554</v>
      </c>
      <c r="G7" s="17" t="str">
        <f>COUNT('Raw Data'!H2:H~)</f>
        <v>#ERROR!</v>
      </c>
      <c r="H7" s="17" t="str">
        <f>COUNT('Raw Data'!I2:I~)</f>
        <v>#ERROR!</v>
      </c>
      <c r="I7" s="17" t="str">
        <f>COUNT('Raw Data'!J2:J~)</f>
        <v>#ERROR!</v>
      </c>
      <c r="J7" s="2"/>
      <c r="K7" s="17"/>
      <c r="L7" s="17" t="str">
        <f>COUNT('Raw Data'!B2:B~)</f>
        <v>#ERROR!</v>
      </c>
      <c r="M7" s="18" t="str">
        <f>SUM('Raw Data'!B2:B~) + (COUNT('Raw Data'!B2:B~) * $O$1)</f>
        <v>#ERROR!</v>
      </c>
      <c r="N7" s="19" t="str">
        <f>CONCAT(CONCAT(SUM('Raw Data'!M2:M~), "/"), SUM('Raw Data'!N2:N~))</f>
        <v>#ERROR!</v>
      </c>
      <c r="O7" s="1" t="str">
        <f>CONCAT(CONCAT(SUM('Raw Data'!R2:R~), "/"), SUM('Raw Data'!S2:S~))</f>
        <v>#ERROR!</v>
      </c>
      <c r="P7" s="1"/>
    </row>
    <row r="8" hidden="1">
      <c r="A8" s="16" t="s">
        <v>27</v>
      </c>
      <c r="B8" s="4">
        <f>IFERROR(AVERAGE('Raw Data'!C401:C1881), "N/A")</f>
        <v>0.0004107302225</v>
      </c>
      <c r="C8" s="4">
        <f>IFERROR(AVERAGE('Raw Data'!D401:D1881), "N/A")</f>
        <v>0.002492883785</v>
      </c>
      <c r="D8" s="4">
        <f>IFERROR(AVERAGE('Raw Data'!E401:E1881), "N/A")</f>
        <v>0.003790439295</v>
      </c>
      <c r="E8" s="4">
        <f t="array" ref="E8">IFERROR(AVERAGE(IF(ISNUMBER('Raw Data'!F401:F1881) + ISNUMBER('Raw Data'!G401:G1881),IF((('Raw Data'!F401:F1881 &lt; 'Raw Data'!G401:G1881) * NOT('Raw Data'!F401:F1881="")) + (NOT('Raw Data'!F401:F1881= "") * ('Raw Data'!G401:G1881="")), 'Raw Data'!F401:F1881, IF(('Raw Data'!G401:G1881 &lt; 'Raw Data'!F401:F1881) * NOT('Raw Data'!G401:G1881= "") + (NOT('Raw Data'!G401:G1881 = "") * ('Raw Data'!F401:F1881="")), 'Raw Data'!G401:G1881, "")), "")), "N/A")</f>
        <v>0.00548943791</v>
      </c>
      <c r="F8" s="4" t="str">
        <f>IFERROR(AVERAGE(ARRAYFORMULA(IF(ISNUMBER('Raw Data'!F2:F~) + ISNUMBER('Raw Data'!G2:G~),IF((('Raw Data'!F2:F~ &lt; 'Raw Data'!G2:G~) * NOT('Raw Data'!F2:F~ = "")) + (NOT('Raw Data'!F2:F~ = "") * ('Raw Data'!G2:G~="")), 'Raw Data'!G2:G~, IF(('Raw Data'!G2:G~ &lt; 'Raw Data'!F2:F~) * NOT('Raw Data'!G2:G~ = "") + (NOT('Raw Data'!G2:G~ = "") * ('Raw Data'!F2:F~="")), 'Raw Data'!F2:F~, "")), ""))), "N/A")</f>
        <v>#ERROR!</v>
      </c>
      <c r="G8" s="4" t="str">
        <f>IFERROR(AVERAGE('Raw Data'!H2:H~), "N/A")</f>
        <v>#ERROR!</v>
      </c>
      <c r="H8" s="4" t="str">
        <f>IFERROR(AVERAGE('Raw Data'!I2:I~), "N/A")</f>
        <v>#ERROR!</v>
      </c>
      <c r="I8" s="4" t="str">
        <f>IFERROR(AVERAGE('Raw Data'!J2:J~), "N/A")</f>
        <v>#ERROR!</v>
      </c>
      <c r="J8" s="2"/>
      <c r="K8" s="4"/>
      <c r="L8" s="4" t="str">
        <f>AVERAGE('Raw Data'!B2:B~)</f>
        <v>#ERROR!</v>
      </c>
      <c r="M8" s="20"/>
      <c r="N8" s="21" t="str">
        <f> SUM('Raw Data'!M2:M~)/ SUM('Raw Data'!N2:N~)</f>
        <v>#ERROR!</v>
      </c>
      <c r="O8" s="22" t="str">
        <f> SUM('Raw Data'!R2:R~)/ SUM('Raw Data'!S2:S~)</f>
        <v>#ERROR!</v>
      </c>
      <c r="P8" s="22"/>
    </row>
    <row r="9" hidden="1">
      <c r="A9" s="16"/>
      <c r="B9" s="23"/>
      <c r="C9" s="23"/>
      <c r="D9" s="23"/>
      <c r="E9" s="23"/>
      <c r="F9" s="23"/>
      <c r="G9" s="23"/>
      <c r="H9" s="23"/>
      <c r="I9" s="23"/>
      <c r="J9" s="2"/>
      <c r="K9" s="2"/>
      <c r="L9" s="2"/>
      <c r="M9" s="2"/>
      <c r="N9" s="2"/>
      <c r="O9" s="2"/>
      <c r="P9" s="2"/>
    </row>
    <row r="10" hidden="1">
      <c r="A10" s="16"/>
      <c r="B10" s="23"/>
      <c r="C10" s="23"/>
      <c r="D10" s="23"/>
      <c r="E10" s="23"/>
      <c r="F10" s="23"/>
      <c r="G10" s="23"/>
      <c r="H10" s="23"/>
      <c r="I10" s="23"/>
      <c r="J10" s="2"/>
      <c r="K10" s="13"/>
      <c r="L10" s="13"/>
      <c r="M10" s="2"/>
      <c r="N10" s="2"/>
      <c r="O10" s="2"/>
      <c r="P10" s="2"/>
    </row>
    <row r="11" hidden="1">
      <c r="A11" s="2"/>
      <c r="B11" s="2"/>
      <c r="C11" s="2"/>
      <c r="D11" s="2"/>
      <c r="E11" s="24"/>
      <c r="F11" s="24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hidden="1">
      <c r="A12" s="2"/>
      <c r="B12" s="2"/>
      <c r="C12" s="2"/>
      <c r="D12" s="2"/>
      <c r="E12" s="3"/>
      <c r="F12" s="3"/>
      <c r="G12" s="2"/>
      <c r="H12" s="2"/>
      <c r="I12" s="2"/>
      <c r="J12" s="2"/>
      <c r="K12" s="2"/>
      <c r="L12" s="24"/>
      <c r="M12" s="24"/>
      <c r="N12" s="2"/>
      <c r="O12" s="2"/>
      <c r="P12" s="2"/>
    </row>
    <row r="13" hidden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  <c r="M13" s="2"/>
      <c r="N13" s="2"/>
      <c r="O13" s="2"/>
      <c r="P13" s="2"/>
    </row>
    <row r="14" hidden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</row>
    <row r="15" hidden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r="16" hidden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</row>
    <row r="17" hidden="1">
      <c r="A17" s="2"/>
      <c r="B17" s="2"/>
      <c r="C17" s="2"/>
      <c r="D17" s="2"/>
      <c r="E17" s="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  <row r="18" hidden="1">
      <c r="A18" s="2"/>
      <c r="B18" s="2"/>
      <c r="C18" s="2"/>
      <c r="D18" s="2"/>
      <c r="E18" s="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</row>
    <row r="19" hidden="1">
      <c r="A19" s="2"/>
      <c r="B19" s="2"/>
      <c r="C19" s="2"/>
      <c r="D19" s="2"/>
      <c r="E19" s="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</row>
    <row r="20" hidden="1">
      <c r="A20" s="2"/>
      <c r="B20" s="2"/>
      <c r="C20" s="2"/>
      <c r="D20" s="2"/>
      <c r="E20" s="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</row>
    <row r="21">
      <c r="A21" s="25" t="s">
        <v>28</v>
      </c>
      <c r="N21" s="26" t="s">
        <v>29</v>
      </c>
      <c r="P21" s="27" t="s">
        <v>30</v>
      </c>
    </row>
    <row r="22">
      <c r="A22" s="16"/>
      <c r="B22" s="13" t="s">
        <v>14</v>
      </c>
      <c r="C22" s="13" t="s">
        <v>15</v>
      </c>
      <c r="D22" s="13" t="s">
        <v>16</v>
      </c>
      <c r="E22" s="13" t="s">
        <v>17</v>
      </c>
      <c r="F22" s="13" t="s">
        <v>18</v>
      </c>
      <c r="G22" s="13" t="s">
        <v>19</v>
      </c>
      <c r="H22" s="13" t="s">
        <v>20</v>
      </c>
      <c r="I22" s="13" t="s">
        <v>21</v>
      </c>
      <c r="J22" s="28" t="s">
        <v>31</v>
      </c>
      <c r="K22" s="29" t="s">
        <v>32</v>
      </c>
      <c r="L22" s="13" t="s">
        <v>22</v>
      </c>
      <c r="M22" s="14" t="s">
        <v>23</v>
      </c>
      <c r="N22" s="15" t="s">
        <v>24</v>
      </c>
      <c r="O22" s="13" t="s">
        <v>25</v>
      </c>
      <c r="P22" s="30" t="s">
        <v>33</v>
      </c>
    </row>
    <row r="23">
      <c r="A23" s="16" t="s">
        <v>26</v>
      </c>
      <c r="B23" s="17">
        <f>COUNT('Raw Data'!C:C)</f>
        <v>979</v>
      </c>
      <c r="C23" s="17">
        <f>COUNT('Raw Data'!D:D)</f>
        <v>958</v>
      </c>
      <c r="D23" s="17">
        <f>COUNT('Raw Data'!E:E)</f>
        <v>977</v>
      </c>
      <c r="E23" s="17">
        <f t="array" ref="E23">COUNTIF(NOT('Raw Data'!F:F = "") + NOT('Raw Data'!G:G = "") &gt; 0, "TRUE") - 1</f>
        <v>979</v>
      </c>
      <c r="F23" s="17">
        <f t="array" ref="F23">SUM(NOT('Raw Data'!F:F = "") * NOT('Raw Data'!G:G = "")) - 1</f>
        <v>944</v>
      </c>
      <c r="G23" s="17">
        <f>COUNT('Raw Data'!H:H)</f>
        <v>978</v>
      </c>
      <c r="H23" s="17">
        <f>COUNT('Raw Data'!I:I)</f>
        <v>978</v>
      </c>
      <c r="I23" s="17">
        <f>COUNT('Raw Data'!J:J)</f>
        <v>978</v>
      </c>
      <c r="J23" s="31">
        <f t="array" ref="J23">IFERROR(AVERAGEIF(INDIRECT("'Raw Data'!K2:K")/20/86400, "&lt;&gt;0"),"N/A")</f>
        <v>0.0205157864</v>
      </c>
      <c r="K23" s="32">
        <f t="array" ref="K23">IFERROR(AVERAGEIF(INDIRECT("'Raw Data'!K2:K31")/20/86400, "&lt;&gt;0"),"N/A")</f>
        <v>0.01869787809</v>
      </c>
      <c r="L23" s="17">
        <f>COUNT('Raw Data'!A:A)</f>
        <v>979</v>
      </c>
      <c r="M23" s="18">
        <f>($L$23*$O$1)+SUM('Raw Data'!B:B)</f>
        <v>20.48639214</v>
      </c>
      <c r="N23" s="19" t="str">
        <f>CONCAT(CONCAT(SUM('Raw Data'!M:M), "/"), SUM('Raw Data'!N:N))</f>
        <v>8262/15382</v>
      </c>
      <c r="O23" s="1" t="str">
        <f>CONCAT(CONCAT(SUM('Raw Data'!R:R), "/"), SUM('Raw Data'!S:S))</f>
        <v>1331/12475</v>
      </c>
      <c r="P23" s="33">
        <f>SUM((INDIRECT("'Raw Data'!AC2:AC")))</f>
        <v>1083</v>
      </c>
    </row>
    <row r="24">
      <c r="A24" s="16" t="s">
        <v>27</v>
      </c>
      <c r="B24" s="4">
        <f>IFERROR(AVERAGE('Raw Data'!C:C), "N/A")</f>
        <v>0.0004189483789</v>
      </c>
      <c r="C24" s="4">
        <f>IFERROR(AVERAGE('Raw Data'!D:D), "N/A")</f>
        <v>0.002466775883</v>
      </c>
      <c r="D24" s="4">
        <f>IFERROR(AVERAGE('Raw Data'!E:E), "N/A")</f>
        <v>0.003782897854</v>
      </c>
      <c r="E24" s="4">
        <f t="array" ref="E24">IFERROR((SUM(INDIRECT("'Raw Data'!G2:G", TRUE) * ((INDIRECT("'Raw Data'!G2:G", TRUE) &lt; INDIRECT("'Raw Data'!F2:F", TRUE)) * NOT(INDIRECT("'Raw Data'!G2:G", TRUE) = "")) + (NOT(INDIRECT("'Raw Data'!G2:G", TRUE) = "") * (INDIRECT("'Raw Data'!F2:F", TRUE) = ""))) + SUM(INDIRECT("'Raw Data'!F2:F", TRUE) * ((INDIRECT("'Raw Data'!F2:F", TRUE) &lt; INDIRECT("'Raw Data'!G2:G", TRUE)) * NOT(INDIRECT("'Raw Data'!F2:F", TRUE) = "")) + (NOT(INDIRECT("'Raw Data'!F2:F", TRUE) = "") * (INDIRECT("'Raw Data'!G2:G", TRUE) = ""))))/E23, "N/A")</f>
        <v>0.005470647486</v>
      </c>
      <c r="F24" s="4">
        <f t="array" ref="F24">IFERROR((SUM(INDIRECT("'Raw Data'!F2:F", TRUE) * ((INDIRECT("'Raw Data'!F2:F", TRUE) &gt; INDIRECT("'Raw Data'!G2:G", TRUE)) * NOT(INDIRECT("'Raw Data'!G2:G", TRUE) = ""))) + SUM(INDIRECT("'Raw Data'!G2:G", TRUE) * ((INDIRECT("'Raw Data'!G2:G", TRUE) &gt; INDIRECT("'Raw Data'!F2:F", TRUE)) * NOT(INDIRECT("'Raw Data'!F2:F", TRUE) = ""))))/F23, "N/A")</f>
        <v>0.01085025306</v>
      </c>
      <c r="G24" s="4">
        <f>IFERROR(AVERAGE('Raw Data'!H:H), "N/A")</f>
        <v>0.01332749896</v>
      </c>
      <c r="H24" s="4">
        <f>IFERROR(AVERAGE('Raw Data'!I:I), "N/A")</f>
        <v>0.01658535229</v>
      </c>
      <c r="I24" s="4">
        <f>IFERROR(AVERAGE('Raw Data'!J:J), "N/A")</f>
        <v>0.01948696556</v>
      </c>
      <c r="L24" s="4">
        <f>AVERAGE('Raw Data'!B:B)</f>
        <v>0.02063785219</v>
      </c>
      <c r="M24" s="34">
        <f>24*VALUE(M23)</f>
        <v>491.6733333</v>
      </c>
      <c r="N24" s="21">
        <f>IFERROR(SUM('Raw Data'!M:M)/ SUM('Raw Data'!N:N), "N/A")</f>
        <v>0.5371213106</v>
      </c>
      <c r="O24" s="22">
        <f>IFERROR(SUM('Raw Data'!R:R)/ SUM('Raw Data'!S:S), "N/A")</f>
        <v>0.1066933868</v>
      </c>
      <c r="P24" s="22"/>
    </row>
    <row r="25">
      <c r="A25" s="16" t="s">
        <v>34</v>
      </c>
      <c r="B25" s="35">
        <f>B23/L23</f>
        <v>1</v>
      </c>
      <c r="C25" s="35">
        <f t="shared" ref="C25:I25" si="1">IFERROR(C23/B23, "N/A")</f>
        <v>0.9785495403</v>
      </c>
      <c r="D25" s="35">
        <f t="shared" si="1"/>
        <v>1.019832985</v>
      </c>
      <c r="E25" s="35">
        <f t="shared" si="1"/>
        <v>1.002047083</v>
      </c>
      <c r="F25" s="35">
        <f t="shared" si="1"/>
        <v>0.9642492339</v>
      </c>
      <c r="G25" s="35">
        <f t="shared" si="1"/>
        <v>1.036016949</v>
      </c>
      <c r="H25" s="35">
        <f t="shared" si="1"/>
        <v>1</v>
      </c>
      <c r="I25" s="35">
        <f t="shared" si="1"/>
        <v>1</v>
      </c>
      <c r="J25" s="36" t="s">
        <v>35</v>
      </c>
      <c r="K25" s="30" t="s">
        <v>36</v>
      </c>
      <c r="L25" s="37">
        <f>O1</f>
        <v>0.0003090630229</v>
      </c>
      <c r="M25" s="38" t="s">
        <v>37</v>
      </c>
      <c r="N25" s="15"/>
      <c r="O25" s="2"/>
      <c r="P25" s="30" t="s">
        <v>38</v>
      </c>
    </row>
    <row r="26">
      <c r="A26" s="16" t="s">
        <v>39</v>
      </c>
      <c r="B26" s="35">
        <f t="shared" ref="B26:I26" si="2">B23/$L$23</f>
        <v>1</v>
      </c>
      <c r="C26" s="35">
        <f t="shared" si="2"/>
        <v>0.9785495403</v>
      </c>
      <c r="D26" s="35">
        <f t="shared" si="2"/>
        <v>0.9979570991</v>
      </c>
      <c r="E26" s="35">
        <f t="shared" si="2"/>
        <v>1</v>
      </c>
      <c r="F26" s="35">
        <f t="shared" si="2"/>
        <v>0.9642492339</v>
      </c>
      <c r="G26" s="35">
        <f t="shared" si="2"/>
        <v>0.9989785495</v>
      </c>
      <c r="H26" s="35">
        <f t="shared" si="2"/>
        <v>0.9989785495</v>
      </c>
      <c r="I26" s="35">
        <f t="shared" si="2"/>
        <v>0.9989785495</v>
      </c>
      <c r="J26" s="39">
        <f>COUNTIF('Raw Data'!K:K,"&lt;=24000")</f>
        <v>104</v>
      </c>
      <c r="K26" s="1">
        <f>COUNTIF('Raw Data'!K:K,"&gt;=72000")</f>
        <v>11</v>
      </c>
      <c r="L26" s="40"/>
      <c r="M26" s="41">
        <f>SMALL('Raw Data'!AM:AM,COUNTIF('Raw Data'!AM:AM,0)+1)</f>
        <v>0.0003987268519</v>
      </c>
      <c r="N26" s="15"/>
      <c r="O26" s="2"/>
      <c r="P26" s="2">
        <f>IFERROR(COUNT((INDIRECT("'Raw Data'!K2:K")),"N/A"))</f>
        <v>986</v>
      </c>
    </row>
    <row r="28">
      <c r="P28" s="29" t="s">
        <v>40</v>
      </c>
    </row>
    <row r="29">
      <c r="A29" s="42"/>
      <c r="P29" s="43">
        <f>COUNTBLANK('Raw Data'!K:K)</f>
        <v>14</v>
      </c>
    </row>
    <row r="30">
      <c r="A30" s="36" t="s">
        <v>41</v>
      </c>
      <c r="C30" s="44"/>
      <c r="D30" s="44"/>
      <c r="F30" s="44"/>
      <c r="G30" s="44"/>
      <c r="H30" s="44"/>
      <c r="I30" s="44"/>
    </row>
    <row r="31">
      <c r="A31" s="12">
        <f>MIN('Raw Data'!A3:A19)</f>
        <v>44724.52757</v>
      </c>
      <c r="B31" s="30" t="s">
        <v>14</v>
      </c>
      <c r="C31" s="30" t="s">
        <v>15</v>
      </c>
      <c r="D31" s="30" t="s">
        <v>16</v>
      </c>
      <c r="E31" s="30" t="s">
        <v>17</v>
      </c>
      <c r="F31" s="30" t="s">
        <v>18</v>
      </c>
      <c r="G31" s="30" t="s">
        <v>19</v>
      </c>
      <c r="H31" s="30" t="s">
        <v>20</v>
      </c>
      <c r="I31" s="30" t="s">
        <v>21</v>
      </c>
      <c r="J31" s="2"/>
      <c r="K31" s="13"/>
      <c r="L31" s="30" t="s">
        <v>22</v>
      </c>
      <c r="M31" s="38" t="s">
        <v>23</v>
      </c>
      <c r="N31" s="45" t="s">
        <v>24</v>
      </c>
      <c r="O31" s="30" t="s">
        <v>25</v>
      </c>
      <c r="P31" s="30"/>
    </row>
    <row r="32">
      <c r="A32" s="46" t="s">
        <v>26</v>
      </c>
      <c r="B32" s="17">
        <f>COUNT('Raw Data'!C384:C1881)</f>
        <v>598</v>
      </c>
      <c r="C32" s="17">
        <f>COUNT('Raw Data'!D384:D1881)</f>
        <v>582</v>
      </c>
      <c r="D32" s="17">
        <f>COUNT('Raw Data'!E384:E1881)</f>
        <v>596</v>
      </c>
      <c r="E32" s="17">
        <f t="array" ref="E32">SUM(IF((NOT('Raw Data'!F384:F1881 = "") * 1) + (NOT('Raw Data'!G384:G1881 = "") * 1) &gt; 0, 1, 0))</f>
        <v>598</v>
      </c>
      <c r="F32" s="17">
        <f t="array" ref="F32">SUM(IF((NOT('Raw Data'!F384:F1881 = "") * 1) + (NOT('Raw Data'!G384:G1881 = "") * 1) &gt; 1, 1, 0))</f>
        <v>569</v>
      </c>
      <c r="G32" s="17">
        <f>COUNT('Raw Data'!H3:H19)</f>
        <v>17</v>
      </c>
      <c r="H32" s="17">
        <f>COUNT('Raw Data'!I3:I19)</f>
        <v>17</v>
      </c>
      <c r="I32" s="17">
        <f>COUNT('Raw Data'!J3:J19)</f>
        <v>17</v>
      </c>
      <c r="J32" s="2"/>
      <c r="K32" s="17"/>
      <c r="L32" s="17">
        <f>COUNT('Raw Data'!B3:B19)</f>
        <v>17</v>
      </c>
      <c r="M32" s="18">
        <f>SUM('Raw Data'!B3:B19) + (COUNT('Raw Data'!B3:B19) * $O$1)</f>
        <v>0.3402424973</v>
      </c>
      <c r="N32" s="19" t="str">
        <f>CONCAT(CONCAT(SUM('Raw Data'!M3:M19), "/"), SUM('Raw Data'!N3:N19))</f>
        <v>165/247</v>
      </c>
      <c r="O32" s="1" t="str">
        <f>CONCAT(CONCAT(SUM('Raw Data'!R3:R19), "/"), SUM('Raw Data'!S3:S19))</f>
        <v>19/169</v>
      </c>
      <c r="P32" s="30"/>
    </row>
    <row r="33">
      <c r="A33" s="46" t="s">
        <v>27</v>
      </c>
      <c r="B33" s="4">
        <f>IFERROR(AVERAGE('Raw Data'!C384:C1881), "N/A")</f>
        <v>0.0004134537966</v>
      </c>
      <c r="C33" s="4">
        <f>IFERROR(AVERAGE('Raw Data'!D384:D1881), "N/A")</f>
        <v>0.002484229827</v>
      </c>
      <c r="D33" s="4">
        <f>IFERROR(AVERAGE('Raw Data'!E384:E1881), "N/A")</f>
        <v>0.003790761714</v>
      </c>
      <c r="E33" s="4">
        <f t="array" ref="E33">IFERROR(AVERAGE(IF(ISNUMBER('Raw Data'!F384:F1881) + ISNUMBER('Raw Data'!G384:G1881),IF((('Raw Data'!F384:F1881 &lt; 'Raw Data'!G384:G1881) * NOT('Raw Data'!F384:F1881="")) + (NOT('Raw Data'!F384:F1881= "") * ('Raw Data'!G384:G1881="")), 'Raw Data'!F384:F1881, IF(('Raw Data'!G384:G1881 &lt; 'Raw Data'!F384:F1881) * NOT('Raw Data'!G384:G1881= "") + (NOT('Raw Data'!G384:G1881 = "") * ('Raw Data'!F384:F1881="")), 'Raw Data'!G384:G1881, "")), "")), "N/A")</f>
        <v>0.005486033693</v>
      </c>
      <c r="F33" s="4">
        <f t="array" ref="F33">IFERROR(AVERAGE(IF(ISNUMBER('Raw Data'!F3:F19) + ISNUMBER('Raw Data'!G3:G19),IF((('Raw Data'!F3:F19 &lt; 'Raw Data'!G3:G19) * NOT('Raw Data'!F3:F19 = "")) + (NOT('Raw Data'!F3:F19 = "") * ('Raw Data'!G3:G19="")), 'Raw Data'!G3:G19, IF(('Raw Data'!G3:G19 &lt; 'Raw Data'!F3:F19) * NOT('Raw Data'!G3:G19 = "") + (NOT('Raw Data'!G3:G19 = "") * ('Raw Data'!F3:F19="")), 'Raw Data'!F3:F19, "")), "")), "N/A")</f>
        <v>0.01015046296</v>
      </c>
      <c r="G33" s="4">
        <f>IFERROR(AVERAGE('Raw Data'!H3:H19), "N/A")</f>
        <v>0.01317401961</v>
      </c>
      <c r="H33" s="4">
        <f>IFERROR(AVERAGE('Raw Data'!I3:I19), "N/A")</f>
        <v>0.01712418301</v>
      </c>
      <c r="I33" s="4">
        <f>IFERROR(AVERAGE('Raw Data'!J3:J19), "N/A")</f>
        <v>0.0179663671</v>
      </c>
      <c r="J33" s="2"/>
      <c r="K33" s="4"/>
      <c r="L33" s="4">
        <f>AVERAGE('Raw Data'!B3:B19)</f>
        <v>0.01970520153</v>
      </c>
      <c r="M33" s="20"/>
      <c r="N33" s="21">
        <f> SUM('Raw Data'!M3:M19)/ SUM('Raw Data'!N3:N19)</f>
        <v>0.6680161943</v>
      </c>
      <c r="O33" s="22">
        <f> SUM('Raw Data'!R3:R19)/ SUM('Raw Data'!S3:S19)</f>
        <v>0.1124260355</v>
      </c>
      <c r="P33" s="30"/>
    </row>
    <row r="34">
      <c r="A34" s="47" t="s">
        <v>42</v>
      </c>
      <c r="B34" s="30"/>
      <c r="C34" s="30"/>
      <c r="D34" s="30"/>
      <c r="E34" s="30"/>
      <c r="F34" s="30"/>
      <c r="G34" s="30"/>
      <c r="H34" s="30"/>
      <c r="I34" s="30"/>
      <c r="J34" s="2"/>
      <c r="K34" s="13"/>
      <c r="L34" s="30"/>
      <c r="M34" s="30"/>
      <c r="N34" s="30"/>
      <c r="O34" s="30"/>
      <c r="P34" s="30"/>
    </row>
    <row r="35">
      <c r="A35" s="12">
        <f>MIN('Raw Data'!A20:A41)</f>
        <v>44723.60809</v>
      </c>
      <c r="B35" s="30" t="s">
        <v>14</v>
      </c>
      <c r="C35" s="30" t="s">
        <v>15</v>
      </c>
      <c r="D35" s="30" t="s">
        <v>16</v>
      </c>
      <c r="E35" s="30" t="s">
        <v>17</v>
      </c>
      <c r="F35" s="30" t="s">
        <v>18</v>
      </c>
      <c r="G35" s="30" t="s">
        <v>19</v>
      </c>
      <c r="H35" s="30" t="s">
        <v>20</v>
      </c>
      <c r="I35" s="30" t="s">
        <v>21</v>
      </c>
      <c r="J35" s="2"/>
      <c r="K35" s="13"/>
      <c r="L35" s="30" t="s">
        <v>22</v>
      </c>
      <c r="M35" s="38" t="s">
        <v>23</v>
      </c>
      <c r="N35" s="45" t="s">
        <v>24</v>
      </c>
      <c r="O35" s="30" t="s">
        <v>25</v>
      </c>
      <c r="P35" s="30"/>
    </row>
    <row r="36">
      <c r="A36" s="46" t="s">
        <v>26</v>
      </c>
      <c r="B36" s="17">
        <f>COUNT('Raw Data'!C379:C1881)</f>
        <v>603</v>
      </c>
      <c r="C36" s="17">
        <f>COUNT('Raw Data'!D379:D1881)</f>
        <v>587</v>
      </c>
      <c r="D36" s="17">
        <f>COUNT('Raw Data'!E379:E1881)</f>
        <v>601</v>
      </c>
      <c r="E36" s="17">
        <f t="array" ref="E36">SUM(IF((NOT('Raw Data'!F379:F1881 = "") * 1) + (NOT('Raw Data'!G379:G1881 = "") * 1) &gt; 0, 1, 0))</f>
        <v>603</v>
      </c>
      <c r="F36" s="17">
        <f t="array" ref="F36">SUM(IF((NOT('Raw Data'!F379:F1881 = "") * 1) + (NOT('Raw Data'!G379:G1881 = "") * 1) &gt; 1, 1, 0))</f>
        <v>574</v>
      </c>
      <c r="G36" s="17">
        <f>COUNT('Raw Data'!H20:H41)</f>
        <v>22</v>
      </c>
      <c r="H36" s="17">
        <f>COUNT('Raw Data'!I20:I41)</f>
        <v>22</v>
      </c>
      <c r="I36" s="17">
        <f>COUNT('Raw Data'!J20:J41)</f>
        <v>22</v>
      </c>
      <c r="J36" s="2"/>
      <c r="K36" s="17"/>
      <c r="L36" s="17">
        <f>COUNT('Raw Data'!B20:B41)</f>
        <v>22</v>
      </c>
      <c r="M36" s="18">
        <f>SUM('Raw Data'!B20:B41) + (COUNT('Raw Data'!B20:B41) * $O$1)</f>
        <v>0.4334081828</v>
      </c>
      <c r="N36" s="19" t="str">
        <f>CONCAT(CONCAT(SUM('Raw Data'!M20:M41), "/"), SUM('Raw Data'!N20:N41))</f>
        <v>189/351</v>
      </c>
      <c r="O36" s="1" t="str">
        <f>CONCAT(CONCAT(SUM('Raw Data'!R20:R41), "/"), SUM('Raw Data'!S20:S41))</f>
        <v>25/282</v>
      </c>
      <c r="P36" s="30"/>
    </row>
    <row r="37">
      <c r="A37" s="46" t="s">
        <v>27</v>
      </c>
      <c r="B37" s="4">
        <f>IFERROR(AVERAGE('Raw Data'!C379:C1881), "N/A")</f>
        <v>0.0004122328174</v>
      </c>
      <c r="C37" s="4">
        <f>IFERROR(AVERAGE('Raw Data'!D379:D1881), "N/A")</f>
        <v>0.00247738422</v>
      </c>
      <c r="D37" s="4">
        <f>IFERROR(AVERAGE('Raw Data'!E379:E1881), "N/A")</f>
        <v>0.003781506132</v>
      </c>
      <c r="E37" s="4">
        <f t="array" ref="E37">IFERROR(AVERAGE(IF(ISNUMBER('Raw Data'!F379:F1881) + ISNUMBER('Raw Data'!G379:G1881),IF((('Raw Data'!F379:F1881 &lt; 'Raw Data'!G379:G1881) * NOT('Raw Data'!F379:F1881="")) + (NOT('Raw Data'!F379:F1881= "") * ('Raw Data'!G379:G1881="")), 'Raw Data'!F379:F1881, IF(('Raw Data'!G379:G1881 &lt; 'Raw Data'!F379:F1881) * NOT('Raw Data'!G379:G1881= "") + (NOT('Raw Data'!G379:G1881 = "") * ('Raw Data'!F379:F1881="")), 'Raw Data'!G379:G1881, "")), "")), "N/A")</f>
        <v>0.005472406486</v>
      </c>
      <c r="F37" s="4">
        <f t="array" ref="F37">IFERROR(AVERAGE(IF(ISNUMBER('Raw Data'!F20:F41) + ISNUMBER('Raw Data'!G20:G41),IF((('Raw Data'!F20:F41 &lt; 'Raw Data'!G20:G41) * NOT('Raw Data'!F20:F41 = "")) + (NOT('Raw Data'!F20:F41 = "") * ('Raw Data'!G20:G41="")), 'Raw Data'!G20:G41, IF(('Raw Data'!G20:G41 &lt; 'Raw Data'!F20:F41) * NOT('Raw Data'!G20:G41 = "") + (NOT('Raw Data'!G20:G41 = "") * ('Raw Data'!F20:F41="")), 'Raw Data'!F20:F41, "")), "")), "N/A")</f>
        <v>0.009638888889</v>
      </c>
      <c r="G37" s="4">
        <f>IFERROR(AVERAGE('Raw Data'!H20:H41), "N/A")</f>
        <v>0.01176188973</v>
      </c>
      <c r="H37" s="4">
        <f>IFERROR(AVERAGE('Raw Data'!I20:I41), "N/A")</f>
        <v>0.01520465067</v>
      </c>
      <c r="I37" s="4">
        <f>IFERROR(AVERAGE('Raw Data'!J20:J41), "N/A")</f>
        <v>0.01725641835</v>
      </c>
      <c r="J37" s="2"/>
      <c r="K37" s="4"/>
      <c r="L37" s="4">
        <f>AVERAGE('Raw Data'!B20:B41)</f>
        <v>0.01939130892</v>
      </c>
      <c r="M37" s="20"/>
      <c r="N37" s="21">
        <f> SUM('Raw Data'!M20:M41)/ SUM('Raw Data'!N20:N41)</f>
        <v>0.5384615385</v>
      </c>
      <c r="O37" s="22">
        <f> SUM('Raw Data'!R20:R41)/ SUM('Raw Data'!S20:S41)</f>
        <v>0.08865248227</v>
      </c>
      <c r="P37" s="30"/>
    </row>
    <row r="38">
      <c r="A38" s="47" t="s">
        <v>42</v>
      </c>
      <c r="B38" s="30"/>
      <c r="C38" s="30"/>
      <c r="D38" s="30"/>
      <c r="E38" s="30"/>
      <c r="F38" s="30"/>
      <c r="G38" s="30"/>
      <c r="H38" s="30"/>
      <c r="I38" s="30"/>
      <c r="J38" s="2"/>
      <c r="K38" s="13"/>
      <c r="L38" s="30"/>
      <c r="M38" s="30"/>
      <c r="N38" s="30"/>
      <c r="O38" s="30"/>
      <c r="P38" s="30"/>
    </row>
    <row r="39">
      <c r="A39" s="12">
        <f>MIN('Raw Data'!A42:A53)</f>
        <v>44721.75811</v>
      </c>
      <c r="B39" s="30" t="s">
        <v>14</v>
      </c>
      <c r="C39" s="30" t="s">
        <v>15</v>
      </c>
      <c r="D39" s="30" t="s">
        <v>16</v>
      </c>
      <c r="E39" s="30" t="s">
        <v>17</v>
      </c>
      <c r="F39" s="30" t="s">
        <v>18</v>
      </c>
      <c r="G39" s="30" t="s">
        <v>19</v>
      </c>
      <c r="H39" s="30" t="s">
        <v>20</v>
      </c>
      <c r="I39" s="30" t="s">
        <v>21</v>
      </c>
      <c r="J39" s="2"/>
      <c r="K39" s="13"/>
      <c r="L39" s="30" t="s">
        <v>22</v>
      </c>
      <c r="M39" s="38" t="s">
        <v>23</v>
      </c>
      <c r="N39" s="45" t="s">
        <v>24</v>
      </c>
      <c r="O39" s="30" t="s">
        <v>25</v>
      </c>
      <c r="P39" s="30"/>
    </row>
    <row r="40">
      <c r="A40" s="46" t="s">
        <v>26</v>
      </c>
      <c r="B40" s="17">
        <f>COUNT('Raw Data'!C389:C1881)</f>
        <v>593</v>
      </c>
      <c r="C40" s="17">
        <f>COUNT('Raw Data'!D389:D1881)</f>
        <v>578</v>
      </c>
      <c r="D40" s="17">
        <f>COUNT('Raw Data'!E389:E1881)</f>
        <v>591</v>
      </c>
      <c r="E40" s="17">
        <f t="array" ref="E40">SUM(IF((NOT('Raw Data'!F389:F1881 = "") * 1) + (NOT('Raw Data'!G389:G1881 = "") * 1) &gt; 0, 1, 0))</f>
        <v>593</v>
      </c>
      <c r="F40" s="17">
        <f t="array" ref="F40">SUM(IF((NOT('Raw Data'!F389:F1881 = "") * 1) + (NOT('Raw Data'!G389:G1881 = "") * 1) &gt; 1, 1, 0))</f>
        <v>564</v>
      </c>
      <c r="G40" s="17">
        <f>COUNT('Raw Data'!H42:H53)</f>
        <v>12</v>
      </c>
      <c r="H40" s="17">
        <f>COUNT('Raw Data'!I42:I53)</f>
        <v>12</v>
      </c>
      <c r="I40" s="17">
        <f>COUNT('Raw Data'!J42:J53)</f>
        <v>12</v>
      </c>
      <c r="J40" s="2"/>
      <c r="K40" s="17"/>
      <c r="L40" s="17">
        <f>COUNT('Raw Data'!B42:B53)</f>
        <v>12</v>
      </c>
      <c r="M40" s="18">
        <f>SUM('Raw Data'!B42:B53) + (COUNT('Raw Data'!B42:B53) * $O$1)</f>
        <v>0.2381300526</v>
      </c>
      <c r="N40" s="19" t="str">
        <f>CONCAT(CONCAT(SUM('Raw Data'!M42:M53), "/"), SUM('Raw Data'!N42:N53))</f>
        <v>96/189</v>
      </c>
      <c r="O40" s="1" t="str">
        <f>CONCAT(CONCAT(SUM('Raw Data'!R42:R53), "/"), SUM('Raw Data'!S42:S53))</f>
        <v>15/213</v>
      </c>
      <c r="P40" s="30"/>
    </row>
    <row r="41">
      <c r="A41" s="46" t="s">
        <v>27</v>
      </c>
      <c r="B41" s="4">
        <f>IFERROR(AVERAGE('Raw Data'!C389:C1881), "N/A")</f>
        <v>0.0004120994941</v>
      </c>
      <c r="C41" s="4">
        <f>IFERROR(AVERAGE('Raw Data'!D389:D1881), "N/A")</f>
        <v>0.002482678938</v>
      </c>
      <c r="D41" s="4">
        <f>IFERROR(AVERAGE('Raw Data'!E389:E1881), "N/A")</f>
        <v>0.003790949897</v>
      </c>
      <c r="E41" s="4">
        <f t="array" ref="E41">IFERROR(AVERAGE(IF(ISNUMBER('Raw Data'!F389:F1881) + ISNUMBER('Raw Data'!G389:G1881),IF((('Raw Data'!F389:F1881 &lt; 'Raw Data'!G389:G1881) * NOT('Raw Data'!F389:F1881="")) + (NOT('Raw Data'!F389:F1881= "") * ('Raw Data'!G389:G1881="")), 'Raw Data'!F389:F1881, IF(('Raw Data'!G389:G1881 &lt; 'Raw Data'!F389:F1881) * NOT('Raw Data'!G389:G1881= "") + (NOT('Raw Data'!G389:G1881 = "") * ('Raw Data'!F389:F1881="")), 'Raw Data'!G389:G1881, "")), "")), "N/A")</f>
        <v>0.005489175411</v>
      </c>
      <c r="F41" s="4">
        <f t="array" ref="F41">IFERROR(AVERAGE(IF(ISNUMBER('Raw Data'!F42:F53) + ISNUMBER('Raw Data'!G42:G53),IF((('Raw Data'!F42:F53 &lt; 'Raw Data'!G42:G53) * NOT('Raw Data'!F42:F53 = "")) + (NOT('Raw Data'!F42:F53 = "") * ('Raw Data'!G42:G53="")), 'Raw Data'!G42:G53, IF(('Raw Data'!G42:G53 &lt; 'Raw Data'!F42:F53) * NOT('Raw Data'!G42:G53 = "") + (NOT('Raw Data'!G42:G53 = "") * ('Raw Data'!F42:F53="")), 'Raw Data'!F42:F53, "")), "")), "N/A")</f>
        <v>0.01072337963</v>
      </c>
      <c r="G41" s="4">
        <f>IFERROR(AVERAGE('Raw Data'!H42:H53), "N/A")</f>
        <v>0.01289448302</v>
      </c>
      <c r="H41" s="4">
        <f>IFERROR(AVERAGE('Raw Data'!I42:I53), "N/A")</f>
        <v>0.01580922068</v>
      </c>
      <c r="I41" s="4">
        <f>IFERROR(AVERAGE('Raw Data'!J42:J53), "N/A")</f>
        <v>0.01709201389</v>
      </c>
      <c r="J41" s="2"/>
      <c r="K41" s="4"/>
      <c r="L41" s="4">
        <f>AVERAGE('Raw Data'!B42:B53)</f>
        <v>0.01953510802</v>
      </c>
      <c r="M41" s="20"/>
      <c r="N41" s="21">
        <f> SUM('Raw Data'!M42:M53)/ SUM('Raw Data'!N42:N53)</f>
        <v>0.5079365079</v>
      </c>
      <c r="O41" s="22">
        <f> SUM('Raw Data'!R42:R53)/ SUM('Raw Data'!S42:S53)</f>
        <v>0.07042253521</v>
      </c>
      <c r="P41" s="30"/>
    </row>
    <row r="42">
      <c r="A42" s="47" t="s">
        <v>42</v>
      </c>
      <c r="B42" s="30"/>
      <c r="C42" s="30"/>
      <c r="D42" s="30"/>
      <c r="E42" s="30"/>
      <c r="F42" s="30"/>
      <c r="G42" s="30"/>
      <c r="H42" s="30"/>
      <c r="I42" s="30"/>
      <c r="J42" s="2"/>
      <c r="K42" s="13"/>
      <c r="L42" s="30"/>
      <c r="M42" s="30"/>
      <c r="N42" s="30"/>
      <c r="O42" s="30"/>
      <c r="P42" s="30"/>
    </row>
    <row r="43">
      <c r="A43" s="12">
        <f>MIN('Raw Data'!A54:A78)</f>
        <v>44719.80237</v>
      </c>
      <c r="B43" s="30" t="s">
        <v>14</v>
      </c>
      <c r="C43" s="30" t="s">
        <v>15</v>
      </c>
      <c r="D43" s="30" t="s">
        <v>16</v>
      </c>
      <c r="E43" s="30" t="s">
        <v>17</v>
      </c>
      <c r="F43" s="30" t="s">
        <v>18</v>
      </c>
      <c r="G43" s="30" t="s">
        <v>19</v>
      </c>
      <c r="H43" s="30" t="s">
        <v>20</v>
      </c>
      <c r="I43" s="30" t="s">
        <v>21</v>
      </c>
      <c r="J43" s="2"/>
      <c r="K43" s="13"/>
      <c r="L43" s="30" t="s">
        <v>22</v>
      </c>
      <c r="M43" s="38" t="s">
        <v>23</v>
      </c>
      <c r="N43" s="45" t="s">
        <v>24</v>
      </c>
      <c r="O43" s="30" t="s">
        <v>25</v>
      </c>
      <c r="P43" s="30"/>
    </row>
    <row r="44">
      <c r="A44" s="46" t="s">
        <v>26</v>
      </c>
      <c r="B44" s="17">
        <f>COUNT('Raw Data'!C376:C1881)</f>
        <v>606</v>
      </c>
      <c r="C44" s="17">
        <f>COUNT('Raw Data'!D376:D1881)</f>
        <v>590</v>
      </c>
      <c r="D44" s="17">
        <f>COUNT('Raw Data'!E376:E1881)</f>
        <v>604</v>
      </c>
      <c r="E44" s="17">
        <f t="array" ref="E44">SUM(IF((NOT('Raw Data'!F376:F1881 = "") * 1) + (NOT('Raw Data'!G376:G1881 = "") * 1) &gt; 0, 1, 0))</f>
        <v>606</v>
      </c>
      <c r="F44" s="17">
        <f t="array" ref="F44">SUM(IF((NOT('Raw Data'!F376:F1881 = "") * 1) + (NOT('Raw Data'!G376:G1881 = "") * 1) &gt; 1, 1, 0))</f>
        <v>577</v>
      </c>
      <c r="G44" s="17">
        <f>COUNT('Raw Data'!H54:H78)</f>
        <v>24</v>
      </c>
      <c r="H44" s="17">
        <f>COUNT('Raw Data'!I54:I78)</f>
        <v>24</v>
      </c>
      <c r="I44" s="17">
        <f>COUNT('Raw Data'!J54:J78)</f>
        <v>24</v>
      </c>
      <c r="J44" s="2"/>
      <c r="K44" s="17"/>
      <c r="L44" s="17">
        <f>COUNT('Raw Data'!B54:B78)</f>
        <v>25</v>
      </c>
      <c r="M44" s="18">
        <f>SUM('Raw Data'!B54:B78) + (COUNT('Raw Data'!B54:B78) * $O$1)</f>
        <v>0.4855275015</v>
      </c>
      <c r="N44" s="19" t="str">
        <f>CONCAT(CONCAT(SUM('Raw Data'!M54:M78), "/"), SUM('Raw Data'!N54:N78))</f>
        <v>210/373</v>
      </c>
      <c r="O44" s="1" t="str">
        <f>CONCAT(CONCAT(SUM('Raw Data'!R54:R78), "/"), SUM('Raw Data'!S54:S78))</f>
        <v>40/298</v>
      </c>
      <c r="P44" s="30"/>
    </row>
    <row r="45">
      <c r="A45" s="46" t="s">
        <v>27</v>
      </c>
      <c r="B45" s="4">
        <f>IFERROR(AVERAGE('Raw Data'!C376:C1881), "N/A")</f>
        <v>0.0004128850385</v>
      </c>
      <c r="C45" s="4">
        <f>IFERROR(AVERAGE('Raw Data'!D376:D1881), "N/A")</f>
        <v>0.002476302574</v>
      </c>
      <c r="D45" s="4">
        <f>IFERROR(AVERAGE('Raw Data'!E376:E1881), "N/A")</f>
        <v>0.003781196345</v>
      </c>
      <c r="E45" s="4">
        <f t="array" ref="E45">IFERROR(AVERAGE(IF(ISNUMBER('Raw Data'!F376:F1881) + ISNUMBER('Raw Data'!G376:G1881),IF((('Raw Data'!F376:F1881 &lt; 'Raw Data'!G376:G1881) * NOT('Raw Data'!F376:F1881="")) + (NOT('Raw Data'!F376:F1881= "") * ('Raw Data'!G376:G1881="")), 'Raw Data'!F376:F1881, IF(('Raw Data'!G376:G1881 &lt; 'Raw Data'!F376:F1881) * NOT('Raw Data'!G376:G1881= "") + (NOT('Raw Data'!G376:G1881 = "") * ('Raw Data'!F376:F1881="")), 'Raw Data'!G376:G1881, "")), "")), "N/A")</f>
        <v>0.00546875</v>
      </c>
      <c r="F45" s="4">
        <f t="array" ref="F45">IFERROR(AVERAGE(IF(ISNUMBER('Raw Data'!F54:F78) + ISNUMBER('Raw Data'!G54:G78),IF((('Raw Data'!F54:F78 &lt; 'Raw Data'!G54:G78) * NOT('Raw Data'!F54:F78 = "")) + (NOT('Raw Data'!F54:F78 = "") * ('Raw Data'!G54:G78="")), 'Raw Data'!G54:G78, IF(('Raw Data'!G54:G78 &lt; 'Raw Data'!F54:F78) * NOT('Raw Data'!G54:G78 = "") + (NOT('Raw Data'!G54:G78 = "") * ('Raw Data'!F54:F78="")), 'Raw Data'!F54:F78, "")), "")), "N/A")</f>
        <v>0.01125771605</v>
      </c>
      <c r="G45" s="4">
        <f>IFERROR(AVERAGE('Raw Data'!H54:H78), "N/A")</f>
        <v>0.01407166281</v>
      </c>
      <c r="H45" s="4">
        <f>IFERROR(AVERAGE('Raw Data'!I54:I78), "N/A")</f>
        <v>0.0171412037</v>
      </c>
      <c r="I45" s="4">
        <f>IFERROR(AVERAGE('Raw Data'!J54:J78), "N/A")</f>
        <v>0.018359375</v>
      </c>
      <c r="J45" s="2"/>
      <c r="K45" s="4"/>
      <c r="L45" s="4">
        <f>AVERAGE('Raw Data'!B54:B78)</f>
        <v>0.01911203704</v>
      </c>
      <c r="M45" s="20"/>
      <c r="N45" s="21">
        <f> SUM('Raw Data'!M54:M78)/ SUM('Raw Data'!N54:N78)</f>
        <v>0.563002681</v>
      </c>
      <c r="O45" s="22">
        <f> SUM('Raw Data'!R54:R78)/ SUM('Raw Data'!S54:S78)</f>
        <v>0.1342281879</v>
      </c>
      <c r="P45" s="30"/>
    </row>
    <row r="46">
      <c r="A46" s="47" t="s">
        <v>42</v>
      </c>
      <c r="B46" s="30"/>
      <c r="C46" s="30"/>
      <c r="D46" s="30"/>
      <c r="E46" s="30"/>
      <c r="F46" s="30"/>
      <c r="G46" s="30"/>
      <c r="H46" s="30"/>
      <c r="I46" s="30"/>
      <c r="J46" s="2"/>
      <c r="K46" s="13"/>
      <c r="L46" s="30"/>
      <c r="M46" s="30"/>
      <c r="N46" s="30"/>
      <c r="O46" s="30"/>
      <c r="P46" s="30"/>
    </row>
    <row r="47">
      <c r="A47" s="12">
        <f>MIN('Raw Data'!A79:A90)</f>
        <v>44718.78542</v>
      </c>
      <c r="B47" s="30" t="s">
        <v>14</v>
      </c>
      <c r="C47" s="30" t="s">
        <v>15</v>
      </c>
      <c r="D47" s="30" t="s">
        <v>16</v>
      </c>
      <c r="E47" s="30" t="s">
        <v>17</v>
      </c>
      <c r="F47" s="30" t="s">
        <v>18</v>
      </c>
      <c r="G47" s="30" t="s">
        <v>19</v>
      </c>
      <c r="H47" s="30" t="s">
        <v>20</v>
      </c>
      <c r="I47" s="30" t="s">
        <v>21</v>
      </c>
      <c r="J47" s="2"/>
      <c r="K47" s="13"/>
      <c r="L47" s="30" t="s">
        <v>22</v>
      </c>
      <c r="M47" s="38" t="s">
        <v>23</v>
      </c>
      <c r="N47" s="45" t="s">
        <v>24</v>
      </c>
      <c r="O47" s="30" t="s">
        <v>25</v>
      </c>
      <c r="P47" s="30"/>
    </row>
    <row r="48">
      <c r="A48" s="46" t="s">
        <v>26</v>
      </c>
      <c r="B48" s="17">
        <f>COUNT('Raw Data'!C389:C1881)</f>
        <v>593</v>
      </c>
      <c r="C48" s="17">
        <f>COUNT('Raw Data'!D389:D1881)</f>
        <v>578</v>
      </c>
      <c r="D48" s="17">
        <f>COUNT('Raw Data'!E389:E1881)</f>
        <v>591</v>
      </c>
      <c r="E48" s="17">
        <f t="array" ref="E48">SUM(IF((NOT('Raw Data'!F389:F1881 = "") * 1) + (NOT('Raw Data'!G389:G1881 = "") * 1) &gt; 0, 1, 0))</f>
        <v>593</v>
      </c>
      <c r="F48" s="17">
        <f t="array" ref="F48">SUM(IF((NOT('Raw Data'!F389:F1881 = "") * 1) + (NOT('Raw Data'!G389:G1881 = "") * 1) &gt; 1, 1, 0))</f>
        <v>564</v>
      </c>
      <c r="G48" s="17">
        <f>COUNT('Raw Data'!H79:H90)</f>
        <v>12</v>
      </c>
      <c r="H48" s="17">
        <f>COUNT('Raw Data'!I79:I90)</f>
        <v>12</v>
      </c>
      <c r="I48" s="17">
        <f>COUNT('Raw Data'!J79:J90)</f>
        <v>12</v>
      </c>
      <c r="J48" s="2"/>
      <c r="K48" s="17"/>
      <c r="L48" s="17">
        <f>COUNT('Raw Data'!B79:B90)</f>
        <v>12</v>
      </c>
      <c r="M48" s="18">
        <f>SUM('Raw Data'!B79:B90) + (COUNT('Raw Data'!B79:B90) * $O$1)</f>
        <v>0.2436393118</v>
      </c>
      <c r="N48" s="19" t="str">
        <f>CONCAT(CONCAT(SUM('Raw Data'!M79:M90), "/"), SUM('Raw Data'!N79:N90))</f>
        <v>114/211</v>
      </c>
      <c r="O48" s="1" t="str">
        <f>CONCAT(CONCAT(SUM('Raw Data'!R79:R90), "/"), SUM('Raw Data'!S79:S90))</f>
        <v>12/108</v>
      </c>
      <c r="P48" s="30"/>
    </row>
    <row r="49">
      <c r="A49" s="46" t="s">
        <v>27</v>
      </c>
      <c r="B49" s="4">
        <f>IFERROR(AVERAGE('Raw Data'!C389:C1881), "N/A")</f>
        <v>0.0004120994941</v>
      </c>
      <c r="C49" s="4">
        <f>IFERROR(AVERAGE('Raw Data'!D389:D1881), "N/A")</f>
        <v>0.002482678938</v>
      </c>
      <c r="D49" s="4">
        <f>IFERROR(AVERAGE('Raw Data'!E389:E1881), "N/A")</f>
        <v>0.003790949897</v>
      </c>
      <c r="E49" s="4">
        <f t="array" ref="E49">IFERROR(AVERAGE(IF(ISNUMBER('Raw Data'!F389:F1881) + ISNUMBER('Raw Data'!G389:G1881),IF((('Raw Data'!F389:F1881 &lt; 'Raw Data'!G389:G1881) * NOT('Raw Data'!F389:F1881="")) + (NOT('Raw Data'!F389:F1881= "") * ('Raw Data'!G389:G1881="")), 'Raw Data'!F389:F1881, IF(('Raw Data'!G389:G1881 &lt; 'Raw Data'!F389:F1881) * NOT('Raw Data'!G389:G1881= "") + (NOT('Raw Data'!G389:G1881 = "") * ('Raw Data'!F389:F1881="")), 'Raw Data'!G389:G1881, "")), "")), "N/A")</f>
        <v>0.005489175411</v>
      </c>
      <c r="F49" s="4">
        <f t="array" ref="F49">IFERROR(AVERAGE(IF(ISNUMBER('Raw Data'!F79:F90) + ISNUMBER('Raw Data'!G79:G90),IF((('Raw Data'!F79:F90 &lt; 'Raw Data'!G79:G90) * NOT('Raw Data'!F79:F90 = "")) + (NOT('Raw Data'!F79:F90 = "") * ('Raw Data'!G79:G90="")), 'Raw Data'!G79:G90, IF(('Raw Data'!G79:G90 &lt; 'Raw Data'!F79:F90) * NOT('Raw Data'!G79:G90 = "") + (NOT('Raw Data'!G79:G90 = "") * ('Raw Data'!F79:F90="")), 'Raw Data'!F79:F90, "")), "")), "N/A")</f>
        <v>0.0120621142</v>
      </c>
      <c r="G49" s="4">
        <f>IFERROR(AVERAGE('Raw Data'!H79:H90), "N/A")</f>
        <v>0.01642071759</v>
      </c>
      <c r="H49" s="4">
        <f>IFERROR(AVERAGE('Raw Data'!I79:I90), "N/A")</f>
        <v>0.01984760802</v>
      </c>
      <c r="I49" s="4">
        <f>IFERROR(AVERAGE('Raw Data'!J79:J90), "N/A")</f>
        <v>0.02064718364</v>
      </c>
      <c r="J49" s="2"/>
      <c r="K49" s="4"/>
      <c r="L49" s="4">
        <f>AVERAGE('Raw Data'!B79:B90)</f>
        <v>0.01999421296</v>
      </c>
      <c r="M49" s="20"/>
      <c r="N49" s="21">
        <f> SUM('Raw Data'!M79:M90)/ SUM('Raw Data'!N79:N90)</f>
        <v>0.5402843602</v>
      </c>
      <c r="O49" s="22">
        <f> SUM('Raw Data'!R79:R90)/ SUM('Raw Data'!S79:S90)</f>
        <v>0.1111111111</v>
      </c>
      <c r="P49" s="30"/>
    </row>
    <row r="50">
      <c r="A50" s="47" t="s">
        <v>42</v>
      </c>
      <c r="B50" s="30"/>
      <c r="C50" s="30"/>
      <c r="D50" s="30"/>
      <c r="E50" s="30"/>
      <c r="F50" s="30"/>
      <c r="G50" s="30"/>
      <c r="H50" s="30"/>
      <c r="I50" s="30"/>
      <c r="J50" s="2"/>
      <c r="K50" s="13"/>
      <c r="L50" s="30"/>
      <c r="M50" s="30"/>
      <c r="N50" s="30"/>
      <c r="O50" s="30"/>
      <c r="P50" s="30"/>
    </row>
    <row r="51">
      <c r="A51" s="12">
        <f>MIN('Raw Data'!A91:A101)</f>
        <v>44717.07821</v>
      </c>
      <c r="B51" s="30" t="s">
        <v>14</v>
      </c>
      <c r="C51" s="30" t="s">
        <v>15</v>
      </c>
      <c r="D51" s="30" t="s">
        <v>16</v>
      </c>
      <c r="E51" s="30" t="s">
        <v>17</v>
      </c>
      <c r="F51" s="30" t="s">
        <v>18</v>
      </c>
      <c r="G51" s="30" t="s">
        <v>19</v>
      </c>
      <c r="H51" s="30" t="s">
        <v>20</v>
      </c>
      <c r="I51" s="30" t="s">
        <v>21</v>
      </c>
      <c r="J51" s="2"/>
      <c r="K51" s="13"/>
      <c r="L51" s="30" t="s">
        <v>22</v>
      </c>
      <c r="M51" s="38" t="s">
        <v>23</v>
      </c>
      <c r="N51" s="45" t="s">
        <v>24</v>
      </c>
      <c r="O51" s="30" t="s">
        <v>25</v>
      </c>
      <c r="P51" s="30"/>
    </row>
    <row r="52">
      <c r="A52" s="46" t="s">
        <v>26</v>
      </c>
      <c r="B52" s="17">
        <f>COUNT('Raw Data'!C390:C1881)</f>
        <v>592</v>
      </c>
      <c r="C52" s="17">
        <f>COUNT('Raw Data'!D390:D1881)</f>
        <v>577</v>
      </c>
      <c r="D52" s="17">
        <f>COUNT('Raw Data'!E390:E1881)</f>
        <v>590</v>
      </c>
      <c r="E52" s="17">
        <f t="array" ref="E52">SUM(IF((NOT('Raw Data'!F390:F1881 = "") * 1) + (NOT('Raw Data'!G390:G1881 = "") * 1) &gt; 0, 1, 0))</f>
        <v>592</v>
      </c>
      <c r="F52" s="17">
        <f t="array" ref="F52">SUM(IF((NOT('Raw Data'!F390:F1881 = "") * 1) + (NOT('Raw Data'!G390:G1881 = "") * 1) &gt; 1, 1, 0))</f>
        <v>563</v>
      </c>
      <c r="G52" s="17">
        <f>COUNT('Raw Data'!H91:H101)</f>
        <v>11</v>
      </c>
      <c r="H52" s="17">
        <f>COUNT('Raw Data'!I91:I101)</f>
        <v>11</v>
      </c>
      <c r="I52" s="17">
        <f>COUNT('Raw Data'!J91:J101)</f>
        <v>11</v>
      </c>
      <c r="J52" s="2"/>
      <c r="K52" s="17"/>
      <c r="L52" s="17">
        <f>COUNT('Raw Data'!B91:B101)</f>
        <v>11</v>
      </c>
      <c r="M52" s="18">
        <f>SUM('Raw Data'!B91:B101) + (COUNT('Raw Data'!B91:B101) * $O$1)</f>
        <v>0.1916057118</v>
      </c>
      <c r="N52" s="19" t="str">
        <f>CONCAT(CONCAT(SUM('Raw Data'!M91:M101), "/"), SUM('Raw Data'!N91:N101))</f>
        <v>85/150</v>
      </c>
      <c r="O52" s="1" t="str">
        <f>CONCAT(CONCAT(SUM('Raw Data'!R91:R101), "/"), SUM('Raw Data'!S91:S101))</f>
        <v>14/149</v>
      </c>
      <c r="P52" s="30"/>
    </row>
    <row r="53">
      <c r="A53" s="46" t="s">
        <v>27</v>
      </c>
      <c r="B53" s="4">
        <f>IFERROR(AVERAGE('Raw Data'!C390:C1881), "N/A")</f>
        <v>0.0004123654905</v>
      </c>
      <c r="C53" s="4">
        <f>IFERROR(AVERAGE('Raw Data'!D390:D1881), "N/A")</f>
        <v>0.002480602895</v>
      </c>
      <c r="D53" s="4">
        <f>IFERROR(AVERAGE('Raw Data'!E390:E1881), "N/A")</f>
        <v>0.003789449937</v>
      </c>
      <c r="E53" s="4">
        <f t="array" ref="E53">IFERROR(AVERAGE(IF(ISNUMBER('Raw Data'!F390:F1881) + ISNUMBER('Raw Data'!G390:G1881),IF((('Raw Data'!F390:F1881 &lt; 'Raw Data'!G390:G1881) * NOT('Raw Data'!F390:F1881="")) + (NOT('Raw Data'!F390:F1881= "") * ('Raw Data'!G390:G1881="")), 'Raw Data'!F390:F1881, IF(('Raw Data'!G390:G1881 &lt; 'Raw Data'!F390:F1881) * NOT('Raw Data'!G390:G1881= "") + (NOT('Raw Data'!G390:G1881 = "") * ('Raw Data'!F390:F1881="")), 'Raw Data'!G390:G1881, "")), "")), "N/A")</f>
        <v>0.00548853541</v>
      </c>
      <c r="F53" s="4">
        <f t="array" ref="F53">IFERROR(AVERAGE(IF(ISNUMBER('Raw Data'!F91:F101) + ISNUMBER('Raw Data'!G91:G101),IF((('Raw Data'!F91:F101 &lt; 'Raw Data'!G91:G101) * NOT('Raw Data'!F91:F101 = "")) + (NOT('Raw Data'!F91:F101 = "") * ('Raw Data'!G91:G101="")), 'Raw Data'!G91:G101, IF(('Raw Data'!G91:G101 &lt; 'Raw Data'!F91:F101) * NOT('Raw Data'!G91:G101 = "") + (NOT('Raw Data'!G91:G101 = "") * ('Raw Data'!F91:F101="")), 'Raw Data'!F91:F101, "")), "")), "N/A")</f>
        <v>0.01050578704</v>
      </c>
      <c r="G53" s="4">
        <f>IFERROR(AVERAGE('Raw Data'!H91:H101), "N/A")</f>
        <v>0.01210016835</v>
      </c>
      <c r="H53" s="4">
        <f>IFERROR(AVERAGE('Raw Data'!I91:I101), "N/A")</f>
        <v>0.01444234007</v>
      </c>
      <c r="I53" s="4">
        <f>IFERROR(AVERAGE('Raw Data'!J91:J101), "N/A")</f>
        <v>0.01502630471</v>
      </c>
      <c r="J53" s="2"/>
      <c r="K53" s="4"/>
      <c r="L53" s="4">
        <f>AVERAGE('Raw Data'!B91:B101)</f>
        <v>0.01710963805</v>
      </c>
      <c r="M53" s="20"/>
      <c r="N53" s="21">
        <f> SUM('Raw Data'!M91:M101)/ SUM('Raw Data'!N91:N101)</f>
        <v>0.5666666667</v>
      </c>
      <c r="O53" s="22">
        <f> SUM('Raw Data'!R91:R101)/ SUM('Raw Data'!S91:S101)</f>
        <v>0.09395973154</v>
      </c>
      <c r="P53" s="30"/>
    </row>
    <row r="54">
      <c r="A54" s="47" t="s">
        <v>42</v>
      </c>
      <c r="B54" s="30"/>
      <c r="C54" s="30"/>
      <c r="D54" s="30"/>
      <c r="E54" s="30"/>
      <c r="F54" s="30"/>
      <c r="G54" s="30"/>
      <c r="H54" s="30"/>
      <c r="I54" s="30"/>
      <c r="J54" s="2"/>
      <c r="K54" s="13"/>
      <c r="L54" s="30"/>
      <c r="M54" s="30"/>
      <c r="N54" s="30"/>
      <c r="O54" s="30"/>
      <c r="P54" s="30"/>
    </row>
    <row r="55">
      <c r="A55" s="12">
        <f>MIN('Raw Data'!A102:A113)</f>
        <v>44716.06512</v>
      </c>
      <c r="B55" s="30" t="s">
        <v>14</v>
      </c>
      <c r="C55" s="30" t="s">
        <v>15</v>
      </c>
      <c r="D55" s="30" t="s">
        <v>16</v>
      </c>
      <c r="E55" s="30" t="s">
        <v>17</v>
      </c>
      <c r="F55" s="30" t="s">
        <v>18</v>
      </c>
      <c r="G55" s="30" t="s">
        <v>19</v>
      </c>
      <c r="H55" s="30" t="s">
        <v>20</v>
      </c>
      <c r="I55" s="30" t="s">
        <v>21</v>
      </c>
      <c r="J55" s="2"/>
      <c r="K55" s="13"/>
      <c r="L55" s="30" t="s">
        <v>22</v>
      </c>
      <c r="M55" s="38" t="s">
        <v>23</v>
      </c>
      <c r="N55" s="45" t="s">
        <v>24</v>
      </c>
      <c r="O55" s="30" t="s">
        <v>25</v>
      </c>
      <c r="P55" s="30"/>
    </row>
    <row r="56">
      <c r="A56" s="46" t="s">
        <v>26</v>
      </c>
      <c r="B56" s="17">
        <f>COUNT('Raw Data'!C389:C1881)</f>
        <v>593</v>
      </c>
      <c r="C56" s="17">
        <f>COUNT('Raw Data'!D389:D1881)</f>
        <v>578</v>
      </c>
      <c r="D56" s="17">
        <f>COUNT('Raw Data'!E389:E1881)</f>
        <v>591</v>
      </c>
      <c r="E56" s="17">
        <f t="array" ref="E56">SUM(IF((NOT('Raw Data'!F389:F1881 = "") * 1) + (NOT('Raw Data'!G389:G1881 = "") * 1) &gt; 0, 1, 0))</f>
        <v>593</v>
      </c>
      <c r="F56" s="17">
        <f t="array" ref="F56">SUM(IF((NOT('Raw Data'!F389:F1881 = "") * 1) + (NOT('Raw Data'!G389:G1881 = "") * 1) &gt; 1, 1, 0))</f>
        <v>564</v>
      </c>
      <c r="G56" s="17">
        <f>COUNT('Raw Data'!H102:H113)</f>
        <v>12</v>
      </c>
      <c r="H56" s="17">
        <f>COUNT('Raw Data'!I102:I113)</f>
        <v>12</v>
      </c>
      <c r="I56" s="17">
        <f>COUNT('Raw Data'!J102:J113)</f>
        <v>12</v>
      </c>
      <c r="J56" s="2"/>
      <c r="K56" s="17"/>
      <c r="L56" s="17">
        <f>COUNT('Raw Data'!B102:B113)</f>
        <v>12</v>
      </c>
      <c r="M56" s="18">
        <f>SUM('Raw Data'!B102:B113) + (COUNT('Raw Data'!B102:B113) * $O$1)</f>
        <v>0.221636997</v>
      </c>
      <c r="N56" s="19" t="str">
        <f>CONCAT(CONCAT(SUM('Raw Data'!M102:M113), "/"), SUM('Raw Data'!N102:N113))</f>
        <v>106/177</v>
      </c>
      <c r="O56" s="1" t="str">
        <f>CONCAT(CONCAT(SUM('Raw Data'!R102:R113), "/"), SUM('Raw Data'!S102:S113))</f>
        <v>14/105</v>
      </c>
      <c r="P56" s="30"/>
    </row>
    <row r="57">
      <c r="A57" s="46" t="s">
        <v>27</v>
      </c>
      <c r="B57" s="4">
        <f>IFERROR(AVERAGE('Raw Data'!C389:C1881), "N/A")</f>
        <v>0.0004120994941</v>
      </c>
      <c r="C57" s="4">
        <f>IFERROR(AVERAGE('Raw Data'!D389:D1881), "N/A")</f>
        <v>0.002482678938</v>
      </c>
      <c r="D57" s="4">
        <f>IFERROR(AVERAGE('Raw Data'!E389:E1881), "N/A")</f>
        <v>0.003790949897</v>
      </c>
      <c r="E57" s="4">
        <f t="array" ref="E57">IFERROR(AVERAGE(IF(ISNUMBER('Raw Data'!F389:F1881) + ISNUMBER('Raw Data'!G389:G1881),IF((('Raw Data'!F389:F1881 &lt; 'Raw Data'!G389:G1881) * NOT('Raw Data'!F389:F1881="")) + (NOT('Raw Data'!F389:F1881= "") * ('Raw Data'!G389:G1881="")), 'Raw Data'!F389:F1881, IF(('Raw Data'!G389:G1881 &lt; 'Raw Data'!F389:F1881) * NOT('Raw Data'!G389:G1881= "") + (NOT('Raw Data'!G389:G1881 = "") * ('Raw Data'!F389:F1881="")), 'Raw Data'!G389:G1881, "")), "")), "N/A")</f>
        <v>0.005489175411</v>
      </c>
      <c r="F57" s="4">
        <f t="array" ref="F57">IFERROR(AVERAGE(IF(ISNUMBER('Raw Data'!F102:F113) + ISNUMBER('Raw Data'!G102:G113),IF((('Raw Data'!F102:F113 &lt; 'Raw Data'!G102:G113) * NOT('Raw Data'!F102:F113 = "")) + (NOT('Raw Data'!F102:F113 = "") * ('Raw Data'!G102:G113="")), 'Raw Data'!G102:G113, IF(('Raw Data'!G102:G113 &lt; 'Raw Data'!F102:F113) * NOT('Raw Data'!G102:G113 = "") + (NOT('Raw Data'!G102:G113 = "") * ('Raw Data'!F102:F113="")), 'Raw Data'!F102:F113, "")), "")), "N/A")</f>
        <v>0.009105902778</v>
      </c>
      <c r="G57" s="4">
        <f>IFERROR(AVERAGE('Raw Data'!H102:H113), "N/A")</f>
        <v>0.01057677469</v>
      </c>
      <c r="H57" s="4">
        <f>IFERROR(AVERAGE('Raw Data'!I102:I113), "N/A")</f>
        <v>0.01444444444</v>
      </c>
      <c r="I57" s="4">
        <f>IFERROR(AVERAGE('Raw Data'!J102:J113), "N/A")</f>
        <v>0.01595003858</v>
      </c>
      <c r="J57" s="2"/>
      <c r="K57" s="4"/>
      <c r="L57" s="4">
        <f>AVERAGE('Raw Data'!B102:B113)</f>
        <v>0.01816068673</v>
      </c>
      <c r="M57" s="20"/>
      <c r="N57" s="21">
        <f> SUM('Raw Data'!M102:M113)/ SUM('Raw Data'!N102:N113)</f>
        <v>0.5988700565</v>
      </c>
      <c r="O57" s="22">
        <f> SUM('Raw Data'!R102:R113)/ SUM('Raw Data'!S102:S113)</f>
        <v>0.1333333333</v>
      </c>
      <c r="P57" s="30"/>
    </row>
    <row r="58">
      <c r="A58" s="47" t="s">
        <v>42</v>
      </c>
      <c r="B58" s="30"/>
      <c r="C58" s="30"/>
      <c r="D58" s="30"/>
      <c r="E58" s="30"/>
      <c r="F58" s="30"/>
      <c r="G58" s="30"/>
      <c r="H58" s="30"/>
      <c r="I58" s="30"/>
      <c r="J58" s="2"/>
      <c r="K58" s="13"/>
      <c r="L58" s="30"/>
      <c r="M58" s="30"/>
      <c r="N58" s="30"/>
      <c r="O58" s="30"/>
      <c r="P58" s="30"/>
    </row>
    <row r="59">
      <c r="A59" s="12">
        <f>MIN('Raw Data'!A114:A127)</f>
        <v>44714.73341</v>
      </c>
      <c r="B59" s="30" t="s">
        <v>14</v>
      </c>
      <c r="C59" s="30" t="s">
        <v>15</v>
      </c>
      <c r="D59" s="30" t="s">
        <v>16</v>
      </c>
      <c r="E59" s="30" t="s">
        <v>17</v>
      </c>
      <c r="F59" s="30" t="s">
        <v>18</v>
      </c>
      <c r="G59" s="30" t="s">
        <v>19</v>
      </c>
      <c r="H59" s="30" t="s">
        <v>20</v>
      </c>
      <c r="I59" s="30" t="s">
        <v>21</v>
      </c>
      <c r="J59" s="2"/>
      <c r="K59" s="13"/>
      <c r="L59" s="30" t="s">
        <v>22</v>
      </c>
      <c r="M59" s="38" t="s">
        <v>23</v>
      </c>
      <c r="N59" s="45" t="s">
        <v>24</v>
      </c>
      <c r="O59" s="30" t="s">
        <v>25</v>
      </c>
      <c r="P59" s="30"/>
    </row>
    <row r="60">
      <c r="A60" s="46" t="s">
        <v>26</v>
      </c>
      <c r="B60" s="17">
        <f>COUNT('Raw Data'!C387:C1881)</f>
        <v>595</v>
      </c>
      <c r="C60" s="17">
        <f>COUNT('Raw Data'!D387:D1881)</f>
        <v>579</v>
      </c>
      <c r="D60" s="17">
        <f>COUNT('Raw Data'!E387:E1881)</f>
        <v>593</v>
      </c>
      <c r="E60" s="17">
        <f t="array" ref="E60">SUM(IF((NOT('Raw Data'!F387:F1881 = "") * 1) + (NOT('Raw Data'!G387:G1881 = "") * 1) &gt; 0, 1, 0))</f>
        <v>595</v>
      </c>
      <c r="F60" s="17">
        <f t="array" ref="F60">SUM(IF((NOT('Raw Data'!F387:F1881 = "") * 1) + (NOT('Raw Data'!G387:G1881 = "") * 1) &gt; 1, 1, 0))</f>
        <v>566</v>
      </c>
      <c r="G60" s="17">
        <f>COUNT('Raw Data'!H114:H127)</f>
        <v>14</v>
      </c>
      <c r="H60" s="17">
        <f>COUNT('Raw Data'!I114:I127)</f>
        <v>14</v>
      </c>
      <c r="I60" s="17">
        <f>COUNT('Raw Data'!J114:J127)</f>
        <v>14</v>
      </c>
      <c r="J60" s="2"/>
      <c r="K60" s="17"/>
      <c r="L60" s="17">
        <f>COUNT('Raw Data'!B114:B127)</f>
        <v>14</v>
      </c>
      <c r="M60" s="18">
        <f>SUM('Raw Data'!B114:B127) + (COUNT('Raw Data'!B114:B127) * $O$1)</f>
        <v>0.2960977157</v>
      </c>
      <c r="N60" s="19" t="str">
        <f>CONCAT(CONCAT(SUM('Raw Data'!M114:M127), "/"), SUM('Raw Data'!N114:N127))</f>
        <v>110/236</v>
      </c>
      <c r="O60" s="1" t="str">
        <f>CONCAT(CONCAT(SUM('Raw Data'!R114:R127), "/"), SUM('Raw Data'!S114:S127))</f>
        <v>14/150</v>
      </c>
      <c r="P60" s="30"/>
    </row>
    <row r="61">
      <c r="A61" s="46" t="s">
        <v>27</v>
      </c>
      <c r="B61" s="4">
        <f>IFERROR(AVERAGE('Raw Data'!C387:C1881), "N/A")</f>
        <v>0.0004114145658</v>
      </c>
      <c r="C61" s="4">
        <f>IFERROR(AVERAGE('Raw Data'!D387:D1881), "N/A")</f>
        <v>0.002482668874</v>
      </c>
      <c r="D61" s="4">
        <f>IFERROR(AVERAGE('Raw Data'!E387:E1881), "N/A")</f>
        <v>0.0037904995</v>
      </c>
      <c r="E61" s="4">
        <f t="array" ref="E61">IFERROR(AVERAGE(IF(ISNUMBER('Raw Data'!F387:F1881) + ISNUMBER('Raw Data'!G387:G1881),IF((('Raw Data'!F387:F1881 &lt; 'Raw Data'!G387:G1881) * NOT('Raw Data'!F387:F1881="")) + (NOT('Raw Data'!F387:F1881= "") * ('Raw Data'!G387:G1881="")), 'Raw Data'!F387:F1881, IF(('Raw Data'!G387:G1881 &lt; 'Raw Data'!F387:F1881) * NOT('Raw Data'!G387:G1881= "") + (NOT('Raw Data'!G387:G1881 = "") * ('Raw Data'!F387:F1881="")), 'Raw Data'!G387:G1881, "")), "")), "N/A")</f>
        <v>0.005489651416</v>
      </c>
      <c r="F61" s="4">
        <f t="array" ref="F61">IFERROR(AVERAGE(IF(ISNUMBER('Raw Data'!F114:F127) + ISNUMBER('Raw Data'!G114:G127),IF((('Raw Data'!F114:F127 &lt; 'Raw Data'!G114:G127) * NOT('Raw Data'!F114:F127 = "")) + (NOT('Raw Data'!F114:F127 = "") * ('Raw Data'!G114:G127="")), 'Raw Data'!G114:G127, IF(('Raw Data'!G114:G127 &lt; 'Raw Data'!F114:F127) * NOT('Raw Data'!G114:G127 = "") + (NOT('Raw Data'!G114:G127 = "") * ('Raw Data'!F114:F127="")), 'Raw Data'!F114:F127, "")), "")), "N/A")</f>
        <v>0.01032572751</v>
      </c>
      <c r="G61" s="4">
        <f>IFERROR(AVERAGE('Raw Data'!H114:H127), "N/A")</f>
        <v>0.01297949735</v>
      </c>
      <c r="H61" s="4">
        <f>IFERROR(AVERAGE('Raw Data'!I114:I127), "N/A")</f>
        <v>0.01532986111</v>
      </c>
      <c r="I61" s="4">
        <f>IFERROR(AVERAGE('Raw Data'!J114:J127), "N/A")</f>
        <v>0.01713541667</v>
      </c>
      <c r="J61" s="2"/>
      <c r="K61" s="4"/>
      <c r="L61" s="4">
        <f>AVERAGE('Raw Data'!B114:B127)</f>
        <v>0.02084077381</v>
      </c>
      <c r="M61" s="20"/>
      <c r="N61" s="21">
        <f> SUM('Raw Data'!M114:M127)/ SUM('Raw Data'!N114:N127)</f>
        <v>0.4661016949</v>
      </c>
      <c r="O61" s="22">
        <f> SUM('Raw Data'!R114:R127)/ SUM('Raw Data'!S114:S127)</f>
        <v>0.09333333333</v>
      </c>
      <c r="P61" s="30"/>
    </row>
    <row r="62">
      <c r="A62" s="47" t="s">
        <v>42</v>
      </c>
      <c r="B62" s="30"/>
      <c r="C62" s="30"/>
      <c r="D62" s="30"/>
      <c r="E62" s="30"/>
      <c r="F62" s="30"/>
      <c r="G62" s="30"/>
      <c r="H62" s="30"/>
      <c r="I62" s="30"/>
      <c r="J62" s="2"/>
      <c r="K62" s="13"/>
      <c r="L62" s="30"/>
      <c r="M62" s="30"/>
      <c r="N62" s="30"/>
      <c r="O62" s="30"/>
      <c r="P62" s="30"/>
    </row>
    <row r="63">
      <c r="A63" s="12">
        <f>MIN('Raw Data'!A128:A138)</f>
        <v>44714.48337</v>
      </c>
      <c r="B63" s="30" t="s">
        <v>14</v>
      </c>
      <c r="C63" s="30" t="s">
        <v>15</v>
      </c>
      <c r="D63" s="30" t="s">
        <v>16</v>
      </c>
      <c r="E63" s="30" t="s">
        <v>17</v>
      </c>
      <c r="F63" s="30" t="s">
        <v>18</v>
      </c>
      <c r="G63" s="30" t="s">
        <v>19</v>
      </c>
      <c r="H63" s="30" t="s">
        <v>20</v>
      </c>
      <c r="I63" s="30" t="s">
        <v>21</v>
      </c>
      <c r="J63" s="2"/>
      <c r="K63" s="13"/>
      <c r="L63" s="30" t="s">
        <v>22</v>
      </c>
      <c r="M63" s="38" t="s">
        <v>23</v>
      </c>
      <c r="N63" s="45" t="s">
        <v>24</v>
      </c>
      <c r="O63" s="30" t="s">
        <v>25</v>
      </c>
      <c r="P63" s="30"/>
    </row>
    <row r="64">
      <c r="A64" s="46" t="s">
        <v>26</v>
      </c>
      <c r="B64" s="17">
        <f>COUNT('Raw Data'!C390:C1881)</f>
        <v>592</v>
      </c>
      <c r="C64" s="17">
        <f>COUNT('Raw Data'!D390:D1881)</f>
        <v>577</v>
      </c>
      <c r="D64" s="17">
        <f>COUNT('Raw Data'!E390:E1881)</f>
        <v>590</v>
      </c>
      <c r="E64" s="17">
        <f t="array" ref="E64">SUM(IF((NOT('Raw Data'!F390:F1881 = "") * 1) + (NOT('Raw Data'!G390:G1881 = "") * 1) &gt; 0, 1, 0))</f>
        <v>592</v>
      </c>
      <c r="F64" s="17">
        <f t="array" ref="F64">SUM(IF((NOT('Raw Data'!F390:F1881 = "") * 1) + (NOT('Raw Data'!G390:G1881 = "") * 1) &gt; 1, 1, 0))</f>
        <v>563</v>
      </c>
      <c r="G64" s="17">
        <f>COUNT('Raw Data'!H128:H138)</f>
        <v>11</v>
      </c>
      <c r="H64" s="17">
        <f>COUNT('Raw Data'!I128:I138)</f>
        <v>11</v>
      </c>
      <c r="I64" s="17">
        <f>COUNT('Raw Data'!J128:J138)</f>
        <v>11</v>
      </c>
      <c r="J64" s="2"/>
      <c r="K64" s="17"/>
      <c r="L64" s="17">
        <f>COUNT('Raw Data'!B128:B138)</f>
        <v>11</v>
      </c>
      <c r="M64" s="18">
        <f>SUM('Raw Data'!B128:B138) + (COUNT('Raw Data'!B128:B138) * $O$1)</f>
        <v>0.2207723784</v>
      </c>
      <c r="N64" s="19" t="str">
        <f>CONCAT(CONCAT(SUM('Raw Data'!M128:M138), "/"), SUM('Raw Data'!N128:N138))</f>
        <v>83/158</v>
      </c>
      <c r="O64" s="1" t="str">
        <f>CONCAT(CONCAT(SUM('Raw Data'!R128:R138), "/"), SUM('Raw Data'!S128:S138))</f>
        <v>14/111</v>
      </c>
      <c r="P64" s="30"/>
    </row>
    <row r="65">
      <c r="A65" s="46" t="s">
        <v>27</v>
      </c>
      <c r="B65" s="4">
        <f>IFERROR(AVERAGE('Raw Data'!C390:C1881), "N/A")</f>
        <v>0.0004123654905</v>
      </c>
      <c r="C65" s="4">
        <f>IFERROR(AVERAGE('Raw Data'!D390:D1881), "N/A")</f>
        <v>0.002480602895</v>
      </c>
      <c r="D65" s="4">
        <f>IFERROR(AVERAGE('Raw Data'!E390:E1881), "N/A")</f>
        <v>0.003789449937</v>
      </c>
      <c r="E65" s="4">
        <f t="array" ref="E65">IFERROR(AVERAGE(IF(ISNUMBER('Raw Data'!F390:F1881) + ISNUMBER('Raw Data'!G390:G1881),IF((('Raw Data'!F390:F1881 &lt; 'Raw Data'!G390:G1881) * NOT('Raw Data'!F390:F1881="")) + (NOT('Raw Data'!F390:F1881= "") * ('Raw Data'!G390:G1881="")), 'Raw Data'!F390:F1881, IF(('Raw Data'!G390:G1881 &lt; 'Raw Data'!F390:F1881) * NOT('Raw Data'!G390:G1881= "") + (NOT('Raw Data'!G390:G1881 = "") * ('Raw Data'!F390:F1881="")), 'Raw Data'!G390:G1881, "")), "")), "N/A")</f>
        <v>0.00548853541</v>
      </c>
      <c r="F65" s="4">
        <f t="array" ref="F65">IFERROR(AVERAGE(IF(ISNUMBER('Raw Data'!F128:F138) + ISNUMBER('Raw Data'!G128:G138),IF((('Raw Data'!F128:F138 &lt; 'Raw Data'!G128:G138) * NOT('Raw Data'!F128:F138 = "")) + (NOT('Raw Data'!F128:F138 = "") * ('Raw Data'!G128:G138="")), 'Raw Data'!G128:G138, IF(('Raw Data'!G128:G138 &lt; 'Raw Data'!F128:F138) * NOT('Raw Data'!G128:G138 = "") + (NOT('Raw Data'!G128:G138 = "") * ('Raw Data'!F128:F138="")), 'Raw Data'!F128:F138, "")), "")), "N/A")</f>
        <v>0.01028125</v>
      </c>
      <c r="G65" s="4">
        <f>IFERROR(AVERAGE('Raw Data'!H128:H138), "N/A")</f>
        <v>0.01236111111</v>
      </c>
      <c r="H65" s="4">
        <f>IFERROR(AVERAGE('Raw Data'!I128:I138), "N/A")</f>
        <v>0.01537142256</v>
      </c>
      <c r="I65" s="4">
        <f>IFERROR(AVERAGE('Raw Data'!J128:J138), "N/A")</f>
        <v>0.01738005051</v>
      </c>
      <c r="J65" s="2"/>
      <c r="K65" s="4"/>
      <c r="L65" s="4">
        <f>AVERAGE('Raw Data'!B128:B138)</f>
        <v>0.0197611532</v>
      </c>
      <c r="M65" s="20"/>
      <c r="N65" s="21">
        <f> SUM('Raw Data'!M128:M138)/ SUM('Raw Data'!N128:N138)</f>
        <v>0.5253164557</v>
      </c>
      <c r="O65" s="22">
        <f> SUM('Raw Data'!R128:R138)/ SUM('Raw Data'!S128:S138)</f>
        <v>0.1261261261</v>
      </c>
      <c r="P65" s="30"/>
    </row>
    <row r="66">
      <c r="A66" s="47" t="s">
        <v>42</v>
      </c>
      <c r="B66" s="30"/>
      <c r="C66" s="30"/>
      <c r="D66" s="30"/>
      <c r="E66" s="30"/>
      <c r="F66" s="30"/>
      <c r="G66" s="30"/>
      <c r="H66" s="30"/>
      <c r="I66" s="30"/>
      <c r="J66" s="2"/>
      <c r="K66" s="13"/>
      <c r="L66" s="30"/>
      <c r="M66" s="30"/>
      <c r="N66" s="30"/>
      <c r="O66" s="30"/>
      <c r="P66" s="30"/>
    </row>
    <row r="67">
      <c r="A67" s="12">
        <f>MIN('Raw Data'!A139:A147)</f>
        <v>44713.06415</v>
      </c>
      <c r="B67" s="30" t="s">
        <v>14</v>
      </c>
      <c r="C67" s="30" t="s">
        <v>15</v>
      </c>
      <c r="D67" s="30" t="s">
        <v>16</v>
      </c>
      <c r="E67" s="30" t="s">
        <v>17</v>
      </c>
      <c r="F67" s="30" t="s">
        <v>18</v>
      </c>
      <c r="G67" s="30" t="s">
        <v>19</v>
      </c>
      <c r="H67" s="30" t="s">
        <v>20</v>
      </c>
      <c r="I67" s="30" t="s">
        <v>21</v>
      </c>
      <c r="J67" s="2"/>
      <c r="K67" s="13"/>
      <c r="L67" s="30" t="s">
        <v>22</v>
      </c>
      <c r="M67" s="38" t="s">
        <v>23</v>
      </c>
      <c r="N67" s="45" t="s">
        <v>24</v>
      </c>
      <c r="O67" s="30" t="s">
        <v>25</v>
      </c>
      <c r="P67" s="30"/>
    </row>
    <row r="68">
      <c r="A68" s="46" t="s">
        <v>26</v>
      </c>
      <c r="B68" s="17">
        <f>COUNT('Raw Data'!C392:C1881)</f>
        <v>590</v>
      </c>
      <c r="C68" s="17">
        <f>COUNT('Raw Data'!D392:D1881)</f>
        <v>575</v>
      </c>
      <c r="D68" s="17">
        <f>COUNT('Raw Data'!E392:E1881)</f>
        <v>588</v>
      </c>
      <c r="E68" s="17">
        <f t="array" ref="E68">SUM(IF((NOT('Raw Data'!F392:F1881 = "") * 1) + (NOT('Raw Data'!G392:G1881 = "") * 1) &gt; 0, 1, 0))</f>
        <v>590</v>
      </c>
      <c r="F68" s="17">
        <f t="array" ref="F68">SUM(IF((NOT('Raw Data'!F392:F1881 = "") * 1) + (NOT('Raw Data'!G392:G1881 = "") * 1) &gt; 1, 1, 0))</f>
        <v>561</v>
      </c>
      <c r="G68" s="17">
        <f>COUNT('Raw Data'!H139:H147)</f>
        <v>9</v>
      </c>
      <c r="H68" s="17">
        <f>COUNT('Raw Data'!I139:I147)</f>
        <v>9</v>
      </c>
      <c r="I68" s="17">
        <f>COUNT('Raw Data'!J139:J147)</f>
        <v>9</v>
      </c>
      <c r="J68" s="2"/>
      <c r="K68" s="17"/>
      <c r="L68" s="17">
        <f>COUNT('Raw Data'!B139:B147)</f>
        <v>9</v>
      </c>
      <c r="M68" s="18">
        <f>SUM('Raw Data'!B139:B147) + (COUNT('Raw Data'!B139:B147) * $O$1)</f>
        <v>0.2044250857</v>
      </c>
      <c r="N68" s="19" t="str">
        <f>CONCAT(CONCAT(SUM('Raw Data'!M139:M147), "/"), SUM('Raw Data'!N139:N147))</f>
        <v>72/161</v>
      </c>
      <c r="O68" s="1" t="str">
        <f>CONCAT(CONCAT(SUM('Raw Data'!R139:R147), "/"), SUM('Raw Data'!S139:S147))</f>
        <v>9/77</v>
      </c>
      <c r="P68" s="30"/>
    </row>
    <row r="69">
      <c r="A69" s="46" t="s">
        <v>27</v>
      </c>
      <c r="B69" s="4">
        <f>IFERROR(AVERAGE('Raw Data'!C392:C1881), "N/A")</f>
        <v>0.0004125666981</v>
      </c>
      <c r="C69" s="4">
        <f>IFERROR(AVERAGE('Raw Data'!D392:D1881), "N/A")</f>
        <v>0.002484500805</v>
      </c>
      <c r="D69" s="4">
        <f>IFERROR(AVERAGE('Raw Data'!E392:E1881), "N/A")</f>
        <v>0.003794642857</v>
      </c>
      <c r="E69" s="4">
        <f t="array" ref="E69">IFERROR(AVERAGE(IF(ISNUMBER('Raw Data'!F392:F1881) + ISNUMBER('Raw Data'!G392:G1881),IF((('Raw Data'!F392:F1881 &lt; 'Raw Data'!G392:G1881) * NOT('Raw Data'!F392:F1881="")) + (NOT('Raw Data'!F392:F1881= "") * ('Raw Data'!G392:G1881="")), 'Raw Data'!F392:F1881, IF(('Raw Data'!G392:G1881 &lt; 'Raw Data'!F392:F1881) * NOT('Raw Data'!G392:G1881= "") + (NOT('Raw Data'!G392:G1881 = "") * ('Raw Data'!F392:F1881="")), 'Raw Data'!G392:G1881, "")), "")), "N/A")</f>
        <v>0.005495233051</v>
      </c>
      <c r="F69" s="4">
        <f t="array" ref="F69">IFERROR(AVERAGE(IF(ISNUMBER('Raw Data'!F139:F147) + ISNUMBER('Raw Data'!G139:G147),IF((('Raw Data'!F139:F147 &lt; 'Raw Data'!G139:G147) * NOT('Raw Data'!F139:F147 = "")) + (NOT('Raw Data'!F139:F147 = "") * ('Raw Data'!G139:G147="")), 'Raw Data'!G139:G147, IF(('Raw Data'!G139:G147 &lt; 'Raw Data'!F139:F147) * NOT('Raw Data'!G139:G147 = "") + (NOT('Raw Data'!G139:G147 = "") * ('Raw Data'!F139:F147="")), 'Raw Data'!F139:F147, "")), "")), "N/A")</f>
        <v>0.01191486626</v>
      </c>
      <c r="G69" s="4">
        <f>IFERROR(AVERAGE('Raw Data'!H139:H147), "N/A")</f>
        <v>0.01438786008</v>
      </c>
      <c r="H69" s="4">
        <f>IFERROR(AVERAGE('Raw Data'!I139:I147), "N/A")</f>
        <v>0.01777520576</v>
      </c>
      <c r="I69" s="4">
        <f>IFERROR(AVERAGE('Raw Data'!J139:J147), "N/A")</f>
        <v>0.02007330247</v>
      </c>
      <c r="J69" s="2"/>
      <c r="K69" s="4"/>
      <c r="L69" s="4">
        <f>AVERAGE('Raw Data'!B139:B147)</f>
        <v>0.02240483539</v>
      </c>
      <c r="M69" s="20"/>
      <c r="N69" s="21">
        <f> SUM('Raw Data'!M139:M147)/ SUM('Raw Data'!N139:N147)</f>
        <v>0.4472049689</v>
      </c>
      <c r="O69" s="22">
        <f> SUM('Raw Data'!R139:R147)/ SUM('Raw Data'!S139:S147)</f>
        <v>0.1168831169</v>
      </c>
      <c r="P69" s="30"/>
    </row>
    <row r="70">
      <c r="A70" s="47" t="s">
        <v>42</v>
      </c>
      <c r="B70" s="30"/>
      <c r="C70" s="30"/>
      <c r="D70" s="30"/>
      <c r="E70" s="30"/>
      <c r="F70" s="30"/>
      <c r="G70" s="30"/>
      <c r="H70" s="30"/>
      <c r="I70" s="30"/>
      <c r="J70" s="2"/>
      <c r="K70" s="13"/>
      <c r="L70" s="30"/>
      <c r="M70" s="30"/>
      <c r="N70" s="30"/>
      <c r="O70" s="30"/>
      <c r="P70" s="30"/>
    </row>
    <row r="71">
      <c r="A71" s="12">
        <f>MIN('Raw Data'!A148:A157)</f>
        <v>44712.82274</v>
      </c>
      <c r="B71" s="30" t="s">
        <v>14</v>
      </c>
      <c r="C71" s="30" t="s">
        <v>15</v>
      </c>
      <c r="D71" s="30" t="s">
        <v>16</v>
      </c>
      <c r="E71" s="30" t="s">
        <v>17</v>
      </c>
      <c r="F71" s="30" t="s">
        <v>18</v>
      </c>
      <c r="G71" s="30" t="s">
        <v>19</v>
      </c>
      <c r="H71" s="30" t="s">
        <v>20</v>
      </c>
      <c r="I71" s="30" t="s">
        <v>21</v>
      </c>
      <c r="J71" s="2"/>
      <c r="K71" s="13"/>
      <c r="L71" s="30" t="s">
        <v>22</v>
      </c>
      <c r="M71" s="38" t="s">
        <v>23</v>
      </c>
      <c r="N71" s="45" t="s">
        <v>24</v>
      </c>
      <c r="O71" s="30" t="s">
        <v>25</v>
      </c>
      <c r="P71" s="30"/>
    </row>
    <row r="72">
      <c r="A72" s="46" t="s">
        <v>26</v>
      </c>
      <c r="B72" s="17">
        <f>COUNT('Raw Data'!C391:C1881)</f>
        <v>591</v>
      </c>
      <c r="C72" s="17">
        <f>COUNT('Raw Data'!D391:D1881)</f>
        <v>576</v>
      </c>
      <c r="D72" s="17">
        <f>COUNT('Raw Data'!E391:E1881)</f>
        <v>589</v>
      </c>
      <c r="E72" s="17">
        <f t="array" ref="E72">SUM(IF((NOT('Raw Data'!F391:F1881 = "") * 1) + (NOT('Raw Data'!G391:G1881 = "") * 1) &gt; 0, 1, 0))</f>
        <v>591</v>
      </c>
      <c r="F72" s="17">
        <f t="array" ref="F72">SUM(IF((NOT('Raw Data'!F391:F1881 = "") * 1) + (NOT('Raw Data'!G391:G1881 = "") * 1) &gt; 1, 1, 0))</f>
        <v>562</v>
      </c>
      <c r="G72" s="17">
        <f>COUNT('Raw Data'!H148:H157)</f>
        <v>10</v>
      </c>
      <c r="H72" s="17">
        <f>COUNT('Raw Data'!I148:I157)</f>
        <v>10</v>
      </c>
      <c r="I72" s="17">
        <f>COUNT('Raw Data'!J148:J157)</f>
        <v>10</v>
      </c>
      <c r="J72" s="2"/>
      <c r="K72" s="17"/>
      <c r="L72" s="17">
        <f>COUNT('Raw Data'!B148:B157)</f>
        <v>10</v>
      </c>
      <c r="M72" s="18">
        <f>SUM('Raw Data'!B148:B157) + (COUNT('Raw Data'!B148:B157) * $O$1)</f>
        <v>0.1832642413</v>
      </c>
      <c r="N72" s="19" t="str">
        <f>CONCAT(CONCAT(SUM('Raw Data'!M148:M157), "/"), SUM('Raw Data'!N148:N157))</f>
        <v>74/141</v>
      </c>
      <c r="O72" s="1" t="str">
        <f>CONCAT(CONCAT(SUM('Raw Data'!R148:R157), "/"), SUM('Raw Data'!S148:S157))</f>
        <v>8/74</v>
      </c>
      <c r="P72" s="30"/>
    </row>
    <row r="73">
      <c r="A73" s="46" t="s">
        <v>27</v>
      </c>
      <c r="B73" s="4">
        <f>IFERROR(AVERAGE('Raw Data'!C391:C1881), "N/A")</f>
        <v>0.0004129457291</v>
      </c>
      <c r="C73" s="4">
        <f>IFERROR(AVERAGE('Raw Data'!D391:D1881), "N/A")</f>
        <v>0.002481594007</v>
      </c>
      <c r="D73" s="4">
        <f>IFERROR(AVERAGE('Raw Data'!E391:E1881), "N/A")</f>
        <v>0.003791619506</v>
      </c>
      <c r="E73" s="4">
        <f t="array" ref="E73">IFERROR(AVERAGE(IF(ISNUMBER('Raw Data'!F391:F1881) + ISNUMBER('Raw Data'!G391:G1881),IF((('Raw Data'!F391:F1881 &lt; 'Raw Data'!G391:G1881) * NOT('Raw Data'!F391:F1881="")) + (NOT('Raw Data'!F391:F1881= "") * ('Raw Data'!G391:G1881="")), 'Raw Data'!F391:F1881, IF(('Raw Data'!G391:G1881 &lt; 'Raw Data'!F391:F1881) * NOT('Raw Data'!G391:G1881= "") + (NOT('Raw Data'!G391:G1881 = "") * ('Raw Data'!F391:F1881="")), 'Raw Data'!G391:G1881, "")), "")), "N/A")</f>
        <v>0.005490615404</v>
      </c>
      <c r="F73" s="4">
        <f t="array" ref="F73">IFERROR(AVERAGE(IF(ISNUMBER('Raw Data'!F148:F157) + ISNUMBER('Raw Data'!G148:G157),IF((('Raw Data'!F148:F157 &lt; 'Raw Data'!G148:G157) * NOT('Raw Data'!F148:F157 = "")) + (NOT('Raw Data'!F148:F157 = "") * ('Raw Data'!G148:G157="")), 'Raw Data'!G148:G157, IF(('Raw Data'!G148:G157 &lt; 'Raw Data'!F148:F157) * NOT('Raw Data'!G148:G157 = "") + (NOT('Raw Data'!G148:G157 = "") * ('Raw Data'!F148:F157="")), 'Raw Data'!F148:F157, "")), "")), "N/A")</f>
        <v>0.009703703704</v>
      </c>
      <c r="G73" s="4">
        <f>IFERROR(AVERAGE('Raw Data'!H148:H157), "N/A")</f>
        <v>0.01106365741</v>
      </c>
      <c r="H73" s="4">
        <f>IFERROR(AVERAGE('Raw Data'!I148:I157), "N/A")</f>
        <v>0.01389814815</v>
      </c>
      <c r="I73" s="4">
        <f>IFERROR(AVERAGE('Raw Data'!J148:J157), "N/A")</f>
        <v>0.01528819444</v>
      </c>
      <c r="J73" s="2"/>
      <c r="K73" s="4"/>
      <c r="L73" s="4">
        <f>AVERAGE('Raw Data'!B148:B157)</f>
        <v>0.01801736111</v>
      </c>
      <c r="M73" s="20"/>
      <c r="N73" s="21">
        <f> SUM('Raw Data'!M148:M157)/ SUM('Raw Data'!N148:N157)</f>
        <v>0.524822695</v>
      </c>
      <c r="O73" s="22">
        <f> SUM('Raw Data'!R148:R157)/ SUM('Raw Data'!S148:S157)</f>
        <v>0.1081081081</v>
      </c>
      <c r="P73" s="30"/>
    </row>
    <row r="74">
      <c r="A74" s="47" t="s">
        <v>42</v>
      </c>
      <c r="B74" s="30"/>
      <c r="C74" s="30"/>
      <c r="D74" s="30"/>
      <c r="E74" s="30"/>
      <c r="F74" s="30"/>
      <c r="G74" s="30"/>
      <c r="H74" s="30"/>
      <c r="I74" s="30"/>
      <c r="J74" s="2"/>
      <c r="K74" s="13"/>
      <c r="L74" s="30"/>
      <c r="M74" s="30"/>
      <c r="N74" s="30"/>
      <c r="O74" s="30"/>
      <c r="P74" s="30"/>
    </row>
    <row r="75">
      <c r="A75" s="12">
        <f>MIN('Raw Data'!A158:A178)</f>
        <v>44710</v>
      </c>
      <c r="B75" s="30" t="s">
        <v>14</v>
      </c>
      <c r="C75" s="30" t="s">
        <v>15</v>
      </c>
      <c r="D75" s="30" t="s">
        <v>16</v>
      </c>
      <c r="E75" s="30" t="s">
        <v>17</v>
      </c>
      <c r="F75" s="30" t="s">
        <v>18</v>
      </c>
      <c r="G75" s="30" t="s">
        <v>19</v>
      </c>
      <c r="H75" s="30" t="s">
        <v>20</v>
      </c>
      <c r="I75" s="30" t="s">
        <v>21</v>
      </c>
      <c r="J75" s="2"/>
      <c r="K75" s="13"/>
      <c r="L75" s="30" t="s">
        <v>22</v>
      </c>
      <c r="M75" s="38" t="s">
        <v>23</v>
      </c>
      <c r="N75" s="45" t="s">
        <v>24</v>
      </c>
      <c r="O75" s="30" t="s">
        <v>25</v>
      </c>
      <c r="P75" s="30"/>
    </row>
    <row r="76">
      <c r="A76" s="46" t="s">
        <v>26</v>
      </c>
      <c r="B76" s="17">
        <f>COUNT('Raw Data'!C376:C1881)</f>
        <v>606</v>
      </c>
      <c r="C76" s="17">
        <f>COUNT('Raw Data'!D376:D1881)</f>
        <v>590</v>
      </c>
      <c r="D76" s="17">
        <f>COUNT('Raw Data'!E376:E1881)</f>
        <v>604</v>
      </c>
      <c r="E76" s="17">
        <f t="array" ref="E76">SUM(IF((NOT('Raw Data'!F376:F1881 = "") * 1) + (NOT('Raw Data'!G376:G1881 = "") * 1) &gt; 0, 1, 0))</f>
        <v>606</v>
      </c>
      <c r="F76" s="17">
        <f t="array" ref="F76">SUM(IF((NOT('Raw Data'!F376:F1881 = "") * 1) + (NOT('Raw Data'!G376:G1881 = "") * 1) &gt; 1, 1, 0))</f>
        <v>577</v>
      </c>
      <c r="G76" s="17">
        <f>COUNT('Raw Data'!H158:H178)</f>
        <v>21</v>
      </c>
      <c r="H76" s="17">
        <f>COUNT('Raw Data'!I158:I178)</f>
        <v>21</v>
      </c>
      <c r="I76" s="17">
        <f>COUNT('Raw Data'!J158:J178)</f>
        <v>21</v>
      </c>
      <c r="J76" s="2"/>
      <c r="K76" s="17"/>
      <c r="L76" s="17">
        <f>COUNT('Raw Data'!B158:B178)</f>
        <v>21</v>
      </c>
      <c r="M76" s="18">
        <f>SUM('Raw Data'!B158:B178) + (COUNT('Raw Data'!B158:B178) * $O$1)</f>
        <v>0.3799162494</v>
      </c>
      <c r="N76" s="19" t="str">
        <f>CONCAT(CONCAT(SUM('Raw Data'!M158:M178), "/"), SUM('Raw Data'!N158:N178))</f>
        <v>165/304</v>
      </c>
      <c r="O76" s="1" t="str">
        <f>CONCAT(CONCAT(SUM('Raw Data'!R158:R178), "/"), SUM('Raw Data'!S158:S178))</f>
        <v>27/247</v>
      </c>
      <c r="P76" s="30"/>
    </row>
    <row r="77">
      <c r="A77" s="46" t="s">
        <v>27</v>
      </c>
      <c r="B77" s="4">
        <f>IFERROR(AVERAGE('Raw Data'!C376:C1881), "N/A")</f>
        <v>0.0004128850385</v>
      </c>
      <c r="C77" s="4">
        <f>IFERROR(AVERAGE('Raw Data'!D376:D1881), "N/A")</f>
        <v>0.002476302574</v>
      </c>
      <c r="D77" s="4">
        <f>IFERROR(AVERAGE('Raw Data'!E376:E1881), "N/A")</f>
        <v>0.003781196345</v>
      </c>
      <c r="E77" s="4">
        <f t="array" ref="E77">IFERROR(AVERAGE(IF(ISNUMBER('Raw Data'!F376:F1881) + ISNUMBER('Raw Data'!G376:G1881),IF((('Raw Data'!F376:F1881 &lt; 'Raw Data'!G376:G1881) * NOT('Raw Data'!F376:F1881="")) + (NOT('Raw Data'!F376:F1881= "") * ('Raw Data'!G376:G1881="")), 'Raw Data'!F376:F1881, IF(('Raw Data'!G376:G1881 &lt; 'Raw Data'!F376:F1881) * NOT('Raw Data'!G376:G1881= "") + (NOT('Raw Data'!G376:G1881 = "") * ('Raw Data'!F376:F1881="")), 'Raw Data'!G376:G1881, "")), "")), "N/A")</f>
        <v>0.00546875</v>
      </c>
      <c r="F77" s="4">
        <f t="array" ref="F77">IFERROR(AVERAGE(IF(ISNUMBER('Raw Data'!F158:F178) + ISNUMBER('Raw Data'!G158:G178),IF((('Raw Data'!F158:F178 &lt; 'Raw Data'!G158:G178) * NOT('Raw Data'!F158:F178 = "")) + (NOT('Raw Data'!F158:F178 = "") * ('Raw Data'!G158:G178="")), 'Raw Data'!G158:G178, IF(('Raw Data'!G158:G178 &lt; 'Raw Data'!F158:F178) * NOT('Raw Data'!G158:G178 = "") + (NOT('Raw Data'!G158:G178 = "") * ('Raw Data'!F158:F178="")), 'Raw Data'!F158:F178, "")), "")), "N/A")</f>
        <v>0.008941247795</v>
      </c>
      <c r="G77" s="4">
        <f>IFERROR(AVERAGE('Raw Data'!H158:H178), "N/A")</f>
        <v>0.01109512787</v>
      </c>
      <c r="H77" s="4">
        <f>IFERROR(AVERAGE('Raw Data'!I158:I178), "N/A")</f>
        <v>0.01475418871</v>
      </c>
      <c r="I77" s="4">
        <f>IFERROR(AVERAGE('Raw Data'!J158:J178), "N/A")</f>
        <v>0.01566468254</v>
      </c>
      <c r="J77" s="2"/>
      <c r="K77" s="4"/>
      <c r="L77" s="4">
        <f>AVERAGE('Raw Data'!B158:B178)</f>
        <v>0.01778218695</v>
      </c>
      <c r="M77" s="20"/>
      <c r="N77" s="21">
        <f> SUM('Raw Data'!M158:M178)/ SUM('Raw Data'!N158:N178)</f>
        <v>0.5427631579</v>
      </c>
      <c r="O77" s="22">
        <f> SUM('Raw Data'!R158:R178)/ SUM('Raw Data'!S158:S178)</f>
        <v>0.1093117409</v>
      </c>
      <c r="P77" s="30"/>
    </row>
    <row r="78">
      <c r="A78" s="47" t="s">
        <v>42</v>
      </c>
      <c r="B78" s="30"/>
      <c r="C78" s="30"/>
      <c r="D78" s="30"/>
      <c r="E78" s="30"/>
      <c r="F78" s="30"/>
      <c r="G78" s="30"/>
      <c r="H78" s="30"/>
      <c r="I78" s="30"/>
      <c r="J78" s="2"/>
      <c r="K78" s="13"/>
      <c r="L78" s="30"/>
      <c r="M78" s="30"/>
      <c r="N78" s="30"/>
      <c r="O78" s="30"/>
      <c r="P78" s="30"/>
    </row>
    <row r="79">
      <c r="A79" s="12">
        <f>MIN('Raw Data'!A183:A189)</f>
        <v>44708.09767</v>
      </c>
      <c r="B79" s="30" t="s">
        <v>14</v>
      </c>
      <c r="C79" s="30" t="s">
        <v>15</v>
      </c>
      <c r="D79" s="30" t="s">
        <v>16</v>
      </c>
      <c r="E79" s="30" t="s">
        <v>17</v>
      </c>
      <c r="F79" s="30" t="s">
        <v>18</v>
      </c>
      <c r="G79" s="30" t="s">
        <v>19</v>
      </c>
      <c r="H79" s="30" t="s">
        <v>20</v>
      </c>
      <c r="I79" s="30" t="s">
        <v>21</v>
      </c>
      <c r="J79" s="2"/>
      <c r="K79" s="13"/>
      <c r="L79" s="30" t="s">
        <v>22</v>
      </c>
      <c r="M79" s="38" t="s">
        <v>23</v>
      </c>
      <c r="N79" s="45" t="s">
        <v>24</v>
      </c>
      <c r="O79" s="30" t="s">
        <v>25</v>
      </c>
      <c r="P79" s="30"/>
    </row>
    <row r="80">
      <c r="A80" s="46" t="s">
        <v>26</v>
      </c>
      <c r="B80" s="17">
        <f>COUNT('Raw Data'!C394:C1881)</f>
        <v>588</v>
      </c>
      <c r="C80" s="17">
        <f>COUNT('Raw Data'!D394:D1881)</f>
        <v>573</v>
      </c>
      <c r="D80" s="17">
        <f>COUNT('Raw Data'!E394:E1881)</f>
        <v>586</v>
      </c>
      <c r="E80" s="17">
        <f t="array" ref="E80">SUM(IF((NOT('Raw Data'!F394:F1881 = "") * 1) + (NOT('Raw Data'!G394:G1881 = "") * 1) &gt; 0, 1, 0))</f>
        <v>588</v>
      </c>
      <c r="F80" s="17">
        <f t="array" ref="F80">SUM(IF((NOT('Raw Data'!F394:F1881 = "") * 1) + (NOT('Raw Data'!G394:G1881 = "") * 1) &gt; 1, 1, 0))</f>
        <v>559</v>
      </c>
      <c r="G80" s="17">
        <f>COUNT('Raw Data'!H183:H189)</f>
        <v>7</v>
      </c>
      <c r="H80" s="17">
        <f>COUNT('Raw Data'!I183:I189)</f>
        <v>7</v>
      </c>
      <c r="I80" s="17">
        <f>COUNT('Raw Data'!J183:J189)</f>
        <v>7</v>
      </c>
      <c r="J80" s="2"/>
      <c r="K80" s="17"/>
      <c r="L80" s="17">
        <f>COUNT('Raw Data'!B183:B189)</f>
        <v>7</v>
      </c>
      <c r="M80" s="18">
        <f>SUM('Raw Data'!B183:B189) + (COUNT('Raw Data'!B183:B189) * $O$1)</f>
        <v>0.1392352004</v>
      </c>
      <c r="N80" s="19" t="str">
        <f>CONCAT(CONCAT(SUM('Raw Data'!M183:M189), "/"), SUM('Raw Data'!N183:N189))</f>
        <v>67/107</v>
      </c>
      <c r="O80" s="1" t="str">
        <f>CONCAT(CONCAT(SUM('Raw Data'!R183:R189), "/"), SUM('Raw Data'!S183:S189))</f>
        <v>9/111</v>
      </c>
      <c r="P80" s="30"/>
    </row>
    <row r="81">
      <c r="A81" s="46" t="s">
        <v>27</v>
      </c>
      <c r="B81" s="4">
        <f>IFERROR(AVERAGE('Raw Data'!C394:C1881), "N/A")</f>
        <v>0.000410545005</v>
      </c>
      <c r="C81" s="4">
        <f>IFERROR(AVERAGE('Raw Data'!D394:D1881), "N/A")</f>
        <v>0.002482285405</v>
      </c>
      <c r="D81" s="4">
        <f>IFERROR(AVERAGE('Raw Data'!E394:E1881), "N/A")</f>
        <v>0.003792602863</v>
      </c>
      <c r="E81" s="4">
        <f t="array" ref="E81">IFERROR(AVERAGE(IF(ISNUMBER('Raw Data'!F394:F1881) + ISNUMBER('Raw Data'!G394:G1881),IF((('Raw Data'!F394:F1881 &lt; 'Raw Data'!G394:G1881) * NOT('Raw Data'!F394:F1881="")) + (NOT('Raw Data'!F394:F1881= "") * ('Raw Data'!G394:G1881="")), 'Raw Data'!F394:F1881, IF(('Raw Data'!G394:G1881 &lt; 'Raw Data'!F394:F1881) * NOT('Raw Data'!G394:G1881= "") + (NOT('Raw Data'!G394:G1881 = "") * ('Raw Data'!F394:F1881="")), 'Raw Data'!G394:G1881, "")), "")), "N/A")</f>
        <v>0.005494614512</v>
      </c>
      <c r="F81" s="4">
        <f t="array" ref="F81">IFERROR(AVERAGE(IF(ISNUMBER('Raw Data'!F183:F189) + ISNUMBER('Raw Data'!G183:G189),IF((('Raw Data'!F183:F189 &lt; 'Raw Data'!G183:G189) * NOT('Raw Data'!F183:F189 = "")) + (NOT('Raw Data'!F183:F189 = "") * ('Raw Data'!G183:G189="")), 'Raw Data'!G183:G189, IF(('Raw Data'!G183:G189 &lt; 'Raw Data'!F183:F189) * NOT('Raw Data'!G183:G189 = "") + (NOT('Raw Data'!G183:G189 = "") * ('Raw Data'!F183:F189="")), 'Raw Data'!F183:F189, "")), "")), "N/A")</f>
        <v>0.01272652116</v>
      </c>
      <c r="G81" s="4">
        <f>IFERROR(AVERAGE('Raw Data'!H183:H189), "N/A")</f>
        <v>0.01478009259</v>
      </c>
      <c r="H81" s="4">
        <f>IFERROR(AVERAGE('Raw Data'!I183:I189), "N/A")</f>
        <v>0.01697916667</v>
      </c>
      <c r="I81" s="4">
        <f>IFERROR(AVERAGE('Raw Data'!J183:J189), "N/A")</f>
        <v>0.01753306878</v>
      </c>
      <c r="J81" s="2"/>
      <c r="K81" s="4"/>
      <c r="L81" s="4">
        <f>AVERAGE('Raw Data'!B183:B189)</f>
        <v>0.01958167989</v>
      </c>
      <c r="M81" s="20"/>
      <c r="N81" s="21">
        <f> SUM('Raw Data'!M183:M189)/ SUM('Raw Data'!N183:N189)</f>
        <v>0.6261682243</v>
      </c>
      <c r="O81" s="22">
        <f> SUM('Raw Data'!R183:R189)/ SUM('Raw Data'!S183:S189)</f>
        <v>0.08108108108</v>
      </c>
      <c r="P81" s="30"/>
    </row>
    <row r="82">
      <c r="A82" s="47" t="s">
        <v>42</v>
      </c>
      <c r="B82" s="30"/>
      <c r="C82" s="30"/>
      <c r="D82" s="30"/>
      <c r="E82" s="30"/>
      <c r="F82" s="30"/>
      <c r="G82" s="30"/>
      <c r="H82" s="30"/>
      <c r="I82" s="30"/>
      <c r="J82" s="2"/>
      <c r="K82" s="13"/>
      <c r="L82" s="30"/>
      <c r="M82" s="30"/>
      <c r="N82" s="30"/>
      <c r="O82" s="30"/>
      <c r="P82" s="30"/>
    </row>
    <row r="83">
      <c r="A83" s="12">
        <f>MIN('Raw Data'!A190:A218)</f>
        <v>44707.43594</v>
      </c>
      <c r="B83" s="30" t="s">
        <v>14</v>
      </c>
      <c r="C83" s="30" t="s">
        <v>15</v>
      </c>
      <c r="D83" s="30" t="s">
        <v>16</v>
      </c>
      <c r="E83" s="30" t="s">
        <v>17</v>
      </c>
      <c r="F83" s="30" t="s">
        <v>18</v>
      </c>
      <c r="G83" s="30" t="s">
        <v>19</v>
      </c>
      <c r="H83" s="30" t="s">
        <v>20</v>
      </c>
      <c r="I83" s="30" t="s">
        <v>21</v>
      </c>
      <c r="J83" s="2"/>
      <c r="K83" s="13"/>
      <c r="L83" s="30" t="s">
        <v>22</v>
      </c>
      <c r="M83" s="38" t="s">
        <v>23</v>
      </c>
      <c r="N83" s="45" t="s">
        <v>24</v>
      </c>
      <c r="O83" s="30" t="s">
        <v>25</v>
      </c>
      <c r="P83" s="30"/>
    </row>
    <row r="84">
      <c r="A84" s="46" t="s">
        <v>26</v>
      </c>
      <c r="B84" s="17">
        <f>COUNT('Raw Data'!C372:C1881)</f>
        <v>610</v>
      </c>
      <c r="C84" s="17">
        <f>COUNT('Raw Data'!D372:D1881)</f>
        <v>594</v>
      </c>
      <c r="D84" s="17">
        <f>COUNT('Raw Data'!E372:E1881)</f>
        <v>608</v>
      </c>
      <c r="E84" s="17">
        <f t="array" ref="E84">SUM(IF((NOT('Raw Data'!F372:F1881 = "") * 1) + (NOT('Raw Data'!G372:G1881 = "") * 1) &gt; 0, 1, 0))</f>
        <v>610</v>
      </c>
      <c r="F84" s="17">
        <f t="array" ref="F84">SUM(IF((NOT('Raw Data'!F372:F1881 = "") * 1) + (NOT('Raw Data'!G372:G1881 = "") * 1) &gt; 1, 1, 0))</f>
        <v>581</v>
      </c>
      <c r="G84" s="17">
        <f>COUNT('Raw Data'!H190:H218)</f>
        <v>29</v>
      </c>
      <c r="H84" s="17">
        <f>COUNT('Raw Data'!I190:I218)</f>
        <v>29</v>
      </c>
      <c r="I84" s="17">
        <f>COUNT('Raw Data'!J190:J218)</f>
        <v>29</v>
      </c>
      <c r="J84" s="2"/>
      <c r="K84" s="17"/>
      <c r="L84" s="17">
        <f>COUNT('Raw Data'!B190:B218)</f>
        <v>29</v>
      </c>
      <c r="M84" s="18">
        <f>SUM('Raw Data'!B190:B218) + (COUNT('Raw Data'!B190:B218) * $O$1)</f>
        <v>0.5922382906</v>
      </c>
      <c r="N84" s="19" t="str">
        <f>CONCAT(CONCAT(SUM('Raw Data'!M190:M218), "/"), SUM('Raw Data'!N190:N218))</f>
        <v>250/473</v>
      </c>
      <c r="O84" s="1" t="str">
        <f>CONCAT(CONCAT(SUM('Raw Data'!R190:R218), "/"), SUM('Raw Data'!S190:S218))</f>
        <v>36/383</v>
      </c>
      <c r="P84" s="30"/>
    </row>
    <row r="85">
      <c r="A85" s="46" t="s">
        <v>27</v>
      </c>
      <c r="B85" s="4">
        <f>IFERROR(AVERAGE('Raw Data'!C372:C1881), "N/A")</f>
        <v>0.0004119990893</v>
      </c>
      <c r="C85" s="4">
        <f>IFERROR(AVERAGE('Raw Data'!D372:D1881), "N/A")</f>
        <v>0.002502727896</v>
      </c>
      <c r="D85" s="4">
        <f>IFERROR(AVERAGE('Raw Data'!E372:E1881), "N/A")</f>
        <v>0.003775584795</v>
      </c>
      <c r="E85" s="4">
        <f t="array" ref="E85">IFERROR(AVERAGE(IF(ISNUMBER('Raw Data'!F372:F1881) + ISNUMBER('Raw Data'!G372:G1881),IF((('Raw Data'!F372:F1881 &lt; 'Raw Data'!G372:G1881) * NOT('Raw Data'!F372:F1881="")) + (NOT('Raw Data'!F372:F1881= "") * ('Raw Data'!G372:G1881="")), 'Raw Data'!F372:F1881, IF(('Raw Data'!G372:G1881 &lt; 'Raw Data'!F372:F1881) * NOT('Raw Data'!G372:G1881= "") + (NOT('Raw Data'!G372:G1881 = "") * ('Raw Data'!F372:F1881="")), 'Raw Data'!G372:G1881, "")), "")), "N/A")</f>
        <v>0.005464499848</v>
      </c>
      <c r="F85" s="4">
        <f t="array" ref="F85">IFERROR(AVERAGE(IF(ISNUMBER('Raw Data'!F190:F218) + ISNUMBER('Raw Data'!G190:G218),IF((('Raw Data'!F190:F218 &lt; 'Raw Data'!G190:G218) * NOT('Raw Data'!F190:F218 = "")) + (NOT('Raw Data'!F190:F218 = "") * ('Raw Data'!G190:G218="")), 'Raw Data'!G190:G218, IF(('Raw Data'!G190:G218 &lt; 'Raw Data'!F190:F218) * NOT('Raw Data'!G190:G218 = "") + (NOT('Raw Data'!G190:G218 = "") * ('Raw Data'!F190:F218="")), 'Raw Data'!F190:F218, "")), "")), "N/A")</f>
        <v>0.01077227011</v>
      </c>
      <c r="G85" s="4">
        <f>IFERROR(AVERAGE('Raw Data'!H190:H218), "N/A")</f>
        <v>0.01337204662</v>
      </c>
      <c r="H85" s="4">
        <f>IFERROR(AVERAGE('Raw Data'!I190:I218), "N/A")</f>
        <v>0.01658963921</v>
      </c>
      <c r="I85" s="4">
        <f>IFERROR(AVERAGE('Raw Data'!J190:J218), "N/A")</f>
        <v>0.01788154534</v>
      </c>
      <c r="J85" s="2"/>
      <c r="K85" s="4"/>
      <c r="L85" s="4">
        <f>AVERAGE('Raw Data'!B190:B218)</f>
        <v>0.020112947</v>
      </c>
      <c r="M85" s="20"/>
      <c r="N85" s="21">
        <f> SUM('Raw Data'!M190:M218)/ SUM('Raw Data'!N190:N218)</f>
        <v>0.5285412262</v>
      </c>
      <c r="O85" s="22">
        <f> SUM('Raw Data'!R190:R218)/ SUM('Raw Data'!S190:S218)</f>
        <v>0.09399477807</v>
      </c>
      <c r="P85" s="30"/>
    </row>
    <row r="86">
      <c r="A86" s="47" t="s">
        <v>42</v>
      </c>
      <c r="B86" s="30"/>
      <c r="C86" s="30"/>
      <c r="D86" s="30"/>
      <c r="E86" s="30"/>
      <c r="F86" s="30"/>
      <c r="G86" s="30"/>
      <c r="H86" s="30"/>
      <c r="I86" s="30"/>
      <c r="J86" s="2"/>
      <c r="K86" s="13"/>
      <c r="L86" s="30"/>
      <c r="M86" s="30"/>
      <c r="N86" s="30"/>
      <c r="O86" s="30"/>
      <c r="P86" s="30"/>
    </row>
    <row r="87">
      <c r="A87" s="12">
        <f>MIN('Raw Data'!A219:A226)</f>
        <v>44706.78959</v>
      </c>
      <c r="B87" s="30" t="s">
        <v>14</v>
      </c>
      <c r="C87" s="30" t="s">
        <v>15</v>
      </c>
      <c r="D87" s="30" t="s">
        <v>16</v>
      </c>
      <c r="E87" s="30" t="s">
        <v>17</v>
      </c>
      <c r="F87" s="30" t="s">
        <v>18</v>
      </c>
      <c r="G87" s="30" t="s">
        <v>19</v>
      </c>
      <c r="H87" s="30" t="s">
        <v>20</v>
      </c>
      <c r="I87" s="30" t="s">
        <v>21</v>
      </c>
      <c r="J87" s="2"/>
      <c r="K87" s="13"/>
      <c r="L87" s="30" t="s">
        <v>22</v>
      </c>
      <c r="M87" s="38" t="s">
        <v>23</v>
      </c>
      <c r="N87" s="45" t="s">
        <v>24</v>
      </c>
      <c r="O87" s="30" t="s">
        <v>25</v>
      </c>
      <c r="P87" s="30"/>
    </row>
    <row r="88">
      <c r="A88" s="46" t="s">
        <v>26</v>
      </c>
      <c r="B88" s="17">
        <f>COUNT('Raw Data'!C393:C1881)</f>
        <v>589</v>
      </c>
      <c r="C88" s="17">
        <f>COUNT('Raw Data'!D393:D1881)</f>
        <v>574</v>
      </c>
      <c r="D88" s="17">
        <f>COUNT('Raw Data'!E393:E1881)</f>
        <v>587</v>
      </c>
      <c r="E88" s="17">
        <f t="array" ref="E88">SUM(IF((NOT('Raw Data'!F393:F1881 = "") * 1) + (NOT('Raw Data'!G393:G1881 = "") * 1) &gt; 0, 1, 0))</f>
        <v>589</v>
      </c>
      <c r="F88" s="17">
        <f t="array" ref="F88">SUM(IF((NOT('Raw Data'!F393:F1881 = "") * 1) + (NOT('Raw Data'!G393:G1881 = "") * 1) &gt; 1, 1, 0))</f>
        <v>560</v>
      </c>
      <c r="G88" s="17">
        <f>COUNT('Raw Data'!H219:H226)</f>
        <v>8</v>
      </c>
      <c r="H88" s="17">
        <f>COUNT('Raw Data'!I219:I226)</f>
        <v>8</v>
      </c>
      <c r="I88" s="17">
        <f>COUNT('Raw Data'!J219:J226)</f>
        <v>8</v>
      </c>
      <c r="J88" s="2"/>
      <c r="K88" s="17"/>
      <c r="L88" s="17">
        <f>COUNT('Raw Data'!B219:B226)</f>
        <v>8</v>
      </c>
      <c r="M88" s="18">
        <f>SUM('Raw Data'!B219:B226) + (COUNT('Raw Data'!B219:B226) * $O$1)</f>
        <v>0.1773914857</v>
      </c>
      <c r="N88" s="19" t="str">
        <f>CONCAT(CONCAT(SUM('Raw Data'!M219:M226), "/"), SUM('Raw Data'!N219:N226))</f>
        <v>62/117</v>
      </c>
      <c r="O88" s="1" t="str">
        <f>CONCAT(CONCAT(SUM('Raw Data'!R219:R226), "/"), SUM('Raw Data'!S219:S226))</f>
        <v>11/68</v>
      </c>
      <c r="P88" s="30"/>
    </row>
    <row r="89">
      <c r="A89" s="46" t="s">
        <v>27</v>
      </c>
      <c r="B89" s="4">
        <f>IFERROR(AVERAGE('Raw Data'!C393:C1881), "N/A")</f>
        <v>0.0004101623907</v>
      </c>
      <c r="C89" s="4">
        <f>IFERROR(AVERAGE('Raw Data'!D393:D1881), "N/A")</f>
        <v>0.002480299877</v>
      </c>
      <c r="D89" s="4">
        <f>IFERROR(AVERAGE('Raw Data'!E393:E1881), "N/A")</f>
        <v>0.003791682441</v>
      </c>
      <c r="E89" s="4">
        <f t="array" ref="E89">IFERROR(AVERAGE(IF(ISNUMBER('Raw Data'!F393:F1881) + ISNUMBER('Raw Data'!G393:G1881),IF((('Raw Data'!F393:F1881 &lt; 'Raw Data'!G393:G1881) * NOT('Raw Data'!F393:F1881="")) + (NOT('Raw Data'!F393:F1881= "") * ('Raw Data'!G393:G1881="")), 'Raw Data'!F393:F1881, IF(('Raw Data'!G393:G1881 &lt; 'Raw Data'!F393:F1881) * NOT('Raw Data'!G393:G1881= "") + (NOT('Raw Data'!G393:G1881 = "") * ('Raw Data'!F393:F1881="")), 'Raw Data'!G393:G1881, "")), "")), "N/A")</f>
        <v>0.00549277259</v>
      </c>
      <c r="F89" s="4">
        <f t="array" ref="F89">IFERROR(AVERAGE(IF(ISNUMBER('Raw Data'!F219:F226) + ISNUMBER('Raw Data'!G219:G226),IF((('Raw Data'!F219:F226 &lt; 'Raw Data'!G219:G226) * NOT('Raw Data'!F219:F226 = "")) + (NOT('Raw Data'!F219:F226 = "") * ('Raw Data'!G219:G226="")), 'Raw Data'!G219:G226, IF(('Raw Data'!G219:G226 &lt; 'Raw Data'!F219:F226) * NOT('Raw Data'!G219:G226 = "") + (NOT('Raw Data'!G219:G226 = "") * ('Raw Data'!F219:F226="")), 'Raw Data'!F219:F226, "")), "")), "N/A")</f>
        <v>0.01188988095</v>
      </c>
      <c r="G89" s="4">
        <f>IFERROR(AVERAGE('Raw Data'!H219:H226), "N/A")</f>
        <v>0.0133521412</v>
      </c>
      <c r="H89" s="4">
        <f>IFERROR(AVERAGE('Raw Data'!I219:I226), "N/A")</f>
        <v>0.01726707176</v>
      </c>
      <c r="I89" s="4">
        <f>IFERROR(AVERAGE('Raw Data'!J219:J226), "N/A")</f>
        <v>0.01909722222</v>
      </c>
      <c r="J89" s="2"/>
      <c r="K89" s="4"/>
      <c r="L89" s="4">
        <f>AVERAGE('Raw Data'!B219:B226)</f>
        <v>0.02186487269</v>
      </c>
      <c r="M89" s="20"/>
      <c r="N89" s="21">
        <f> SUM('Raw Data'!M219:M226)/ SUM('Raw Data'!N219:N226)</f>
        <v>0.5299145299</v>
      </c>
      <c r="O89" s="22">
        <f> SUM('Raw Data'!R219:R226)/ SUM('Raw Data'!S219:S226)</f>
        <v>0.1617647059</v>
      </c>
      <c r="P89" s="30"/>
    </row>
    <row r="90">
      <c r="A90" s="47" t="s">
        <v>42</v>
      </c>
      <c r="B90" s="30"/>
      <c r="C90" s="30"/>
      <c r="D90" s="30"/>
      <c r="E90" s="30"/>
      <c r="F90" s="30"/>
      <c r="G90" s="30"/>
      <c r="H90" s="30"/>
      <c r="I90" s="30"/>
      <c r="J90" s="2"/>
      <c r="K90" s="13"/>
      <c r="L90" s="30"/>
      <c r="M90" s="30"/>
      <c r="N90" s="30"/>
      <c r="O90" s="30"/>
      <c r="P90" s="30"/>
    </row>
    <row r="91">
      <c r="A91" s="12">
        <f>MIN('Raw Data'!A227:A247)</f>
        <v>44703.51286</v>
      </c>
      <c r="B91" s="30" t="s">
        <v>14</v>
      </c>
      <c r="C91" s="30" t="s">
        <v>15</v>
      </c>
      <c r="D91" s="30" t="s">
        <v>16</v>
      </c>
      <c r="E91" s="30" t="s">
        <v>17</v>
      </c>
      <c r="F91" s="30" t="s">
        <v>18</v>
      </c>
      <c r="G91" s="30" t="s">
        <v>19</v>
      </c>
      <c r="H91" s="30" t="s">
        <v>20</v>
      </c>
      <c r="I91" s="30" t="s">
        <v>21</v>
      </c>
      <c r="J91" s="2"/>
      <c r="K91" s="13"/>
      <c r="L91" s="30" t="s">
        <v>22</v>
      </c>
      <c r="M91" s="38" t="s">
        <v>23</v>
      </c>
      <c r="N91" s="45" t="s">
        <v>24</v>
      </c>
      <c r="O91" s="30" t="s">
        <v>25</v>
      </c>
      <c r="P91" s="30"/>
    </row>
    <row r="92">
      <c r="A92" s="46" t="s">
        <v>26</v>
      </c>
      <c r="B92" s="17">
        <f>COUNT('Raw Data'!C380:C1881)</f>
        <v>602</v>
      </c>
      <c r="C92" s="17">
        <f>COUNT('Raw Data'!D380:D1881)</f>
        <v>586</v>
      </c>
      <c r="D92" s="17">
        <f>COUNT('Raw Data'!E380:E1881)</f>
        <v>600</v>
      </c>
      <c r="E92" s="17">
        <f t="array" ref="E92">SUM(IF((NOT('Raw Data'!F380:F1881 = "") * 1) + (NOT('Raw Data'!G380:G1881 = "") * 1) &gt; 0, 1, 0))</f>
        <v>602</v>
      </c>
      <c r="F92" s="17">
        <f t="array" ref="F92">SUM(IF((NOT('Raw Data'!F380:F1881 = "") * 1) + (NOT('Raw Data'!G380:G1881 = "") * 1) &gt; 1, 1, 0))</f>
        <v>573</v>
      </c>
      <c r="G92" s="17">
        <f>COUNT('Raw Data'!H227:H247)</f>
        <v>21</v>
      </c>
      <c r="H92" s="17">
        <f>COUNT('Raw Data'!I227:I247)</f>
        <v>21</v>
      </c>
      <c r="I92" s="17">
        <f>COUNT('Raw Data'!J227:J247)</f>
        <v>21</v>
      </c>
      <c r="J92" s="2"/>
      <c r="K92" s="17"/>
      <c r="L92" s="17">
        <f>COUNT('Raw Data'!B227:B247)</f>
        <v>21</v>
      </c>
      <c r="M92" s="18">
        <f>SUM('Raw Data'!B227:B247) + (COUNT('Raw Data'!B227:B247) * $O$1)</f>
        <v>0.4299509716</v>
      </c>
      <c r="N92" s="19" t="str">
        <f>CONCAT(CONCAT(SUM('Raw Data'!M227:M247), "/"), SUM('Raw Data'!N227:N247))</f>
        <v>191/342</v>
      </c>
      <c r="O92" s="1" t="str">
        <f>CONCAT(CONCAT(SUM('Raw Data'!R227:R247), "/"), SUM('Raw Data'!S227:S247))</f>
        <v>38/462</v>
      </c>
      <c r="P92" s="30"/>
    </row>
    <row r="93">
      <c r="A93" s="46" t="s">
        <v>27</v>
      </c>
      <c r="B93" s="4">
        <f>IFERROR(AVERAGE('Raw Data'!C380:C1881), "N/A")</f>
        <v>0.0004119947398</v>
      </c>
      <c r="C93" s="4">
        <f>IFERROR(AVERAGE('Raw Data'!D380:D1881), "N/A")</f>
        <v>0.002478254171</v>
      </c>
      <c r="D93" s="4">
        <f>IFERROR(AVERAGE('Raw Data'!E380:E1881), "N/A")</f>
        <v>0.003783468364</v>
      </c>
      <c r="E93" s="4">
        <f t="array" ref="E93">IFERROR(AVERAGE(IF(ISNUMBER('Raw Data'!F380:F1881) + ISNUMBER('Raw Data'!G380:G1881),IF((('Raw Data'!F380:F1881 &lt; 'Raw Data'!G380:G1881) * NOT('Raw Data'!F380:F1881="")) + (NOT('Raw Data'!F380:F1881= "") * ('Raw Data'!G380:G1881="")), 'Raw Data'!F380:F1881, IF(('Raw Data'!G380:G1881 &lt; 'Raw Data'!F380:F1881) * NOT('Raw Data'!G380:G1881= "") + (NOT('Raw Data'!G380:G1881 = "") * ('Raw Data'!F380:F1881="")), 'Raw Data'!G380:G1881, "")), "")), "N/A")</f>
        <v>0.005476305832</v>
      </c>
      <c r="F93" s="4">
        <f t="array" ref="F93">IFERROR(AVERAGE(IF(ISNUMBER('Raw Data'!F227:F247) + ISNUMBER('Raw Data'!G227:G247),IF((('Raw Data'!F227:F247 &lt; 'Raw Data'!G227:G247) * NOT('Raw Data'!F227:F247 = "")) + (NOT('Raw Data'!F227:F247 = "") * ('Raw Data'!G227:G247="")), 'Raw Data'!G227:G247, IF(('Raw Data'!G227:G247 &lt; 'Raw Data'!F227:F247) * NOT('Raw Data'!G227:G247 = "") + (NOT('Raw Data'!G227:G247 = "") * ('Raw Data'!F227:F247="")), 'Raw Data'!F227:F247, "")), "")), "N/A")</f>
        <v>0.0129194224</v>
      </c>
      <c r="G93" s="4">
        <f>IFERROR(AVERAGE('Raw Data'!H227:H247), "N/A")</f>
        <v>0.01473875661</v>
      </c>
      <c r="H93" s="4">
        <f>IFERROR(AVERAGE('Raw Data'!I227:I247), "N/A")</f>
        <v>0.0185372575</v>
      </c>
      <c r="I93" s="4">
        <f>IFERROR(AVERAGE('Raw Data'!J227:J247), "N/A")</f>
        <v>0.02025793651</v>
      </c>
      <c r="J93" s="2"/>
      <c r="K93" s="4"/>
      <c r="L93" s="4">
        <f>AVERAGE('Raw Data'!B227:B247)</f>
        <v>0.02016479277</v>
      </c>
      <c r="M93" s="20"/>
      <c r="N93" s="21">
        <f> SUM('Raw Data'!M227:M247)/ SUM('Raw Data'!N227:N247)</f>
        <v>0.5584795322</v>
      </c>
      <c r="O93" s="22">
        <f> SUM('Raw Data'!R227:R247)/ SUM('Raw Data'!S227:S247)</f>
        <v>0.08225108225</v>
      </c>
      <c r="P93" s="30"/>
    </row>
    <row r="94">
      <c r="A94" s="47" t="s">
        <v>42</v>
      </c>
      <c r="B94" s="30"/>
      <c r="C94" s="30"/>
      <c r="D94" s="30"/>
      <c r="E94" s="30"/>
      <c r="F94" s="30"/>
      <c r="G94" s="30"/>
      <c r="H94" s="30"/>
      <c r="I94" s="30"/>
      <c r="J94" s="2"/>
      <c r="K94" s="13"/>
      <c r="L94" s="30"/>
      <c r="M94" s="30"/>
      <c r="N94" s="30"/>
      <c r="O94" s="30"/>
      <c r="P94" s="30"/>
    </row>
    <row r="95">
      <c r="A95" s="12">
        <f>MIN('Raw Data'!A248:A251)</f>
        <v>44701.83457</v>
      </c>
      <c r="B95" s="30" t="s">
        <v>14</v>
      </c>
      <c r="C95" s="30" t="s">
        <v>15</v>
      </c>
      <c r="D95" s="30" t="s">
        <v>16</v>
      </c>
      <c r="E95" s="30" t="s">
        <v>17</v>
      </c>
      <c r="F95" s="30" t="s">
        <v>18</v>
      </c>
      <c r="G95" s="30" t="s">
        <v>19</v>
      </c>
      <c r="H95" s="30" t="s">
        <v>20</v>
      </c>
      <c r="I95" s="30" t="s">
        <v>21</v>
      </c>
      <c r="J95" s="2"/>
      <c r="K95" s="13"/>
      <c r="L95" s="30" t="s">
        <v>22</v>
      </c>
      <c r="M95" s="38" t="s">
        <v>23</v>
      </c>
      <c r="N95" s="45" t="s">
        <v>24</v>
      </c>
      <c r="O95" s="30" t="s">
        <v>25</v>
      </c>
      <c r="P95" s="30"/>
    </row>
    <row r="96">
      <c r="A96" s="46" t="s">
        <v>26</v>
      </c>
      <c r="B96" s="17">
        <f>COUNT('Raw Data'!C397:C1881)</f>
        <v>585</v>
      </c>
      <c r="C96" s="17">
        <f>COUNT('Raw Data'!D397:D1881)</f>
        <v>570</v>
      </c>
      <c r="D96" s="17">
        <f>COUNT('Raw Data'!E397:E1881)</f>
        <v>583</v>
      </c>
      <c r="E96" s="17">
        <f t="array" ref="E96">SUM(IF((NOT('Raw Data'!F397:F1881 = "") * 1) + (NOT('Raw Data'!G397:G1881 = "") * 1) &gt; 0, 1, 0))</f>
        <v>585</v>
      </c>
      <c r="F96" s="17">
        <f t="array" ref="F96">SUM(IF((NOT('Raw Data'!F397:F1881 = "") * 1) + (NOT('Raw Data'!G397:G1881 = "") * 1) &gt; 1, 1, 0))</f>
        <v>557</v>
      </c>
      <c r="G96" s="17">
        <f>COUNT('Raw Data'!H248:H251)</f>
        <v>4</v>
      </c>
      <c r="H96" s="17">
        <f>COUNT('Raw Data'!I248:I251)</f>
        <v>4</v>
      </c>
      <c r="I96" s="17">
        <f>COUNT('Raw Data'!J248:J251)</f>
        <v>4</v>
      </c>
      <c r="J96" s="2"/>
      <c r="K96" s="17"/>
      <c r="L96" s="17">
        <f>COUNT('Raw Data'!B248:B251)</f>
        <v>4</v>
      </c>
      <c r="M96" s="18">
        <f>SUM('Raw Data'!B248:B251) + (COUNT('Raw Data'!B248:B251) * $O$1)</f>
        <v>0.09018301135</v>
      </c>
      <c r="N96" s="19" t="str">
        <f>CONCAT(CONCAT(SUM('Raw Data'!M248:M251), "/"), SUM('Raw Data'!N248:N251))</f>
        <v>35/55</v>
      </c>
      <c r="O96" s="1" t="str">
        <f>CONCAT(CONCAT(SUM('Raw Data'!R248:R251), "/"), SUM('Raw Data'!S248:S251))</f>
        <v>3/23</v>
      </c>
      <c r="P96" s="30"/>
    </row>
    <row r="97">
      <c r="A97" s="46" t="s">
        <v>27</v>
      </c>
      <c r="B97" s="4">
        <f>IFERROR(AVERAGE('Raw Data'!C397:C1881), "N/A")</f>
        <v>0.0004098607154</v>
      </c>
      <c r="C97" s="4">
        <f>IFERROR(AVERAGE('Raw Data'!D397:D1881), "N/A")</f>
        <v>0.002487187297</v>
      </c>
      <c r="D97" s="4">
        <f>IFERROR(AVERAGE('Raw Data'!E397:E1881), "N/A")</f>
        <v>0.003798718315</v>
      </c>
      <c r="E97" s="4">
        <f t="array" ref="E97">IFERROR(AVERAGE(IF(ISNUMBER('Raw Data'!F397:F1881) + ISNUMBER('Raw Data'!G397:G1881),IF((('Raw Data'!F397:F1881 &lt; 'Raw Data'!G397:G1881) * NOT('Raw Data'!F397:F1881="")) + (NOT('Raw Data'!F397:F1881= "") * ('Raw Data'!G397:G1881="")), 'Raw Data'!F397:F1881, IF(('Raw Data'!G397:G1881 &lt; 'Raw Data'!F397:F1881) * NOT('Raw Data'!G397:G1881= "") + (NOT('Raw Data'!G397:G1881 = "") * ('Raw Data'!F397:F1881="")), 'Raw Data'!G397:G1881, "")), "")), "N/A")</f>
        <v>0.005493787591</v>
      </c>
      <c r="F97" s="4">
        <f t="array" ref="F97">IFERROR(AVERAGE(IF(ISNUMBER('Raw Data'!F248:F251) + ISNUMBER('Raw Data'!G248:G251),IF((('Raw Data'!F248:F251 &lt; 'Raw Data'!G248:G251) * NOT('Raw Data'!F248:F251 = "")) + (NOT('Raw Data'!F248:F251 = "") * ('Raw Data'!G248:G251="")), 'Raw Data'!G248:G251, IF(('Raw Data'!G248:G251 &lt; 'Raw Data'!F248:F251) * NOT('Raw Data'!G248:G251 = "") + (NOT('Raw Data'!G248:G251 = "") * ('Raw Data'!F248:F251="")), 'Raw Data'!F248:F251, "")), "")), "N/A")</f>
        <v>0.00921875</v>
      </c>
      <c r="G97" s="4">
        <f>IFERROR(AVERAGE('Raw Data'!H248:H251), "N/A")</f>
        <v>0.01265046296</v>
      </c>
      <c r="H97" s="4">
        <f>IFERROR(AVERAGE('Raw Data'!I248:I251), "N/A")</f>
        <v>0.01647280093</v>
      </c>
      <c r="I97" s="4">
        <f>IFERROR(AVERAGE('Raw Data'!J248:J251), "N/A")</f>
        <v>0.01951388889</v>
      </c>
      <c r="J97" s="2"/>
      <c r="K97" s="4"/>
      <c r="L97" s="4">
        <f>AVERAGE('Raw Data'!B248:B251)</f>
        <v>0.02223668981</v>
      </c>
      <c r="M97" s="20"/>
      <c r="N97" s="21">
        <f> SUM('Raw Data'!M248:M251)/ SUM('Raw Data'!N248:N251)</f>
        <v>0.6363636364</v>
      </c>
      <c r="O97" s="22">
        <f> SUM('Raw Data'!R248:R251)/ SUM('Raw Data'!S248:S251)</f>
        <v>0.1304347826</v>
      </c>
      <c r="P97" s="30"/>
    </row>
    <row r="98">
      <c r="A98" s="47" t="s">
        <v>42</v>
      </c>
      <c r="B98" s="30"/>
      <c r="C98" s="30"/>
      <c r="D98" s="30"/>
      <c r="E98" s="30"/>
      <c r="F98" s="30"/>
      <c r="G98" s="30"/>
      <c r="H98" s="30"/>
      <c r="I98" s="30"/>
      <c r="J98" s="2"/>
      <c r="K98" s="13"/>
      <c r="L98" s="30"/>
      <c r="M98" s="30"/>
      <c r="N98" s="30"/>
      <c r="O98" s="30"/>
      <c r="P98" s="30"/>
    </row>
    <row r="99">
      <c r="A99" s="12">
        <f>MIN('Raw Data'!A252:A273)</f>
        <v>44700.03344</v>
      </c>
      <c r="B99" s="30" t="s">
        <v>14</v>
      </c>
      <c r="C99" s="30" t="s">
        <v>15</v>
      </c>
      <c r="D99" s="30" t="s">
        <v>16</v>
      </c>
      <c r="E99" s="30" t="s">
        <v>17</v>
      </c>
      <c r="F99" s="30" t="s">
        <v>18</v>
      </c>
      <c r="G99" s="30" t="s">
        <v>19</v>
      </c>
      <c r="H99" s="30" t="s">
        <v>20</v>
      </c>
      <c r="I99" s="30" t="s">
        <v>21</v>
      </c>
      <c r="J99" s="2"/>
      <c r="K99" s="13"/>
      <c r="L99" s="30" t="s">
        <v>22</v>
      </c>
      <c r="M99" s="38" t="s">
        <v>23</v>
      </c>
      <c r="N99" s="45" t="s">
        <v>24</v>
      </c>
      <c r="O99" s="30" t="s">
        <v>25</v>
      </c>
      <c r="P99" s="30"/>
    </row>
    <row r="100">
      <c r="A100" s="46" t="s">
        <v>26</v>
      </c>
      <c r="B100" s="17">
        <f>COUNT('Raw Data'!C379:C1881)</f>
        <v>603</v>
      </c>
      <c r="C100" s="17">
        <f>COUNT('Raw Data'!D379:D1881)</f>
        <v>587</v>
      </c>
      <c r="D100" s="17">
        <f>COUNT('Raw Data'!E379:E1881)</f>
        <v>601</v>
      </c>
      <c r="E100" s="17">
        <f t="array" ref="E100">SUM(IF((NOT('Raw Data'!F379:F1881 = "") * 1) + (NOT('Raw Data'!G379:G1881 = "") * 1) &gt; 0, 1, 0))</f>
        <v>603</v>
      </c>
      <c r="F100" s="17">
        <f t="array" ref="F100">SUM(IF((NOT('Raw Data'!F379:F1881 = "") * 1) + (NOT('Raw Data'!G379:G1881 = "") * 1) &gt; 1, 1, 0))</f>
        <v>574</v>
      </c>
      <c r="G100" s="17">
        <f>COUNT('Raw Data'!H252:H273)</f>
        <v>22</v>
      </c>
      <c r="H100" s="17">
        <f>COUNT('Raw Data'!I252:I273)</f>
        <v>22</v>
      </c>
      <c r="I100" s="17">
        <f>COUNT('Raw Data'!J252:J273)</f>
        <v>22</v>
      </c>
      <c r="J100" s="2"/>
      <c r="K100" s="17"/>
      <c r="L100" s="17">
        <f>COUNT('Raw Data'!B252:B273)</f>
        <v>22</v>
      </c>
      <c r="M100" s="18">
        <f>SUM('Raw Data'!B252:B273) + (COUNT('Raw Data'!B252:B273) * $O$1)</f>
        <v>0.4773317939</v>
      </c>
      <c r="N100" s="19" t="str">
        <f>CONCAT(CONCAT(SUM('Raw Data'!M252:M273), "/"), SUM('Raw Data'!N252:N273))</f>
        <v>199/383</v>
      </c>
      <c r="O100" s="1" t="str">
        <f>CONCAT(CONCAT(SUM('Raw Data'!R252:R273), "/"), SUM('Raw Data'!S252:S273))</f>
        <v>22/353</v>
      </c>
      <c r="P100" s="30"/>
    </row>
    <row r="101">
      <c r="A101" s="46" t="s">
        <v>27</v>
      </c>
      <c r="B101" s="4">
        <f>IFERROR(AVERAGE('Raw Data'!C379:C1881), "N/A")</f>
        <v>0.0004122328174</v>
      </c>
      <c r="C101" s="4">
        <f>IFERROR(AVERAGE('Raw Data'!D379:D1881), "N/A")</f>
        <v>0.00247738422</v>
      </c>
      <c r="D101" s="4">
        <f>IFERROR(AVERAGE('Raw Data'!E379:E1881), "N/A")</f>
        <v>0.003781506132</v>
      </c>
      <c r="E101" s="4">
        <f t="array" ref="E101">IFERROR(AVERAGE(IF(ISNUMBER('Raw Data'!F379:F1881) + ISNUMBER('Raw Data'!G379:G1881),IF((('Raw Data'!F379:F1881 &lt; 'Raw Data'!G379:G1881) * NOT('Raw Data'!F379:F1881="")) + (NOT('Raw Data'!F379:F1881= "") * ('Raw Data'!G379:G1881="")), 'Raw Data'!F379:F1881, IF(('Raw Data'!G379:G1881 &lt; 'Raw Data'!F379:F1881) * NOT('Raw Data'!G379:G1881= "") + (NOT('Raw Data'!G379:G1881 = "") * ('Raw Data'!F379:F1881="")), 'Raw Data'!G379:G1881, "")), "")), "N/A")</f>
        <v>0.005472406486</v>
      </c>
      <c r="F101" s="4">
        <f t="array" ref="F101">IFERROR(AVERAGE(IF(ISNUMBER('Raw Data'!F252:F273) + ISNUMBER('Raw Data'!G252:G273),IF((('Raw Data'!F252:F273 &lt; 'Raw Data'!G252:G273) * NOT('Raw Data'!F252:F273 = "")) + (NOT('Raw Data'!F252:F273 = "") * ('Raw Data'!G252:G273="")), 'Raw Data'!G252:G273, IF(('Raw Data'!G252:G273 &lt; 'Raw Data'!F252:F273) * NOT('Raw Data'!G252:G273 = "") + (NOT('Raw Data'!G252:G273 = "") * ('Raw Data'!F252:F273="")), 'Raw Data'!F252:F273, "")), "")), "N/A")</f>
        <v>0.01124158249</v>
      </c>
      <c r="G101" s="4">
        <f>IFERROR(AVERAGE('Raw Data'!H252:H273), "N/A")</f>
        <v>0.0130145202</v>
      </c>
      <c r="H101" s="4">
        <f>IFERROR(AVERAGE('Raw Data'!I252:I273), "N/A")</f>
        <v>0.01637941919</v>
      </c>
      <c r="I101" s="4">
        <f>IFERROR(AVERAGE('Raw Data'!J252:J273), "N/A")</f>
        <v>0.01734427609</v>
      </c>
      <c r="J101" s="2"/>
      <c r="K101" s="4"/>
      <c r="L101" s="4">
        <f>AVERAGE('Raw Data'!B252:B273)</f>
        <v>0.0213878367</v>
      </c>
      <c r="M101" s="20"/>
      <c r="N101" s="21">
        <f> SUM('Raw Data'!M252:M273)/ SUM('Raw Data'!N252:N273)</f>
        <v>0.5195822454</v>
      </c>
      <c r="O101" s="22">
        <f> SUM('Raw Data'!R252:R273)/ SUM('Raw Data'!S252:S273)</f>
        <v>0.06232294618</v>
      </c>
      <c r="P101" s="30"/>
    </row>
    <row r="102">
      <c r="A102" s="47" t="s">
        <v>42</v>
      </c>
      <c r="B102" s="30"/>
      <c r="C102" s="30"/>
      <c r="D102" s="30"/>
      <c r="E102" s="30"/>
      <c r="F102" s="30"/>
      <c r="G102" s="30"/>
      <c r="H102" s="30"/>
      <c r="I102" s="30"/>
      <c r="J102" s="2"/>
      <c r="K102" s="13"/>
      <c r="L102" s="30"/>
      <c r="M102" s="30"/>
      <c r="N102" s="30"/>
      <c r="O102" s="30"/>
      <c r="P102" s="30"/>
    </row>
    <row r="103">
      <c r="A103" s="12">
        <f>MIN('Raw Data'!A274:A275)</f>
        <v>44699.94082</v>
      </c>
      <c r="B103" s="30" t="s">
        <v>14</v>
      </c>
      <c r="C103" s="30" t="s">
        <v>15</v>
      </c>
      <c r="D103" s="30" t="s">
        <v>16</v>
      </c>
      <c r="E103" s="30" t="s">
        <v>17</v>
      </c>
      <c r="F103" s="30" t="s">
        <v>18</v>
      </c>
      <c r="G103" s="30" t="s">
        <v>19</v>
      </c>
      <c r="H103" s="30" t="s">
        <v>20</v>
      </c>
      <c r="I103" s="30" t="s">
        <v>21</v>
      </c>
      <c r="J103" s="2"/>
      <c r="K103" s="13"/>
      <c r="L103" s="30" t="s">
        <v>22</v>
      </c>
      <c r="M103" s="38" t="s">
        <v>23</v>
      </c>
      <c r="N103" s="45" t="s">
        <v>24</v>
      </c>
      <c r="O103" s="30" t="s">
        <v>25</v>
      </c>
      <c r="P103" s="30"/>
    </row>
    <row r="104">
      <c r="A104" s="46" t="s">
        <v>26</v>
      </c>
      <c r="B104" s="17">
        <f>COUNT('Raw Data'!C399:C1881)</f>
        <v>583</v>
      </c>
      <c r="C104" s="17">
        <f>COUNT('Raw Data'!D399:D1881)</f>
        <v>568</v>
      </c>
      <c r="D104" s="17">
        <f>COUNT('Raw Data'!E399:E1881)</f>
        <v>581</v>
      </c>
      <c r="E104" s="17">
        <f t="array" ref="E104">SUM(IF((NOT('Raw Data'!F399:F1881 = "") * 1) + (NOT('Raw Data'!G399:G1881 = "") * 1) &gt; 0, 1, 0))</f>
        <v>583</v>
      </c>
      <c r="F104" s="17">
        <f t="array" ref="F104">SUM(IF((NOT('Raw Data'!F399:F1881 = "") * 1) + (NOT('Raw Data'!G399:G1881 = "") * 1) &gt; 1, 1, 0))</f>
        <v>556</v>
      </c>
      <c r="G104" s="17">
        <f>COUNT('Raw Data'!H274:H275)</f>
        <v>2</v>
      </c>
      <c r="H104" s="17">
        <f>COUNT('Raw Data'!I274:I275)</f>
        <v>2</v>
      </c>
      <c r="I104" s="17">
        <f>COUNT('Raw Data'!J274:J275)</f>
        <v>2</v>
      </c>
      <c r="J104" s="2"/>
      <c r="K104" s="17"/>
      <c r="L104" s="17">
        <f>COUNT('Raw Data'!B274:B275)</f>
        <v>2</v>
      </c>
      <c r="M104" s="18">
        <f>SUM('Raw Data'!B274:B275) + (COUNT('Raw Data'!B274:B275) * $O$1)</f>
        <v>0.03880099642</v>
      </c>
      <c r="N104" s="19" t="str">
        <f>CONCAT(CONCAT(SUM('Raw Data'!M274:M275), "/"), SUM('Raw Data'!N274:N275))</f>
        <v>16/24</v>
      </c>
      <c r="O104" s="1" t="str">
        <f>CONCAT(CONCAT(SUM('Raw Data'!R274:R275), "/"), SUM('Raw Data'!S274:S275))</f>
        <v>2/36</v>
      </c>
      <c r="P104" s="30"/>
    </row>
    <row r="105">
      <c r="A105" s="46" t="s">
        <v>27</v>
      </c>
      <c r="B105" s="4">
        <f>IFERROR(AVERAGE('Raw Data'!C399:C1881), "N/A")</f>
        <v>0.0004095395782</v>
      </c>
      <c r="C105" s="4">
        <f>IFERROR(AVERAGE('Raw Data'!D399:D1881), "N/A")</f>
        <v>0.002490524746</v>
      </c>
      <c r="D105" s="4">
        <f>IFERROR(AVERAGE('Raw Data'!E399:E1881), "N/A")</f>
        <v>0.00378739163</v>
      </c>
      <c r="E105" s="4">
        <f t="array" ref="E105">IFERROR(AVERAGE(IF(ISNUMBER('Raw Data'!F399:F1881) + ISNUMBER('Raw Data'!G399:G1881),IF((('Raw Data'!F399:F1881 &lt; 'Raw Data'!G399:G1881) * NOT('Raw Data'!F399:F1881="")) + (NOT('Raw Data'!F399:F1881= "") * ('Raw Data'!G399:G1881="")), 'Raw Data'!F399:F1881, IF(('Raw Data'!G399:G1881 &lt; 'Raw Data'!F399:F1881) * NOT('Raw Data'!G399:G1881= "") + (NOT('Raw Data'!G399:G1881 = "") * ('Raw Data'!F399:F1881="")), 'Raw Data'!G399:G1881, "")), "")), "N/A")</f>
        <v>0.005486369195</v>
      </c>
      <c r="F105" s="4">
        <f t="array" ref="F105">IFERROR(AVERAGE(IF(ISNUMBER('Raw Data'!F274:F275) + ISNUMBER('Raw Data'!G274:G275),IF((('Raw Data'!F274:F275 &lt; 'Raw Data'!G274:G275) * NOT('Raw Data'!F274:F275 = "")) + (NOT('Raw Data'!F274:F275 = "") * ('Raw Data'!G274:G275="")), 'Raw Data'!G274:G275, IF(('Raw Data'!G274:G275 &lt; 'Raw Data'!F274:F275) * NOT('Raw Data'!G274:G275 = "") + (NOT('Raw Data'!G274:G275 = "") * ('Raw Data'!F274:F275="")), 'Raw Data'!F274:F275, "")), "")), "N/A")</f>
        <v>0.01122685185</v>
      </c>
      <c r="G105" s="4">
        <f>IFERROR(AVERAGE('Raw Data'!H274:H275), "N/A")</f>
        <v>0.01316550926</v>
      </c>
      <c r="H105" s="4">
        <f>IFERROR(AVERAGE('Raw Data'!I274:I275), "N/A")</f>
        <v>0.01529513889</v>
      </c>
      <c r="I105" s="4">
        <f>IFERROR(AVERAGE('Raw Data'!J274:J275), "N/A")</f>
        <v>0.01595486111</v>
      </c>
      <c r="J105" s="2"/>
      <c r="K105" s="4"/>
      <c r="L105" s="4">
        <f>AVERAGE('Raw Data'!B274:B275)</f>
        <v>0.01909143519</v>
      </c>
      <c r="M105" s="20"/>
      <c r="N105" s="21">
        <f> SUM('Raw Data'!M274:M275)/ SUM('Raw Data'!N274:N275)</f>
        <v>0.6666666667</v>
      </c>
      <c r="O105" s="22">
        <f> SUM('Raw Data'!R274:R275)/ SUM('Raw Data'!S274:S275)</f>
        <v>0.05555555556</v>
      </c>
      <c r="P105" s="30"/>
    </row>
    <row r="106">
      <c r="A106" s="47" t="s">
        <v>42</v>
      </c>
      <c r="B106" s="30"/>
      <c r="C106" s="30"/>
      <c r="D106" s="30"/>
      <c r="E106" s="30"/>
      <c r="F106" s="30"/>
      <c r="G106" s="30"/>
      <c r="H106" s="30"/>
      <c r="I106" s="30"/>
      <c r="J106" s="2"/>
      <c r="K106" s="13"/>
      <c r="L106" s="30"/>
      <c r="M106" s="30"/>
      <c r="N106" s="30"/>
      <c r="O106" s="30"/>
      <c r="P106" s="30"/>
    </row>
    <row r="107">
      <c r="A107" s="12">
        <f>MIN('Raw Data'!A276:A280)</f>
        <v>44698.92868</v>
      </c>
      <c r="B107" s="30" t="s">
        <v>14</v>
      </c>
      <c r="C107" s="30" t="s">
        <v>15</v>
      </c>
      <c r="D107" s="30" t="s">
        <v>16</v>
      </c>
      <c r="E107" s="30" t="s">
        <v>17</v>
      </c>
      <c r="F107" s="30" t="s">
        <v>18</v>
      </c>
      <c r="G107" s="30" t="s">
        <v>19</v>
      </c>
      <c r="H107" s="30" t="s">
        <v>20</v>
      </c>
      <c r="I107" s="30" t="s">
        <v>21</v>
      </c>
      <c r="J107" s="2"/>
      <c r="K107" s="13"/>
      <c r="L107" s="30" t="s">
        <v>22</v>
      </c>
      <c r="M107" s="38" t="s">
        <v>23</v>
      </c>
      <c r="N107" s="45" t="s">
        <v>24</v>
      </c>
      <c r="O107" s="30" t="s">
        <v>25</v>
      </c>
      <c r="P107" s="30"/>
    </row>
    <row r="108">
      <c r="A108" s="46" t="s">
        <v>26</v>
      </c>
      <c r="B108" s="17">
        <f>COUNT('Raw Data'!C396:C1881)</f>
        <v>586</v>
      </c>
      <c r="C108" s="17">
        <f>COUNT('Raw Data'!D396:D1881)</f>
        <v>571</v>
      </c>
      <c r="D108" s="17">
        <f>COUNT('Raw Data'!E396:E1881)</f>
        <v>584</v>
      </c>
      <c r="E108" s="17">
        <f t="array" ref="E108">SUM(IF((NOT('Raw Data'!F396:F1881 = "") * 1) + (NOT('Raw Data'!G396:G1881 = "") * 1) &gt; 0, 1, 0))</f>
        <v>586</v>
      </c>
      <c r="F108" s="17">
        <f t="array" ref="F108">SUM(IF((NOT('Raw Data'!F396:F1881 = "") * 1) + (NOT('Raw Data'!G396:G1881 = "") * 1) &gt; 1, 1, 0))</f>
        <v>558</v>
      </c>
      <c r="G108" s="17">
        <f>COUNT('Raw Data'!H276:H280)</f>
        <v>5</v>
      </c>
      <c r="H108" s="17">
        <f>COUNT('Raw Data'!I276:I280)</f>
        <v>5</v>
      </c>
      <c r="I108" s="17">
        <f>COUNT('Raw Data'!J276:J280)</f>
        <v>5</v>
      </c>
      <c r="J108" s="2"/>
      <c r="K108" s="17"/>
      <c r="L108" s="17">
        <f>COUNT('Raw Data'!B276:B280)</f>
        <v>5</v>
      </c>
      <c r="M108" s="18">
        <f>SUM('Raw Data'!B276:B280) + (COUNT('Raw Data'!B276:B280) * $O$1)</f>
        <v>0.1125175373</v>
      </c>
      <c r="N108" s="19" t="str">
        <f>CONCAT(CONCAT(SUM('Raw Data'!M276:M280), "/"), SUM('Raw Data'!N276:N280))</f>
        <v>41/77</v>
      </c>
      <c r="O108" s="1" t="str">
        <f>CONCAT(CONCAT(SUM('Raw Data'!R276:R280), "/"), SUM('Raw Data'!S276:S280))</f>
        <v>7/78</v>
      </c>
      <c r="P108" s="30"/>
    </row>
    <row r="109">
      <c r="A109" s="46" t="s">
        <v>27</v>
      </c>
      <c r="B109" s="4">
        <f>IFERROR(AVERAGE('Raw Data'!C396:C1881), "N/A")</f>
        <v>0.0004099710846</v>
      </c>
      <c r="C109" s="4">
        <f>IFERROR(AVERAGE('Raw Data'!D396:D1881), "N/A")</f>
        <v>0.002483865214</v>
      </c>
      <c r="D109" s="4">
        <f>IFERROR(AVERAGE('Raw Data'!E396:E1881), "N/A")</f>
        <v>0.003795166635</v>
      </c>
      <c r="E109" s="4">
        <f t="array" ref="E109">IFERROR(AVERAGE(IF(ISNUMBER('Raw Data'!F396:F1881) + ISNUMBER('Raw Data'!G396:G1881),IF((('Raw Data'!F396:F1881 &lt; 'Raw Data'!G396:G1881) * NOT('Raw Data'!F396:F1881="")) + (NOT('Raw Data'!F396:F1881= "") * ('Raw Data'!G396:G1881="")), 'Raw Data'!F396:F1881, IF(('Raw Data'!G396:G1881 &lt; 'Raw Data'!F396:F1881) * NOT('Raw Data'!G396:G1881= "") + (NOT('Raw Data'!G396:G1881 = "") * ('Raw Data'!F396:F1881="")), 'Raw Data'!G396:G1881, "")), "")), "N/A")</f>
        <v>0.005488579984</v>
      </c>
      <c r="F109" s="4">
        <f t="array" ref="F109">IFERROR(AVERAGE(IF(ISNUMBER('Raw Data'!F276:F280) + ISNUMBER('Raw Data'!G276:G280),IF((('Raw Data'!F276:F280 &lt; 'Raw Data'!G276:G280) * NOT('Raw Data'!F276:F280 = "")) + (NOT('Raw Data'!F276:F280 = "") * ('Raw Data'!G276:G280="")), 'Raw Data'!G276:G280, IF(('Raw Data'!G276:G280 &lt; 'Raw Data'!F276:F280) * NOT('Raw Data'!G276:G280 = "") + (NOT('Raw Data'!G276:G280 = "") * ('Raw Data'!F276:F280="")), 'Raw Data'!F276:F280, "")), "")), "N/A")</f>
        <v>0.01047222222</v>
      </c>
      <c r="G109" s="4">
        <f>IFERROR(AVERAGE('Raw Data'!H276:H280), "N/A")</f>
        <v>0.01478472222</v>
      </c>
      <c r="H109" s="4">
        <f>IFERROR(AVERAGE('Raw Data'!I276:I280), "N/A")</f>
        <v>0.01831944444</v>
      </c>
      <c r="I109" s="4">
        <f>IFERROR(AVERAGE('Raw Data'!J276:J280), "N/A")</f>
        <v>0.01940740741</v>
      </c>
      <c r="J109" s="2"/>
      <c r="K109" s="4"/>
      <c r="L109" s="4">
        <f>AVERAGE('Raw Data'!B276:B280)</f>
        <v>0.02219444444</v>
      </c>
      <c r="M109" s="20"/>
      <c r="N109" s="21">
        <f> SUM('Raw Data'!M276:M280)/ SUM('Raw Data'!N276:N280)</f>
        <v>0.5324675325</v>
      </c>
      <c r="O109" s="22">
        <f> SUM('Raw Data'!R276:R280)/ SUM('Raw Data'!S276:S280)</f>
        <v>0.08974358974</v>
      </c>
      <c r="P109" s="30"/>
    </row>
    <row r="110">
      <c r="A110" s="47" t="s">
        <v>42</v>
      </c>
      <c r="B110" s="30"/>
      <c r="C110" s="30"/>
      <c r="D110" s="30"/>
      <c r="E110" s="30"/>
      <c r="F110" s="30"/>
      <c r="G110" s="30"/>
      <c r="H110" s="30"/>
      <c r="I110" s="30"/>
      <c r="J110" s="2"/>
      <c r="K110" s="13"/>
      <c r="L110" s="30"/>
      <c r="M110" s="30"/>
      <c r="N110" s="30"/>
      <c r="O110" s="30"/>
      <c r="P110" s="30"/>
    </row>
    <row r="111">
      <c r="A111" s="12">
        <f>MIN('Raw Data'!A281:A295)</f>
        <v>44693.9993</v>
      </c>
      <c r="B111" s="30" t="s">
        <v>14</v>
      </c>
      <c r="C111" s="30" t="s">
        <v>15</v>
      </c>
      <c r="D111" s="30" t="s">
        <v>16</v>
      </c>
      <c r="E111" s="30" t="s">
        <v>17</v>
      </c>
      <c r="F111" s="30" t="s">
        <v>18</v>
      </c>
      <c r="G111" s="30" t="s">
        <v>19</v>
      </c>
      <c r="H111" s="30" t="s">
        <v>20</v>
      </c>
      <c r="I111" s="30" t="s">
        <v>21</v>
      </c>
      <c r="J111" s="2"/>
      <c r="K111" s="13"/>
      <c r="L111" s="30" t="s">
        <v>22</v>
      </c>
      <c r="M111" s="38" t="s">
        <v>23</v>
      </c>
      <c r="N111" s="45" t="s">
        <v>24</v>
      </c>
      <c r="O111" s="30" t="s">
        <v>25</v>
      </c>
      <c r="P111" s="30"/>
    </row>
    <row r="112">
      <c r="A112" s="46" t="s">
        <v>26</v>
      </c>
      <c r="B112" s="17">
        <f>COUNT('Raw Data'!C384:C1881)</f>
        <v>598</v>
      </c>
      <c r="C112" s="17">
        <f>COUNT('Raw Data'!D384:D1881)</f>
        <v>582</v>
      </c>
      <c r="D112" s="17">
        <f>COUNT('Raw Data'!E384:E1881)</f>
        <v>596</v>
      </c>
      <c r="E112" s="17">
        <f t="array" ref="E112">SUM(IF((NOT('Raw Data'!F384:F1881 = "") * 1) + (NOT('Raw Data'!G384:G1881 = "") * 1) &gt; 0, 1, 0))</f>
        <v>598</v>
      </c>
      <c r="F112" s="17">
        <f t="array" ref="F112">SUM(IF((NOT('Raw Data'!F384:F1881 = "") * 1) + (NOT('Raw Data'!G384:G1881 = "") * 1) &gt; 1, 1, 0))</f>
        <v>569</v>
      </c>
      <c r="G112" s="17">
        <f>COUNT('Raw Data'!H281:H295)</f>
        <v>15</v>
      </c>
      <c r="H112" s="17">
        <f>COUNT('Raw Data'!I281:I295)</f>
        <v>15</v>
      </c>
      <c r="I112" s="17">
        <f>COUNT('Raw Data'!J281:J295)</f>
        <v>15</v>
      </c>
      <c r="J112" s="2"/>
      <c r="K112" s="17"/>
      <c r="L112" s="17">
        <f>COUNT('Raw Data'!B281:B295)</f>
        <v>15</v>
      </c>
      <c r="M112" s="18">
        <f>SUM('Raw Data'!B281:B295) + (COUNT('Raw Data'!B281:B295) * $O$1)</f>
        <v>0.3215572416</v>
      </c>
      <c r="N112" s="19" t="str">
        <f>CONCAT(CONCAT(SUM('Raw Data'!M281:M295), "/"), SUM('Raw Data'!N281:N295))</f>
        <v>134/267</v>
      </c>
      <c r="O112" s="1" t="str">
        <f>CONCAT(CONCAT(SUM('Raw Data'!R281:R295), "/"), SUM('Raw Data'!S281:S295))</f>
        <v>30/179</v>
      </c>
      <c r="P112" s="30"/>
    </row>
    <row r="113">
      <c r="A113" s="46" t="s">
        <v>27</v>
      </c>
      <c r="B113" s="4">
        <f>IFERROR(AVERAGE('Raw Data'!C384:C1881), "N/A")</f>
        <v>0.0004134537966</v>
      </c>
      <c r="C113" s="4">
        <f>IFERROR(AVERAGE('Raw Data'!D384:D1881), "N/A")</f>
        <v>0.002484229827</v>
      </c>
      <c r="D113" s="4">
        <f>IFERROR(AVERAGE('Raw Data'!E384:E1881), "N/A")</f>
        <v>0.003790761714</v>
      </c>
      <c r="E113" s="4">
        <f t="array" ref="E113">IFERROR(AVERAGE(IF(ISNUMBER('Raw Data'!F384:F1881) + ISNUMBER('Raw Data'!G384:G1881),IF((('Raw Data'!F384:F1881 &lt; 'Raw Data'!G384:G1881) * NOT('Raw Data'!F384:F1881="")) + (NOT('Raw Data'!F384:F1881= "") * ('Raw Data'!G384:G1881="")), 'Raw Data'!F384:F1881, IF(('Raw Data'!G384:G1881 &lt; 'Raw Data'!F384:F1881) * NOT('Raw Data'!G384:G1881= "") + (NOT('Raw Data'!G384:G1881 = "") * ('Raw Data'!F384:F1881="")), 'Raw Data'!G384:G1881, "")), "")), "N/A")</f>
        <v>0.005486033693</v>
      </c>
      <c r="F113" s="4">
        <f t="array" ref="F113">IFERROR(AVERAGE(IF(ISNUMBER('Raw Data'!F281:F295) + ISNUMBER('Raw Data'!G281:G295),IF((('Raw Data'!F281:F295 &lt; 'Raw Data'!G281:G295) * NOT('Raw Data'!F281:F295 = "")) + (NOT('Raw Data'!F281:F295 = "") * ('Raw Data'!G281:G295="")), 'Raw Data'!G281:G295, IF(('Raw Data'!G281:G295 &lt; 'Raw Data'!F281:F295) * NOT('Raw Data'!G281:G295 = "") + (NOT('Raw Data'!G281:G295 = "") * ('Raw Data'!F281:F295="")), 'Raw Data'!F281:F295, "")), "")), "N/A")</f>
        <v>0.01261882716</v>
      </c>
      <c r="G113" s="4">
        <f>IFERROR(AVERAGE('Raw Data'!H281:H295), "N/A")</f>
        <v>0.01565200617</v>
      </c>
      <c r="H113" s="4">
        <f>IFERROR(AVERAGE('Raw Data'!I281:I295), "N/A")</f>
        <v>0.01838966049</v>
      </c>
      <c r="I113" s="4">
        <f>IFERROR(AVERAGE('Raw Data'!J281:J295), "N/A")</f>
        <v>0.01922376543</v>
      </c>
      <c r="J113" s="2"/>
      <c r="K113" s="4"/>
      <c r="L113" s="4">
        <f>AVERAGE('Raw Data'!B281:B295)</f>
        <v>0.02112808642</v>
      </c>
      <c r="M113" s="20"/>
      <c r="N113" s="21">
        <f> SUM('Raw Data'!M281:M295)/ SUM('Raw Data'!N281:N295)</f>
        <v>0.5018726592</v>
      </c>
      <c r="O113" s="22">
        <f> SUM('Raw Data'!R281:R295)/ SUM('Raw Data'!S281:S295)</f>
        <v>0.1675977654</v>
      </c>
      <c r="P113" s="30"/>
    </row>
    <row r="114">
      <c r="A114" s="47" t="s">
        <v>42</v>
      </c>
      <c r="B114" s="30"/>
      <c r="C114" s="30"/>
      <c r="D114" s="30"/>
      <c r="E114" s="30"/>
      <c r="F114" s="30"/>
      <c r="G114" s="30"/>
      <c r="H114" s="30"/>
      <c r="I114" s="30"/>
      <c r="J114" s="2"/>
      <c r="K114" s="13"/>
      <c r="L114" s="30"/>
      <c r="M114" s="30"/>
      <c r="N114" s="30"/>
      <c r="O114" s="30"/>
      <c r="P114" s="30"/>
    </row>
    <row r="115">
      <c r="A115" s="12">
        <f>MIN('Raw Data'!A296:A318)</f>
        <v>44693.47494</v>
      </c>
      <c r="B115" s="30" t="s">
        <v>14</v>
      </c>
      <c r="C115" s="30" t="s">
        <v>15</v>
      </c>
      <c r="D115" s="30" t="s">
        <v>16</v>
      </c>
      <c r="E115" s="30" t="s">
        <v>17</v>
      </c>
      <c r="F115" s="30" t="s">
        <v>18</v>
      </c>
      <c r="G115" s="30" t="s">
        <v>19</v>
      </c>
      <c r="H115" s="30" t="s">
        <v>20</v>
      </c>
      <c r="I115" s="30" t="s">
        <v>21</v>
      </c>
      <c r="J115" s="2"/>
      <c r="K115" s="13"/>
      <c r="L115" s="30" t="s">
        <v>22</v>
      </c>
      <c r="M115" s="38" t="s">
        <v>23</v>
      </c>
      <c r="N115" s="45" t="s">
        <v>24</v>
      </c>
      <c r="O115" s="30" t="s">
        <v>25</v>
      </c>
      <c r="P115" s="30"/>
    </row>
    <row r="116">
      <c r="A116" s="46" t="s">
        <v>26</v>
      </c>
      <c r="B116" s="17">
        <f>COUNT('Raw Data'!C378:C1881)</f>
        <v>604</v>
      </c>
      <c r="C116" s="17">
        <f>COUNT('Raw Data'!D378:D1881)</f>
        <v>588</v>
      </c>
      <c r="D116" s="17">
        <f>COUNT('Raw Data'!E378:E1881)</f>
        <v>602</v>
      </c>
      <c r="E116" s="17">
        <f t="array" ref="E116">SUM(IF((NOT('Raw Data'!F378:F1881 = "") * 1) + (NOT('Raw Data'!G378:G1881 = "") * 1) &gt; 0, 1, 0))</f>
        <v>604</v>
      </c>
      <c r="F116" s="17">
        <f t="array" ref="F116">SUM(IF((NOT('Raw Data'!F378:F1881 = "") * 1) + (NOT('Raw Data'!G378:G1881 = "") * 1) &gt; 1, 1, 0))</f>
        <v>575</v>
      </c>
      <c r="G116" s="17">
        <f>COUNT('Raw Data'!H296:H318)</f>
        <v>23</v>
      </c>
      <c r="H116" s="17">
        <f>COUNT('Raw Data'!I296:I318)</f>
        <v>23</v>
      </c>
      <c r="I116" s="17">
        <f>COUNT('Raw Data'!J296:J318)</f>
        <v>23</v>
      </c>
      <c r="J116" s="2"/>
      <c r="K116" s="17"/>
      <c r="L116" s="17">
        <f>COUNT('Raw Data'!B296:B318)</f>
        <v>23</v>
      </c>
      <c r="M116" s="18">
        <f>SUM('Raw Data'!B296:B318) + (COUNT('Raw Data'!B296:B318) * $O$1)</f>
        <v>0.4778491903</v>
      </c>
      <c r="N116" s="19" t="str">
        <f>CONCAT(CONCAT(SUM('Raw Data'!M296:M318), "/"), SUM('Raw Data'!N296:N318))</f>
        <v>193/349</v>
      </c>
      <c r="O116" s="1" t="str">
        <f>CONCAT(CONCAT(SUM('Raw Data'!R296:R318), "/"), SUM('Raw Data'!S296:S318))</f>
        <v>27/249</v>
      </c>
      <c r="P116" s="30"/>
    </row>
    <row r="117">
      <c r="A117" s="46" t="s">
        <v>27</v>
      </c>
      <c r="B117" s="4">
        <f>IFERROR(AVERAGE('Raw Data'!C378:C1881), "N/A")</f>
        <v>0.0004119143978</v>
      </c>
      <c r="C117" s="4">
        <f>IFERROR(AVERAGE('Raw Data'!D378:D1881), "N/A")</f>
        <v>0.002478150983</v>
      </c>
      <c r="D117" s="4">
        <f>IFERROR(AVERAGE('Raw Data'!E378:E1881), "N/A")</f>
        <v>0.003782280516</v>
      </c>
      <c r="E117" s="4">
        <f t="array" ref="E117">IFERROR(AVERAGE(IF(ISNUMBER('Raw Data'!F378:F1881) + ISNUMBER('Raw Data'!G378:G1881),IF((('Raw Data'!F378:F1881 &lt; 'Raw Data'!G378:G1881) * NOT('Raw Data'!F378:F1881="")) + (NOT('Raw Data'!F378:F1881= "") * ('Raw Data'!G378:G1881="")), 'Raw Data'!F378:F1881, IF(('Raw Data'!G378:G1881 &lt; 'Raw Data'!F378:F1881) * NOT('Raw Data'!G378:G1881= "") + (NOT('Raw Data'!G378:G1881 = "") * ('Raw Data'!F378:F1881="")), 'Raw Data'!G378:G1881, "")), "")), "N/A")</f>
        <v>0.005472774099</v>
      </c>
      <c r="F117" s="4">
        <f t="array" ref="F117">IFERROR(AVERAGE(IF(ISNUMBER('Raw Data'!F296:F318) + ISNUMBER('Raw Data'!G296:G318),IF((('Raw Data'!F296:F318 &lt; 'Raw Data'!G296:G318) * NOT('Raw Data'!F296:F318 = "")) + (NOT('Raw Data'!F296:F318 = "") * ('Raw Data'!G296:G318="")), 'Raw Data'!G296:G318, IF(('Raw Data'!G296:G318 &lt; 'Raw Data'!F296:F318) * NOT('Raw Data'!G296:G318 = "") + (NOT('Raw Data'!G296:G318 = "") * ('Raw Data'!F296:F318="")), 'Raw Data'!F296:F318, "")), "")), "N/A")</f>
        <v>0.01076741143</v>
      </c>
      <c r="G117" s="4">
        <f>IFERROR(AVERAGE('Raw Data'!H296:H318), "N/A")</f>
        <v>0.01313103865</v>
      </c>
      <c r="H117" s="4">
        <f>IFERROR(AVERAGE('Raw Data'!I296:I318), "N/A")</f>
        <v>0.01690318035</v>
      </c>
      <c r="I117" s="4">
        <f>IFERROR(AVERAGE('Raw Data'!J296:J318), "N/A")</f>
        <v>0.01796447262</v>
      </c>
      <c r="J117" s="2"/>
      <c r="K117" s="4"/>
      <c r="L117" s="4">
        <f>AVERAGE('Raw Data'!B296:B318)</f>
        <v>0.02046698873</v>
      </c>
      <c r="M117" s="20"/>
      <c r="N117" s="21">
        <f> SUM('Raw Data'!M296:M318)/ SUM('Raw Data'!N296:N318)</f>
        <v>0.553008596</v>
      </c>
      <c r="O117" s="22">
        <f> SUM('Raw Data'!R296:R318)/ SUM('Raw Data'!S296:S318)</f>
        <v>0.1084337349</v>
      </c>
      <c r="P117" s="30"/>
    </row>
    <row r="118">
      <c r="A118" s="47" t="s">
        <v>42</v>
      </c>
      <c r="B118" s="30"/>
      <c r="C118" s="30"/>
      <c r="D118" s="30"/>
      <c r="E118" s="30"/>
      <c r="F118" s="30"/>
      <c r="G118" s="30"/>
      <c r="H118" s="30"/>
      <c r="I118" s="30"/>
      <c r="J118" s="2"/>
      <c r="K118" s="13"/>
      <c r="L118" s="30"/>
      <c r="M118" s="30"/>
      <c r="N118" s="30"/>
      <c r="O118" s="30"/>
      <c r="P118" s="30"/>
    </row>
    <row r="119">
      <c r="A119" s="12">
        <f>MIN('Raw Data'!A319:A326)</f>
        <v>44688.89312</v>
      </c>
      <c r="B119" s="30" t="s">
        <v>14</v>
      </c>
      <c r="C119" s="30" t="s">
        <v>15</v>
      </c>
      <c r="D119" s="30" t="s">
        <v>16</v>
      </c>
      <c r="E119" s="30" t="s">
        <v>17</v>
      </c>
      <c r="F119" s="30" t="s">
        <v>18</v>
      </c>
      <c r="G119" s="30" t="s">
        <v>19</v>
      </c>
      <c r="H119" s="30" t="s">
        <v>20</v>
      </c>
      <c r="I119" s="30" t="s">
        <v>21</v>
      </c>
      <c r="J119" s="2"/>
      <c r="K119" s="13"/>
      <c r="L119" s="30" t="s">
        <v>22</v>
      </c>
      <c r="M119" s="38" t="s">
        <v>23</v>
      </c>
      <c r="N119" s="45" t="s">
        <v>24</v>
      </c>
      <c r="O119" s="30" t="s">
        <v>25</v>
      </c>
      <c r="P119" s="30"/>
    </row>
    <row r="120">
      <c r="A120" s="46" t="s">
        <v>26</v>
      </c>
      <c r="B120" s="17">
        <f>COUNT('Raw Data'!C393:C1881)</f>
        <v>589</v>
      </c>
      <c r="C120" s="17">
        <f>COUNT('Raw Data'!D393:D1881)</f>
        <v>574</v>
      </c>
      <c r="D120" s="17">
        <f>COUNT('Raw Data'!E393:E1881)</f>
        <v>587</v>
      </c>
      <c r="E120" s="17">
        <f t="array" ref="E120">SUM(IF((NOT('Raw Data'!F393:F1881 = "") * 1) + (NOT('Raw Data'!G393:G1881 = "") * 1) &gt; 0, 1, 0))</f>
        <v>589</v>
      </c>
      <c r="F120" s="17">
        <f t="array" ref="F120">SUM(IF((NOT('Raw Data'!F393:F1881 = "") * 1) + (NOT('Raw Data'!G393:G1881 = "") * 1) &gt; 1, 1, 0))</f>
        <v>560</v>
      </c>
      <c r="G120" s="17">
        <f>COUNT('Raw Data'!H319:H326)</f>
        <v>8</v>
      </c>
      <c r="H120" s="17">
        <f>COUNT('Raw Data'!I319:I326)</f>
        <v>8</v>
      </c>
      <c r="I120" s="17">
        <f>COUNT('Raw Data'!J319:J326)</f>
        <v>8</v>
      </c>
      <c r="J120" s="2"/>
      <c r="K120" s="17"/>
      <c r="L120" s="17">
        <f>COUNT('Raw Data'!B319:B326)</f>
        <v>8</v>
      </c>
      <c r="M120" s="18">
        <f>SUM('Raw Data'!B319:B326) + (COUNT('Raw Data'!B319:B326) * $O$1)</f>
        <v>0.1469863931</v>
      </c>
      <c r="N120" s="19" t="str">
        <f>CONCAT(CONCAT(SUM('Raw Data'!M319:M326), "/"), SUM('Raw Data'!N319:N326))</f>
        <v>68/118</v>
      </c>
      <c r="O120" s="1" t="str">
        <f>CONCAT(CONCAT(SUM('Raw Data'!R319:R326), "/"), SUM('Raw Data'!S319:S326))</f>
        <v>9/103</v>
      </c>
      <c r="P120" s="30"/>
    </row>
    <row r="121">
      <c r="A121" s="46" t="s">
        <v>27</v>
      </c>
      <c r="B121" s="4">
        <f>IFERROR(AVERAGE('Raw Data'!C393:C1881), "N/A")</f>
        <v>0.0004101623907</v>
      </c>
      <c r="C121" s="4">
        <f>IFERROR(AVERAGE('Raw Data'!D393:D1881), "N/A")</f>
        <v>0.002480299877</v>
      </c>
      <c r="D121" s="4">
        <f>IFERROR(AVERAGE('Raw Data'!E393:E1881), "N/A")</f>
        <v>0.003791682441</v>
      </c>
      <c r="E121" s="4">
        <f t="array" ref="E121">IFERROR(AVERAGE(IF(ISNUMBER('Raw Data'!F393:F1881) + ISNUMBER('Raw Data'!G393:G1881),IF((('Raw Data'!F393:F1881 &lt; 'Raw Data'!G393:G1881) * NOT('Raw Data'!F393:F1881="")) + (NOT('Raw Data'!F393:F1881= "") * ('Raw Data'!G393:G1881="")), 'Raw Data'!F393:F1881, IF(('Raw Data'!G393:G1881 &lt; 'Raw Data'!F393:F1881) * NOT('Raw Data'!G393:G1881= "") + (NOT('Raw Data'!G393:G1881 = "") * ('Raw Data'!F393:F1881="")), 'Raw Data'!G393:G1881, "")), "")), "N/A")</f>
        <v>0.00549277259</v>
      </c>
      <c r="F121" s="4">
        <f t="array" ref="F121">IFERROR(AVERAGE(IF(ISNUMBER('Raw Data'!F319:F326) + ISNUMBER('Raw Data'!G319:G326),IF((('Raw Data'!F319:F326 &lt; 'Raw Data'!G319:G326) * NOT('Raw Data'!F319:F326 = "")) + (NOT('Raw Data'!F319:F326 = "") * ('Raw Data'!G319:G326="")), 'Raw Data'!G319:G326, IF(('Raw Data'!G319:G326 &lt; 'Raw Data'!F319:F326) * NOT('Raw Data'!G319:G326 = "") + (NOT('Raw Data'!G319:G326 = "") * ('Raw Data'!F319:F326="")), 'Raw Data'!F319:F326, "")), "")), "N/A")</f>
        <v>0.01306857639</v>
      </c>
      <c r="G121" s="4">
        <f>IFERROR(AVERAGE('Raw Data'!H319:H326), "N/A")</f>
        <v>0.01493634259</v>
      </c>
      <c r="H121" s="4">
        <f>IFERROR(AVERAGE('Raw Data'!I319:I326), "N/A")</f>
        <v>0.01454861111</v>
      </c>
      <c r="I121" s="4">
        <f>IFERROR(AVERAGE('Raw Data'!J319:J326), "N/A")</f>
        <v>0.01502604167</v>
      </c>
      <c r="J121" s="2"/>
      <c r="K121" s="4"/>
      <c r="L121" s="4">
        <f>AVERAGE('Raw Data'!B319:B326)</f>
        <v>0.01806423611</v>
      </c>
      <c r="M121" s="20"/>
      <c r="N121" s="21">
        <f> SUM('Raw Data'!M319:M326)/ SUM('Raw Data'!N319:N326)</f>
        <v>0.5762711864</v>
      </c>
      <c r="O121" s="22">
        <f> SUM('Raw Data'!R319:R326)/ SUM('Raw Data'!S319:S326)</f>
        <v>0.08737864078</v>
      </c>
      <c r="P121" s="30"/>
    </row>
    <row r="122">
      <c r="A122" s="47" t="s">
        <v>42</v>
      </c>
      <c r="B122" s="30"/>
      <c r="C122" s="30"/>
      <c r="D122" s="30"/>
      <c r="E122" s="30"/>
      <c r="F122" s="30"/>
      <c r="G122" s="30"/>
      <c r="H122" s="30"/>
      <c r="I122" s="30"/>
      <c r="J122" s="2"/>
      <c r="K122" s="13"/>
      <c r="L122" s="30"/>
      <c r="M122" s="30"/>
      <c r="N122" s="30"/>
      <c r="O122" s="30"/>
      <c r="P122" s="30"/>
    </row>
    <row r="123">
      <c r="A123" s="12">
        <f>MIN('Raw Data'!A327:A330)</f>
        <v>44686.74282</v>
      </c>
      <c r="B123" s="30" t="s">
        <v>14</v>
      </c>
      <c r="C123" s="30" t="s">
        <v>15</v>
      </c>
      <c r="D123" s="30" t="s">
        <v>16</v>
      </c>
      <c r="E123" s="30" t="s">
        <v>17</v>
      </c>
      <c r="F123" s="30" t="s">
        <v>18</v>
      </c>
      <c r="G123" s="30" t="s">
        <v>19</v>
      </c>
      <c r="H123" s="30" t="s">
        <v>20</v>
      </c>
      <c r="I123" s="30" t="s">
        <v>21</v>
      </c>
      <c r="J123" s="2"/>
      <c r="K123" s="13"/>
      <c r="L123" s="30" t="s">
        <v>22</v>
      </c>
      <c r="M123" s="38" t="s">
        <v>23</v>
      </c>
      <c r="N123" s="45" t="s">
        <v>24</v>
      </c>
      <c r="O123" s="30" t="s">
        <v>25</v>
      </c>
      <c r="P123" s="30"/>
    </row>
    <row r="124">
      <c r="A124" s="46" t="s">
        <v>26</v>
      </c>
      <c r="B124" s="17">
        <f>COUNT('Raw Data'!C397:C1881)</f>
        <v>585</v>
      </c>
      <c r="C124" s="17">
        <f>COUNT('Raw Data'!D397:D1881)</f>
        <v>570</v>
      </c>
      <c r="D124" s="17">
        <f>COUNT('Raw Data'!E397:E1881)</f>
        <v>583</v>
      </c>
      <c r="E124" s="17">
        <f t="array" ref="E124">SUM(IF((NOT('Raw Data'!F397:F1881 = "") * 1) + (NOT('Raw Data'!G397:G1881 = "") * 1) &gt; 0, 1, 0))</f>
        <v>585</v>
      </c>
      <c r="F124" s="17">
        <f t="array" ref="F124">SUM(IF((NOT('Raw Data'!F397:F1881 = "") * 1) + (NOT('Raw Data'!G397:G1881 = "") * 1) &gt; 1, 1, 0))</f>
        <v>557</v>
      </c>
      <c r="G124" s="17">
        <f>COUNT('Raw Data'!H327:H330)</f>
        <v>4</v>
      </c>
      <c r="H124" s="17">
        <f>COUNT('Raw Data'!I327:I330)</f>
        <v>4</v>
      </c>
      <c r="I124" s="17">
        <f>COUNT('Raw Data'!J327:J330)</f>
        <v>4</v>
      </c>
      <c r="J124" s="2"/>
      <c r="K124" s="17"/>
      <c r="L124" s="17">
        <f>COUNT('Raw Data'!B327:B330)</f>
        <v>4</v>
      </c>
      <c r="M124" s="18">
        <f>SUM('Raw Data'!B327:B330) + (COUNT('Raw Data'!B327:B330) * $O$1)</f>
        <v>0.08097004839</v>
      </c>
      <c r="N124" s="19" t="str">
        <f>CONCAT(CONCAT(SUM('Raw Data'!M327:M330), "/"), SUM('Raw Data'!N327:N330))</f>
        <v>40/76</v>
      </c>
      <c r="O124" s="1" t="str">
        <f>CONCAT(CONCAT(SUM('Raw Data'!R327:R330), "/"), SUM('Raw Data'!S327:S330))</f>
        <v>5/45</v>
      </c>
      <c r="P124" s="30"/>
    </row>
    <row r="125">
      <c r="A125" s="46" t="s">
        <v>27</v>
      </c>
      <c r="B125" s="4">
        <f>IFERROR(AVERAGE('Raw Data'!C397:C1881), "N/A")</f>
        <v>0.0004098607154</v>
      </c>
      <c r="C125" s="4">
        <f>IFERROR(AVERAGE('Raw Data'!D397:D1881), "N/A")</f>
        <v>0.002487187297</v>
      </c>
      <c r="D125" s="4">
        <f>IFERROR(AVERAGE('Raw Data'!E397:E1881), "N/A")</f>
        <v>0.003798718315</v>
      </c>
      <c r="E125" s="4">
        <f t="array" ref="E125">IFERROR(AVERAGE(IF(ISNUMBER('Raw Data'!F397:F1881) + ISNUMBER('Raw Data'!G397:G1881),IF((('Raw Data'!F397:F1881 &lt; 'Raw Data'!G397:G1881) * NOT('Raw Data'!F397:F1881="")) + (NOT('Raw Data'!F397:F1881= "") * ('Raw Data'!G397:G1881="")), 'Raw Data'!F397:F1881, IF(('Raw Data'!G397:G1881 &lt; 'Raw Data'!F397:F1881) * NOT('Raw Data'!G397:G1881= "") + (NOT('Raw Data'!G397:G1881 = "") * ('Raw Data'!F397:F1881="")), 'Raw Data'!G397:G1881, "")), "")), "N/A")</f>
        <v>0.005493787591</v>
      </c>
      <c r="F125" s="4">
        <f t="array" ref="F125">IFERROR(AVERAGE(IF(ISNUMBER('Raw Data'!F327:F330) + ISNUMBER('Raw Data'!G327:G330),IF((('Raw Data'!F327:F330 &lt; 'Raw Data'!G327:G330) * NOT('Raw Data'!F327:F330 = "")) + (NOT('Raw Data'!F327:F330 = "") * ('Raw Data'!G327:G330="")), 'Raw Data'!G327:G330, IF(('Raw Data'!G327:G330 &lt; 'Raw Data'!F327:F330) * NOT('Raw Data'!G327:G330 = "") + (NOT('Raw Data'!G327:G330 = "") * ('Raw Data'!F327:F330="")), 'Raw Data'!F327:F330, "")), "")), "N/A")</f>
        <v>0.00986400463</v>
      </c>
      <c r="G125" s="4">
        <f>IFERROR(AVERAGE('Raw Data'!H327:H330), "N/A")</f>
        <v>0.01454282407</v>
      </c>
      <c r="H125" s="4">
        <f>IFERROR(AVERAGE('Raw Data'!I327:I330), "N/A")</f>
        <v>0.01688078704</v>
      </c>
      <c r="I125" s="4">
        <f>IFERROR(AVERAGE('Raw Data'!J327:J330), "N/A")</f>
        <v>0.01804398148</v>
      </c>
      <c r="J125" s="2"/>
      <c r="K125" s="4"/>
      <c r="L125" s="4">
        <f>AVERAGE('Raw Data'!B327:B330)</f>
        <v>0.01993344907</v>
      </c>
      <c r="M125" s="20"/>
      <c r="N125" s="21">
        <f> SUM('Raw Data'!M327:M330)/ SUM('Raw Data'!N327:N330)</f>
        <v>0.5263157895</v>
      </c>
      <c r="O125" s="22">
        <f> SUM('Raw Data'!R327:R330)/ SUM('Raw Data'!S327:S330)</f>
        <v>0.1111111111</v>
      </c>
      <c r="P125" s="30"/>
    </row>
    <row r="126">
      <c r="A126" s="47" t="s">
        <v>42</v>
      </c>
      <c r="B126" s="30"/>
      <c r="C126" s="30"/>
      <c r="D126" s="30"/>
      <c r="E126" s="30"/>
      <c r="F126" s="30"/>
      <c r="G126" s="30"/>
      <c r="H126" s="30"/>
      <c r="I126" s="30"/>
      <c r="J126" s="2"/>
      <c r="K126" s="13"/>
      <c r="L126" s="30"/>
      <c r="M126" s="30"/>
      <c r="N126" s="30"/>
      <c r="O126" s="30"/>
      <c r="P126" s="30"/>
    </row>
    <row r="127">
      <c r="A127" s="12">
        <f>MIN('Raw Data'!A331:A343)</f>
        <v>44684.08632</v>
      </c>
      <c r="B127" s="30" t="s">
        <v>14</v>
      </c>
      <c r="C127" s="30" t="s">
        <v>15</v>
      </c>
      <c r="D127" s="30" t="s">
        <v>16</v>
      </c>
      <c r="E127" s="30" t="s">
        <v>17</v>
      </c>
      <c r="F127" s="30" t="s">
        <v>18</v>
      </c>
      <c r="G127" s="30" t="s">
        <v>19</v>
      </c>
      <c r="H127" s="30" t="s">
        <v>20</v>
      </c>
      <c r="I127" s="30" t="s">
        <v>21</v>
      </c>
      <c r="J127" s="2"/>
      <c r="K127" s="13"/>
      <c r="L127" s="30" t="s">
        <v>22</v>
      </c>
      <c r="M127" s="38" t="s">
        <v>23</v>
      </c>
      <c r="N127" s="45" t="s">
        <v>24</v>
      </c>
      <c r="O127" s="30" t="s">
        <v>25</v>
      </c>
      <c r="P127" s="30"/>
    </row>
    <row r="128">
      <c r="A128" s="46" t="s">
        <v>26</v>
      </c>
      <c r="B128" s="17">
        <f>COUNT('Raw Data'!C389:C1881)</f>
        <v>593</v>
      </c>
      <c r="C128" s="17">
        <f>COUNT('Raw Data'!D389:D1881)</f>
        <v>578</v>
      </c>
      <c r="D128" s="17">
        <f>COUNT('Raw Data'!E389:E1881)</f>
        <v>591</v>
      </c>
      <c r="E128" s="17">
        <f t="array" ref="E128">SUM(IF((NOT('Raw Data'!F389:F1881 = "") * 1) + (NOT('Raw Data'!G389:G1881 = "") * 1) &gt; 0, 1, 0))</f>
        <v>593</v>
      </c>
      <c r="F128" s="17">
        <f t="array" ref="F128">SUM(IF((NOT('Raw Data'!F389:F1881 = "") * 1) + (NOT('Raw Data'!G389:G1881 = "") * 1) &gt; 1, 1, 0))</f>
        <v>564</v>
      </c>
      <c r="G128" s="17">
        <f>COUNT('Raw Data'!H331:H343)</f>
        <v>13</v>
      </c>
      <c r="H128" s="17">
        <f>COUNT('Raw Data'!I331:I343)</f>
        <v>13</v>
      </c>
      <c r="I128" s="17">
        <f>COUNT('Raw Data'!J331:J343)</f>
        <v>13</v>
      </c>
      <c r="J128" s="2"/>
      <c r="K128" s="17"/>
      <c r="L128" s="17">
        <f>COUNT('Raw Data'!B331:B343)</f>
        <v>13</v>
      </c>
      <c r="M128" s="18">
        <f>SUM('Raw Data'!B331:B343) + (COUNT('Raw Data'!B331:B343) * $O$1)</f>
        <v>0.2723280045</v>
      </c>
      <c r="N128" s="19" t="str">
        <f>CONCAT(CONCAT(SUM('Raw Data'!M331:M343), "/"), SUM('Raw Data'!N331:N343))</f>
        <v>96/190</v>
      </c>
      <c r="O128" s="1" t="str">
        <f>CONCAT(CONCAT(SUM('Raw Data'!R331:R343), "/"), SUM('Raw Data'!S331:S343))</f>
        <v>14/101</v>
      </c>
      <c r="P128" s="30"/>
    </row>
    <row r="129">
      <c r="A129" s="46" t="s">
        <v>27</v>
      </c>
      <c r="B129" s="4">
        <f>IFERROR(AVERAGE('Raw Data'!C389:C1881), "N/A")</f>
        <v>0.0004120994941</v>
      </c>
      <c r="C129" s="4">
        <f>IFERROR(AVERAGE('Raw Data'!D389:D1881), "N/A")</f>
        <v>0.002482678938</v>
      </c>
      <c r="D129" s="4">
        <f>IFERROR(AVERAGE('Raw Data'!E389:E1881), "N/A")</f>
        <v>0.003790949897</v>
      </c>
      <c r="E129" s="4">
        <f t="array" ref="E129">IFERROR(AVERAGE(IF(ISNUMBER('Raw Data'!F389:F1881) + ISNUMBER('Raw Data'!G389:G1881),IF((('Raw Data'!F389:F1881 &lt; 'Raw Data'!G389:G1881) * NOT('Raw Data'!F389:F1881="")) + (NOT('Raw Data'!F389:F1881= "") * ('Raw Data'!G389:G1881="")), 'Raw Data'!F389:F1881, IF(('Raw Data'!G389:G1881 &lt; 'Raw Data'!F389:F1881) * NOT('Raw Data'!G389:G1881= "") + (NOT('Raw Data'!G389:G1881 = "") * ('Raw Data'!F389:F1881="")), 'Raw Data'!G389:G1881, "")), "")), "N/A")</f>
        <v>0.005489175411</v>
      </c>
      <c r="F129" s="4">
        <f t="array" ref="F129">IFERROR(AVERAGE(IF(ISNUMBER('Raw Data'!F331:F343) + ISNUMBER('Raw Data'!G331:G343),IF((('Raw Data'!F331:F343 &lt; 'Raw Data'!G331:G343) * NOT('Raw Data'!F331:F343 = "")) + (NOT('Raw Data'!F331:F343 = "") * ('Raw Data'!G331:G343="")), 'Raw Data'!G331:G343, IF(('Raw Data'!G331:G343 &lt; 'Raw Data'!F331:F343) * NOT('Raw Data'!G331:G343 = "") + (NOT('Raw Data'!G331:G343 = "") * ('Raw Data'!F331:F343="")), 'Raw Data'!F331:F343, "")), "")), "N/A")</f>
        <v>0.01338497151</v>
      </c>
      <c r="G129" s="4">
        <f>IFERROR(AVERAGE('Raw Data'!H331:H343), "N/A")</f>
        <v>0.01658297721</v>
      </c>
      <c r="H129" s="4">
        <f>IFERROR(AVERAGE('Raw Data'!I331:I343), "N/A")</f>
        <v>0.01979077635</v>
      </c>
      <c r="I129" s="4">
        <f>IFERROR(AVERAGE('Raw Data'!J331:J343), "N/A")</f>
        <v>0.02084134615</v>
      </c>
      <c r="J129" s="2"/>
      <c r="K129" s="4"/>
      <c r="L129" s="4">
        <f>AVERAGE('Raw Data'!B331:B343)</f>
        <v>0.02063924501</v>
      </c>
      <c r="M129" s="20"/>
      <c r="N129" s="21">
        <f> SUM('Raw Data'!M331:M343)/ SUM('Raw Data'!N331:N343)</f>
        <v>0.5052631579</v>
      </c>
      <c r="O129" s="22">
        <f> SUM('Raw Data'!R331:R343)/ SUM('Raw Data'!S331:S343)</f>
        <v>0.1386138614</v>
      </c>
      <c r="P129" s="30"/>
    </row>
    <row r="130">
      <c r="A130" s="47" t="s">
        <v>42</v>
      </c>
      <c r="B130" s="30"/>
      <c r="C130" s="30"/>
      <c r="D130" s="30"/>
      <c r="E130" s="30"/>
      <c r="F130" s="30"/>
      <c r="G130" s="30"/>
      <c r="H130" s="30"/>
      <c r="I130" s="30"/>
      <c r="J130" s="2"/>
      <c r="K130" s="13"/>
      <c r="L130" s="30"/>
      <c r="M130" s="30"/>
      <c r="N130" s="30"/>
      <c r="O130" s="30"/>
      <c r="P130" s="30"/>
    </row>
    <row r="131">
      <c r="A131" s="12">
        <f>MIN('Raw Data'!A344:A356)</f>
        <v>44683.767</v>
      </c>
      <c r="B131" s="30" t="s">
        <v>14</v>
      </c>
      <c r="C131" s="30" t="s">
        <v>15</v>
      </c>
      <c r="D131" s="30" t="s">
        <v>16</v>
      </c>
      <c r="E131" s="30" t="s">
        <v>17</v>
      </c>
      <c r="F131" s="30" t="s">
        <v>18</v>
      </c>
      <c r="G131" s="30" t="s">
        <v>19</v>
      </c>
      <c r="H131" s="30" t="s">
        <v>20</v>
      </c>
      <c r="I131" s="30" t="s">
        <v>21</v>
      </c>
      <c r="J131" s="2"/>
      <c r="K131" s="13"/>
      <c r="L131" s="30" t="s">
        <v>22</v>
      </c>
      <c r="M131" s="38" t="s">
        <v>23</v>
      </c>
      <c r="N131" s="45" t="s">
        <v>24</v>
      </c>
      <c r="O131" s="30" t="s">
        <v>25</v>
      </c>
      <c r="P131" s="30"/>
    </row>
    <row r="132">
      <c r="A132" s="46" t="s">
        <v>26</v>
      </c>
      <c r="B132" s="17">
        <f>COUNT('Raw Data'!C388:C1881)</f>
        <v>594</v>
      </c>
      <c r="C132" s="17">
        <f>COUNT('Raw Data'!D388:D1881)</f>
        <v>578</v>
      </c>
      <c r="D132" s="17">
        <f>COUNT('Raw Data'!E388:E1881)</f>
        <v>592</v>
      </c>
      <c r="E132" s="17">
        <f t="array" ref="E132">SUM(IF((NOT('Raw Data'!F388:F1881 = "") * 1) + (NOT('Raw Data'!G388:G1881 = "") * 1) &gt; 0, 1, 0))</f>
        <v>594</v>
      </c>
      <c r="F132" s="17">
        <f t="array" ref="F132">SUM(IF((NOT('Raw Data'!F388:F1881 = "") * 1) + (NOT('Raw Data'!G388:G1881 = "") * 1) &gt; 1, 1, 0))</f>
        <v>565</v>
      </c>
      <c r="G132" s="17">
        <f>COUNT('Raw Data'!H344:H356)</f>
        <v>13</v>
      </c>
      <c r="H132" s="17">
        <f>COUNT('Raw Data'!I344:I356)</f>
        <v>13</v>
      </c>
      <c r="I132" s="17">
        <f>COUNT('Raw Data'!J344:J356)</f>
        <v>13</v>
      </c>
      <c r="J132" s="2"/>
      <c r="K132" s="17"/>
      <c r="L132" s="17">
        <f>COUNT('Raw Data'!B344:B356)</f>
        <v>13</v>
      </c>
      <c r="M132" s="18">
        <f>SUM('Raw Data'!B344:B356) + (COUNT('Raw Data'!B344:B356) * $O$1)</f>
        <v>0.2594923563</v>
      </c>
      <c r="N132" s="19" t="str">
        <f>CONCAT(CONCAT(SUM('Raw Data'!M344:M356), "/"), SUM('Raw Data'!N344:N356))</f>
        <v>112/196</v>
      </c>
      <c r="O132" s="1" t="str">
        <f>CONCAT(CONCAT(SUM('Raw Data'!R344:R356), "/"), SUM('Raw Data'!S344:S356))</f>
        <v>19/188</v>
      </c>
      <c r="P132" s="30"/>
    </row>
    <row r="133">
      <c r="A133" s="46" t="s">
        <v>27</v>
      </c>
      <c r="B133" s="4">
        <f>IFERROR(AVERAGE('Raw Data'!C388:C1881), "N/A")</f>
        <v>0.0004119318182</v>
      </c>
      <c r="C133" s="4">
        <f>IFERROR(AVERAGE('Raw Data'!D388:D1881), "N/A")</f>
        <v>0.002482678938</v>
      </c>
      <c r="D133" s="4">
        <f>IFERROR(AVERAGE('Raw Data'!E388:E1881), "N/A")</f>
        <v>0.00379076342</v>
      </c>
      <c r="E133" s="4">
        <f t="array" ref="E133">IFERROR(AVERAGE(IF(ISNUMBER('Raw Data'!F388:F1881) + ISNUMBER('Raw Data'!G388:G1881),IF((('Raw Data'!F388:F1881 &lt; 'Raw Data'!G388:G1881) * NOT('Raw Data'!F388:F1881="")) + (NOT('Raw Data'!F388:F1881= "") * ('Raw Data'!G388:G1881="")), 'Raw Data'!F388:F1881, IF(('Raw Data'!G388:G1881 &lt; 'Raw Data'!F388:F1881) * NOT('Raw Data'!G388:G1881= "") + (NOT('Raw Data'!G388:G1881 = "") * ('Raw Data'!F388:F1881="")), 'Raw Data'!G388:G1881, "")), "")), "N/A")</f>
        <v>0.005491274629</v>
      </c>
      <c r="F133" s="4">
        <f t="array" ref="F133">IFERROR(AVERAGE(IF(ISNUMBER('Raw Data'!F344:F356) + ISNUMBER('Raw Data'!G344:G356),IF((('Raw Data'!F344:F356 &lt; 'Raw Data'!G344:G356) * NOT('Raw Data'!F344:F356 = "")) + (NOT('Raw Data'!F344:F356 = "") * ('Raw Data'!G344:G356="")), 'Raw Data'!G344:G356, IF(('Raw Data'!G344:G356 &lt; 'Raw Data'!F344:F356) * NOT('Raw Data'!G344:G356 = "") + (NOT('Raw Data'!G344:G356 = "") * ('Raw Data'!F344:F356="")), 'Raw Data'!F344:F356, "")), "")), "N/A")</f>
        <v>0.01062307099</v>
      </c>
      <c r="G133" s="4">
        <f>IFERROR(AVERAGE('Raw Data'!H344:H356), "N/A")</f>
        <v>0.0125462963</v>
      </c>
      <c r="H133" s="4">
        <f>IFERROR(AVERAGE('Raw Data'!I344:I356), "N/A")</f>
        <v>0.01619480057</v>
      </c>
      <c r="I133" s="4">
        <f>IFERROR(AVERAGE('Raw Data'!J344:J356), "N/A")</f>
        <v>0.01724002849</v>
      </c>
      <c r="J133" s="2"/>
      <c r="K133" s="4"/>
      <c r="L133" s="4">
        <f>AVERAGE('Raw Data'!B344:B356)</f>
        <v>0.01965188746</v>
      </c>
      <c r="M133" s="20"/>
      <c r="N133" s="21">
        <f> SUM('Raw Data'!M344:M356)/ SUM('Raw Data'!N344:N356)</f>
        <v>0.5714285714</v>
      </c>
      <c r="O133" s="22">
        <f> SUM('Raw Data'!R344:R356)/ SUM('Raw Data'!S344:S356)</f>
        <v>0.1010638298</v>
      </c>
      <c r="P133" s="30"/>
    </row>
    <row r="134">
      <c r="A134" s="47" t="s">
        <v>42</v>
      </c>
      <c r="B134" s="30"/>
      <c r="C134" s="30"/>
      <c r="D134" s="30"/>
      <c r="E134" s="30"/>
      <c r="F134" s="30"/>
      <c r="G134" s="30"/>
      <c r="H134" s="30"/>
      <c r="I134" s="30"/>
      <c r="J134" s="2"/>
      <c r="K134" s="13"/>
      <c r="L134" s="30"/>
      <c r="M134" s="30"/>
      <c r="N134" s="30"/>
      <c r="O134" s="30"/>
      <c r="P134" s="30"/>
    </row>
    <row r="135">
      <c r="A135" s="12">
        <f>MIN('Raw Data'!A357:A372)</f>
        <v>44680.20037</v>
      </c>
      <c r="B135" s="30" t="s">
        <v>14</v>
      </c>
      <c r="C135" s="30" t="s">
        <v>15</v>
      </c>
      <c r="D135" s="30" t="s">
        <v>16</v>
      </c>
      <c r="E135" s="30" t="s">
        <v>17</v>
      </c>
      <c r="F135" s="30" t="s">
        <v>18</v>
      </c>
      <c r="G135" s="30" t="s">
        <v>19</v>
      </c>
      <c r="H135" s="30" t="s">
        <v>20</v>
      </c>
      <c r="I135" s="30" t="s">
        <v>21</v>
      </c>
      <c r="J135" s="2"/>
      <c r="K135" s="13"/>
      <c r="L135" s="30" t="s">
        <v>22</v>
      </c>
      <c r="M135" s="38" t="s">
        <v>23</v>
      </c>
      <c r="N135" s="45" t="s">
        <v>24</v>
      </c>
      <c r="O135" s="30" t="s">
        <v>25</v>
      </c>
      <c r="P135" s="30"/>
    </row>
    <row r="136">
      <c r="A136" s="46" t="s">
        <v>26</v>
      </c>
      <c r="B136" s="17">
        <f>COUNT('Raw Data'!C385:C1881)</f>
        <v>597</v>
      </c>
      <c r="C136" s="17">
        <f>COUNT('Raw Data'!D385:D1881)</f>
        <v>581</v>
      </c>
      <c r="D136" s="17">
        <f>COUNT('Raw Data'!E385:E1881)</f>
        <v>595</v>
      </c>
      <c r="E136" s="17">
        <f t="array" ref="E136">SUM(IF((NOT('Raw Data'!F385:F1881 = "") * 1) + (NOT('Raw Data'!G385:G1881 = "") * 1) &gt; 0, 1, 0))</f>
        <v>597</v>
      </c>
      <c r="F136" s="17">
        <f t="array" ref="F136">SUM(IF((NOT('Raw Data'!F385:F1881 = "") * 1) + (NOT('Raw Data'!G385:G1881 = "") * 1) &gt; 1, 1, 0))</f>
        <v>568</v>
      </c>
      <c r="G136" s="17">
        <f>COUNT('Raw Data'!H357:H372)</f>
        <v>16</v>
      </c>
      <c r="H136" s="17">
        <f>COUNT('Raw Data'!I357:I372)</f>
        <v>16</v>
      </c>
      <c r="I136" s="17">
        <f>COUNT('Raw Data'!J357:J372)</f>
        <v>16</v>
      </c>
      <c r="J136" s="2"/>
      <c r="K136" s="17"/>
      <c r="L136" s="17">
        <f>COUNT('Raw Data'!B357:B372)</f>
        <v>16</v>
      </c>
      <c r="M136" s="18">
        <f>SUM('Raw Data'!B357:B372) + (COUNT('Raw Data'!B357:B372) * $O$1)</f>
        <v>0.3541695454</v>
      </c>
      <c r="N136" s="19" t="str">
        <f>CONCAT(CONCAT(SUM('Raw Data'!M357:M372), "/"), SUM('Raw Data'!N357:N372))</f>
        <v>135/302</v>
      </c>
      <c r="O136" s="1" t="str">
        <f>CONCAT(CONCAT(SUM('Raw Data'!R357:R372), "/"), SUM('Raw Data'!S357:S372))</f>
        <v>19/188</v>
      </c>
      <c r="P136" s="30"/>
    </row>
    <row r="137">
      <c r="A137" s="46" t="s">
        <v>27</v>
      </c>
      <c r="B137" s="4">
        <f>IFERROR(AVERAGE('Raw Data'!C385:C1881), "N/A")</f>
        <v>0.000413797382</v>
      </c>
      <c r="C137" s="4">
        <f>IFERROR(AVERAGE('Raw Data'!D385:D1881), "N/A")</f>
        <v>0.002483824186</v>
      </c>
      <c r="D137" s="4">
        <f>IFERROR(AVERAGE('Raw Data'!E385:E1881), "N/A")</f>
        <v>0.003790713508</v>
      </c>
      <c r="E137" s="4">
        <f t="array" ref="E137">IFERROR(AVERAGE(IF(ISNUMBER('Raw Data'!F385:F1881) + ISNUMBER('Raw Data'!G385:G1881),IF((('Raw Data'!F385:F1881 &lt; 'Raw Data'!G385:G1881) * NOT('Raw Data'!F385:F1881="")) + (NOT('Raw Data'!F385:F1881= "") * ('Raw Data'!G385:G1881="")), 'Raw Data'!F385:F1881, IF(('Raw Data'!G385:G1881 &lt; 'Raw Data'!F385:F1881) * NOT('Raw Data'!G385:G1881= "") + (NOT('Raw Data'!G385:G1881 = "") * ('Raw Data'!F385:F1881="")), 'Raw Data'!G385:G1881, "")), "")), "N/A")</f>
        <v>0.005487565141</v>
      </c>
      <c r="F137" s="4">
        <f t="array" ref="F137">IFERROR(AVERAGE(IF(ISNUMBER('Raw Data'!F357:F372) + ISNUMBER('Raw Data'!G357:G372),IF((('Raw Data'!F357:F372 &lt; 'Raw Data'!G357:G372) * NOT('Raw Data'!F357:F372 = "")) + (NOT('Raw Data'!F357:F372 = "") * ('Raw Data'!G357:G372="")), 'Raw Data'!G357:G372, IF(('Raw Data'!G357:G372 &lt; 'Raw Data'!F357:F372) * NOT('Raw Data'!G357:G372 = "") + (NOT('Raw Data'!G357:G372 = "") * ('Raw Data'!F357:F372="")), 'Raw Data'!F357:F372, "")), "")), "N/A")</f>
        <v>0.01101634838</v>
      </c>
      <c r="G137" s="4">
        <f>IFERROR(AVERAGE('Raw Data'!H357:H372), "N/A")</f>
        <v>0.01324508102</v>
      </c>
      <c r="H137" s="4">
        <f>IFERROR(AVERAGE('Raw Data'!I357:I372), "N/A")</f>
        <v>0.01693070023</v>
      </c>
      <c r="I137" s="4">
        <f>IFERROR(AVERAGE('Raw Data'!J357:J372), "N/A")</f>
        <v>0.01962094907</v>
      </c>
      <c r="J137" s="2"/>
      <c r="K137" s="4"/>
      <c r="L137" s="4">
        <f>AVERAGE('Raw Data'!B357:B372)</f>
        <v>0.02182653356</v>
      </c>
      <c r="M137" s="20"/>
      <c r="N137" s="21">
        <f> SUM('Raw Data'!M357:M372)/ SUM('Raw Data'!N357:N372)</f>
        <v>0.4470198675</v>
      </c>
      <c r="O137" s="22">
        <f> SUM('Raw Data'!R357:R372)/ SUM('Raw Data'!S357:S372)</f>
        <v>0.1010638298</v>
      </c>
      <c r="P137" s="30"/>
    </row>
    <row r="138">
      <c r="A138" s="47" t="s">
        <v>42</v>
      </c>
      <c r="B138" s="30"/>
      <c r="C138" s="30"/>
      <c r="D138" s="30"/>
      <c r="E138" s="30"/>
      <c r="F138" s="30"/>
      <c r="G138" s="30"/>
      <c r="H138" s="30"/>
      <c r="I138" s="30"/>
      <c r="J138" s="2"/>
      <c r="K138" s="13"/>
      <c r="L138" s="30"/>
      <c r="M138" s="30"/>
      <c r="N138" s="30"/>
      <c r="O138" s="30"/>
      <c r="P138" s="30"/>
    </row>
    <row r="139">
      <c r="A139" s="12">
        <f>MIN('Raw Data'!A373:A375)</f>
        <v>44679.50012</v>
      </c>
      <c r="B139" s="30" t="s">
        <v>14</v>
      </c>
      <c r="C139" s="30" t="s">
        <v>15</v>
      </c>
      <c r="D139" s="30" t="s">
        <v>16</v>
      </c>
      <c r="E139" s="30" t="s">
        <v>17</v>
      </c>
      <c r="F139" s="30" t="s">
        <v>18</v>
      </c>
      <c r="G139" s="30" t="s">
        <v>19</v>
      </c>
      <c r="H139" s="30" t="s">
        <v>20</v>
      </c>
      <c r="I139" s="30" t="s">
        <v>21</v>
      </c>
      <c r="J139" s="2"/>
      <c r="K139" s="13"/>
      <c r="L139" s="30" t="s">
        <v>22</v>
      </c>
      <c r="M139" s="38" t="s">
        <v>23</v>
      </c>
      <c r="N139" s="45" t="s">
        <v>24</v>
      </c>
      <c r="O139" s="30" t="s">
        <v>25</v>
      </c>
      <c r="P139" s="30"/>
    </row>
    <row r="140">
      <c r="A140" s="46" t="s">
        <v>26</v>
      </c>
      <c r="B140" s="17">
        <f>COUNT('Raw Data'!C398:C1881)</f>
        <v>584</v>
      </c>
      <c r="C140" s="17">
        <f>COUNT('Raw Data'!D398:D1881)</f>
        <v>569</v>
      </c>
      <c r="D140" s="17">
        <f>COUNT('Raw Data'!E398:E1881)</f>
        <v>582</v>
      </c>
      <c r="E140" s="17">
        <f t="array" ref="E140">SUM(IF((NOT('Raw Data'!F398:F1881 = "") * 1) + (NOT('Raw Data'!G398:G1881 = "") * 1) &gt; 0, 1, 0))</f>
        <v>584</v>
      </c>
      <c r="F140" s="17">
        <f t="array" ref="F140">SUM(IF((NOT('Raw Data'!F398:F1881 = "") * 1) + (NOT('Raw Data'!G398:G1881 = "") * 1) &gt; 1, 1, 0))</f>
        <v>557</v>
      </c>
      <c r="G140" s="17">
        <f>COUNT('Raw Data'!H373:H375)</f>
        <v>3</v>
      </c>
      <c r="H140" s="17">
        <f>COUNT('Raw Data'!I373:I375)</f>
        <v>3</v>
      </c>
      <c r="I140" s="17">
        <f>COUNT('Raw Data'!J373:J375)</f>
        <v>3</v>
      </c>
      <c r="J140" s="2"/>
      <c r="K140" s="17"/>
      <c r="L140" s="17">
        <f>COUNT('Raw Data'!B373:B375)</f>
        <v>3</v>
      </c>
      <c r="M140" s="18">
        <f>SUM('Raw Data'!B373:B375) + (COUNT('Raw Data'!B373:B375) * $O$1)</f>
        <v>0.06525589277</v>
      </c>
      <c r="N140" s="19" t="str">
        <f>CONCAT(CONCAT(SUM('Raw Data'!M373:M375), "/"), SUM('Raw Data'!N373:N375))</f>
        <v>32/57</v>
      </c>
      <c r="O140" s="1" t="str">
        <f>CONCAT(CONCAT(SUM('Raw Data'!R373:R375), "/"), SUM('Raw Data'!S373:S375))</f>
        <v>5/32</v>
      </c>
      <c r="P140" s="30"/>
    </row>
    <row r="141">
      <c r="A141" s="46" t="s">
        <v>27</v>
      </c>
      <c r="B141" s="4">
        <f>IFERROR(AVERAGE('Raw Data'!C398:C1881), "N/A")</f>
        <v>0.0004103048896</v>
      </c>
      <c r="C141" s="4">
        <f>IFERROR(AVERAGE('Raw Data'!D398:D1881), "N/A")</f>
        <v>0.00248850729</v>
      </c>
      <c r="D141" s="4">
        <f>IFERROR(AVERAGE('Raw Data'!E398:E1881), "N/A")</f>
        <v>0.003785895539</v>
      </c>
      <c r="E141" s="4">
        <f t="array" ref="E141">IFERROR(AVERAGE(IF(ISNUMBER('Raw Data'!F398:F1881) + ISNUMBER('Raw Data'!G398:G1881),IF((('Raw Data'!F398:F1881 &lt; 'Raw Data'!G398:G1881) * NOT('Raw Data'!F398:F1881="")) + (NOT('Raw Data'!F398:F1881= "") * ('Raw Data'!G398:G1881="")), 'Raw Data'!F398:F1881, IF(('Raw Data'!G398:G1881 &lt; 'Raw Data'!F398:F1881) * NOT('Raw Data'!G398:G1881= "") + (NOT('Raw Data'!G398:G1881 = "") * ('Raw Data'!F398:F1881="")), 'Raw Data'!G398:G1881, "")), "")), "N/A")</f>
        <v>0.005482940132</v>
      </c>
      <c r="F141" s="4">
        <f t="array" ref="F141">IFERROR(AVERAGE(IF(ISNUMBER('Raw Data'!F373:F375) + ISNUMBER('Raw Data'!G373:G375),IF((('Raw Data'!F373:F375 &lt; 'Raw Data'!G373:G375) * NOT('Raw Data'!F373:F375 = "")) + (NOT('Raw Data'!F373:F375 = "") * ('Raw Data'!G373:G375="")), 'Raw Data'!G373:G375, IF(('Raw Data'!G373:G375 &lt; 'Raw Data'!F373:F375) * NOT('Raw Data'!G373:G375 = "") + (NOT('Raw Data'!G373:G375 = "") * ('Raw Data'!F373:F375="")), 'Raw Data'!F373:F375, "")), "")), "N/A")</f>
        <v>0.01081790123</v>
      </c>
      <c r="G141" s="4">
        <f>IFERROR(AVERAGE('Raw Data'!H373:H375), "N/A")</f>
        <v>0.01716820988</v>
      </c>
      <c r="H141" s="4">
        <f>IFERROR(AVERAGE('Raw Data'!I373:I375), "N/A")</f>
        <v>0.01956404321</v>
      </c>
      <c r="I141" s="4">
        <f>IFERROR(AVERAGE('Raw Data'!J373:J375), "N/A")</f>
        <v>0.02008487654</v>
      </c>
      <c r="J141" s="2"/>
      <c r="K141" s="4"/>
      <c r="L141" s="4">
        <f>AVERAGE('Raw Data'!B373:B375)</f>
        <v>0.02144290123</v>
      </c>
      <c r="M141" s="20"/>
      <c r="N141" s="21">
        <f> SUM('Raw Data'!M373:M375)/ SUM('Raw Data'!N373:N375)</f>
        <v>0.5614035088</v>
      </c>
      <c r="O141" s="22">
        <f> SUM('Raw Data'!R373:R375)/ SUM('Raw Data'!S373:S375)</f>
        <v>0.15625</v>
      </c>
      <c r="P141" s="30"/>
    </row>
    <row r="142">
      <c r="A142" s="47" t="s">
        <v>42</v>
      </c>
      <c r="B142" s="30"/>
      <c r="C142" s="30"/>
      <c r="D142" s="30"/>
      <c r="E142" s="30"/>
      <c r="F142" s="30"/>
      <c r="G142" s="30"/>
      <c r="H142" s="30"/>
      <c r="I142" s="30"/>
      <c r="J142" s="2"/>
      <c r="K142" s="13"/>
      <c r="L142" s="30"/>
      <c r="M142" s="30"/>
      <c r="N142" s="30"/>
      <c r="O142" s="30"/>
      <c r="P142" s="30"/>
    </row>
    <row r="143">
      <c r="A143" s="12">
        <f>MIN('Raw Data'!A376:A387)</f>
        <v>44678.53281</v>
      </c>
      <c r="B143" s="30" t="s">
        <v>14</v>
      </c>
      <c r="C143" s="30" t="s">
        <v>15</v>
      </c>
      <c r="D143" s="30" t="s">
        <v>16</v>
      </c>
      <c r="E143" s="30" t="s">
        <v>17</v>
      </c>
      <c r="F143" s="30" t="s">
        <v>18</v>
      </c>
      <c r="G143" s="30" t="s">
        <v>19</v>
      </c>
      <c r="H143" s="30" t="s">
        <v>20</v>
      </c>
      <c r="I143" s="30" t="s">
        <v>21</v>
      </c>
      <c r="J143" s="2"/>
      <c r="K143" s="13"/>
      <c r="L143" s="30" t="s">
        <v>22</v>
      </c>
      <c r="M143" s="38" t="s">
        <v>23</v>
      </c>
      <c r="N143" s="45" t="s">
        <v>24</v>
      </c>
      <c r="O143" s="30" t="s">
        <v>25</v>
      </c>
      <c r="P143" s="30"/>
    </row>
    <row r="144">
      <c r="A144" s="46" t="s">
        <v>26</v>
      </c>
      <c r="B144" s="17">
        <f>COUNT('Raw Data'!C389:C1881)</f>
        <v>593</v>
      </c>
      <c r="C144" s="17">
        <f>COUNT('Raw Data'!D389:D1881)</f>
        <v>578</v>
      </c>
      <c r="D144" s="17">
        <f>COUNT('Raw Data'!E389:E1881)</f>
        <v>591</v>
      </c>
      <c r="E144" s="17">
        <f t="array" ref="E144">SUM(IF((NOT('Raw Data'!F389:F1881 = "") * 1) + (NOT('Raw Data'!G389:G1881 = "") * 1) &gt; 0, 1, 0))</f>
        <v>593</v>
      </c>
      <c r="F144" s="17">
        <f t="array" ref="F144">SUM(IF((NOT('Raw Data'!F389:F1881 = "") * 1) + (NOT('Raw Data'!G389:G1881 = "") * 1) &gt; 1, 1, 0))</f>
        <v>564</v>
      </c>
      <c r="G144" s="17">
        <f>COUNT('Raw Data'!H376:H387)</f>
        <v>12</v>
      </c>
      <c r="H144" s="17">
        <f>COUNT('Raw Data'!I376:I387)</f>
        <v>12</v>
      </c>
      <c r="I144" s="17">
        <f>COUNT('Raw Data'!J376:J387)</f>
        <v>12</v>
      </c>
      <c r="J144" s="2"/>
      <c r="K144" s="17"/>
      <c r="L144" s="17">
        <f>COUNT('Raw Data'!B376:B387)</f>
        <v>12</v>
      </c>
      <c r="M144" s="18">
        <f>SUM('Raw Data'!B376:B387) + (COUNT('Raw Data'!B376:B387) * $O$1)</f>
        <v>0.2626670896</v>
      </c>
      <c r="N144" s="19" t="str">
        <f>CONCAT(CONCAT(SUM('Raw Data'!M376:M387), "/"), SUM('Raw Data'!N376:N387))</f>
        <v>94/164</v>
      </c>
      <c r="O144" s="1" t="str">
        <f>CONCAT(CONCAT(SUM('Raw Data'!R376:R387), "/"), SUM('Raw Data'!S376:S387))</f>
        <v>14/103</v>
      </c>
      <c r="P144" s="30"/>
    </row>
    <row r="145">
      <c r="A145" s="46" t="s">
        <v>27</v>
      </c>
      <c r="B145" s="4">
        <f>IFERROR(AVERAGE('Raw Data'!C389:C1881), "N/A")</f>
        <v>0.0004120994941</v>
      </c>
      <c r="C145" s="4">
        <f>IFERROR(AVERAGE('Raw Data'!D389:D1881), "N/A")</f>
        <v>0.002482678938</v>
      </c>
      <c r="D145" s="4">
        <f>IFERROR(AVERAGE('Raw Data'!E389:E1881), "N/A")</f>
        <v>0.003790949897</v>
      </c>
      <c r="E145" s="4">
        <f t="array" ref="E145">IFERROR(AVERAGE(IF(ISNUMBER('Raw Data'!F389:F1881) + ISNUMBER('Raw Data'!G389:G1881),IF((('Raw Data'!F389:F1881 &lt; 'Raw Data'!G389:G1881) * NOT('Raw Data'!F389:F1881="")) + (NOT('Raw Data'!F389:F1881= "") * ('Raw Data'!G389:G1881="")), 'Raw Data'!F389:F1881, IF(('Raw Data'!G389:G1881 &lt; 'Raw Data'!F389:F1881) * NOT('Raw Data'!G389:G1881= "") + (NOT('Raw Data'!G389:G1881 = "") * ('Raw Data'!F389:F1881="")), 'Raw Data'!G389:G1881, "")), "")), "N/A")</f>
        <v>0.005489175411</v>
      </c>
      <c r="F145" s="4">
        <f t="array" ref="F145">IFERROR(AVERAGE(IF(ISNUMBER('Raw Data'!F376:F387) + ISNUMBER('Raw Data'!G376:G387),IF((('Raw Data'!F376:F387 &lt; 'Raw Data'!G376:G387) * NOT('Raw Data'!F376:F387 = "")) + (NOT('Raw Data'!F376:F387 = "") * ('Raw Data'!G376:G387="")), 'Raw Data'!G376:G387, IF(('Raw Data'!G376:G387 &lt; 'Raw Data'!F376:F387) * NOT('Raw Data'!G376:G387 = "") + (NOT('Raw Data'!G376:G387 = "") * ('Raw Data'!F376:F387="")), 'Raw Data'!F376:F387, "")), "")), "N/A")</f>
        <v>0.01086130401</v>
      </c>
      <c r="G145" s="4">
        <f>IFERROR(AVERAGE('Raw Data'!H376:H387), "N/A")</f>
        <v>0.01351273148</v>
      </c>
      <c r="H145" s="4">
        <f>IFERROR(AVERAGE('Raw Data'!I376:I387), "N/A")</f>
        <v>0.01784047068</v>
      </c>
      <c r="I145" s="4">
        <f>IFERROR(AVERAGE('Raw Data'!J376:J387), "N/A")</f>
        <v>0.01957079475</v>
      </c>
      <c r="J145" s="2"/>
      <c r="K145" s="4"/>
      <c r="L145" s="4">
        <f>AVERAGE('Raw Data'!B376:B387)</f>
        <v>0.02157986111</v>
      </c>
      <c r="M145" s="20"/>
      <c r="N145" s="21">
        <f> SUM('Raw Data'!M376:M387)/ SUM('Raw Data'!N376:N387)</f>
        <v>0.5731707317</v>
      </c>
      <c r="O145" s="22">
        <f> SUM('Raw Data'!R376:R387)/ SUM('Raw Data'!S376:S387)</f>
        <v>0.1359223301</v>
      </c>
      <c r="P145" s="30"/>
    </row>
    <row r="146">
      <c r="A146" s="47" t="s">
        <v>42</v>
      </c>
      <c r="B146" s="30"/>
      <c r="C146" s="30"/>
      <c r="D146" s="30"/>
      <c r="E146" s="30"/>
      <c r="F146" s="30"/>
      <c r="G146" s="30"/>
      <c r="H146" s="30"/>
      <c r="I146" s="30"/>
      <c r="J146" s="2"/>
      <c r="K146" s="13"/>
      <c r="L146" s="30"/>
      <c r="M146" s="30"/>
      <c r="N146" s="30"/>
      <c r="O146" s="30"/>
      <c r="P146" s="30"/>
    </row>
    <row r="147">
      <c r="A147" s="12">
        <f>MIN('Raw Data'!A388:A397)</f>
        <v>44677.07364</v>
      </c>
      <c r="B147" s="30" t="s">
        <v>14</v>
      </c>
      <c r="C147" s="30" t="s">
        <v>15</v>
      </c>
      <c r="D147" s="30" t="s">
        <v>16</v>
      </c>
      <c r="E147" s="30" t="s">
        <v>17</v>
      </c>
      <c r="F147" s="30" t="s">
        <v>18</v>
      </c>
      <c r="G147" s="30" t="s">
        <v>19</v>
      </c>
      <c r="H147" s="30" t="s">
        <v>20</v>
      </c>
      <c r="I147" s="30" t="s">
        <v>21</v>
      </c>
      <c r="J147" s="2"/>
      <c r="K147" s="13"/>
      <c r="L147" s="30" t="s">
        <v>22</v>
      </c>
      <c r="M147" s="38" t="s">
        <v>23</v>
      </c>
      <c r="N147" s="45" t="s">
        <v>24</v>
      </c>
      <c r="O147" s="30" t="s">
        <v>25</v>
      </c>
      <c r="P147" s="30"/>
    </row>
    <row r="148">
      <c r="A148" s="46" t="s">
        <v>26</v>
      </c>
      <c r="B148" s="17">
        <f>COUNT('Raw Data'!C390:C1881)</f>
        <v>592</v>
      </c>
      <c r="C148" s="17">
        <f>COUNT('Raw Data'!D390:D1881)</f>
        <v>577</v>
      </c>
      <c r="D148" s="17">
        <f>COUNT('Raw Data'!E390:E1881)</f>
        <v>590</v>
      </c>
      <c r="E148" s="17">
        <f t="array" ref="E148">SUM(IF((NOT('Raw Data'!F390:F1881 = "") * 1) + (NOT('Raw Data'!G390:G1881 = "") * 1) &gt; 0, 1, 0))</f>
        <v>592</v>
      </c>
      <c r="F148" s="17">
        <f t="array" ref="F148">SUM(IF((NOT('Raw Data'!F390:F1881 = "") * 1) + (NOT('Raw Data'!G390:G1881 = "") * 1) &gt; 1, 1, 0))</f>
        <v>563</v>
      </c>
      <c r="G148" s="17">
        <f>COUNT('Raw Data'!H388:H397)</f>
        <v>10</v>
      </c>
      <c r="H148" s="17">
        <f>COUNT('Raw Data'!I388:I397)</f>
        <v>10</v>
      </c>
      <c r="I148" s="17">
        <f>COUNT('Raw Data'!J388:J397)</f>
        <v>10</v>
      </c>
      <c r="J148" s="2"/>
      <c r="K148" s="17"/>
      <c r="L148" s="17">
        <f>COUNT('Raw Data'!B388:B397)</f>
        <v>10</v>
      </c>
      <c r="M148" s="18">
        <f>SUM('Raw Data'!B388:B397) + (COUNT('Raw Data'!B388:B397) * $O$1)</f>
        <v>0.1915975747</v>
      </c>
      <c r="N148" s="19" t="str">
        <f>CONCAT(CONCAT(SUM('Raw Data'!M388:M397), "/"), SUM('Raw Data'!N388:N397))</f>
        <v>90/152</v>
      </c>
      <c r="O148" s="1" t="str">
        <f>CONCAT(CONCAT(SUM('Raw Data'!R388:R397), "/"), SUM('Raw Data'!S388:S397))</f>
        <v>13/145</v>
      </c>
      <c r="P148" s="30"/>
    </row>
    <row r="149">
      <c r="A149" s="46" t="s">
        <v>27</v>
      </c>
      <c r="B149" s="4">
        <f>IFERROR(AVERAGE('Raw Data'!C390:C1881), "N/A")</f>
        <v>0.0004123654905</v>
      </c>
      <c r="C149" s="4">
        <f>IFERROR(AVERAGE('Raw Data'!D390:D1881), "N/A")</f>
        <v>0.002480602895</v>
      </c>
      <c r="D149" s="4">
        <f>IFERROR(AVERAGE('Raw Data'!E390:E1881), "N/A")</f>
        <v>0.003789449937</v>
      </c>
      <c r="E149" s="4">
        <f t="array" ref="E149">IFERROR(AVERAGE(IF(ISNUMBER('Raw Data'!F390:F1881) + ISNUMBER('Raw Data'!G390:G1881),IF((('Raw Data'!F390:F1881 &lt; 'Raw Data'!G390:G1881) * NOT('Raw Data'!F390:F1881="")) + (NOT('Raw Data'!F390:F1881= "") * ('Raw Data'!G390:G1881="")), 'Raw Data'!F390:F1881, IF(('Raw Data'!G390:G1881 &lt; 'Raw Data'!F390:F1881) * NOT('Raw Data'!G390:G1881= "") + (NOT('Raw Data'!G390:G1881 = "") * ('Raw Data'!F390:F1881="")), 'Raw Data'!G390:G1881, "")), "")), "N/A")</f>
        <v>0.00548853541</v>
      </c>
      <c r="F149" s="4">
        <f t="array" ref="F149">IFERROR(AVERAGE(IF(ISNUMBER('Raw Data'!F388:F397) + ISNUMBER('Raw Data'!G388:G397),IF((('Raw Data'!F388:F397 &lt; 'Raw Data'!G388:G397) * NOT('Raw Data'!F388:F397 = "")) + (NOT('Raw Data'!F388:F397 = "") * ('Raw Data'!G388:G397="")), 'Raw Data'!G388:G397, IF(('Raw Data'!G388:G397 &lt; 'Raw Data'!F388:F397) * NOT('Raw Data'!G388:G397 = "") + (NOT('Raw Data'!G388:G397 = "") * ('Raw Data'!F388:F397="")), 'Raw Data'!F388:F397, "")), "")), "N/A")</f>
        <v>0.009321469907</v>
      </c>
      <c r="G149" s="4">
        <f>IFERROR(AVERAGE('Raw Data'!H388:H397), "N/A")</f>
        <v>0.01143055556</v>
      </c>
      <c r="H149" s="4">
        <f>IFERROR(AVERAGE('Raw Data'!I388:I397), "N/A")</f>
        <v>0.01483564815</v>
      </c>
      <c r="I149" s="4">
        <f>IFERROR(AVERAGE('Raw Data'!J388:J397), "N/A")</f>
        <v>0.01676041667</v>
      </c>
      <c r="J149" s="2"/>
      <c r="K149" s="4"/>
      <c r="L149" s="4">
        <f>AVERAGE('Raw Data'!B388:B397)</f>
        <v>0.01885069444</v>
      </c>
      <c r="M149" s="20"/>
      <c r="N149" s="21">
        <f> SUM('Raw Data'!M388:M397)/ SUM('Raw Data'!N388:N397)</f>
        <v>0.5921052632</v>
      </c>
      <c r="O149" s="22">
        <f> SUM('Raw Data'!R388:R397)/ SUM('Raw Data'!S388:S397)</f>
        <v>0.08965517241</v>
      </c>
      <c r="P149" s="30"/>
    </row>
    <row r="150">
      <c r="A150" s="47" t="s">
        <v>42</v>
      </c>
      <c r="B150" s="30"/>
      <c r="C150" s="30"/>
      <c r="D150" s="30"/>
      <c r="E150" s="30"/>
      <c r="F150" s="30"/>
      <c r="G150" s="30"/>
      <c r="H150" s="30"/>
      <c r="I150" s="30"/>
      <c r="J150" s="2"/>
      <c r="K150" s="13"/>
      <c r="L150" s="30"/>
      <c r="M150" s="30"/>
      <c r="N150" s="30"/>
      <c r="O150" s="30"/>
      <c r="P150" s="30"/>
    </row>
    <row r="151">
      <c r="A151" s="12">
        <f>MIN('Raw Data'!A399:A405)</f>
        <v>44676.91558</v>
      </c>
      <c r="B151" s="30" t="s">
        <v>14</v>
      </c>
      <c r="C151" s="30" t="s">
        <v>15</v>
      </c>
      <c r="D151" s="30" t="s">
        <v>16</v>
      </c>
      <c r="E151" s="30" t="s">
        <v>17</v>
      </c>
      <c r="F151" s="30" t="s">
        <v>18</v>
      </c>
      <c r="G151" s="30" t="s">
        <v>19</v>
      </c>
      <c r="H151" s="30" t="s">
        <v>20</v>
      </c>
      <c r="I151" s="30" t="s">
        <v>21</v>
      </c>
      <c r="J151" s="2"/>
      <c r="K151" s="13"/>
      <c r="L151" s="30" t="s">
        <v>22</v>
      </c>
      <c r="M151" s="38" t="s">
        <v>23</v>
      </c>
      <c r="N151" s="45" t="s">
        <v>24</v>
      </c>
      <c r="O151" s="30" t="s">
        <v>25</v>
      </c>
      <c r="P151" s="30"/>
    </row>
    <row r="152">
      <c r="A152" s="46" t="s">
        <v>26</v>
      </c>
      <c r="B152" s="17">
        <f>COUNT('Raw Data'!C399:C405)</f>
        <v>7</v>
      </c>
      <c r="C152" s="17">
        <f>COUNT('Raw Data'!D399:D405)</f>
        <v>7</v>
      </c>
      <c r="D152" s="17">
        <f>COUNT('Raw Data'!E399:E405)</f>
        <v>7</v>
      </c>
      <c r="E152" s="17">
        <f t="array" ref="E152">SUM(IF((NOT('Raw Data'!F399:F405 = "") * 1) + (NOT('Raw Data'!G399:G405 = "") * 1) &gt; 0, 1, 0))</f>
        <v>7</v>
      </c>
      <c r="F152" s="17">
        <f t="array" ref="F152">SUM(IF((NOT('Raw Data'!F399:F405 = "") * 1) + (NOT('Raw Data'!G399:G405 = "") * 1) &gt; 1, 1, 0))</f>
        <v>7</v>
      </c>
      <c r="G152" s="17">
        <f>COUNT('Raw Data'!H399:H405)</f>
        <v>7</v>
      </c>
      <c r="H152" s="17">
        <f>COUNT('Raw Data'!I399:I405)</f>
        <v>7</v>
      </c>
      <c r="I152" s="17">
        <f>COUNT('Raw Data'!J399:J405)</f>
        <v>7</v>
      </c>
      <c r="J152" s="2"/>
      <c r="K152" s="17"/>
      <c r="L152" s="17">
        <f>COUNT('Raw Data'!B399:B405)</f>
        <v>7</v>
      </c>
      <c r="M152" s="18">
        <f>SUM('Raw Data'!B399:B405) + (COUNT('Raw Data'!B399:B405) * $O$1)</f>
        <v>0.1409944597</v>
      </c>
      <c r="N152" s="19" t="str">
        <f>CONCAT(CONCAT(SUM('Raw Data'!M399:M405), "/"), SUM('Raw Data'!N399:N405))</f>
        <v>53/107</v>
      </c>
      <c r="O152" s="1" t="str">
        <f>CONCAT(CONCAT(SUM('Raw Data'!R399:R405), "/"), SUM('Raw Data'!S399:S405))</f>
        <v>12/132</v>
      </c>
      <c r="P152" s="30"/>
    </row>
    <row r="153">
      <c r="A153" s="46" t="s">
        <v>27</v>
      </c>
      <c r="B153" s="4">
        <f>IFERROR(AVERAGE('Raw Data'!C399:C405), "N/A")</f>
        <v>0.0003488756614</v>
      </c>
      <c r="C153" s="4">
        <f>IFERROR(AVERAGE('Raw Data'!D399:D405), "N/A")</f>
        <v>0.002804232804</v>
      </c>
      <c r="D153" s="4">
        <f>IFERROR(AVERAGE('Raw Data'!E399:E405), "N/A")</f>
        <v>0.003301917989</v>
      </c>
      <c r="E153" s="4">
        <f t="array" ref="E153">IFERROR(AVERAGE(IF(ISNUMBER('Raw Data'!F399:F405) + ISNUMBER('Raw Data'!G399:G405),IF((('Raw Data'!F399:F405 &lt; 'Raw Data'!G399:G405) * NOT('Raw Data'!F399:F405 = "")) + (NOT('Raw Data'!F399:F405 = "") * ('Raw Data'!G399:G405="")), 'Raw Data'!F399:F405, IF(('Raw Data'!G399:G405 &lt; 'Raw Data'!F399:F405) * NOT('Raw Data'!G399:G405 = "") + (NOT('Raw Data'!G399:G405 = "") * ('Raw Data'!F399:F405="")), 'Raw Data'!G399:G405, "")), "")), "N/A")</f>
        <v>0.006068121693</v>
      </c>
      <c r="F153" s="4">
        <f t="array" ref="F153">IFERROR(AVERAGE(IF(ISNUMBER('Raw Data'!F399:F405) + ISNUMBER('Raw Data'!G399:G405),IF((('Raw Data'!F399:F405 &lt; 'Raw Data'!G399:G405) * NOT('Raw Data'!F399:F405 = "")) + (NOT('Raw Data'!F399:F405 = "") * ('Raw Data'!G399:G405="")), 'Raw Data'!G399:G405, IF(('Raw Data'!G399:G405 &lt; 'Raw Data'!F399:F405) * NOT('Raw Data'!G399:G405 = "") + (NOT('Raw Data'!G399:G405 = "") * ('Raw Data'!F399:F405="")), 'Raw Data'!F399:F405, "")), "")), "N/A")</f>
        <v>0.01049437831</v>
      </c>
      <c r="G153" s="4">
        <f>IFERROR(AVERAGE('Raw Data'!H399:H405), "N/A")</f>
        <v>0.01226851852</v>
      </c>
      <c r="H153" s="4">
        <f>IFERROR(AVERAGE('Raw Data'!I399:I405), "N/A")</f>
        <v>0.01596395503</v>
      </c>
      <c r="I153" s="4">
        <f>IFERROR(AVERAGE('Raw Data'!J399:J405), "N/A")</f>
        <v>0.01698743386</v>
      </c>
      <c r="J153" s="2"/>
      <c r="K153" s="4"/>
      <c r="L153" s="4">
        <f>AVERAGE('Raw Data'!B399:B405)</f>
        <v>0.01983300265</v>
      </c>
      <c r="M153" s="20"/>
      <c r="N153" s="21">
        <f> SUM('Raw Data'!M399:M405)/ SUM('Raw Data'!N399:N405)</f>
        <v>0.4953271028</v>
      </c>
      <c r="O153" s="22">
        <f> SUM('Raw Data'!R399:R405)/ SUM('Raw Data'!S399:S405)</f>
        <v>0.09090909091</v>
      </c>
      <c r="P153" s="30"/>
    </row>
    <row r="154">
      <c r="A154" s="47" t="s">
        <v>42</v>
      </c>
      <c r="B154" s="30"/>
      <c r="C154" s="30"/>
      <c r="D154" s="30"/>
      <c r="E154" s="30"/>
      <c r="F154" s="30"/>
      <c r="G154" s="30"/>
      <c r="H154" s="30"/>
      <c r="I154" s="30"/>
      <c r="J154" s="2"/>
      <c r="K154" s="13"/>
      <c r="L154" s="30"/>
      <c r="M154" s="30"/>
      <c r="N154" s="30"/>
      <c r="O154" s="30"/>
      <c r="P154" s="30"/>
    </row>
    <row r="155">
      <c r="A155" s="12">
        <f>MIN('Raw Data'!A407:A413)</f>
        <v>44675.90466</v>
      </c>
      <c r="B155" s="30" t="s">
        <v>14</v>
      </c>
      <c r="C155" s="30" t="s">
        <v>15</v>
      </c>
      <c r="D155" s="30" t="s">
        <v>16</v>
      </c>
      <c r="E155" s="30" t="s">
        <v>17</v>
      </c>
      <c r="F155" s="30" t="s">
        <v>18</v>
      </c>
      <c r="G155" s="30" t="s">
        <v>19</v>
      </c>
      <c r="H155" s="30" t="s">
        <v>20</v>
      </c>
      <c r="I155" s="30" t="s">
        <v>21</v>
      </c>
      <c r="J155" s="2"/>
      <c r="K155" s="13"/>
      <c r="L155" s="30" t="s">
        <v>22</v>
      </c>
      <c r="M155" s="38" t="s">
        <v>23</v>
      </c>
      <c r="N155" s="45" t="s">
        <v>24</v>
      </c>
      <c r="O155" s="30" t="s">
        <v>25</v>
      </c>
      <c r="P155" s="30"/>
    </row>
    <row r="156">
      <c r="A156" s="46" t="s">
        <v>26</v>
      </c>
      <c r="B156" s="17">
        <f>COUNT('Raw Data'!C407:C413)</f>
        <v>7</v>
      </c>
      <c r="C156" s="17">
        <f>COUNT('Raw Data'!D407:D413)</f>
        <v>7</v>
      </c>
      <c r="D156" s="17">
        <f>COUNT('Raw Data'!E407:E413)</f>
        <v>7</v>
      </c>
      <c r="E156" s="17">
        <f t="array" ref="E156">SUM(IF((NOT('Raw Data'!F407:F413 = "") * 1) + (NOT('Raw Data'!G407:G413 = "") * 1) &gt; 0, 1, 0))</f>
        <v>7</v>
      </c>
      <c r="F156" s="17">
        <f t="array" ref="F156">SUM(IF((NOT('Raw Data'!F407:F413 = "") * 1) + (NOT('Raw Data'!G407:G413 = "") * 1) &gt; 1, 1, 0))</f>
        <v>7</v>
      </c>
      <c r="G156" s="17">
        <f>COUNT('Raw Data'!H407:H413)</f>
        <v>7</v>
      </c>
      <c r="H156" s="17">
        <f>COUNT('Raw Data'!I407:I413)</f>
        <v>7</v>
      </c>
      <c r="I156" s="17">
        <f>COUNT('Raw Data'!J407:J413)</f>
        <v>7</v>
      </c>
      <c r="J156" s="2"/>
      <c r="K156" s="17"/>
      <c r="L156" s="17">
        <f>COUNT('Raw Data'!B407:B413)</f>
        <v>7</v>
      </c>
      <c r="M156" s="18">
        <f>SUM('Raw Data'!B407:B413) + (COUNT('Raw Data'!B407:B413) * $O$1)</f>
        <v>0.1597213115</v>
      </c>
      <c r="N156" s="19" t="str">
        <f>CONCAT(CONCAT(SUM('Raw Data'!M407:M413), "/"), SUM('Raw Data'!N407:N413))</f>
        <v>64/110</v>
      </c>
      <c r="O156" s="1" t="str">
        <f>CONCAT(CONCAT(SUM('Raw Data'!R407:R413), "/"), SUM('Raw Data'!S407:S413))</f>
        <v>9/60</v>
      </c>
      <c r="P156" s="30"/>
    </row>
    <row r="157">
      <c r="A157" s="46" t="s">
        <v>27</v>
      </c>
      <c r="B157" s="4">
        <f>IFERROR(AVERAGE('Raw Data'!C407:C413), "N/A")</f>
        <v>0.0001521164021</v>
      </c>
      <c r="C157" s="4">
        <f>IFERROR(AVERAGE('Raw Data'!D407:D413), "N/A")</f>
        <v>0.002476851852</v>
      </c>
      <c r="D157" s="4">
        <f>IFERROR(AVERAGE('Raw Data'!E407:E413), "N/A")</f>
        <v>0.002827380952</v>
      </c>
      <c r="E157" s="4">
        <f t="array" ref="E157">IFERROR(AVERAGE(IF(ISNUMBER('Raw Data'!F407:F413) + ISNUMBER('Raw Data'!G407:G413),IF((('Raw Data'!F407:F413 &lt; 'Raw Data'!G407:G413) * NOT('Raw Data'!F407:F413 = "")) + (NOT('Raw Data'!F407:F413 = "") * ('Raw Data'!G407:G413="")), 'Raw Data'!F407:F413, IF(('Raw Data'!G407:G413 &lt; 'Raw Data'!F407:F413) * NOT('Raw Data'!G407:G413 = "") + (NOT('Raw Data'!G407:G413 = "") * ('Raw Data'!F407:F413="")), 'Raw Data'!G407:G413, "")), "")), "N/A")</f>
        <v>0.005972222222</v>
      </c>
      <c r="F157" s="4">
        <f t="array" ref="F157">IFERROR(AVERAGE(IF(ISNUMBER('Raw Data'!F407:F413) + ISNUMBER('Raw Data'!G407:G413),IF((('Raw Data'!F407:F413 &lt; 'Raw Data'!G407:G413) * NOT('Raw Data'!F407:F413 = "")) + (NOT('Raw Data'!F407:F413 = "") * ('Raw Data'!G407:G413="")), 'Raw Data'!G407:G413, IF(('Raw Data'!G407:G413 &lt; 'Raw Data'!F407:F413) * NOT('Raw Data'!G407:G413 = "") + (NOT('Raw Data'!G407:G413 = "") * ('Raw Data'!F407:F413="")), 'Raw Data'!F407:F413, "")), "")), "N/A")</f>
        <v>0.01021494709</v>
      </c>
      <c r="G157" s="4">
        <f>IFERROR(AVERAGE('Raw Data'!H407:H413), "N/A")</f>
        <v>0.01259589947</v>
      </c>
      <c r="H157" s="4">
        <f>IFERROR(AVERAGE('Raw Data'!I407:I413), "N/A")</f>
        <v>0.01605820106</v>
      </c>
      <c r="I157" s="4">
        <f>IFERROR(AVERAGE('Raw Data'!J407:J413), "N/A")</f>
        <v>0.01748677249</v>
      </c>
      <c r="J157" s="2"/>
      <c r="K157" s="4"/>
      <c r="L157" s="4">
        <f>AVERAGE('Raw Data'!B407:B413)</f>
        <v>0.0225082672</v>
      </c>
      <c r="M157" s="20"/>
      <c r="N157" s="21">
        <f> SUM('Raw Data'!M407:M413)/ SUM('Raw Data'!N407:N413)</f>
        <v>0.5818181818</v>
      </c>
      <c r="O157" s="22">
        <f> SUM('Raw Data'!R407:R413)/ SUM('Raw Data'!S407:S413)</f>
        <v>0.15</v>
      </c>
      <c r="P157" s="30"/>
    </row>
    <row r="158">
      <c r="A158" s="47" t="s">
        <v>42</v>
      </c>
      <c r="B158" s="30"/>
      <c r="C158" s="30"/>
      <c r="D158" s="30"/>
      <c r="E158" s="30"/>
      <c r="F158" s="30"/>
      <c r="G158" s="30"/>
      <c r="H158" s="30"/>
      <c r="I158" s="30"/>
      <c r="J158" s="2"/>
      <c r="K158" s="13"/>
      <c r="L158" s="30"/>
      <c r="M158" s="30"/>
      <c r="N158" s="30"/>
      <c r="O158" s="30"/>
      <c r="P158" s="30"/>
    </row>
    <row r="159">
      <c r="A159" s="12">
        <f>MIN('Raw Data'!A414:A423)</f>
        <v>44674</v>
      </c>
      <c r="B159" s="30" t="s">
        <v>14</v>
      </c>
      <c r="C159" s="30" t="s">
        <v>15</v>
      </c>
      <c r="D159" s="30" t="s">
        <v>16</v>
      </c>
      <c r="E159" s="30" t="s">
        <v>17</v>
      </c>
      <c r="F159" s="30" t="s">
        <v>18</v>
      </c>
      <c r="G159" s="30" t="s">
        <v>19</v>
      </c>
      <c r="H159" s="30" t="s">
        <v>20</v>
      </c>
      <c r="I159" s="30" t="s">
        <v>21</v>
      </c>
      <c r="J159" s="2"/>
      <c r="K159" s="13"/>
      <c r="L159" s="30" t="s">
        <v>22</v>
      </c>
      <c r="M159" s="38" t="s">
        <v>23</v>
      </c>
      <c r="N159" s="45" t="s">
        <v>24</v>
      </c>
      <c r="O159" s="30" t="s">
        <v>25</v>
      </c>
      <c r="P159" s="30"/>
    </row>
    <row r="160">
      <c r="A160" s="46" t="s">
        <v>26</v>
      </c>
      <c r="B160" s="17">
        <f>COUNT('Raw Data'!C414:C423)</f>
        <v>10</v>
      </c>
      <c r="C160" s="17">
        <f>COUNT('Raw Data'!D414:D423)</f>
        <v>10</v>
      </c>
      <c r="D160" s="17">
        <f>COUNT('Raw Data'!E414:E423)</f>
        <v>10</v>
      </c>
      <c r="E160" s="17">
        <f t="array" ref="E160">SUM(IF((NOT('Raw Data'!F414:F423 = "") * 1) + (NOT('Raw Data'!G414:G423 = "") * 1) &gt; 0, 1, 0))</f>
        <v>10</v>
      </c>
      <c r="F160" s="17">
        <f t="array" ref="F160">SUM(IF((NOT('Raw Data'!F414:F423 = "") * 1) + (NOT('Raw Data'!G414:G423 = "") * 1) &gt; 1, 1, 0))</f>
        <v>9</v>
      </c>
      <c r="G160" s="17">
        <f>COUNT('Raw Data'!H414:H423)</f>
        <v>10</v>
      </c>
      <c r="H160" s="17">
        <f>COUNT('Raw Data'!I414:I423)</f>
        <v>10</v>
      </c>
      <c r="I160" s="17">
        <f>COUNT('Raw Data'!J414:J423)</f>
        <v>10</v>
      </c>
      <c r="J160" s="2"/>
      <c r="K160" s="17"/>
      <c r="L160" s="17">
        <f>COUNT('Raw Data'!B414:B423)</f>
        <v>10</v>
      </c>
      <c r="M160" s="18">
        <f>SUM('Raw Data'!B414:B423) + (COUNT('Raw Data'!B414:B423) * $O$1)</f>
        <v>0.2198846117</v>
      </c>
      <c r="N160" s="19" t="str">
        <f>CONCAT(CONCAT(SUM('Raw Data'!M414:M423), "/"), SUM('Raw Data'!N414:N423))</f>
        <v>85/141</v>
      </c>
      <c r="O160" s="1" t="str">
        <f>CONCAT(CONCAT(SUM('Raw Data'!R414:R423), "/"), SUM('Raw Data'!S414:S423))</f>
        <v>9/81</v>
      </c>
      <c r="P160" s="30"/>
    </row>
    <row r="161">
      <c r="A161" s="46" t="s">
        <v>27</v>
      </c>
      <c r="B161" s="4">
        <f>IFERROR(AVERAGE('Raw Data'!C414:C423), "N/A")</f>
        <v>0.0003078703704</v>
      </c>
      <c r="C161" s="4">
        <f>IFERROR(AVERAGE('Raw Data'!D414:D423), "N/A")</f>
        <v>0.002733796296</v>
      </c>
      <c r="D161" s="4">
        <f>IFERROR(AVERAGE('Raw Data'!E414:E423), "N/A")</f>
        <v>0.003741898148</v>
      </c>
      <c r="E161" s="4">
        <f t="array" ref="E161">IFERROR(AVERAGE(IF(ISNUMBER('Raw Data'!F414:F423) + ISNUMBER('Raw Data'!G414:G423),IF((('Raw Data'!F414:F423 &lt; 'Raw Data'!G414:G423) * NOT('Raw Data'!F414:F423 = "")) + (NOT('Raw Data'!F414:F423 = "") * ('Raw Data'!G414:G423="")), 'Raw Data'!F414:F423, IF(('Raw Data'!G414:G423 &lt; 'Raw Data'!F414:F423) * NOT('Raw Data'!G414:G423 = "") + (NOT('Raw Data'!G414:G423 = "") * ('Raw Data'!F414:F423="")), 'Raw Data'!G414:G423, "")), "")), "N/A")</f>
        <v>0.005568287037</v>
      </c>
      <c r="F161" s="4">
        <f t="array" ref="F161">IFERROR(AVERAGE(IF(ISNUMBER('Raw Data'!F414:F423) + ISNUMBER('Raw Data'!G414:G423),IF((('Raw Data'!F414:F423 &lt; 'Raw Data'!G414:G423) * NOT('Raw Data'!F414:F423 = "")) + (NOT('Raw Data'!F414:F423 = "") * ('Raw Data'!G414:G423="")), 'Raw Data'!G414:G423, IF(('Raw Data'!G414:G423 &lt; 'Raw Data'!F414:F423) * NOT('Raw Data'!G414:G423 = "") + (NOT('Raw Data'!G414:G423 = "") * ('Raw Data'!F414:F423="")), 'Raw Data'!F414:F423, "")), "")), "N/A")</f>
        <v>0.01158436214</v>
      </c>
      <c r="G161" s="4">
        <f>IFERROR(AVERAGE('Raw Data'!H414:H423), "N/A")</f>
        <v>0.01403587963</v>
      </c>
      <c r="H161" s="4">
        <f>IFERROR(AVERAGE('Raw Data'!I414:I423), "N/A")</f>
        <v>0.01719791667</v>
      </c>
      <c r="I161" s="4">
        <f>IFERROR(AVERAGE('Raw Data'!J414:J423), "N/A")</f>
        <v>0.01843055556</v>
      </c>
      <c r="J161" s="2"/>
      <c r="K161" s="4"/>
      <c r="L161" s="4">
        <f>AVERAGE('Raw Data'!B414:B423)</f>
        <v>0.02167939815</v>
      </c>
      <c r="M161" s="20"/>
      <c r="N161" s="21">
        <f> SUM('Raw Data'!M414:M423)/ SUM('Raw Data'!N414:N423)</f>
        <v>0.6028368794</v>
      </c>
      <c r="O161" s="22">
        <f> SUM('Raw Data'!R414:R423)/ SUM('Raw Data'!S414:S423)</f>
        <v>0.1111111111</v>
      </c>
      <c r="P161" s="30"/>
    </row>
    <row r="162">
      <c r="A162" s="47" t="s">
        <v>42</v>
      </c>
      <c r="B162" s="30"/>
      <c r="C162" s="30"/>
      <c r="D162" s="30"/>
      <c r="E162" s="30"/>
      <c r="F162" s="30"/>
      <c r="G162" s="30"/>
      <c r="H162" s="30"/>
      <c r="I162" s="30"/>
      <c r="J162" s="2"/>
      <c r="K162" s="13"/>
      <c r="L162" s="30"/>
      <c r="M162" s="30"/>
      <c r="N162" s="30"/>
      <c r="O162" s="30"/>
      <c r="P162" s="30"/>
    </row>
    <row r="163">
      <c r="A163" s="12">
        <f>MIN('Raw Data'!A424:A441)</f>
        <v>44672.66068</v>
      </c>
      <c r="B163" s="30" t="s">
        <v>14</v>
      </c>
      <c r="C163" s="30" t="s">
        <v>15</v>
      </c>
      <c r="D163" s="30" t="s">
        <v>16</v>
      </c>
      <c r="E163" s="30" t="s">
        <v>17</v>
      </c>
      <c r="F163" s="30" t="s">
        <v>18</v>
      </c>
      <c r="G163" s="30" t="s">
        <v>19</v>
      </c>
      <c r="H163" s="30" t="s">
        <v>20</v>
      </c>
      <c r="I163" s="30" t="s">
        <v>21</v>
      </c>
      <c r="J163" s="2"/>
      <c r="K163" s="13"/>
      <c r="L163" s="30" t="s">
        <v>22</v>
      </c>
      <c r="M163" s="38" t="s">
        <v>23</v>
      </c>
      <c r="N163" s="45" t="s">
        <v>24</v>
      </c>
      <c r="O163" s="30" t="s">
        <v>25</v>
      </c>
      <c r="P163" s="30"/>
    </row>
    <row r="164">
      <c r="A164" s="46" t="s">
        <v>26</v>
      </c>
      <c r="B164" s="17">
        <f>COUNT('Raw Data'!C424:C441)</f>
        <v>18</v>
      </c>
      <c r="C164" s="17">
        <f>COUNT('Raw Data'!D424:D441)</f>
        <v>18</v>
      </c>
      <c r="D164" s="17">
        <f>COUNT('Raw Data'!E424:E441)</f>
        <v>18</v>
      </c>
      <c r="E164" s="17">
        <f t="array" ref="E164">SUM(IF((NOT('Raw Data'!F424:F441 = "") * 1) + (NOT('Raw Data'!G424:G441 = "") * 1) &gt; 0, 1, 0))</f>
        <v>18</v>
      </c>
      <c r="F164" s="17">
        <f t="array" ref="F164">SUM(IF((NOT('Raw Data'!F424:F441 = "") * 1) + (NOT('Raw Data'!G424:G441 = "") * 1) &gt; 1, 1, 0))</f>
        <v>17</v>
      </c>
      <c r="G164" s="17">
        <f>COUNT('Raw Data'!H424:H441)</f>
        <v>18</v>
      </c>
      <c r="H164" s="17">
        <f>COUNT('Raw Data'!I424:I441)</f>
        <v>18</v>
      </c>
      <c r="I164" s="17">
        <f>COUNT('Raw Data'!J424:J441)</f>
        <v>18</v>
      </c>
      <c r="J164" s="2"/>
      <c r="K164" s="17"/>
      <c r="L164" s="17">
        <f>COUNT('Raw Data'!B424:B441)</f>
        <v>18</v>
      </c>
      <c r="M164" s="18">
        <f>SUM('Raw Data'!B424:B441) + (COUNT('Raw Data'!B424:B441) * $O$1)</f>
        <v>0.3277506344</v>
      </c>
      <c r="N164" s="19" t="str">
        <f>CONCAT(CONCAT(SUM('Raw Data'!M424:M441), "/"), SUM('Raw Data'!N424:N441))</f>
        <v>153/280</v>
      </c>
      <c r="O164" s="1" t="str">
        <f>CONCAT(CONCAT(SUM('Raw Data'!R424:R441), "/"), SUM('Raw Data'!S424:S441))</f>
        <v>23/264</v>
      </c>
      <c r="P164" s="30"/>
    </row>
    <row r="165">
      <c r="A165" s="46" t="s">
        <v>27</v>
      </c>
      <c r="B165" s="4">
        <f>IFERROR(AVERAGE('Raw Data'!C424:C441), "N/A")</f>
        <v>0.0004031635802</v>
      </c>
      <c r="C165" s="4">
        <f>IFERROR(AVERAGE('Raw Data'!D424:D441), "N/A")</f>
        <v>0.002481352881</v>
      </c>
      <c r="D165" s="4">
        <f>IFERROR(AVERAGE('Raw Data'!E424:E441), "N/A")</f>
        <v>0.003519804527</v>
      </c>
      <c r="E165" s="4">
        <f t="array" ref="E165">IFERROR(AVERAGE(IF(ISNUMBER('Raw Data'!F424:F441) + ISNUMBER('Raw Data'!G424:G441),IF((('Raw Data'!F424:F441 &lt; 'Raw Data'!G424:G441) * NOT('Raw Data'!F424:F441 = "")) + (NOT('Raw Data'!F424:F441 = "") * ('Raw Data'!G424:G441="")), 'Raw Data'!F424:F441, IF(('Raw Data'!G424:G441 &lt; 'Raw Data'!F424:F441) * NOT('Raw Data'!G424:G441 = "") + (NOT('Raw Data'!G424:G441 = "") * ('Raw Data'!F424:F441="")), 'Raw Data'!G424:G441, "")), "")), "N/A")</f>
        <v>0.004580761317</v>
      </c>
      <c r="F165" s="4">
        <f t="array" ref="F165">IFERROR(AVERAGE(IF(ISNUMBER('Raw Data'!F424:F441) + ISNUMBER('Raw Data'!G424:G441),IF((('Raw Data'!F424:F441 &lt; 'Raw Data'!G424:G441) * NOT('Raw Data'!F424:F441 = "")) + (NOT('Raw Data'!F424:F441 = "") * ('Raw Data'!G424:G441="")), 'Raw Data'!G424:G441, IF(('Raw Data'!G424:G441 &lt; 'Raw Data'!F424:F441) * NOT('Raw Data'!G424:G441 = "") + (NOT('Raw Data'!G424:G441 = "") * ('Raw Data'!F424:F441="")), 'Raw Data'!F424:F441, "")), "")), "N/A")</f>
        <v>0.009217728758</v>
      </c>
      <c r="G165" s="4">
        <f>IFERROR(AVERAGE('Raw Data'!H424:H441), "N/A")</f>
        <v>0.01179140947</v>
      </c>
      <c r="H165" s="4">
        <f>IFERROR(AVERAGE('Raw Data'!I424:I441), "N/A")</f>
        <v>0.01521219136</v>
      </c>
      <c r="I165" s="4">
        <f>IFERROR(AVERAGE('Raw Data'!J424:J441), "N/A")</f>
        <v>0.01777391975</v>
      </c>
      <c r="J165" s="2"/>
      <c r="K165" s="4"/>
      <c r="L165" s="4">
        <f>AVERAGE('Raw Data'!B424:B441)</f>
        <v>0.01789930556</v>
      </c>
      <c r="M165" s="20"/>
      <c r="N165" s="21">
        <f> SUM('Raw Data'!M424:M441)/ SUM('Raw Data'!N424:N441)</f>
        <v>0.5464285714</v>
      </c>
      <c r="O165" s="22">
        <f> SUM('Raw Data'!R424:R441)/ SUM('Raw Data'!S424:S441)</f>
        <v>0.08712121212</v>
      </c>
      <c r="P165" s="30"/>
    </row>
    <row r="166">
      <c r="A166" s="47" t="s">
        <v>42</v>
      </c>
      <c r="B166" s="30"/>
      <c r="C166" s="30"/>
      <c r="D166" s="30"/>
      <c r="E166" s="30"/>
      <c r="F166" s="30"/>
      <c r="G166" s="30"/>
      <c r="H166" s="30"/>
      <c r="I166" s="30"/>
      <c r="J166" s="2"/>
      <c r="K166" s="13"/>
      <c r="L166" s="30"/>
      <c r="M166" s="30"/>
      <c r="N166" s="30"/>
      <c r="O166" s="30"/>
      <c r="P166" s="30"/>
    </row>
    <row r="167">
      <c r="A167" s="12">
        <f>MIN('Raw Data'!A442:A453)</f>
        <v>44671.8833</v>
      </c>
      <c r="B167" s="30" t="s">
        <v>14</v>
      </c>
      <c r="C167" s="30" t="s">
        <v>15</v>
      </c>
      <c r="D167" s="30" t="s">
        <v>16</v>
      </c>
      <c r="E167" s="30" t="s">
        <v>17</v>
      </c>
      <c r="F167" s="30" t="s">
        <v>18</v>
      </c>
      <c r="G167" s="30" t="s">
        <v>19</v>
      </c>
      <c r="H167" s="30" t="s">
        <v>20</v>
      </c>
      <c r="I167" s="30" t="s">
        <v>21</v>
      </c>
      <c r="J167" s="2"/>
      <c r="K167" s="13"/>
      <c r="L167" s="30" t="s">
        <v>22</v>
      </c>
      <c r="M167" s="38" t="s">
        <v>23</v>
      </c>
      <c r="N167" s="45" t="s">
        <v>24</v>
      </c>
      <c r="O167" s="30" t="s">
        <v>25</v>
      </c>
      <c r="P167" s="30"/>
    </row>
    <row r="168">
      <c r="A168" s="46" t="s">
        <v>26</v>
      </c>
      <c r="B168" s="17">
        <f>COUNT('Raw Data'!C442:C453)</f>
        <v>12</v>
      </c>
      <c r="C168" s="17">
        <f>COUNT('Raw Data'!D442:D453)</f>
        <v>12</v>
      </c>
      <c r="D168" s="17">
        <f>COUNT('Raw Data'!E442:E453)</f>
        <v>12</v>
      </c>
      <c r="E168" s="17">
        <f t="array" ref="E168">SUM(IF((NOT('Raw Data'!F442:F453 = "") * 1) + (NOT('Raw Data'!G442:G453 = "") * 1) &gt; 0, 1, 0))</f>
        <v>12</v>
      </c>
      <c r="F168" s="17">
        <f t="array" ref="F168">SUM(IF((NOT('Raw Data'!F442:F453 = "") * 1) + (NOT('Raw Data'!G442:G453 = "") * 1) &gt; 1, 1, 0))</f>
        <v>10</v>
      </c>
      <c r="G168" s="17">
        <f>COUNT('Raw Data'!H442:H453)</f>
        <v>12</v>
      </c>
      <c r="H168" s="17">
        <f>COUNT('Raw Data'!I442:I453)</f>
        <v>12</v>
      </c>
      <c r="I168" s="17">
        <f>COUNT('Raw Data'!J442:J453)</f>
        <v>12</v>
      </c>
      <c r="J168" s="2"/>
      <c r="K168" s="17"/>
      <c r="L168" s="17">
        <f>COUNT('Raw Data'!B442:B453)</f>
        <v>12</v>
      </c>
      <c r="M168" s="18">
        <f>SUM('Raw Data'!B442:B453) + (COUNT('Raw Data'!B442:B453) * $O$1)</f>
        <v>0.25616246</v>
      </c>
      <c r="N168" s="19" t="str">
        <f>CONCAT(CONCAT(SUM('Raw Data'!M442:M453), "/"), SUM('Raw Data'!N442:N453))</f>
        <v>109/203</v>
      </c>
      <c r="O168" s="1" t="str">
        <f>CONCAT(CONCAT(SUM('Raw Data'!R442:R453), "/"), SUM('Raw Data'!S442:S453))</f>
        <v>13/131</v>
      </c>
      <c r="P168" s="30"/>
    </row>
    <row r="169">
      <c r="A169" s="46" t="s">
        <v>27</v>
      </c>
      <c r="B169" s="4">
        <f>IFERROR(AVERAGE('Raw Data'!C442:C453), "N/A")</f>
        <v>0.0003771219136</v>
      </c>
      <c r="C169" s="4">
        <f>IFERROR(AVERAGE('Raw Data'!D442:D453), "N/A")</f>
        <v>0.002046682099</v>
      </c>
      <c r="D169" s="4">
        <f>IFERROR(AVERAGE('Raw Data'!E442:E453), "N/A")</f>
        <v>0.003834876543</v>
      </c>
      <c r="E169" s="4">
        <f t="array" ref="E169">IFERROR(AVERAGE(IF(ISNUMBER('Raw Data'!F442:F453) + ISNUMBER('Raw Data'!G442:G453),IF((('Raw Data'!F442:F453 &lt; 'Raw Data'!G442:G453) * NOT('Raw Data'!F442:F453 = "")) + (NOT('Raw Data'!F442:F453 = "") * ('Raw Data'!G442:G453="")), 'Raw Data'!F442:F453, IF(('Raw Data'!G442:G453 &lt; 'Raw Data'!F442:F453) * NOT('Raw Data'!G442:G453 = "") + (NOT('Raw Data'!G442:G453 = "") * ('Raw Data'!F442:F453="")), 'Raw Data'!G442:G453, "")), "")), "N/A")</f>
        <v>0.00618441358</v>
      </c>
      <c r="F169" s="4">
        <f t="array" ref="F169">IFERROR(AVERAGE(IF(ISNUMBER('Raw Data'!F442:F453) + ISNUMBER('Raw Data'!G442:G453),IF((('Raw Data'!F442:F453 &lt; 'Raw Data'!G442:G453) * NOT('Raw Data'!F442:F453 = "")) + (NOT('Raw Data'!F442:F453 = "") * ('Raw Data'!G442:G453="")), 'Raw Data'!G442:G453, IF(('Raw Data'!G442:G453 &lt; 'Raw Data'!F442:F453) * NOT('Raw Data'!G442:G453 = "") + (NOT('Raw Data'!G442:G453 = "") * ('Raw Data'!F442:F453="")), 'Raw Data'!F442:F453, "")), "")), "N/A")</f>
        <v>0.009761574074</v>
      </c>
      <c r="G169" s="4">
        <f>IFERROR(AVERAGE('Raw Data'!H442:H453), "N/A")</f>
        <v>0.01292341821</v>
      </c>
      <c r="H169" s="4">
        <f>IFERROR(AVERAGE('Raw Data'!I442:I453), "N/A")</f>
        <v>0.01640046296</v>
      </c>
      <c r="I169" s="4">
        <f>IFERROR(AVERAGE('Raw Data'!J442:J453), "N/A")</f>
        <v>0.0172029321</v>
      </c>
      <c r="J169" s="2"/>
      <c r="K169" s="4"/>
      <c r="L169" s="4">
        <f>AVERAGE('Raw Data'!B442:B453)</f>
        <v>0.02103780864</v>
      </c>
      <c r="M169" s="20"/>
      <c r="N169" s="21">
        <f> SUM('Raw Data'!M442:M453)/ SUM('Raw Data'!N442:N453)</f>
        <v>0.5369458128</v>
      </c>
      <c r="O169" s="22">
        <f> SUM('Raw Data'!R442:R453)/ SUM('Raw Data'!S442:S453)</f>
        <v>0.09923664122</v>
      </c>
      <c r="P169" s="30"/>
    </row>
    <row r="170">
      <c r="A170" s="47" t="s">
        <v>42</v>
      </c>
      <c r="B170" s="30"/>
      <c r="C170" s="30"/>
      <c r="D170" s="30"/>
      <c r="E170" s="30"/>
      <c r="F170" s="30"/>
      <c r="G170" s="30"/>
      <c r="H170" s="30"/>
      <c r="I170" s="30"/>
      <c r="J170" s="2"/>
      <c r="K170" s="13"/>
      <c r="L170" s="30"/>
      <c r="M170" s="30"/>
      <c r="N170" s="30"/>
      <c r="O170" s="30"/>
      <c r="P170" s="30"/>
    </row>
    <row r="171">
      <c r="A171" s="12">
        <f>MIN('Raw Data'!A454:A472)</f>
        <v>44669.07377</v>
      </c>
      <c r="B171" s="30" t="s">
        <v>14</v>
      </c>
      <c r="C171" s="30" t="s">
        <v>15</v>
      </c>
      <c r="D171" s="30" t="s">
        <v>16</v>
      </c>
      <c r="E171" s="30" t="s">
        <v>17</v>
      </c>
      <c r="F171" s="30" t="s">
        <v>18</v>
      </c>
      <c r="G171" s="30" t="s">
        <v>19</v>
      </c>
      <c r="H171" s="30" t="s">
        <v>20</v>
      </c>
      <c r="I171" s="30" t="s">
        <v>21</v>
      </c>
      <c r="J171" s="2"/>
      <c r="K171" s="13"/>
      <c r="L171" s="30" t="s">
        <v>22</v>
      </c>
      <c r="M171" s="38" t="s">
        <v>23</v>
      </c>
      <c r="N171" s="45" t="s">
        <v>24</v>
      </c>
      <c r="O171" s="30" t="s">
        <v>25</v>
      </c>
      <c r="P171" s="30"/>
    </row>
    <row r="172">
      <c r="A172" s="46" t="s">
        <v>26</v>
      </c>
      <c r="B172" s="17">
        <f>COUNT('Raw Data'!C454:C472)</f>
        <v>19</v>
      </c>
      <c r="C172" s="17">
        <f>COUNT('Raw Data'!D454:D472)</f>
        <v>19</v>
      </c>
      <c r="D172" s="17">
        <f>COUNT('Raw Data'!E454:E472)</f>
        <v>19</v>
      </c>
      <c r="E172" s="17">
        <f t="array" ref="E172">SUM(IF((NOT('Raw Data'!F454:F472 = "") * 1) + (NOT('Raw Data'!G454:G472 = "") * 1) &gt; 0, 1, 0))</f>
        <v>19</v>
      </c>
      <c r="F172" s="17">
        <f t="array" ref="F172">SUM(IF((NOT('Raw Data'!F454:F472 = "") * 1) + (NOT('Raw Data'!G454:G472 = "") * 1) &gt; 1, 1, 0))</f>
        <v>18</v>
      </c>
      <c r="G172" s="17">
        <f>COUNT('Raw Data'!H454:H472)</f>
        <v>19</v>
      </c>
      <c r="H172" s="17">
        <f>COUNT('Raw Data'!I454:I472)</f>
        <v>19</v>
      </c>
      <c r="I172" s="17">
        <f>COUNT('Raw Data'!J454:J472)</f>
        <v>19</v>
      </c>
      <c r="J172" s="2"/>
      <c r="K172" s="17"/>
      <c r="L172" s="17">
        <f>COUNT('Raw Data'!B454:B472)</f>
        <v>19</v>
      </c>
      <c r="M172" s="18">
        <f>SUM('Raw Data'!B454:B472) + (COUNT('Raw Data'!B454:B472) * $O$1)</f>
        <v>0.4336384011</v>
      </c>
      <c r="N172" s="19" t="str">
        <f>CONCAT(CONCAT(SUM('Raw Data'!M454:M472), "/"), SUM('Raw Data'!N454:N472))</f>
        <v>173/322</v>
      </c>
      <c r="O172" s="1" t="str">
        <f>CONCAT(CONCAT(SUM('Raw Data'!R454:R472), "/"), SUM('Raw Data'!S454:S472))</f>
        <v>38/318</v>
      </c>
      <c r="P172" s="30"/>
    </row>
    <row r="173">
      <c r="A173" s="46" t="s">
        <v>27</v>
      </c>
      <c r="B173" s="4">
        <f>IFERROR(AVERAGE('Raw Data'!C454:C472), "N/A")</f>
        <v>0.0003319931774</v>
      </c>
      <c r="C173" s="4">
        <f>IFERROR(AVERAGE('Raw Data'!D454:D472), "N/A")</f>
        <v>0.002632188109</v>
      </c>
      <c r="D173" s="4">
        <f>IFERROR(AVERAGE('Raw Data'!E454:E472), "N/A")</f>
        <v>0.003957724172</v>
      </c>
      <c r="E173" s="4">
        <f t="array" ref="E173">IFERROR(AVERAGE(IF(ISNUMBER('Raw Data'!F454:F472) + ISNUMBER('Raw Data'!G454:G472),IF((('Raw Data'!F454:F472 &lt; 'Raw Data'!G454:G472) * NOT('Raw Data'!F454:F472 = "")) + (NOT('Raw Data'!F454:F472 = "") * ('Raw Data'!G454:G472="")), 'Raw Data'!F454:F472, IF(('Raw Data'!G454:G472 &lt; 'Raw Data'!F454:F472) * NOT('Raw Data'!G454:G472 = "") + (NOT('Raw Data'!G454:G472 = "") * ('Raw Data'!F454:F472="")), 'Raw Data'!G454:G472, "")), "")), "N/A")</f>
        <v>0.005895467836</v>
      </c>
      <c r="F173" s="4">
        <f t="array" ref="F173">IFERROR(AVERAGE(IF(ISNUMBER('Raw Data'!F454:F472) + ISNUMBER('Raw Data'!G454:G472),IF((('Raw Data'!F454:F472 &lt; 'Raw Data'!G454:G472) * NOT('Raw Data'!F454:F472 = "")) + (NOT('Raw Data'!F454:F472 = "") * ('Raw Data'!G454:G472="")), 'Raw Data'!G454:G472, IF(('Raw Data'!G454:G472 &lt; 'Raw Data'!F454:F472) * NOT('Raw Data'!G454:G472 = "") + (NOT('Raw Data'!G454:G472 = "") * ('Raw Data'!F454:F472="")), 'Raw Data'!F454:F472, "")), "")), "N/A")</f>
        <v>0.01143068416</v>
      </c>
      <c r="G173" s="4">
        <f>IFERROR(AVERAGE('Raw Data'!H454:H472), "N/A")</f>
        <v>0.01518092105</v>
      </c>
      <c r="H173" s="4">
        <f>IFERROR(AVERAGE('Raw Data'!I454:I472), "N/A")</f>
        <v>0.01870004873</v>
      </c>
      <c r="I173" s="4">
        <f>IFERROR(AVERAGE('Raw Data'!J454:J472), "N/A")</f>
        <v>0.01963450292</v>
      </c>
      <c r="J173" s="2"/>
      <c r="K173" s="4"/>
      <c r="L173" s="4">
        <f>AVERAGE('Raw Data'!B454:B472)</f>
        <v>0.02251401072</v>
      </c>
      <c r="M173" s="20"/>
      <c r="N173" s="21">
        <f> SUM('Raw Data'!M454:M472)/ SUM('Raw Data'!N454:N472)</f>
        <v>0.5372670807</v>
      </c>
      <c r="O173" s="22">
        <f> SUM('Raw Data'!R454:R472)/ SUM('Raw Data'!S454:S472)</f>
        <v>0.1194968553</v>
      </c>
      <c r="P173" s="30"/>
    </row>
    <row r="174">
      <c r="A174" s="47" t="s">
        <v>42</v>
      </c>
      <c r="B174" s="30"/>
      <c r="C174" s="30"/>
      <c r="D174" s="30"/>
      <c r="E174" s="30"/>
      <c r="F174" s="30"/>
      <c r="G174" s="30"/>
      <c r="H174" s="30"/>
      <c r="I174" s="30"/>
      <c r="J174" s="2"/>
      <c r="K174" s="13"/>
      <c r="L174" s="30"/>
      <c r="M174" s="30"/>
      <c r="N174" s="30"/>
      <c r="O174" s="30"/>
      <c r="P174" s="30"/>
    </row>
    <row r="175">
      <c r="A175" s="12">
        <f>MIN('Raw Data'!A474:A477)</f>
        <v>44667.12061</v>
      </c>
      <c r="B175" s="30" t="s">
        <v>14</v>
      </c>
      <c r="C175" s="30" t="s">
        <v>15</v>
      </c>
      <c r="D175" s="30" t="s">
        <v>16</v>
      </c>
      <c r="E175" s="30" t="s">
        <v>17</v>
      </c>
      <c r="F175" s="30" t="s">
        <v>18</v>
      </c>
      <c r="G175" s="30" t="s">
        <v>19</v>
      </c>
      <c r="H175" s="30" t="s">
        <v>20</v>
      </c>
      <c r="I175" s="30" t="s">
        <v>21</v>
      </c>
      <c r="J175" s="2"/>
      <c r="K175" s="13"/>
      <c r="L175" s="30" t="s">
        <v>22</v>
      </c>
      <c r="M175" s="38" t="s">
        <v>23</v>
      </c>
      <c r="N175" s="45" t="s">
        <v>24</v>
      </c>
      <c r="O175" s="30" t="s">
        <v>25</v>
      </c>
      <c r="P175" s="30"/>
    </row>
    <row r="176">
      <c r="A176" s="46" t="s">
        <v>26</v>
      </c>
      <c r="B176" s="17">
        <f>COUNT('Raw Data'!C474:C477)</f>
        <v>4</v>
      </c>
      <c r="C176" s="17">
        <f>COUNT('Raw Data'!D474:D477)</f>
        <v>4</v>
      </c>
      <c r="D176" s="17">
        <f>COUNT('Raw Data'!E474:E477)</f>
        <v>4</v>
      </c>
      <c r="E176" s="17">
        <f t="array" ref="E176">SUM(IF((NOT('Raw Data'!F474:F477 = "") * 1) + (NOT('Raw Data'!G474:G477 = "") * 1) &gt; 0, 1, 0))</f>
        <v>4</v>
      </c>
      <c r="F176" s="17">
        <f t="array" ref="F176">SUM(IF((NOT('Raw Data'!F474:F477 = "") * 1) + (NOT('Raw Data'!G474:G477 = "") * 1) &gt; 1, 1, 0))</f>
        <v>4</v>
      </c>
      <c r="G176" s="17">
        <f>COUNT('Raw Data'!H474:H477)</f>
        <v>4</v>
      </c>
      <c r="H176" s="17">
        <f>COUNT('Raw Data'!I474:I477)</f>
        <v>4</v>
      </c>
      <c r="I176" s="17">
        <f>COUNT('Raw Data'!J474:J477)</f>
        <v>4</v>
      </c>
      <c r="J176" s="2"/>
      <c r="K176" s="17"/>
      <c r="L176" s="17">
        <f>COUNT('Raw Data'!B474:B477)</f>
        <v>4</v>
      </c>
      <c r="M176" s="18">
        <f>SUM('Raw Data'!B474:B477) + (COUNT('Raw Data'!B474:B477) * $O$1)</f>
        <v>0.09528717802</v>
      </c>
      <c r="N176" s="19" t="str">
        <f>CONCAT(CONCAT(SUM('Raw Data'!M474:M477), "/"), SUM('Raw Data'!N474:N477))</f>
        <v>38/73</v>
      </c>
      <c r="O176" s="1" t="str">
        <f>CONCAT(CONCAT(SUM('Raw Data'!R474:R477), "/"), SUM('Raw Data'!S474:S477))</f>
        <v>6/65</v>
      </c>
      <c r="P176" s="30"/>
    </row>
    <row r="177">
      <c r="A177" s="46" t="s">
        <v>27</v>
      </c>
      <c r="B177" s="4">
        <f>IFERROR(AVERAGE('Raw Data'!C474:C477), "N/A")</f>
        <v>0.0002517361111</v>
      </c>
      <c r="C177" s="4">
        <f>IFERROR(AVERAGE('Raw Data'!D474:D477), "N/A")</f>
        <v>0.002977430556</v>
      </c>
      <c r="D177" s="4">
        <f>IFERROR(AVERAGE('Raw Data'!E474:E477), "N/A")</f>
        <v>0.00466724537</v>
      </c>
      <c r="E177" s="4">
        <f t="array" ref="E177">IFERROR(AVERAGE(IF(ISNUMBER('Raw Data'!F474:F477) + ISNUMBER('Raw Data'!G474:G477),IF((('Raw Data'!F474:F477 &lt; 'Raw Data'!G474:G477) * NOT('Raw Data'!F474:F477 = "")) + (NOT('Raw Data'!F474:F477 = "") * ('Raw Data'!G474:G477="")), 'Raw Data'!F474:F477, IF(('Raw Data'!G474:G477 &lt; 'Raw Data'!F474:F477) * NOT('Raw Data'!G474:G477 = "") + (NOT('Raw Data'!G474:G477 = "") * ('Raw Data'!F474:F477="")), 'Raw Data'!G474:G477, "")), "")), "N/A")</f>
        <v>0.006475694444</v>
      </c>
      <c r="F177" s="4">
        <f t="array" ref="F177">IFERROR(AVERAGE(IF(ISNUMBER('Raw Data'!F474:F477) + ISNUMBER('Raw Data'!G474:G477),IF((('Raw Data'!F474:F477 &lt; 'Raw Data'!G474:G477) * NOT('Raw Data'!F474:F477 = "")) + (NOT('Raw Data'!F474:F477 = "") * ('Raw Data'!G474:G477="")), 'Raw Data'!G474:G477, IF(('Raw Data'!G474:G477 &lt; 'Raw Data'!F474:F477) * NOT('Raw Data'!G474:G477 = "") + (NOT('Raw Data'!G474:G477 = "") * ('Raw Data'!F474:F477="")), 'Raw Data'!F474:F477, "")), "")), "N/A")</f>
        <v>0.01076678241</v>
      </c>
      <c r="G177" s="4">
        <f>IFERROR(AVERAGE('Raw Data'!H474:H477), "N/A")</f>
        <v>0.01238425926</v>
      </c>
      <c r="H177" s="4">
        <f>IFERROR(AVERAGE('Raw Data'!I474:I477), "N/A")</f>
        <v>0.0154224537</v>
      </c>
      <c r="I177" s="4">
        <f>IFERROR(AVERAGE('Raw Data'!J474:J477), "N/A")</f>
        <v>0.01654513889</v>
      </c>
      <c r="J177" s="2"/>
      <c r="K177" s="4"/>
      <c r="L177" s="4">
        <f>AVERAGE('Raw Data'!B474:B477)</f>
        <v>0.02351273148</v>
      </c>
      <c r="M177" s="20"/>
      <c r="N177" s="21">
        <f> SUM('Raw Data'!M474:M477)/ SUM('Raw Data'!N474:N477)</f>
        <v>0.5205479452</v>
      </c>
      <c r="O177" s="22">
        <f> SUM('Raw Data'!R474:R477)/ SUM('Raw Data'!S474:S477)</f>
        <v>0.09230769231</v>
      </c>
      <c r="P177" s="30"/>
    </row>
    <row r="178">
      <c r="A178" s="47" t="s">
        <v>42</v>
      </c>
      <c r="B178" s="30"/>
      <c r="C178" s="30"/>
      <c r="D178" s="30"/>
      <c r="E178" s="30"/>
      <c r="F178" s="30"/>
      <c r="G178" s="30"/>
      <c r="H178" s="30"/>
      <c r="I178" s="30"/>
      <c r="J178" s="2"/>
      <c r="K178" s="13"/>
      <c r="L178" s="30"/>
      <c r="M178" s="30"/>
      <c r="N178" s="30"/>
      <c r="O178" s="30"/>
      <c r="P178" s="30"/>
    </row>
    <row r="179">
      <c r="A179" s="12">
        <f>MIN('Raw Data'!A478:A484)</f>
        <v>44666.64756</v>
      </c>
      <c r="B179" s="30" t="s">
        <v>14</v>
      </c>
      <c r="C179" s="30" t="s">
        <v>15</v>
      </c>
      <c r="D179" s="30" t="s">
        <v>16</v>
      </c>
      <c r="E179" s="30" t="s">
        <v>17</v>
      </c>
      <c r="F179" s="30" t="s">
        <v>18</v>
      </c>
      <c r="G179" s="30" t="s">
        <v>19</v>
      </c>
      <c r="H179" s="30" t="s">
        <v>20</v>
      </c>
      <c r="I179" s="30" t="s">
        <v>21</v>
      </c>
      <c r="J179" s="2"/>
      <c r="K179" s="13"/>
      <c r="L179" s="30" t="s">
        <v>22</v>
      </c>
      <c r="M179" s="38" t="s">
        <v>23</v>
      </c>
      <c r="N179" s="45" t="s">
        <v>24</v>
      </c>
      <c r="O179" s="30" t="s">
        <v>25</v>
      </c>
      <c r="P179" s="30"/>
    </row>
    <row r="180">
      <c r="A180" s="46" t="s">
        <v>26</v>
      </c>
      <c r="B180" s="17">
        <f>COUNT('Raw Data'!C478:C484)</f>
        <v>7</v>
      </c>
      <c r="C180" s="17">
        <f>COUNT('Raw Data'!D478:D484)</f>
        <v>7</v>
      </c>
      <c r="D180" s="17">
        <f>COUNT('Raw Data'!E478:E484)</f>
        <v>7</v>
      </c>
      <c r="E180" s="17">
        <f t="array" ref="E180">SUM(IF((NOT('Raw Data'!F478:F484 = "") * 1) + (NOT('Raw Data'!G478:G484 = "") * 1) &gt; 0, 1, 0))</f>
        <v>7</v>
      </c>
      <c r="F180" s="17">
        <f t="array" ref="F180">SUM(IF((NOT('Raw Data'!F478:F484 = "") * 1) + (NOT('Raw Data'!G478:G484 = "") * 1) &gt; 1, 1, 0))</f>
        <v>7</v>
      </c>
      <c r="G180" s="17">
        <f>COUNT('Raw Data'!H478:H484)</f>
        <v>7</v>
      </c>
      <c r="H180" s="17">
        <f>COUNT('Raw Data'!I478:I484)</f>
        <v>7</v>
      </c>
      <c r="I180" s="17">
        <f>COUNT('Raw Data'!J478:J484)</f>
        <v>7</v>
      </c>
      <c r="J180" s="2"/>
      <c r="K180" s="17"/>
      <c r="L180" s="17">
        <f>COUNT('Raw Data'!B478:B484)</f>
        <v>7</v>
      </c>
      <c r="M180" s="18">
        <f>SUM('Raw Data'!B478:B484) + (COUNT('Raw Data'!B478:B484) * $O$1)</f>
        <v>0.1238764041</v>
      </c>
      <c r="N180" s="19" t="str">
        <f>CONCAT(CONCAT(SUM('Raw Data'!M478:M484), "/"), SUM('Raw Data'!N478:N484))</f>
        <v>54/110</v>
      </c>
      <c r="O180" s="1" t="str">
        <f>CONCAT(CONCAT(SUM('Raw Data'!R478:R484), "/"), SUM('Raw Data'!S478:S484))</f>
        <v>7/99</v>
      </c>
      <c r="P180" s="30"/>
    </row>
    <row r="181">
      <c r="A181" s="46" t="s">
        <v>27</v>
      </c>
      <c r="B181" s="4">
        <f>IFERROR(AVERAGE('Raw Data'!C478:C484), "N/A")</f>
        <v>0.0002943121693</v>
      </c>
      <c r="C181" s="4">
        <f>IFERROR(AVERAGE('Raw Data'!D478:D484), "N/A")</f>
        <v>0.002217261905</v>
      </c>
      <c r="D181" s="4">
        <f>IFERROR(AVERAGE('Raw Data'!E478:E484), "N/A")</f>
        <v>0.003361441799</v>
      </c>
      <c r="E181" s="4">
        <f t="array" ref="E181">IFERROR(AVERAGE(IF(ISNUMBER('Raw Data'!F478:F484) + ISNUMBER('Raw Data'!G478:G484),IF((('Raw Data'!F478:F484 &lt; 'Raw Data'!G478:G484) * NOT('Raw Data'!F478:F484 = "")) + (NOT('Raw Data'!F478:F484 = "") * ('Raw Data'!G478:G484="")), 'Raw Data'!F478:F484, IF(('Raw Data'!G478:G484 &lt; 'Raw Data'!F478:F484) * NOT('Raw Data'!G478:G484 = "") + (NOT('Raw Data'!G478:G484 = "") * ('Raw Data'!F478:F484="")), 'Raw Data'!G478:G484, "")), "")), "N/A")</f>
        <v>0.005044642857</v>
      </c>
      <c r="F181" s="4">
        <f t="array" ref="F181">IFERROR(AVERAGE(IF(ISNUMBER('Raw Data'!F478:F484) + ISNUMBER('Raw Data'!G478:G484),IF((('Raw Data'!F478:F484 &lt; 'Raw Data'!G478:G484) * NOT('Raw Data'!F478:F484 = "")) + (NOT('Raw Data'!F478:F484 = "") * ('Raw Data'!G478:G484="")), 'Raw Data'!G478:G484, IF(('Raw Data'!G478:G484 &lt; 'Raw Data'!F478:F484) * NOT('Raw Data'!G478:G484 = "") + (NOT('Raw Data'!G478:G484 = "") * ('Raw Data'!F478:F484="")), 'Raw Data'!F478:F484, "")), "")), "N/A")</f>
        <v>0.008862433862</v>
      </c>
      <c r="G181" s="4">
        <f>IFERROR(AVERAGE('Raw Data'!H478:H484), "N/A")</f>
        <v>0.01065310847</v>
      </c>
      <c r="H181" s="4">
        <f>IFERROR(AVERAGE('Raw Data'!I478:I484), "N/A")</f>
        <v>0.01467592593</v>
      </c>
      <c r="I181" s="4">
        <f>IFERROR(AVERAGE('Raw Data'!J478:J484), "N/A")</f>
        <v>0.01569279101</v>
      </c>
      <c r="J181" s="2"/>
      <c r="K181" s="4"/>
      <c r="L181" s="4">
        <f>AVERAGE('Raw Data'!B478:B484)</f>
        <v>0.01738756614</v>
      </c>
      <c r="M181" s="20"/>
      <c r="N181" s="21">
        <f> SUM('Raw Data'!M478:M484)/ SUM('Raw Data'!N478:N484)</f>
        <v>0.4909090909</v>
      </c>
      <c r="O181" s="22">
        <f> SUM('Raw Data'!R478:R484)/ SUM('Raw Data'!S478:S484)</f>
        <v>0.07070707071</v>
      </c>
      <c r="P181" s="30"/>
    </row>
    <row r="182">
      <c r="A182" s="47" t="s">
        <v>42</v>
      </c>
      <c r="B182" s="30"/>
      <c r="C182" s="30"/>
      <c r="D182" s="30"/>
      <c r="E182" s="30"/>
      <c r="F182" s="30"/>
      <c r="G182" s="30"/>
      <c r="H182" s="30"/>
      <c r="I182" s="30"/>
      <c r="J182" s="2"/>
      <c r="K182" s="13"/>
      <c r="L182" s="30"/>
      <c r="M182" s="30"/>
      <c r="N182" s="30"/>
      <c r="O182" s="30"/>
      <c r="P182" s="30"/>
    </row>
    <row r="183">
      <c r="A183" s="12">
        <f>MIN('Raw Data'!A485:A501)</f>
        <v>44662.92693</v>
      </c>
      <c r="B183" s="30" t="s">
        <v>14</v>
      </c>
      <c r="C183" s="30" t="s">
        <v>15</v>
      </c>
      <c r="D183" s="30" t="s">
        <v>16</v>
      </c>
      <c r="E183" s="30" t="s">
        <v>17</v>
      </c>
      <c r="F183" s="30" t="s">
        <v>18</v>
      </c>
      <c r="G183" s="30" t="s">
        <v>19</v>
      </c>
      <c r="H183" s="30" t="s">
        <v>20</v>
      </c>
      <c r="I183" s="30" t="s">
        <v>21</v>
      </c>
      <c r="J183" s="2"/>
      <c r="K183" s="13"/>
      <c r="L183" s="30" t="s">
        <v>22</v>
      </c>
      <c r="M183" s="38" t="s">
        <v>23</v>
      </c>
      <c r="N183" s="45" t="s">
        <v>24</v>
      </c>
      <c r="O183" s="30" t="s">
        <v>25</v>
      </c>
      <c r="P183" s="30"/>
    </row>
    <row r="184">
      <c r="A184" s="46" t="s">
        <v>26</v>
      </c>
      <c r="B184" s="17">
        <f>COUNT('Raw Data'!C485:C501)</f>
        <v>17</v>
      </c>
      <c r="C184" s="17">
        <f>COUNT('Raw Data'!D485:D501)</f>
        <v>17</v>
      </c>
      <c r="D184" s="17">
        <f>COUNT('Raw Data'!E485:E501)</f>
        <v>17</v>
      </c>
      <c r="E184" s="17">
        <f t="array" ref="E184">SUM(IF((NOT('Raw Data'!F485:F501 = "") * 1) + (NOT('Raw Data'!G485:G501 = "") * 1) &gt; 0, 1, 0))</f>
        <v>17</v>
      </c>
      <c r="F184" s="17">
        <f t="array" ref="F184">SUM(IF((NOT('Raw Data'!F485:F501 = "") * 1) + (NOT('Raw Data'!G485:G501 = "") * 1) &gt; 1, 1, 0))</f>
        <v>16</v>
      </c>
      <c r="G184" s="17">
        <f>COUNT('Raw Data'!H485:H501)</f>
        <v>17</v>
      </c>
      <c r="H184" s="17">
        <f>COUNT('Raw Data'!I485:I501)</f>
        <v>17</v>
      </c>
      <c r="I184" s="17">
        <f>COUNT('Raw Data'!J485:J501)</f>
        <v>17</v>
      </c>
      <c r="J184" s="2"/>
      <c r="K184" s="17"/>
      <c r="L184" s="17">
        <f>COUNT('Raw Data'!B485:B501)</f>
        <v>17</v>
      </c>
      <c r="M184" s="18">
        <f>SUM('Raw Data'!B485:B501) + (COUNT('Raw Data'!B485:B501) * $O$1)</f>
        <v>0.3186568492</v>
      </c>
      <c r="N184" s="19" t="str">
        <f>CONCAT(CONCAT(SUM('Raw Data'!M485:M501), "/"), SUM('Raw Data'!N485:N501))</f>
        <v>136/299</v>
      </c>
      <c r="O184" s="1" t="str">
        <f>CONCAT(CONCAT(SUM('Raw Data'!R485:R501), "/"), SUM('Raw Data'!S485:S501))</f>
        <v>30/214</v>
      </c>
      <c r="P184" s="30"/>
    </row>
    <row r="185">
      <c r="A185" s="46" t="s">
        <v>27</v>
      </c>
      <c r="B185" s="4">
        <f>IFERROR(AVERAGE('Raw Data'!C485:C501), "N/A")</f>
        <v>0.0003077342048</v>
      </c>
      <c r="C185" s="4">
        <f>IFERROR(AVERAGE('Raw Data'!D485:D501), "N/A")</f>
        <v>0.002871051198</v>
      </c>
      <c r="D185" s="4">
        <f>IFERROR(AVERAGE('Raw Data'!E485:E501), "N/A")</f>
        <v>0.004068627451</v>
      </c>
      <c r="E185" s="4">
        <f t="array" ref="E185">IFERROR(AVERAGE(IF(ISNUMBER('Raw Data'!F485:F501) + ISNUMBER('Raw Data'!G485:G501),IF((('Raw Data'!F485:F501 &lt; 'Raw Data'!G485:G501) * NOT('Raw Data'!F485:F501 = "")) + (NOT('Raw Data'!F485:F501 = "") * ('Raw Data'!G485:G501="")), 'Raw Data'!F485:F501, IF(('Raw Data'!G485:G501 &lt; 'Raw Data'!F485:F501) * NOT('Raw Data'!G485:G501 = "") + (NOT('Raw Data'!G485:G501 = "") * ('Raw Data'!F485:F501="")), 'Raw Data'!G485:G501, "")), "")), "N/A")</f>
        <v>0.005217184096</v>
      </c>
      <c r="F185" s="4">
        <f t="array" ref="F185">IFERROR(AVERAGE(IF(ISNUMBER('Raw Data'!F485:F501) + ISNUMBER('Raw Data'!G485:G501),IF((('Raw Data'!F485:F501 &lt; 'Raw Data'!G485:G501) * NOT('Raw Data'!F485:F501 = "")) + (NOT('Raw Data'!F485:F501 = "") * ('Raw Data'!G485:G501="")), 'Raw Data'!G485:G501, IF(('Raw Data'!G485:G501 &lt; 'Raw Data'!F485:F501) * NOT('Raw Data'!G485:G501 = "") + (NOT('Raw Data'!G485:G501 = "") * ('Raw Data'!F485:F501="")), 'Raw Data'!F485:F501, "")), "")), "N/A")</f>
        <v>0.01049696181</v>
      </c>
      <c r="G185" s="4">
        <f>IFERROR(AVERAGE('Raw Data'!H485:H501), "N/A")</f>
        <v>0.01270629085</v>
      </c>
      <c r="H185" s="4">
        <f>IFERROR(AVERAGE('Raw Data'!I485:I501), "N/A")</f>
        <v>0.01566108388</v>
      </c>
      <c r="I185" s="4">
        <f>IFERROR(AVERAGE('Raw Data'!J485:J501), "N/A")</f>
        <v>0.01666530501</v>
      </c>
      <c r="J185" s="2"/>
      <c r="K185" s="4"/>
      <c r="L185" s="4">
        <f>AVERAGE('Raw Data'!B485:B501)</f>
        <v>0.01843545752</v>
      </c>
      <c r="M185" s="20"/>
      <c r="N185" s="21">
        <f> SUM('Raw Data'!M485:M501)/ SUM('Raw Data'!N485:N501)</f>
        <v>0.4548494983</v>
      </c>
      <c r="O185" s="22">
        <f> SUM('Raw Data'!R485:R501)/ SUM('Raw Data'!S485:S501)</f>
        <v>0.1401869159</v>
      </c>
      <c r="P185" s="30"/>
    </row>
    <row r="186">
      <c r="A186" s="47" t="s">
        <v>42</v>
      </c>
      <c r="B186" s="30"/>
      <c r="C186" s="30"/>
      <c r="D186" s="30"/>
      <c r="E186" s="30"/>
      <c r="F186" s="30"/>
      <c r="G186" s="30"/>
      <c r="H186" s="30"/>
      <c r="I186" s="30"/>
      <c r="J186" s="2"/>
      <c r="K186" s="13"/>
      <c r="L186" s="30"/>
      <c r="M186" s="30"/>
      <c r="N186" s="30"/>
      <c r="O186" s="30"/>
      <c r="P186" s="30"/>
    </row>
    <row r="187">
      <c r="A187" s="12">
        <f>MIN('Raw Data'!A502:A519)</f>
        <v>44662.55671</v>
      </c>
      <c r="B187" s="30" t="s">
        <v>14</v>
      </c>
      <c r="C187" s="30" t="s">
        <v>15</v>
      </c>
      <c r="D187" s="30" t="s">
        <v>16</v>
      </c>
      <c r="E187" s="30" t="s">
        <v>17</v>
      </c>
      <c r="F187" s="30" t="s">
        <v>18</v>
      </c>
      <c r="G187" s="30" t="s">
        <v>19</v>
      </c>
      <c r="H187" s="30" t="s">
        <v>20</v>
      </c>
      <c r="I187" s="30" t="s">
        <v>21</v>
      </c>
      <c r="J187" s="2"/>
      <c r="K187" s="13"/>
      <c r="L187" s="30" t="s">
        <v>22</v>
      </c>
      <c r="M187" s="38" t="s">
        <v>23</v>
      </c>
      <c r="N187" s="45" t="s">
        <v>24</v>
      </c>
      <c r="O187" s="30" t="s">
        <v>25</v>
      </c>
      <c r="P187" s="30"/>
    </row>
    <row r="188">
      <c r="A188" s="46" t="s">
        <v>26</v>
      </c>
      <c r="B188" s="17">
        <f>COUNT('Raw Data'!C502:C519)</f>
        <v>18</v>
      </c>
      <c r="C188" s="17">
        <f>COUNT('Raw Data'!D502:D519)</f>
        <v>16</v>
      </c>
      <c r="D188" s="17">
        <f>COUNT('Raw Data'!E502:E519)</f>
        <v>17</v>
      </c>
      <c r="E188" s="17">
        <f t="array" ref="E188">SUM(IF((NOT('Raw Data'!F502:F519 = "") * 1) + (NOT('Raw Data'!G502:G519 = "") * 1) &gt; 0, 1, 0))</f>
        <v>18</v>
      </c>
      <c r="F188" s="17">
        <f t="array" ref="F188">SUM(IF((NOT('Raw Data'!F502:F519 = "") * 1) + (NOT('Raw Data'!G502:G519 = "") * 1) &gt; 1, 1, 0))</f>
        <v>16</v>
      </c>
      <c r="G188" s="17">
        <f>COUNT('Raw Data'!H502:H519)</f>
        <v>18</v>
      </c>
      <c r="H188" s="17">
        <f>COUNT('Raw Data'!I502:I519)</f>
        <v>18</v>
      </c>
      <c r="I188" s="17">
        <f>COUNT('Raw Data'!J502:J519)</f>
        <v>18</v>
      </c>
      <c r="J188" s="2"/>
      <c r="K188" s="17"/>
      <c r="L188" s="17">
        <f>COUNT('Raw Data'!B502:B519)</f>
        <v>18</v>
      </c>
      <c r="M188" s="18">
        <f>SUM('Raw Data'!B502:B519) + (COUNT('Raw Data'!B502:B519) * $O$1)</f>
        <v>0.3471024863</v>
      </c>
      <c r="N188" s="19" t="str">
        <f>CONCAT(CONCAT(SUM('Raw Data'!M502:M519), "/"), SUM('Raw Data'!N502:N519))</f>
        <v>162/316</v>
      </c>
      <c r="O188" s="1" t="str">
        <f>CONCAT(CONCAT(SUM('Raw Data'!R502:R519), "/"), SUM('Raw Data'!S502:S519))</f>
        <v>33/211</v>
      </c>
      <c r="P188" s="30"/>
    </row>
    <row r="189">
      <c r="A189" s="46" t="s">
        <v>27</v>
      </c>
      <c r="B189" s="4">
        <f>IFERROR(AVERAGE('Raw Data'!C502:C519), "N/A")</f>
        <v>0.0003337191358</v>
      </c>
      <c r="C189" s="4">
        <f>IFERROR(AVERAGE('Raw Data'!D502:D519), "N/A")</f>
        <v>0.002426938657</v>
      </c>
      <c r="D189" s="4">
        <f>IFERROR(AVERAGE('Raw Data'!E502:E519), "N/A")</f>
        <v>0.003418436819</v>
      </c>
      <c r="E189" s="4">
        <f t="array" ref="E189">IFERROR(AVERAGE(IF(ISNUMBER('Raw Data'!F502:F519) + ISNUMBER('Raw Data'!G502:G519),IF((('Raw Data'!F502:F519 &lt; 'Raw Data'!G502:G519) * NOT('Raw Data'!F502:F519 = "")) + (NOT('Raw Data'!F502:F519 = "") * ('Raw Data'!G502:G519="")), 'Raw Data'!F502:F519, IF(('Raw Data'!G502:G519 &lt; 'Raw Data'!F502:F519) * NOT('Raw Data'!G502:G519 = "") + (NOT('Raw Data'!G502:G519 = "") * ('Raw Data'!F502:F519="")), 'Raw Data'!G502:G519, "")), "")), "N/A")</f>
        <v>0.005320216049</v>
      </c>
      <c r="F189" s="4">
        <f t="array" ref="F189">IFERROR(AVERAGE(IF(ISNUMBER('Raw Data'!F502:F519) + ISNUMBER('Raw Data'!G502:G519),IF((('Raw Data'!F502:F519 &lt; 'Raw Data'!G502:G519) * NOT('Raw Data'!F502:F519 = "")) + (NOT('Raw Data'!F502:F519 = "") * ('Raw Data'!G502:G519="")), 'Raw Data'!G502:G519, IF(('Raw Data'!G502:G519 &lt; 'Raw Data'!F502:F519) * NOT('Raw Data'!G502:G519 = "") + (NOT('Raw Data'!G502:G519 = "") * ('Raw Data'!F502:F519="")), 'Raw Data'!F502:F519, "")), "")), "N/A")</f>
        <v>0.009819878472</v>
      </c>
      <c r="G189" s="4">
        <f>IFERROR(AVERAGE('Raw Data'!H502:H519), "N/A")</f>
        <v>0.01238490226</v>
      </c>
      <c r="H189" s="4">
        <f>IFERROR(AVERAGE('Raw Data'!I502:I519), "N/A")</f>
        <v>0.01565457819</v>
      </c>
      <c r="I189" s="4">
        <f>IFERROR(AVERAGE('Raw Data'!J502:J519), "N/A")</f>
        <v>0.01672646605</v>
      </c>
      <c r="J189" s="2"/>
      <c r="K189" s="4"/>
      <c r="L189" s="4">
        <f>AVERAGE('Raw Data'!B502:B519)</f>
        <v>0.01897440844</v>
      </c>
      <c r="M189" s="20"/>
      <c r="N189" s="21">
        <f> SUM('Raw Data'!M502:M519)/ SUM('Raw Data'!N502:N519)</f>
        <v>0.5126582278</v>
      </c>
      <c r="O189" s="22">
        <f> SUM('Raw Data'!R502:R519)/ SUM('Raw Data'!S502:S519)</f>
        <v>0.1563981043</v>
      </c>
      <c r="P189" s="30"/>
    </row>
    <row r="190">
      <c r="A190" s="47" t="s">
        <v>42</v>
      </c>
      <c r="B190" s="13"/>
      <c r="C190" s="13"/>
      <c r="D190" s="13"/>
      <c r="E190" s="13"/>
      <c r="F190" s="13"/>
      <c r="G190" s="13"/>
      <c r="H190" s="13"/>
      <c r="I190" s="13"/>
      <c r="J190" s="2"/>
      <c r="K190" s="13"/>
      <c r="L190" s="13"/>
      <c r="M190" s="13"/>
      <c r="N190" s="13"/>
      <c r="O190" s="13"/>
      <c r="P190" s="30"/>
    </row>
    <row r="191">
      <c r="A191" s="12">
        <f>MIN('Raw Data'!A520)</f>
        <v>44660.07574</v>
      </c>
      <c r="B191" s="13" t="s">
        <v>14</v>
      </c>
      <c r="C191" s="13" t="s">
        <v>15</v>
      </c>
      <c r="D191" s="13" t="s">
        <v>16</v>
      </c>
      <c r="E191" s="13" t="s">
        <v>17</v>
      </c>
      <c r="F191" s="13" t="s">
        <v>18</v>
      </c>
      <c r="G191" s="13" t="s">
        <v>19</v>
      </c>
      <c r="H191" s="13" t="s">
        <v>20</v>
      </c>
      <c r="I191" s="13" t="s">
        <v>21</v>
      </c>
      <c r="J191" s="2"/>
      <c r="K191" s="13"/>
      <c r="L191" s="13" t="s">
        <v>22</v>
      </c>
      <c r="M191" s="14" t="s">
        <v>23</v>
      </c>
      <c r="N191" s="15" t="s">
        <v>24</v>
      </c>
      <c r="O191" s="13" t="s">
        <v>25</v>
      </c>
      <c r="P191" s="30"/>
    </row>
    <row r="192">
      <c r="A192" s="16" t="s">
        <v>26</v>
      </c>
      <c r="B192" s="17">
        <f>COUNT('Raw Data'!C520)</f>
        <v>1</v>
      </c>
      <c r="C192" s="17">
        <f>COUNT('Raw Data'!D520)</f>
        <v>1</v>
      </c>
      <c r="D192" s="17">
        <f>COUNT('Raw Data'!E520)</f>
        <v>1</v>
      </c>
      <c r="E192" s="17">
        <f t="array" ref="E192">SUM(IF((NOT('Raw Data'!F520 = "") * 1) + (NOT('Raw Data'!G520 = "") * 1) &gt; 0, 1, 0))</f>
        <v>1</v>
      </c>
      <c r="F192" s="17">
        <f t="array" ref="F192">SUM(IF((NOT('Raw Data'!F520 = "") * 1) + (NOT('Raw Data'!G520 = "") * 1) &gt; 1, 1, 0))</f>
        <v>1</v>
      </c>
      <c r="G192" s="17">
        <f>COUNT('Raw Data'!H520)</f>
        <v>1</v>
      </c>
      <c r="H192" s="17">
        <f>COUNT('Raw Data'!I520)</f>
        <v>1</v>
      </c>
      <c r="I192" s="17">
        <f>COUNT('Raw Data'!J520)</f>
        <v>1</v>
      </c>
      <c r="J192" s="2"/>
      <c r="K192" s="17"/>
      <c r="L192" s="17">
        <f>COUNT('Raw Data'!B520)</f>
        <v>1</v>
      </c>
      <c r="M192" s="18">
        <f>SUM('Raw Data'!B520) + (COUNT('Raw Data'!B520) * $O$1)</f>
        <v>0.03356137784</v>
      </c>
      <c r="N192" s="19" t="str">
        <f>CONCAT(CONCAT(SUM('Raw Data'!M520), "/"), SUM('Raw Data'!N520))</f>
        <v>15/33</v>
      </c>
      <c r="O192" s="1" t="str">
        <f>CONCAT(CONCAT(SUM('Raw Data'!R520), "/"), SUM('Raw Data'!S520))</f>
        <v>2/16</v>
      </c>
      <c r="P192" s="30"/>
    </row>
    <row r="193">
      <c r="A193" s="16" t="s">
        <v>27</v>
      </c>
      <c r="B193" s="4">
        <f>IFERROR(AVERAGE('Raw Data'!C520), "N/A")</f>
        <v>0.0002546296296</v>
      </c>
      <c r="C193" s="4">
        <f>IFERROR(AVERAGE('Raw Data'!D520), "N/A")</f>
        <v>0.002476851852</v>
      </c>
      <c r="D193" s="4">
        <f>IFERROR(AVERAGE('Raw Data'!E520), "N/A")</f>
        <v>0.00369212963</v>
      </c>
      <c r="E193" s="4">
        <f t="array" ref="E193">IFERROR(AVERAGE(IF(ISNUMBER('Raw Data'!F520) + ISNUMBER('Raw Data'!G520),IF((('Raw Data'!F520 &lt; 'Raw Data'!G520) * NOT('Raw Data'!F520 = "")) + (NOT('Raw Data'!F520 = "") * ('Raw Data'!G520="")), 'Raw Data'!F520, IF(('Raw Data'!G520 &lt; 'Raw Data'!F520) * NOT('Raw Data'!G520 = "") + (NOT('Raw Data'!G520 = "") * ('Raw Data'!F520="")), 'Raw Data'!G520, "")), "")), "N/A")</f>
        <v>0.004016203704</v>
      </c>
      <c r="F193" s="4">
        <f t="array" ref="F193">IFERROR(AVERAGE(IF(ISNUMBER('Raw Data'!F520) + ISNUMBER('Raw Data'!G520),IF((('Raw Data'!F520 &lt; 'Raw Data'!G520) * NOT('Raw Data'!F520 = "")) + (NOT('Raw Data'!F520 = "") * ('Raw Data'!G520="")), 'Raw Data'!G520, IF(('Raw Data'!G520 &lt; 'Raw Data'!F520) * NOT('Raw Data'!G520 = "") + (NOT('Raw Data'!G520 = "") * ('Raw Data'!F520="")), 'Raw Data'!F520, "")), "")), "N/A")</f>
        <v>0.01241898148</v>
      </c>
      <c r="G193" s="4">
        <f>IFERROR(AVERAGE('Raw Data'!H520), "N/A")</f>
        <v>0.02991898148</v>
      </c>
      <c r="H193" s="4">
        <f>IFERROR(AVERAGE('Raw Data'!I520), "N/A")</f>
        <v>0.03206018519</v>
      </c>
      <c r="I193" s="4">
        <f>IFERROR(AVERAGE('Raw Data'!J520), "N/A")</f>
        <v>0.03265046296</v>
      </c>
      <c r="J193" s="2"/>
      <c r="K193" s="4"/>
      <c r="L193" s="4">
        <f>AVERAGE('Raw Data'!B520)</f>
        <v>0.03325231481</v>
      </c>
      <c r="M193" s="20"/>
      <c r="N193" s="21">
        <f> SUM('Raw Data'!M520)/ SUM('Raw Data'!N520)</f>
        <v>0.4545454545</v>
      </c>
      <c r="O193" s="22">
        <f> SUM('Raw Data'!R520)/ SUM('Raw Data'!S520)</f>
        <v>0.125</v>
      </c>
      <c r="P193" s="30"/>
    </row>
    <row r="194">
      <c r="A194" s="47" t="s">
        <v>42</v>
      </c>
      <c r="B194" s="30"/>
      <c r="C194" s="30"/>
      <c r="D194" s="30"/>
      <c r="E194" s="30"/>
      <c r="F194" s="30"/>
      <c r="G194" s="30"/>
      <c r="H194" s="30"/>
      <c r="I194" s="30"/>
      <c r="J194" s="2"/>
      <c r="K194" s="13"/>
      <c r="L194" s="30"/>
      <c r="M194" s="30"/>
      <c r="N194" s="30"/>
      <c r="O194" s="30"/>
      <c r="P194" s="30"/>
    </row>
    <row r="195">
      <c r="A195" s="12">
        <f>MIN('Raw Data'!A521:A527)</f>
        <v>44658.76422</v>
      </c>
      <c r="B195" s="30" t="s">
        <v>14</v>
      </c>
      <c r="C195" s="30" t="s">
        <v>15</v>
      </c>
      <c r="D195" s="30" t="s">
        <v>16</v>
      </c>
      <c r="E195" s="30" t="s">
        <v>17</v>
      </c>
      <c r="F195" s="30" t="s">
        <v>18</v>
      </c>
      <c r="G195" s="30" t="s">
        <v>19</v>
      </c>
      <c r="H195" s="30" t="s">
        <v>20</v>
      </c>
      <c r="I195" s="30" t="s">
        <v>21</v>
      </c>
      <c r="J195" s="2"/>
      <c r="K195" s="13"/>
      <c r="L195" s="30" t="s">
        <v>22</v>
      </c>
      <c r="M195" s="38" t="s">
        <v>23</v>
      </c>
      <c r="N195" s="45" t="s">
        <v>24</v>
      </c>
      <c r="O195" s="30" t="s">
        <v>25</v>
      </c>
      <c r="P195" s="30"/>
    </row>
    <row r="196">
      <c r="A196" s="46" t="s">
        <v>26</v>
      </c>
      <c r="B196" s="17">
        <f>COUNT('Raw Data'!C521:C527)</f>
        <v>7</v>
      </c>
      <c r="C196" s="17">
        <f>COUNT('Raw Data'!D521:D527)</f>
        <v>4</v>
      </c>
      <c r="D196" s="17">
        <f>COUNT('Raw Data'!E521:E527)</f>
        <v>7</v>
      </c>
      <c r="E196" s="17">
        <f t="array" ref="E196">SUM(IF((NOT('Raw Data'!F521:F527 = "") * 1) + (NOT('Raw Data'!G521:G527 = "") * 1) &gt; 0, 1, 0))</f>
        <v>7</v>
      </c>
      <c r="F196" s="17">
        <f t="array" ref="F196">SUM(IF((NOT('Raw Data'!F521:F527 = "") * 1) + (NOT('Raw Data'!G521:G527 = "") * 1) &gt; 1, 1, 0))</f>
        <v>7</v>
      </c>
      <c r="G196" s="17">
        <f>COUNT('Raw Data'!H521:H527)</f>
        <v>7</v>
      </c>
      <c r="H196" s="17">
        <f>COUNT('Raw Data'!I521:I527)</f>
        <v>7</v>
      </c>
      <c r="I196" s="17">
        <f>COUNT('Raw Data'!J521:J527)</f>
        <v>7</v>
      </c>
      <c r="J196" s="2"/>
      <c r="K196" s="17"/>
      <c r="L196" s="17">
        <f>COUNT('Raw Data'!B521:B527)</f>
        <v>7</v>
      </c>
      <c r="M196" s="18">
        <f>SUM('Raw Data'!B521:B527) + (COUNT('Raw Data'!B521:B527) * $O$1)</f>
        <v>0.1552884412</v>
      </c>
      <c r="N196" s="19" t="str">
        <f>CONCAT(CONCAT(SUM('Raw Data'!M521:M527), "/"), SUM('Raw Data'!N521:N527))</f>
        <v>53/96</v>
      </c>
      <c r="O196" s="1" t="str">
        <f>CONCAT(CONCAT(SUM('Raw Data'!R521:R527), "/"), SUM('Raw Data'!S521:S527))</f>
        <v>25/122</v>
      </c>
      <c r="P196" s="30"/>
    </row>
    <row r="197">
      <c r="A197" s="46" t="s">
        <v>27</v>
      </c>
      <c r="B197" s="4">
        <f>IFERROR(AVERAGE('Raw Data'!C521:C527), "N/A")</f>
        <v>0.0008134920635</v>
      </c>
      <c r="C197" s="4">
        <f>IFERROR(AVERAGE('Raw Data'!D521:D527), "N/A")</f>
        <v>0.002201967593</v>
      </c>
      <c r="D197" s="4">
        <f>IFERROR(AVERAGE('Raw Data'!E521:E527), "N/A")</f>
        <v>0.005985449735</v>
      </c>
      <c r="E197" s="4">
        <f t="array" ref="E197">IFERROR(AVERAGE(IF(ISNUMBER('Raw Data'!F521:F527) + ISNUMBER('Raw Data'!G521:G527),IF((('Raw Data'!F521:F527 &lt; 'Raw Data'!G521:G527) * NOT('Raw Data'!F521:F527 = "")) + (NOT('Raw Data'!F521:F527 = "") * ('Raw Data'!G521:G527="")), 'Raw Data'!F521:F527, IF(('Raw Data'!G521:G527 &lt; 'Raw Data'!F521:F527) * NOT('Raw Data'!G521:G527 = "") + (NOT('Raw Data'!G521:G527 = "") * ('Raw Data'!F521:F527="")), 'Raw Data'!G521:G527, "")), "")), "N/A")</f>
        <v>0.007663690476</v>
      </c>
      <c r="F197" s="4">
        <f t="array" ref="F197">IFERROR(AVERAGE(IF(ISNUMBER('Raw Data'!F521:F527) + ISNUMBER('Raw Data'!G521:G527),IF((('Raw Data'!F521:F527 &lt; 'Raw Data'!G521:G527) * NOT('Raw Data'!F521:F527 = "")) + (NOT('Raw Data'!F521:F527 = "") * ('Raw Data'!G521:G527="")), 'Raw Data'!G521:G527, IF(('Raw Data'!G521:G527 &lt; 'Raw Data'!F521:F527) * NOT('Raw Data'!G521:G527 = "") + (NOT('Raw Data'!G521:G527 = "") * ('Raw Data'!F521:F527="")), 'Raw Data'!F521:F527, "")), "")), "N/A")</f>
        <v>0.01301917989</v>
      </c>
      <c r="G197" s="4">
        <f>IFERROR(AVERAGE('Raw Data'!H521:H527), "N/A")</f>
        <v>0.01518187831</v>
      </c>
      <c r="H197" s="4">
        <f>IFERROR(AVERAGE('Raw Data'!I521:I527), "N/A")</f>
        <v>0.01793320106</v>
      </c>
      <c r="I197" s="4">
        <f>IFERROR(AVERAGE('Raw Data'!J521:J527), "N/A")</f>
        <v>0.01910218254</v>
      </c>
      <c r="J197" s="2"/>
      <c r="K197" s="4"/>
      <c r="L197" s="4">
        <f>AVERAGE('Raw Data'!B521:B527)</f>
        <v>0.021875</v>
      </c>
      <c r="M197" s="20"/>
      <c r="N197" s="21">
        <f> SUM('Raw Data'!M521:M527)/ SUM('Raw Data'!N521:N527)</f>
        <v>0.5520833333</v>
      </c>
      <c r="O197" s="22">
        <f> SUM('Raw Data'!R521:R527)/ SUM('Raw Data'!S521:S527)</f>
        <v>0.2049180328</v>
      </c>
      <c r="P197" s="30"/>
    </row>
    <row r="198">
      <c r="A198" s="47" t="s">
        <v>42</v>
      </c>
      <c r="B198" s="30"/>
      <c r="C198" s="30"/>
      <c r="D198" s="30"/>
      <c r="E198" s="30"/>
      <c r="F198" s="30"/>
      <c r="G198" s="30"/>
      <c r="H198" s="30"/>
      <c r="I198" s="30"/>
      <c r="J198" s="2"/>
      <c r="K198" s="13"/>
      <c r="L198" s="30"/>
      <c r="M198" s="30"/>
      <c r="N198" s="30"/>
      <c r="O198" s="30"/>
      <c r="P198" s="30"/>
    </row>
    <row r="199">
      <c r="A199" s="12">
        <f>MIN('Raw Data'!A528:A539)</f>
        <v>44658.5091</v>
      </c>
      <c r="B199" s="30" t="s">
        <v>14</v>
      </c>
      <c r="C199" s="30" t="s">
        <v>15</v>
      </c>
      <c r="D199" s="30" t="s">
        <v>16</v>
      </c>
      <c r="E199" s="30" t="s">
        <v>17</v>
      </c>
      <c r="F199" s="30" t="s">
        <v>18</v>
      </c>
      <c r="G199" s="30" t="s">
        <v>19</v>
      </c>
      <c r="H199" s="30" t="s">
        <v>20</v>
      </c>
      <c r="I199" s="30" t="s">
        <v>21</v>
      </c>
      <c r="J199" s="2"/>
      <c r="K199" s="13"/>
      <c r="L199" s="30" t="s">
        <v>22</v>
      </c>
      <c r="M199" s="38" t="s">
        <v>23</v>
      </c>
      <c r="N199" s="45" t="s">
        <v>24</v>
      </c>
      <c r="O199" s="30" t="s">
        <v>25</v>
      </c>
      <c r="P199" s="30"/>
    </row>
    <row r="200">
      <c r="A200" s="46" t="s">
        <v>26</v>
      </c>
      <c r="B200" s="17">
        <f>COUNT('Raw Data'!C528:C539)</f>
        <v>12</v>
      </c>
      <c r="C200" s="17">
        <f>COUNT('Raw Data'!D528:D539)</f>
        <v>11</v>
      </c>
      <c r="D200" s="17">
        <f>COUNT('Raw Data'!E528:E539)</f>
        <v>12</v>
      </c>
      <c r="E200" s="17">
        <f t="array" ref="E200">SUM(IF((NOT('Raw Data'!F528:F539 = "") * 1) + (NOT('Raw Data'!G528:G539 = "") * 1) &gt; 0, 1, 0))</f>
        <v>12</v>
      </c>
      <c r="F200" s="17">
        <f t="array" ref="F200">SUM(IF((NOT('Raw Data'!F528:F539 = "") * 1) + (NOT('Raw Data'!G528:G539 = "") * 1) &gt; 1, 1, 0))</f>
        <v>11</v>
      </c>
      <c r="G200" s="17">
        <f>COUNT('Raw Data'!H528:H539)</f>
        <v>12</v>
      </c>
      <c r="H200" s="17">
        <f>COUNT('Raw Data'!I528:I539)</f>
        <v>12</v>
      </c>
      <c r="I200" s="17">
        <f>COUNT('Raw Data'!J528:J539)</f>
        <v>12</v>
      </c>
      <c r="J200" s="2"/>
      <c r="K200" s="17"/>
      <c r="L200" s="17">
        <f>COUNT('Raw Data'!B528:B539)</f>
        <v>11</v>
      </c>
      <c r="M200" s="18">
        <f>SUM('Raw Data'!B528:B539) + (COUNT('Raw Data'!B528:B539) * $O$1)</f>
        <v>0.2041867303</v>
      </c>
      <c r="N200" s="19" t="str">
        <f>CONCAT(CONCAT(SUM('Raw Data'!M528:M539), "/"), SUM('Raw Data'!N528:N539))</f>
        <v>103/192</v>
      </c>
      <c r="O200" s="1" t="str">
        <f>CONCAT(CONCAT(SUM('Raw Data'!R528:R539), "/"), SUM('Raw Data'!S528:S539))</f>
        <v>13/99</v>
      </c>
      <c r="P200" s="30"/>
    </row>
    <row r="201">
      <c r="A201" s="46" t="s">
        <v>27</v>
      </c>
      <c r="B201" s="4">
        <f>IFERROR(AVERAGE('Raw Data'!C528:C539), "N/A")</f>
        <v>0.002228973765</v>
      </c>
      <c r="C201" s="4">
        <f>IFERROR(AVERAGE('Raw Data'!D528:D539), "N/A")</f>
        <v>0.001948653199</v>
      </c>
      <c r="D201" s="4">
        <f>IFERROR(AVERAGE('Raw Data'!E528:E539), "N/A")</f>
        <v>0.003530092593</v>
      </c>
      <c r="E201" s="4">
        <f t="array" ref="E201">IFERROR(AVERAGE(IF(ISNUMBER('Raw Data'!F528:F539) + ISNUMBER('Raw Data'!G528:G539),IF((('Raw Data'!F528:F539 &lt; 'Raw Data'!G528:G539) * NOT('Raw Data'!F528:F539 = "")) + (NOT('Raw Data'!F528:F539 = "") * ('Raw Data'!G528:G539="")), 'Raw Data'!F528:F539, IF(('Raw Data'!G528:G539 &lt; 'Raw Data'!F528:F539) * NOT('Raw Data'!G528:G539 = "") + (NOT('Raw Data'!G528:G539 = "") * ('Raw Data'!F528:F539="")), 'Raw Data'!G528:G539, "")), "")), "N/A")</f>
        <v>0.005126350309</v>
      </c>
      <c r="F201" s="4">
        <f t="array" ref="F201">IFERROR(AVERAGE(IF(ISNUMBER('Raw Data'!F528:F539) + ISNUMBER('Raw Data'!G528:G539),IF((('Raw Data'!F528:F539 &lt; 'Raw Data'!G528:G539) * NOT('Raw Data'!F528:F539 = "")) + (NOT('Raw Data'!F528:F539 = "") * ('Raw Data'!G528:G539="")), 'Raw Data'!G528:G539, IF(('Raw Data'!G528:G539 &lt; 'Raw Data'!F528:F539) * NOT('Raw Data'!G528:G539 = "") + (NOT('Raw Data'!G528:G539 = "") * ('Raw Data'!F528:F539="")), 'Raw Data'!F528:F539, "")), "")), "N/A")</f>
        <v>0.008831018519</v>
      </c>
      <c r="G201" s="4">
        <f>IFERROR(AVERAGE('Raw Data'!H528:H539), "N/A")</f>
        <v>0.01113811728</v>
      </c>
      <c r="H201" s="4">
        <f>IFERROR(AVERAGE('Raw Data'!I528:I539), "N/A")</f>
        <v>0.01472608025</v>
      </c>
      <c r="I201" s="4">
        <f>IFERROR(AVERAGE('Raw Data'!J528:J539), "N/A")</f>
        <v>0.0175945216</v>
      </c>
      <c r="J201" s="2"/>
      <c r="K201" s="4"/>
      <c r="L201" s="4">
        <f>AVERAGE('Raw Data'!B528:B539)</f>
        <v>0.018253367</v>
      </c>
      <c r="M201" s="20"/>
      <c r="N201" s="21">
        <f> SUM('Raw Data'!M528:M539)/ SUM('Raw Data'!N528:N539)</f>
        <v>0.5364583333</v>
      </c>
      <c r="O201" s="22">
        <f> SUM('Raw Data'!R528:R539)/ SUM('Raw Data'!S528:S539)</f>
        <v>0.1313131313</v>
      </c>
      <c r="P201" s="30"/>
    </row>
    <row r="202">
      <c r="A202" s="47" t="s">
        <v>42</v>
      </c>
      <c r="B202" s="30"/>
      <c r="C202" s="30"/>
      <c r="D202" s="30"/>
      <c r="E202" s="30"/>
      <c r="F202" s="30"/>
      <c r="G202" s="30"/>
      <c r="H202" s="30"/>
      <c r="I202" s="30"/>
      <c r="J202" s="2"/>
      <c r="K202" s="13"/>
      <c r="L202" s="30"/>
      <c r="M202" s="30"/>
      <c r="N202" s="30"/>
      <c r="O202" s="30"/>
      <c r="P202" s="30"/>
    </row>
    <row r="203">
      <c r="A203" s="12">
        <f>MIN('Raw Data'!A540:A555)</f>
        <v>44654.99751</v>
      </c>
      <c r="B203" s="30" t="s">
        <v>14</v>
      </c>
      <c r="C203" s="30" t="s">
        <v>15</v>
      </c>
      <c r="D203" s="30" t="s">
        <v>16</v>
      </c>
      <c r="E203" s="30" t="s">
        <v>17</v>
      </c>
      <c r="F203" s="30" t="s">
        <v>18</v>
      </c>
      <c r="G203" s="30" t="s">
        <v>19</v>
      </c>
      <c r="H203" s="30" t="s">
        <v>20</v>
      </c>
      <c r="I203" s="30" t="s">
        <v>21</v>
      </c>
      <c r="J203" s="2"/>
      <c r="K203" s="13"/>
      <c r="L203" s="30" t="s">
        <v>22</v>
      </c>
      <c r="M203" s="38" t="s">
        <v>23</v>
      </c>
      <c r="N203" s="45" t="s">
        <v>24</v>
      </c>
      <c r="O203" s="30" t="s">
        <v>25</v>
      </c>
      <c r="P203" s="30"/>
    </row>
    <row r="204">
      <c r="A204" s="46" t="s">
        <v>26</v>
      </c>
      <c r="B204" s="17">
        <f>COUNT('Raw Data'!C540:C555)</f>
        <v>16</v>
      </c>
      <c r="C204" s="17">
        <f>COUNT('Raw Data'!D540:D555)</f>
        <v>15</v>
      </c>
      <c r="D204" s="17">
        <f>COUNT('Raw Data'!E540:E555)</f>
        <v>16</v>
      </c>
      <c r="E204" s="17">
        <f t="array" ref="E204">SUM(IF((NOT('Raw Data'!F540:F555 = "") * 1) + (NOT('Raw Data'!G540:G555 = "") * 1) &gt; 0, 1, 0))</f>
        <v>16</v>
      </c>
      <c r="F204" s="17">
        <f t="array" ref="F204">SUM(IF((NOT('Raw Data'!F540:F555 = "") * 1) + (NOT('Raw Data'!G540:G555 = "") * 1) &gt; 1, 1, 0))</f>
        <v>15</v>
      </c>
      <c r="G204" s="17">
        <f>COUNT('Raw Data'!H540:H555)</f>
        <v>16</v>
      </c>
      <c r="H204" s="17">
        <f>COUNT('Raw Data'!I540:I555)</f>
        <v>16</v>
      </c>
      <c r="I204" s="17">
        <f>COUNT('Raw Data'!J540:J555)</f>
        <v>16</v>
      </c>
      <c r="J204" s="2"/>
      <c r="K204" s="17"/>
      <c r="L204" s="17">
        <f>COUNT('Raw Data'!B540:B555)</f>
        <v>16</v>
      </c>
      <c r="M204" s="18">
        <f>SUM('Raw Data'!B540:B555) + (COUNT('Raw Data'!B540:B555) * $O$1)</f>
        <v>0.2771325084</v>
      </c>
      <c r="N204" s="19" t="str">
        <f>CONCAT(CONCAT(SUM('Raw Data'!M540:M555), "/"), SUM('Raw Data'!N540:N555))</f>
        <v>124/236</v>
      </c>
      <c r="O204" s="1" t="str">
        <f>CONCAT(CONCAT(SUM('Raw Data'!R540:R555), "/"), SUM('Raw Data'!S540:S555))</f>
        <v>19/115</v>
      </c>
      <c r="P204" s="30"/>
    </row>
    <row r="205">
      <c r="A205" s="46" t="s">
        <v>27</v>
      </c>
      <c r="B205" s="4">
        <f>IFERROR(AVERAGE('Raw Data'!C540:C555), "N/A")</f>
        <v>0.0002524594907</v>
      </c>
      <c r="C205" s="4">
        <f>IFERROR(AVERAGE('Raw Data'!D540:D555), "N/A")</f>
        <v>0.002087191358</v>
      </c>
      <c r="D205" s="4">
        <f>IFERROR(AVERAGE('Raw Data'!E540:E555), "N/A")</f>
        <v>0.003185763889</v>
      </c>
      <c r="E205" s="4">
        <f t="array" ref="E205">IFERROR(AVERAGE(IF(ISNUMBER('Raw Data'!F540:F555) + ISNUMBER('Raw Data'!G540:G555),IF((('Raw Data'!F540:F555 &lt; 'Raw Data'!G540:G555) * NOT('Raw Data'!F540:F555 = "")) + (NOT('Raw Data'!F540:F555 = "") * ('Raw Data'!G540:G555="")), 'Raw Data'!F540:F555, IF(('Raw Data'!G540:G555 &lt; 'Raw Data'!F540:F555) * NOT('Raw Data'!G540:G555 = "") + (NOT('Raw Data'!G540:G555 = "") * ('Raw Data'!F540:F555="")), 'Raw Data'!G540:G555, "")), "")), "N/A")</f>
        <v>0.004865451389</v>
      </c>
      <c r="F205" s="4">
        <f t="array" ref="F205">IFERROR(AVERAGE(IF(ISNUMBER('Raw Data'!F540:F555) + ISNUMBER('Raw Data'!G540:G555),IF((('Raw Data'!F540:F555 &lt; 'Raw Data'!G540:G555) * NOT('Raw Data'!F540:F555 = "")) + (NOT('Raw Data'!F540:F555 = "") * ('Raw Data'!G540:G555="")), 'Raw Data'!G540:G555, IF(('Raw Data'!G540:G555 &lt; 'Raw Data'!F540:F555) * NOT('Raw Data'!G540:G555 = "") + (NOT('Raw Data'!G540:G555 = "") * ('Raw Data'!F540:F555="")), 'Raw Data'!F540:F555, "")), "")), "N/A")</f>
        <v>0.009408950617</v>
      </c>
      <c r="G205" s="4">
        <f>IFERROR(AVERAGE('Raw Data'!H540:H555), "N/A")</f>
        <v>0.01071325231</v>
      </c>
      <c r="H205" s="4">
        <f>IFERROR(AVERAGE('Raw Data'!I540:I555), "N/A")</f>
        <v>0.0137181713</v>
      </c>
      <c r="I205" s="4">
        <f>IFERROR(AVERAGE('Raw Data'!J540:J555), "N/A")</f>
        <v>0.0144885706</v>
      </c>
      <c r="J205" s="2"/>
      <c r="K205" s="4"/>
      <c r="L205" s="4">
        <f>AVERAGE('Raw Data'!B540:B555)</f>
        <v>0.01701171875</v>
      </c>
      <c r="M205" s="20"/>
      <c r="N205" s="21">
        <f> SUM('Raw Data'!M540:M555)/ SUM('Raw Data'!N540:N555)</f>
        <v>0.5254237288</v>
      </c>
      <c r="O205" s="22">
        <f> SUM('Raw Data'!R540:R555)/ SUM('Raw Data'!S540:S555)</f>
        <v>0.1652173913</v>
      </c>
      <c r="P205" s="30"/>
    </row>
    <row r="206">
      <c r="A206" s="47" t="s">
        <v>42</v>
      </c>
      <c r="B206" s="30"/>
      <c r="C206" s="30"/>
      <c r="D206" s="30"/>
      <c r="E206" s="30"/>
      <c r="F206" s="30"/>
      <c r="G206" s="30"/>
      <c r="H206" s="30"/>
      <c r="I206" s="30"/>
      <c r="J206" s="2"/>
      <c r="K206" s="13"/>
      <c r="L206" s="30"/>
      <c r="M206" s="30"/>
      <c r="N206" s="30"/>
      <c r="O206" s="30"/>
      <c r="P206" s="30"/>
    </row>
    <row r="207">
      <c r="A207" s="12">
        <f>MIN('Raw Data'!A556:A565)</f>
        <v>44654.80882</v>
      </c>
      <c r="B207" s="30" t="s">
        <v>14</v>
      </c>
      <c r="C207" s="30" t="s">
        <v>15</v>
      </c>
      <c r="D207" s="30" t="s">
        <v>16</v>
      </c>
      <c r="E207" s="30" t="s">
        <v>17</v>
      </c>
      <c r="F207" s="30" t="s">
        <v>18</v>
      </c>
      <c r="G207" s="30" t="s">
        <v>19</v>
      </c>
      <c r="H207" s="30" t="s">
        <v>20</v>
      </c>
      <c r="I207" s="30" t="s">
        <v>21</v>
      </c>
      <c r="J207" s="2"/>
      <c r="K207" s="13"/>
      <c r="L207" s="30" t="s">
        <v>22</v>
      </c>
      <c r="M207" s="38" t="s">
        <v>23</v>
      </c>
      <c r="N207" s="45" t="s">
        <v>24</v>
      </c>
      <c r="O207" s="30" t="s">
        <v>25</v>
      </c>
      <c r="P207" s="30"/>
    </row>
    <row r="208">
      <c r="A208" s="46" t="s">
        <v>26</v>
      </c>
      <c r="B208" s="17">
        <f>COUNT('Raw Data'!C556:C565)</f>
        <v>10</v>
      </c>
      <c r="C208" s="17">
        <f>COUNT('Raw Data'!D556:D565)</f>
        <v>10</v>
      </c>
      <c r="D208" s="17">
        <f>COUNT('Raw Data'!E556:E565)</f>
        <v>10</v>
      </c>
      <c r="E208" s="17">
        <f t="array" ref="E208">SUM(IF((NOT('Raw Data'!F556:F565 = "") * 1) + (NOT('Raw Data'!G556:G565 = "") * 1) &gt; 0, 1, 0))</f>
        <v>10</v>
      </c>
      <c r="F208" s="17">
        <f t="array" ref="F208">SUM(IF((NOT('Raw Data'!F556:F565 = "") * 1) + (NOT('Raw Data'!G556:G565 = "") * 1) &gt; 1, 1, 0))</f>
        <v>10</v>
      </c>
      <c r="G208" s="17">
        <f>COUNT('Raw Data'!H556:H565)</f>
        <v>10</v>
      </c>
      <c r="H208" s="17">
        <f>COUNT('Raw Data'!I556:I565)</f>
        <v>10</v>
      </c>
      <c r="I208" s="17">
        <f>COUNT('Raw Data'!J556:J565)</f>
        <v>10</v>
      </c>
      <c r="J208" s="2"/>
      <c r="K208" s="17"/>
      <c r="L208" s="17">
        <f>COUNT('Raw Data'!B556:B565)</f>
        <v>10</v>
      </c>
      <c r="M208" s="18">
        <f>SUM('Raw Data'!B556:B565) + (COUNT('Raw Data'!B556:B565) * $O$1)</f>
        <v>0.1788545191</v>
      </c>
      <c r="N208" s="19" t="str">
        <f>CONCAT(CONCAT(SUM('Raw Data'!M556:M565), "/"), SUM('Raw Data'!N556:N565))</f>
        <v>81/137</v>
      </c>
      <c r="O208" s="1" t="str">
        <f>CONCAT(CONCAT(SUM('Raw Data'!R556:R565), "/"), SUM('Raw Data'!S556:S565))</f>
        <v>14/137</v>
      </c>
      <c r="P208" s="30"/>
    </row>
    <row r="209">
      <c r="A209" s="46" t="s">
        <v>27</v>
      </c>
      <c r="B209" s="4">
        <f>IFERROR(AVERAGE('Raw Data'!C556:C565), "N/A")</f>
        <v>0.0004548611111</v>
      </c>
      <c r="C209" s="4">
        <f>IFERROR(AVERAGE('Raw Data'!D556:D565), "N/A")</f>
        <v>0.002134259259</v>
      </c>
      <c r="D209" s="4">
        <f>IFERROR(AVERAGE('Raw Data'!E556:E565), "N/A")</f>
        <v>0.003284722222</v>
      </c>
      <c r="E209" s="4">
        <f t="array" ref="E209">IFERROR(AVERAGE(IF(ISNUMBER('Raw Data'!F556:F565) + ISNUMBER('Raw Data'!G556:G565),IF((('Raw Data'!F556:F565 &lt; 'Raw Data'!G556:G565) * NOT('Raw Data'!F556:F565 = "")) + (NOT('Raw Data'!F556:F565 = "") * ('Raw Data'!G556:G565="")), 'Raw Data'!F556:F565, IF(('Raw Data'!G556:G565 &lt; 'Raw Data'!F556:F565) * NOT('Raw Data'!G556:G565 = "") + (NOT('Raw Data'!G556:G565 = "") * ('Raw Data'!F556:F565="")), 'Raw Data'!G556:G565, "")), "")), "N/A")</f>
        <v>0.004872685185</v>
      </c>
      <c r="F209" s="4">
        <f t="array" ref="F209">IFERROR(AVERAGE(IF(ISNUMBER('Raw Data'!F556:F565) + ISNUMBER('Raw Data'!G556:G565),IF((('Raw Data'!F556:F565 &lt; 'Raw Data'!G556:G565) * NOT('Raw Data'!F556:F565 = "")) + (NOT('Raw Data'!F556:F565 = "") * ('Raw Data'!G556:G565="")), 'Raw Data'!G556:G565, IF(('Raw Data'!G556:G565 &lt; 'Raw Data'!F556:F565) * NOT('Raw Data'!G556:G565 = "") + (NOT('Raw Data'!G556:G565 = "") * ('Raw Data'!F556:F565="")), 'Raw Data'!F556:F565, "")), "")), "N/A")</f>
        <v>0.01090277778</v>
      </c>
      <c r="G209" s="4">
        <f>IFERROR(AVERAGE('Raw Data'!H556:H565), "N/A")</f>
        <v>0.01228819444</v>
      </c>
      <c r="H209" s="4">
        <f>IFERROR(AVERAGE('Raw Data'!I556:I565), "N/A")</f>
        <v>0.01518171296</v>
      </c>
      <c r="I209" s="4">
        <f>IFERROR(AVERAGE('Raw Data'!J556:J565), "N/A")</f>
        <v>0.01607291667</v>
      </c>
      <c r="J209" s="2"/>
      <c r="K209" s="4"/>
      <c r="L209" s="4">
        <f>AVERAGE('Raw Data'!B556:B565)</f>
        <v>0.01757638889</v>
      </c>
      <c r="M209" s="20"/>
      <c r="N209" s="21">
        <f> SUM('Raw Data'!M556:M565)/ SUM('Raw Data'!N556:N565)</f>
        <v>0.5912408759</v>
      </c>
      <c r="O209" s="22">
        <f> SUM('Raw Data'!R556:R565)/ SUM('Raw Data'!S556:S565)</f>
        <v>0.102189781</v>
      </c>
      <c r="P209" s="30"/>
    </row>
    <row r="210">
      <c r="A210" s="47" t="s">
        <v>42</v>
      </c>
      <c r="B210" s="30"/>
      <c r="C210" s="30"/>
      <c r="D210" s="30"/>
      <c r="E210" s="30"/>
      <c r="F210" s="30"/>
      <c r="G210" s="30"/>
      <c r="H210" s="30"/>
      <c r="I210" s="30"/>
      <c r="J210" s="2"/>
      <c r="K210" s="13"/>
      <c r="L210" s="30"/>
      <c r="M210" s="30"/>
      <c r="N210" s="30"/>
      <c r="O210" s="30"/>
      <c r="P210" s="30"/>
    </row>
    <row r="211">
      <c r="A211" s="12">
        <f>MIN('Raw Data'!A566:A574)</f>
        <v>44653.51957</v>
      </c>
      <c r="B211" s="30" t="s">
        <v>14</v>
      </c>
      <c r="C211" s="30" t="s">
        <v>15</v>
      </c>
      <c r="D211" s="30" t="s">
        <v>16</v>
      </c>
      <c r="E211" s="30" t="s">
        <v>17</v>
      </c>
      <c r="F211" s="30" t="s">
        <v>18</v>
      </c>
      <c r="G211" s="30" t="s">
        <v>19</v>
      </c>
      <c r="H211" s="30" t="s">
        <v>20</v>
      </c>
      <c r="I211" s="30" t="s">
        <v>21</v>
      </c>
      <c r="J211" s="2"/>
      <c r="K211" s="13"/>
      <c r="L211" s="30" t="s">
        <v>22</v>
      </c>
      <c r="M211" s="38" t="s">
        <v>23</v>
      </c>
      <c r="N211" s="45" t="s">
        <v>24</v>
      </c>
      <c r="O211" s="30" t="s">
        <v>25</v>
      </c>
      <c r="P211" s="30"/>
    </row>
    <row r="212">
      <c r="A212" s="46" t="s">
        <v>26</v>
      </c>
      <c r="B212" s="17">
        <f>COUNT('Raw Data'!C566:C574)</f>
        <v>9</v>
      </c>
      <c r="C212" s="17">
        <f>COUNT('Raw Data'!D566:D574)</f>
        <v>9</v>
      </c>
      <c r="D212" s="17">
        <f>COUNT('Raw Data'!E566:E574)</f>
        <v>9</v>
      </c>
      <c r="E212" s="17">
        <f t="array" ref="E212">SUM(IF((NOT('Raw Data'!F566:F574 = "") * 1) + (NOT('Raw Data'!G566:G574 = "") * 1) &gt; 0, 1, 0))</f>
        <v>9</v>
      </c>
      <c r="F212" s="17">
        <f t="array" ref="F212">SUM(IF((NOT('Raw Data'!F566:F574 = "") * 1) + (NOT('Raw Data'!G566:G574 = "") * 1) &gt; 1, 1, 0))</f>
        <v>9</v>
      </c>
      <c r="G212" s="17">
        <f>COUNT('Raw Data'!H566:H574)</f>
        <v>9</v>
      </c>
      <c r="H212" s="17">
        <f>COUNT('Raw Data'!I566:I574)</f>
        <v>9</v>
      </c>
      <c r="I212" s="17">
        <f>COUNT('Raw Data'!J566:J574)</f>
        <v>9</v>
      </c>
      <c r="J212" s="2"/>
      <c r="K212" s="17"/>
      <c r="L212" s="17">
        <f>COUNT('Raw Data'!B566:B574)</f>
        <v>9</v>
      </c>
      <c r="M212" s="18">
        <f>SUM('Raw Data'!B566:B574) + (COUNT('Raw Data'!B566:B574) * $O$1)</f>
        <v>0.1657329561</v>
      </c>
      <c r="N212" s="19" t="str">
        <f>CONCAT(CONCAT(SUM('Raw Data'!M566:M574), "/"), SUM('Raw Data'!N566:N574))</f>
        <v>79/119</v>
      </c>
      <c r="O212" s="1" t="str">
        <f>CONCAT(CONCAT(SUM('Raw Data'!R566:R574), "/"), SUM('Raw Data'!S566:S574))</f>
        <v>10/134</v>
      </c>
      <c r="P212" s="30"/>
    </row>
    <row r="213">
      <c r="A213" s="46" t="s">
        <v>27</v>
      </c>
      <c r="B213" s="4">
        <f>IFERROR(AVERAGE('Raw Data'!C566:C574), "N/A")</f>
        <v>0.000262345679</v>
      </c>
      <c r="C213" s="4">
        <f>IFERROR(AVERAGE('Raw Data'!D566:D574), "N/A")</f>
        <v>0.002200360082</v>
      </c>
      <c r="D213" s="4">
        <f>IFERROR(AVERAGE('Raw Data'!E566:E574), "N/A")</f>
        <v>0.004198816872</v>
      </c>
      <c r="E213" s="4">
        <f t="array" ref="E213">IFERROR(AVERAGE(IF(ISNUMBER('Raw Data'!F566:F574) + ISNUMBER('Raw Data'!G566:G574),IF((('Raw Data'!F566:F574 &lt; 'Raw Data'!G566:G574) * NOT('Raw Data'!F566:F574 = "")) + (NOT('Raw Data'!F566:F574 = "") * ('Raw Data'!G566:G574="")), 'Raw Data'!F566:F574, IF(('Raw Data'!G566:G574 &lt; 'Raw Data'!F566:F574) * NOT('Raw Data'!G566:G574 = "") + (NOT('Raw Data'!G566:G574 = "") * ('Raw Data'!F566:F574="")), 'Raw Data'!G566:G574, "")), "")), "N/A")</f>
        <v>0.006111111111</v>
      </c>
      <c r="F213" s="4">
        <f t="array" ref="F213">IFERROR(AVERAGE(IF(ISNUMBER('Raw Data'!F566:F574) + ISNUMBER('Raw Data'!G566:G574),IF((('Raw Data'!F566:F574 &lt; 'Raw Data'!G566:G574) * NOT('Raw Data'!F566:F574 = "")) + (NOT('Raw Data'!F566:F574 = "") * ('Raw Data'!G566:G574="")), 'Raw Data'!G566:G574, IF(('Raw Data'!G566:G574 &lt; 'Raw Data'!F566:F574) * NOT('Raw Data'!G566:G574 = "") + (NOT('Raw Data'!G566:G574 = "") * ('Raw Data'!F566:F574="")), 'Raw Data'!F566:F574, "")), "")), "N/A")</f>
        <v>0.009881687243</v>
      </c>
      <c r="G213" s="4">
        <f>IFERROR(AVERAGE('Raw Data'!H566:H574), "N/A")</f>
        <v>0.01163323045</v>
      </c>
      <c r="H213" s="4">
        <f>IFERROR(AVERAGE('Raw Data'!I566:I574), "N/A")</f>
        <v>0.01556841564</v>
      </c>
      <c r="I213" s="4">
        <f>IFERROR(AVERAGE('Raw Data'!J566:J574), "N/A")</f>
        <v>0.01670396091</v>
      </c>
      <c r="J213" s="2"/>
      <c r="K213" s="4"/>
      <c r="L213" s="4">
        <f>AVERAGE('Raw Data'!B566:B574)</f>
        <v>0.01810570988</v>
      </c>
      <c r="M213" s="20"/>
      <c r="N213" s="21">
        <f> SUM('Raw Data'!M566:M574)/ SUM('Raw Data'!N566:N574)</f>
        <v>0.6638655462</v>
      </c>
      <c r="O213" s="22">
        <f> SUM('Raw Data'!R566:R574)/ SUM('Raw Data'!S566:S574)</f>
        <v>0.07462686567</v>
      </c>
      <c r="P213" s="30"/>
    </row>
    <row r="214">
      <c r="A214" s="47" t="s">
        <v>42</v>
      </c>
      <c r="B214" s="30"/>
      <c r="C214" s="30"/>
      <c r="D214" s="30"/>
      <c r="E214" s="30"/>
      <c r="F214" s="30"/>
      <c r="G214" s="30"/>
      <c r="H214" s="30"/>
      <c r="I214" s="30"/>
      <c r="J214" s="2"/>
      <c r="K214" s="13"/>
      <c r="L214" s="30"/>
      <c r="M214" s="30"/>
      <c r="N214" s="30"/>
      <c r="O214" s="30"/>
      <c r="P214" s="30"/>
    </row>
    <row r="215">
      <c r="A215" s="12">
        <f>MIN('Raw Data'!A575:A581)</f>
        <v>44651.57386</v>
      </c>
      <c r="B215" s="30" t="s">
        <v>14</v>
      </c>
      <c r="C215" s="30" t="s">
        <v>15</v>
      </c>
      <c r="D215" s="30" t="s">
        <v>16</v>
      </c>
      <c r="E215" s="30" t="s">
        <v>17</v>
      </c>
      <c r="F215" s="30" t="s">
        <v>18</v>
      </c>
      <c r="G215" s="30" t="s">
        <v>19</v>
      </c>
      <c r="H215" s="30" t="s">
        <v>20</v>
      </c>
      <c r="I215" s="30" t="s">
        <v>21</v>
      </c>
      <c r="J215" s="2"/>
      <c r="K215" s="13"/>
      <c r="L215" s="30" t="s">
        <v>22</v>
      </c>
      <c r="M215" s="38" t="s">
        <v>23</v>
      </c>
      <c r="N215" s="45" t="s">
        <v>24</v>
      </c>
      <c r="O215" s="30" t="s">
        <v>25</v>
      </c>
      <c r="P215" s="30"/>
    </row>
    <row r="216">
      <c r="A216" s="46" t="s">
        <v>26</v>
      </c>
      <c r="B216" s="17">
        <f>COUNT('Raw Data'!C575:C581)</f>
        <v>7</v>
      </c>
      <c r="C216" s="17">
        <f>COUNT('Raw Data'!D575:D581)</f>
        <v>7</v>
      </c>
      <c r="D216" s="17">
        <f>COUNT('Raw Data'!E575:E581)</f>
        <v>7</v>
      </c>
      <c r="E216" s="17">
        <f t="array" ref="E216">SUM(IF((NOT('Raw Data'!F575:F581 = "") * 1) + (NOT('Raw Data'!G575:G581 = "") * 1) &gt; 0, 1, 0))</f>
        <v>7</v>
      </c>
      <c r="F216" s="17">
        <f t="array" ref="F216">SUM(IF((NOT('Raw Data'!F575:F581 = "") * 1) + (NOT('Raw Data'!G575:G581 = "") * 1) &gt; 1, 1, 0))</f>
        <v>7</v>
      </c>
      <c r="G216" s="17">
        <f>COUNT('Raw Data'!H575:H581)</f>
        <v>7</v>
      </c>
      <c r="H216" s="17">
        <f>COUNT('Raw Data'!I575:I581)</f>
        <v>7</v>
      </c>
      <c r="I216" s="17">
        <f>COUNT('Raw Data'!J575:J581)</f>
        <v>7</v>
      </c>
      <c r="J216" s="2"/>
      <c r="K216" s="17"/>
      <c r="L216" s="17">
        <f>COUNT('Raw Data'!B575:B581)</f>
        <v>7</v>
      </c>
      <c r="M216" s="18">
        <f>SUM('Raw Data'!B575:B581) + (COUNT('Raw Data'!B575:B581) * $O$1)</f>
        <v>0.1464921449</v>
      </c>
      <c r="N216" s="19" t="str">
        <f>CONCAT(CONCAT(SUM('Raw Data'!M575:M581), "/"), SUM('Raw Data'!N575:N581))</f>
        <v>58/105</v>
      </c>
      <c r="O216" s="1" t="str">
        <f>CONCAT(CONCAT(SUM('Raw Data'!R575:R581), "/"), SUM('Raw Data'!S575:S581))</f>
        <v>9/158</v>
      </c>
      <c r="P216" s="30"/>
    </row>
    <row r="217">
      <c r="A217" s="46" t="s">
        <v>27</v>
      </c>
      <c r="B217" s="4">
        <f>IFERROR(AVERAGE('Raw Data'!C575:C581), "N/A")</f>
        <v>0.0001124338624</v>
      </c>
      <c r="C217" s="4">
        <f>IFERROR(AVERAGE('Raw Data'!D575:D581), "N/A")</f>
        <v>0.003563161376</v>
      </c>
      <c r="D217" s="4">
        <f>IFERROR(AVERAGE('Raw Data'!E575:E581), "N/A")</f>
        <v>0.003538359788</v>
      </c>
      <c r="E217" s="4">
        <f t="array" ref="E217">IFERROR(AVERAGE(IF(ISNUMBER('Raw Data'!F575:F581) + ISNUMBER('Raw Data'!G575:G581),IF((('Raw Data'!F575:F581 &lt; 'Raw Data'!G575:G581) * NOT('Raw Data'!F575:F581 = "")) + (NOT('Raw Data'!F575:F581 = "") * ('Raw Data'!G575:G581="")), 'Raw Data'!F575:F581, IF(('Raw Data'!G575:G581 &lt; 'Raw Data'!F575:F581) * NOT('Raw Data'!G575:G581 = "") + (NOT('Raw Data'!G575:G581 = "") * ('Raw Data'!F575:F581="")), 'Raw Data'!G575:G581, "")), "")), "N/A")</f>
        <v>0.005424933862</v>
      </c>
      <c r="F217" s="4">
        <f t="array" ref="F217">IFERROR(AVERAGE(IF(ISNUMBER('Raw Data'!F575:F581) + ISNUMBER('Raw Data'!G575:G581),IF((('Raw Data'!F575:F581 &lt; 'Raw Data'!G575:G581) * NOT('Raw Data'!F575:F581 = "")) + (NOT('Raw Data'!F575:F581 = "") * ('Raw Data'!G575:G581="")), 'Raw Data'!G575:G581, IF(('Raw Data'!G575:G581 &lt; 'Raw Data'!F575:F581) * NOT('Raw Data'!G575:G581 = "") + (NOT('Raw Data'!G575:G581 = "") * ('Raw Data'!F575:F581="")), 'Raw Data'!F575:F581, "")), "")), "N/A")</f>
        <v>0.01142361111</v>
      </c>
      <c r="G217" s="4">
        <f>IFERROR(AVERAGE('Raw Data'!H575:H581), "N/A")</f>
        <v>0.01328373016</v>
      </c>
      <c r="H217" s="4">
        <f>IFERROR(AVERAGE('Raw Data'!I575:I581), "N/A")</f>
        <v>0.0171577381</v>
      </c>
      <c r="I217" s="4">
        <f>IFERROR(AVERAGE('Raw Data'!J575:J581), "N/A")</f>
        <v>0.0184292328</v>
      </c>
      <c r="J217" s="2"/>
      <c r="K217" s="4"/>
      <c r="L217" s="4">
        <f>AVERAGE('Raw Data'!B575:B581)</f>
        <v>0.02061838624</v>
      </c>
      <c r="M217" s="20"/>
      <c r="N217" s="21">
        <f> SUM('Raw Data'!M575:M581)/ SUM('Raw Data'!N575:N581)</f>
        <v>0.5523809524</v>
      </c>
      <c r="O217" s="22">
        <f> SUM('Raw Data'!R575:R581)/ SUM('Raw Data'!S575:S581)</f>
        <v>0.05696202532</v>
      </c>
      <c r="P217" s="30"/>
    </row>
    <row r="218">
      <c r="A218" s="47" t="s">
        <v>42</v>
      </c>
      <c r="B218" s="30"/>
      <c r="C218" s="30"/>
      <c r="D218" s="30"/>
      <c r="E218" s="30"/>
      <c r="F218" s="30"/>
      <c r="G218" s="30"/>
      <c r="H218" s="30"/>
      <c r="I218" s="30"/>
      <c r="J218" s="2"/>
      <c r="K218" s="13"/>
      <c r="L218" s="30"/>
      <c r="M218" s="30"/>
      <c r="N218" s="30"/>
      <c r="O218" s="30"/>
      <c r="P218" s="30"/>
    </row>
    <row r="219">
      <c r="A219" s="12">
        <f>MIN('Raw Data'!A582:A584)</f>
        <v>44645.70568</v>
      </c>
      <c r="B219" s="30" t="s">
        <v>14</v>
      </c>
      <c r="C219" s="30" t="s">
        <v>15</v>
      </c>
      <c r="D219" s="30" t="s">
        <v>16</v>
      </c>
      <c r="E219" s="30" t="s">
        <v>17</v>
      </c>
      <c r="F219" s="30" t="s">
        <v>18</v>
      </c>
      <c r="G219" s="30" t="s">
        <v>19</v>
      </c>
      <c r="H219" s="30" t="s">
        <v>20</v>
      </c>
      <c r="I219" s="30" t="s">
        <v>21</v>
      </c>
      <c r="J219" s="2"/>
      <c r="K219" s="13"/>
      <c r="L219" s="30" t="s">
        <v>22</v>
      </c>
      <c r="M219" s="38" t="s">
        <v>23</v>
      </c>
      <c r="N219" s="45" t="s">
        <v>24</v>
      </c>
      <c r="O219" s="30" t="s">
        <v>25</v>
      </c>
      <c r="P219" s="30"/>
    </row>
    <row r="220">
      <c r="A220" s="46" t="s">
        <v>26</v>
      </c>
      <c r="B220" s="17">
        <f>COUNT('Raw Data'!C582:C584)</f>
        <v>3</v>
      </c>
      <c r="C220" s="17">
        <f>COUNT('Raw Data'!D582:D584)</f>
        <v>3</v>
      </c>
      <c r="D220" s="17">
        <f>COUNT('Raw Data'!E582:E584)</f>
        <v>3</v>
      </c>
      <c r="E220" s="17">
        <f t="array" ref="E220">SUM(IF((NOT('Raw Data'!F582:F584 = "") * 1) + (NOT('Raw Data'!G582:G584 = "") * 1) &gt; 0, 1, 0))</f>
        <v>3</v>
      </c>
      <c r="F220" s="17">
        <f t="array" ref="F220">SUM(IF((NOT('Raw Data'!F582:F584 = "") * 1) + (NOT('Raw Data'!G582:G584 = "") * 1) &gt; 1, 1, 0))</f>
        <v>3</v>
      </c>
      <c r="G220" s="17">
        <f>COUNT('Raw Data'!H582:H584)</f>
        <v>3</v>
      </c>
      <c r="H220" s="17">
        <f>COUNT('Raw Data'!I582:I584)</f>
        <v>3</v>
      </c>
      <c r="I220" s="17">
        <f>COUNT('Raw Data'!J582:J584)</f>
        <v>3</v>
      </c>
      <c r="J220" s="2"/>
      <c r="K220" s="17"/>
      <c r="L220" s="17">
        <f>COUNT('Raw Data'!B582:B584)</f>
        <v>3</v>
      </c>
      <c r="M220" s="18">
        <f>SUM('Raw Data'!B582:B584) + (COUNT('Raw Data'!B582:B584) * $O$1)</f>
        <v>0.09501283722</v>
      </c>
      <c r="N220" s="19" t="str">
        <f>CONCAT(CONCAT(SUM('Raw Data'!M582:M584), "/"), SUM('Raw Data'!N582:N584))</f>
        <v>29/52</v>
      </c>
      <c r="O220" s="1" t="str">
        <f>CONCAT(CONCAT(SUM('Raw Data'!R582:R584), "/"), SUM('Raw Data'!S582:S584))</f>
        <v>6/119</v>
      </c>
      <c r="P220" s="30"/>
    </row>
    <row r="221">
      <c r="A221" s="46" t="s">
        <v>27</v>
      </c>
      <c r="B221" s="4">
        <f>IFERROR(AVERAGE('Raw Data'!C582:C584), "N/A")</f>
        <v>0.0003163580247</v>
      </c>
      <c r="C221" s="4">
        <f>IFERROR(AVERAGE('Raw Data'!D582:D584), "N/A")</f>
        <v>0.001284722222</v>
      </c>
      <c r="D221" s="4">
        <f>IFERROR(AVERAGE('Raw Data'!E582:E584), "N/A")</f>
        <v>0.004367283951</v>
      </c>
      <c r="E221" s="4">
        <f t="array" ref="E221">IFERROR(AVERAGE(IF(ISNUMBER('Raw Data'!F582:F584) + ISNUMBER('Raw Data'!G582:G584),IF((('Raw Data'!F582:F584 &lt; 'Raw Data'!G582:G584) * NOT('Raw Data'!F582:F584 = "")) + (NOT('Raw Data'!F582:F584 = "") * ('Raw Data'!G582:G584="")), 'Raw Data'!F582:F584, IF(('Raw Data'!G582:G584 &lt; 'Raw Data'!F582:F584) * NOT('Raw Data'!G582:G584 = "") + (NOT('Raw Data'!G582:G584 = "") * ('Raw Data'!F582:F584="")), 'Raw Data'!G582:G584, "")), "")), "N/A")</f>
        <v>0.007484567901</v>
      </c>
      <c r="F221" s="4">
        <f t="array" ref="F221">IFERROR(AVERAGE(IF(ISNUMBER('Raw Data'!F582:F584) + ISNUMBER('Raw Data'!G582:G584),IF((('Raw Data'!F582:F584 &lt; 'Raw Data'!G582:G584) * NOT('Raw Data'!F582:F584 = "")) + (NOT('Raw Data'!F582:F584 = "") * ('Raw Data'!G582:G584="")), 'Raw Data'!G582:G584, IF(('Raw Data'!G582:G584 &lt; 'Raw Data'!F582:F584) * NOT('Raw Data'!G582:G584 = "") + (NOT('Raw Data'!G582:G584 = "") * ('Raw Data'!F582:F584="")), 'Raw Data'!F582:F584, "")), "")), "N/A")</f>
        <v>0.01158564815</v>
      </c>
      <c r="G221" s="4">
        <f>IFERROR(AVERAGE('Raw Data'!H582:H584), "N/A")</f>
        <v>0.01451774691</v>
      </c>
      <c r="H221" s="4">
        <f>IFERROR(AVERAGE('Raw Data'!I582:I584), "N/A")</f>
        <v>0.01892746914</v>
      </c>
      <c r="I221" s="4">
        <f>IFERROR(AVERAGE('Raw Data'!J582:J584), "N/A")</f>
        <v>0.02868055556</v>
      </c>
      <c r="J221" s="2"/>
      <c r="K221" s="4"/>
      <c r="L221" s="4">
        <f>AVERAGE('Raw Data'!B582:B584)</f>
        <v>0.03136188272</v>
      </c>
      <c r="M221" s="20"/>
      <c r="N221" s="21">
        <f> SUM('Raw Data'!M582:M584)/ SUM('Raw Data'!N582:N584)</f>
        <v>0.5576923077</v>
      </c>
      <c r="O221" s="22">
        <f> SUM('Raw Data'!R582:R584)/ SUM('Raw Data'!S582:S584)</f>
        <v>0.05042016807</v>
      </c>
      <c r="P221" s="30"/>
    </row>
    <row r="222">
      <c r="A222" s="47" t="s">
        <v>42</v>
      </c>
      <c r="B222" s="30"/>
      <c r="C222" s="30"/>
      <c r="D222" s="30"/>
      <c r="E222" s="30"/>
      <c r="F222" s="30"/>
      <c r="G222" s="30"/>
      <c r="H222" s="30"/>
      <c r="I222" s="30"/>
      <c r="J222" s="2"/>
      <c r="K222" s="13"/>
      <c r="L222" s="30"/>
      <c r="M222" s="30"/>
      <c r="N222" s="30"/>
      <c r="O222" s="30"/>
      <c r="P222" s="30"/>
    </row>
    <row r="223">
      <c r="A223" s="12">
        <f>MIN('Raw Data'!A585:A592)</f>
        <v>44644.58933</v>
      </c>
      <c r="B223" s="30" t="s">
        <v>14</v>
      </c>
      <c r="C223" s="30" t="s">
        <v>15</v>
      </c>
      <c r="D223" s="30" t="s">
        <v>16</v>
      </c>
      <c r="E223" s="30" t="s">
        <v>17</v>
      </c>
      <c r="F223" s="30" t="s">
        <v>18</v>
      </c>
      <c r="G223" s="30" t="s">
        <v>19</v>
      </c>
      <c r="H223" s="30" t="s">
        <v>20</v>
      </c>
      <c r="I223" s="30" t="s">
        <v>21</v>
      </c>
      <c r="J223" s="2"/>
      <c r="K223" s="13"/>
      <c r="L223" s="30" t="s">
        <v>22</v>
      </c>
      <c r="M223" s="38" t="s">
        <v>23</v>
      </c>
      <c r="N223" s="45" t="s">
        <v>24</v>
      </c>
      <c r="O223" s="30" t="s">
        <v>25</v>
      </c>
      <c r="P223" s="30"/>
    </row>
    <row r="224">
      <c r="A224" s="46" t="s">
        <v>26</v>
      </c>
      <c r="B224" s="17">
        <f>COUNT('Raw Data'!C585:C592)</f>
        <v>8</v>
      </c>
      <c r="C224" s="17">
        <f>COUNT('Raw Data'!D585:D592)</f>
        <v>8</v>
      </c>
      <c r="D224" s="17">
        <f>COUNT('Raw Data'!E585:E592)</f>
        <v>8</v>
      </c>
      <c r="E224" s="17">
        <f t="array" ref="E224">SUM(IF((NOT('Raw Data'!F585:F592 = "") * 1) + (NOT('Raw Data'!G585:G592 = "") * 1) &gt; 0, 1, 0))</f>
        <v>8</v>
      </c>
      <c r="F224" s="17">
        <f t="array" ref="F224">SUM(IF((NOT('Raw Data'!F585:F592 = "") * 1) + (NOT('Raw Data'!G585:G592 = "") * 1) &gt; 1, 1, 0))</f>
        <v>8</v>
      </c>
      <c r="G224" s="17">
        <f>COUNT('Raw Data'!H585:H592)</f>
        <v>8</v>
      </c>
      <c r="H224" s="17">
        <f>COUNT('Raw Data'!I585:I592)</f>
        <v>8</v>
      </c>
      <c r="I224" s="17">
        <f>COUNT('Raw Data'!J585:J592)</f>
        <v>8</v>
      </c>
      <c r="J224" s="2"/>
      <c r="K224" s="17"/>
      <c r="L224" s="17">
        <f>COUNT('Raw Data'!B585:B592)</f>
        <v>8</v>
      </c>
      <c r="M224" s="18">
        <f>SUM('Raw Data'!B585:B592) + (COUNT('Raw Data'!B585:B592) * $O$1)</f>
        <v>0.1767433375</v>
      </c>
      <c r="N224" s="19" t="str">
        <f>CONCAT(CONCAT(SUM('Raw Data'!M585:M592), "/"), SUM('Raw Data'!N585:N592))</f>
        <v>65/116</v>
      </c>
      <c r="O224" s="1" t="str">
        <f>CONCAT(CONCAT(SUM('Raw Data'!R585:R592), "/"), SUM('Raw Data'!S585:S592))</f>
        <v>13/153</v>
      </c>
      <c r="P224" s="30"/>
    </row>
    <row r="225">
      <c r="A225" s="46" t="s">
        <v>27</v>
      </c>
      <c r="B225" s="4">
        <f>IFERROR(AVERAGE('Raw Data'!C585:C592), "N/A")</f>
        <v>0.0005092592593</v>
      </c>
      <c r="C225" s="4">
        <f>IFERROR(AVERAGE('Raw Data'!D585:D592), "N/A")</f>
        <v>0.002311921296</v>
      </c>
      <c r="D225" s="4">
        <f>IFERROR(AVERAGE('Raw Data'!E585:E592), "N/A")</f>
        <v>0.003803530093</v>
      </c>
      <c r="E225" s="4">
        <f t="array" ref="E225">IFERROR(AVERAGE(IF(ISNUMBER('Raw Data'!F585:F592) + ISNUMBER('Raw Data'!G585:G592),IF((('Raw Data'!F585:F592 &lt; 'Raw Data'!G585:G592) * NOT('Raw Data'!F585:F592 = "")) + (NOT('Raw Data'!F585:F592 = "") * ('Raw Data'!G585:G592="")), 'Raw Data'!F585:F592, IF(('Raw Data'!G585:G592 &lt; 'Raw Data'!F585:F592) * NOT('Raw Data'!G585:G592 = "") + (NOT('Raw Data'!G585:G592 = "") * ('Raw Data'!F585:F592="")), 'Raw Data'!G585:G592, "")), "")), "N/A")</f>
        <v>0.00546875</v>
      </c>
      <c r="F225" s="4">
        <f t="array" ref="F225">IFERROR(AVERAGE(IF(ISNUMBER('Raw Data'!F585:F592) + ISNUMBER('Raw Data'!G585:G592),IF((('Raw Data'!F585:F592 &lt; 'Raw Data'!G585:G592) * NOT('Raw Data'!F585:F592 = "")) + (NOT('Raw Data'!F585:F592 = "") * ('Raw Data'!G585:G592="")), 'Raw Data'!G585:G592, IF(('Raw Data'!G585:G592 &lt; 'Raw Data'!F585:F592) * NOT('Raw Data'!G585:G592 = "") + (NOT('Raw Data'!G585:G592 = "") * ('Raw Data'!F585:F592="")), 'Raw Data'!F585:F592, "")), "")), "N/A")</f>
        <v>0.01442853009</v>
      </c>
      <c r="G225" s="4">
        <f>IFERROR(AVERAGE('Raw Data'!H585:H592), "N/A")</f>
        <v>0.01610532407</v>
      </c>
      <c r="H225" s="4">
        <f>IFERROR(AVERAGE('Raw Data'!I585:I592), "N/A")</f>
        <v>0.0195703125</v>
      </c>
      <c r="I225" s="4">
        <f>IFERROR(AVERAGE('Raw Data'!J585:J592), "N/A")</f>
        <v>0.02019241898</v>
      </c>
      <c r="J225" s="2"/>
      <c r="K225" s="4"/>
      <c r="L225" s="4">
        <f>AVERAGE('Raw Data'!B585:B592)</f>
        <v>0.02178385417</v>
      </c>
      <c r="M225" s="20"/>
      <c r="N225" s="21">
        <f> SUM('Raw Data'!M585:M592)/ SUM('Raw Data'!N585:N592)</f>
        <v>0.5603448276</v>
      </c>
      <c r="O225" s="22">
        <f> SUM('Raw Data'!R585:R592)/ SUM('Raw Data'!S585:S592)</f>
        <v>0.08496732026</v>
      </c>
      <c r="P225" s="30"/>
    </row>
    <row r="226">
      <c r="A226" s="47" t="s">
        <v>42</v>
      </c>
      <c r="B226" s="30"/>
      <c r="C226" s="30"/>
      <c r="D226" s="30"/>
      <c r="E226" s="30"/>
      <c r="F226" s="30"/>
      <c r="G226" s="30"/>
      <c r="H226" s="30"/>
      <c r="I226" s="30"/>
      <c r="J226" s="2"/>
      <c r="K226" s="13"/>
      <c r="L226" s="30"/>
      <c r="M226" s="30"/>
      <c r="N226" s="30"/>
      <c r="O226" s="30"/>
      <c r="P226" s="30"/>
    </row>
    <row r="227">
      <c r="A227" s="12">
        <f>MIN('Raw Data'!A593:A601)</f>
        <v>44640.85925</v>
      </c>
      <c r="B227" s="30" t="s">
        <v>14</v>
      </c>
      <c r="C227" s="30" t="s">
        <v>15</v>
      </c>
      <c r="D227" s="30" t="s">
        <v>16</v>
      </c>
      <c r="E227" s="30" t="s">
        <v>17</v>
      </c>
      <c r="F227" s="30" t="s">
        <v>18</v>
      </c>
      <c r="G227" s="30" t="s">
        <v>19</v>
      </c>
      <c r="H227" s="30" t="s">
        <v>20</v>
      </c>
      <c r="I227" s="30" t="s">
        <v>21</v>
      </c>
      <c r="J227" s="2"/>
      <c r="K227" s="13"/>
      <c r="L227" s="30" t="s">
        <v>22</v>
      </c>
      <c r="M227" s="38" t="s">
        <v>23</v>
      </c>
      <c r="N227" s="45" t="s">
        <v>24</v>
      </c>
      <c r="O227" s="30" t="s">
        <v>25</v>
      </c>
      <c r="P227" s="30"/>
    </row>
    <row r="228">
      <c r="A228" s="46" t="s">
        <v>26</v>
      </c>
      <c r="B228" s="17">
        <f>COUNT('Raw Data'!C593:C601)</f>
        <v>9</v>
      </c>
      <c r="C228" s="17">
        <f>COUNT('Raw Data'!D593:D601)</f>
        <v>9</v>
      </c>
      <c r="D228" s="17">
        <f>COUNT('Raw Data'!E593:E601)</f>
        <v>9</v>
      </c>
      <c r="E228" s="17">
        <f t="array" ref="E228">SUM(IF((NOT('Raw Data'!F593:F601 = "") * 1) + (NOT('Raw Data'!G593:G601 = "") * 1) &gt; 0, 1, 0))</f>
        <v>9</v>
      </c>
      <c r="F228" s="17">
        <f t="array" ref="F228">SUM(IF((NOT('Raw Data'!F593:F601 = "") * 1) + (NOT('Raw Data'!G593:G601 = "") * 1) &gt; 1, 1, 0))</f>
        <v>9</v>
      </c>
      <c r="G228" s="17">
        <f>COUNT('Raw Data'!H593:H601)</f>
        <v>9</v>
      </c>
      <c r="H228" s="17">
        <f>COUNT('Raw Data'!I593:I601)</f>
        <v>9</v>
      </c>
      <c r="I228" s="17">
        <f>COUNT('Raw Data'!J593:J601)</f>
        <v>9</v>
      </c>
      <c r="J228" s="2"/>
      <c r="K228" s="17"/>
      <c r="L228" s="17">
        <f>COUNT('Raw Data'!B593:B601)</f>
        <v>9</v>
      </c>
      <c r="M228" s="18">
        <f>SUM('Raw Data'!B593:B601) + (COUNT('Raw Data'!B593:B601) * $O$1)</f>
        <v>0.1716357339</v>
      </c>
      <c r="N228" s="19" t="str">
        <f>CONCAT(CONCAT(SUM('Raw Data'!M593:M601), "/"), SUM('Raw Data'!N593:N601))</f>
        <v>68/141</v>
      </c>
      <c r="O228" s="1" t="str">
        <f>CONCAT(CONCAT(SUM('Raw Data'!R593:R601), "/"), SUM('Raw Data'!S593:S601))</f>
        <v>11/116</v>
      </c>
      <c r="P228" s="30"/>
    </row>
    <row r="229">
      <c r="A229" s="46" t="s">
        <v>27</v>
      </c>
      <c r="B229" s="4">
        <f>IFERROR(AVERAGE('Raw Data'!C593:C601), "N/A")</f>
        <v>0.0003703703704</v>
      </c>
      <c r="C229" s="4">
        <f>IFERROR(AVERAGE('Raw Data'!D593:D601), "N/A")</f>
        <v>0.001985596708</v>
      </c>
      <c r="D229" s="4">
        <f>IFERROR(AVERAGE('Raw Data'!E593:E601), "N/A")</f>
        <v>0.00330632716</v>
      </c>
      <c r="E229" s="4">
        <f t="array" ref="E229">IFERROR(AVERAGE(IF(ISNUMBER('Raw Data'!F593:F601) + ISNUMBER('Raw Data'!G593:G601),IF((('Raw Data'!F593:F601 &lt; 'Raw Data'!G593:G601) * NOT('Raw Data'!F593:F601 = "")) + (NOT('Raw Data'!F593:F601 = "") * ('Raw Data'!G593:G601="")), 'Raw Data'!F593:F601, IF(('Raw Data'!G593:G601 &lt; 'Raw Data'!F593:F601) * NOT('Raw Data'!G593:G601 = "") + (NOT('Raw Data'!G593:G601 = "") * ('Raw Data'!F593:F601="")), 'Raw Data'!G593:G601, "")), "")), "N/A")</f>
        <v>0.005153034979</v>
      </c>
      <c r="F229" s="4">
        <f t="array" ref="F229">IFERROR(AVERAGE(IF(ISNUMBER('Raw Data'!F593:F601) + ISNUMBER('Raw Data'!G593:G601),IF((('Raw Data'!F593:F601 &lt; 'Raw Data'!G593:G601) * NOT('Raw Data'!F593:F601 = "")) + (NOT('Raw Data'!F593:F601 = "") * ('Raw Data'!G593:G601="")), 'Raw Data'!G593:G601, IF(('Raw Data'!G593:G601 &lt; 'Raw Data'!F593:F601) * NOT('Raw Data'!G593:G601 = "") + (NOT('Raw Data'!G593:G601 = "") * ('Raw Data'!F593:F601="")), 'Raw Data'!F593:F601, "")), "")), "N/A")</f>
        <v>0.01079989712</v>
      </c>
      <c r="G229" s="4">
        <f>IFERROR(AVERAGE('Raw Data'!H593:H601), "N/A")</f>
        <v>0.01398148148</v>
      </c>
      <c r="H229" s="4">
        <f>IFERROR(AVERAGE('Raw Data'!I593:I601), "N/A")</f>
        <v>0.01638245885</v>
      </c>
      <c r="I229" s="4">
        <f>IFERROR(AVERAGE('Raw Data'!J593:J601), "N/A")</f>
        <v>0.01693029835</v>
      </c>
      <c r="J229" s="2"/>
      <c r="K229" s="4"/>
      <c r="L229" s="4">
        <f>AVERAGE('Raw Data'!B593:B601)</f>
        <v>0.01876157407</v>
      </c>
      <c r="M229" s="20"/>
      <c r="N229" s="21">
        <f> SUM('Raw Data'!M593:M601)/ SUM('Raw Data'!N593:N601)</f>
        <v>0.4822695035</v>
      </c>
      <c r="O229" s="22">
        <f> SUM('Raw Data'!R593:R601)/ SUM('Raw Data'!S593:S601)</f>
        <v>0.09482758621</v>
      </c>
      <c r="P229" s="30"/>
    </row>
    <row r="230">
      <c r="A230" s="47" t="s">
        <v>42</v>
      </c>
      <c r="B230" s="30"/>
      <c r="C230" s="30"/>
      <c r="D230" s="30"/>
      <c r="E230" s="30"/>
      <c r="F230" s="30"/>
      <c r="G230" s="30"/>
      <c r="H230" s="30"/>
      <c r="I230" s="30"/>
      <c r="J230" s="2"/>
      <c r="K230" s="13"/>
      <c r="L230" s="30"/>
      <c r="M230" s="30"/>
      <c r="N230" s="30"/>
      <c r="O230" s="30"/>
      <c r="P230" s="30"/>
    </row>
    <row r="231">
      <c r="A231" s="12">
        <f>MIN('Raw Data'!A602:A611)</f>
        <v>44639.98422</v>
      </c>
      <c r="B231" s="30" t="s">
        <v>14</v>
      </c>
      <c r="C231" s="30" t="s">
        <v>15</v>
      </c>
      <c r="D231" s="30" t="s">
        <v>16</v>
      </c>
      <c r="E231" s="30" t="s">
        <v>17</v>
      </c>
      <c r="F231" s="30" t="s">
        <v>18</v>
      </c>
      <c r="G231" s="30" t="s">
        <v>19</v>
      </c>
      <c r="H231" s="30" t="s">
        <v>20</v>
      </c>
      <c r="I231" s="30" t="s">
        <v>21</v>
      </c>
      <c r="J231" s="2"/>
      <c r="K231" s="13"/>
      <c r="L231" s="30" t="s">
        <v>22</v>
      </c>
      <c r="M231" s="38" t="s">
        <v>23</v>
      </c>
      <c r="N231" s="45" t="s">
        <v>24</v>
      </c>
      <c r="O231" s="30" t="s">
        <v>25</v>
      </c>
      <c r="P231" s="30"/>
    </row>
    <row r="232">
      <c r="A232" s="46" t="s">
        <v>26</v>
      </c>
      <c r="B232" s="17">
        <f>COUNT('Raw Data'!C602:C611)</f>
        <v>10</v>
      </c>
      <c r="C232" s="17">
        <f>COUNT('Raw Data'!D602:D611)</f>
        <v>10</v>
      </c>
      <c r="D232" s="17">
        <f>COUNT('Raw Data'!E602:E611)</f>
        <v>10</v>
      </c>
      <c r="E232" s="17">
        <f t="array" ref="E232">SUM(IF((NOT('Raw Data'!F602:F611 = "") * 1) + (NOT('Raw Data'!G602:G611 = "") * 1) &gt; 0, 1, 0))</f>
        <v>10</v>
      </c>
      <c r="F232" s="17">
        <f t="array" ref="F232">SUM(IF((NOT('Raw Data'!F602:F611 = "") * 1) + (NOT('Raw Data'!G602:G611 = "") * 1) &gt; 1, 1, 0))</f>
        <v>9</v>
      </c>
      <c r="G232" s="17">
        <f>COUNT('Raw Data'!H602:H611)</f>
        <v>10</v>
      </c>
      <c r="H232" s="17">
        <f>COUNT('Raw Data'!I602:I611)</f>
        <v>10</v>
      </c>
      <c r="I232" s="17">
        <f>COUNT('Raw Data'!J602:J611)</f>
        <v>10</v>
      </c>
      <c r="J232" s="2"/>
      <c r="K232" s="17"/>
      <c r="L232" s="17">
        <f>COUNT('Raw Data'!B602:B611)</f>
        <v>10</v>
      </c>
      <c r="M232" s="18">
        <f>SUM('Raw Data'!B602:B611) + (COUNT('Raw Data'!B602:B611) * $O$1)</f>
        <v>0.2138892413</v>
      </c>
      <c r="N232" s="19" t="str">
        <f>CONCAT(CONCAT(SUM('Raw Data'!M602:M611), "/"), SUM('Raw Data'!N602:N611))</f>
        <v>105/226</v>
      </c>
      <c r="O232" s="1" t="str">
        <f>CONCAT(CONCAT(SUM('Raw Data'!R602:R611), "/"), SUM('Raw Data'!S602:S611))</f>
        <v>13/130</v>
      </c>
      <c r="P232" s="30"/>
    </row>
    <row r="233">
      <c r="A233" s="46" t="s">
        <v>27</v>
      </c>
      <c r="B233" s="4">
        <f>IFERROR(AVERAGE('Raw Data'!C602:C611), "N/A")</f>
        <v>0.000400462963</v>
      </c>
      <c r="C233" s="4">
        <f>IFERROR(AVERAGE('Raw Data'!D602:D611), "N/A")</f>
        <v>0.002846064815</v>
      </c>
      <c r="D233" s="4">
        <f>IFERROR(AVERAGE('Raw Data'!E602:E611), "N/A")</f>
        <v>0.004549768519</v>
      </c>
      <c r="E233" s="4">
        <f t="array" ref="E233">IFERROR(AVERAGE(IF(ISNUMBER('Raw Data'!F602:F611) + ISNUMBER('Raw Data'!G602:G611),IF((('Raw Data'!F602:F611 &lt; 'Raw Data'!G602:G611) * NOT('Raw Data'!F602:F611 = "")) + (NOT('Raw Data'!F602:F611 = "") * ('Raw Data'!G602:G611="")), 'Raw Data'!F602:F611, IF(('Raw Data'!G602:G611 &lt; 'Raw Data'!F602:F611) * NOT('Raw Data'!G602:G611 = "") + (NOT('Raw Data'!G602:G611 = "") * ('Raw Data'!F602:F611="")), 'Raw Data'!G602:G611, "")), "")), "N/A")</f>
        <v>0.006666666667</v>
      </c>
      <c r="F233" s="4">
        <f t="array" ref="F233">IFERROR(AVERAGE(IF(ISNUMBER('Raw Data'!F602:F611) + ISNUMBER('Raw Data'!G602:G611),IF((('Raw Data'!F602:F611 &lt; 'Raw Data'!G602:G611) * NOT('Raw Data'!F602:F611 = "")) + (NOT('Raw Data'!F602:F611 = "") * ('Raw Data'!G602:G611="")), 'Raw Data'!G602:G611, IF(('Raw Data'!G602:G611 &lt; 'Raw Data'!F602:F611) * NOT('Raw Data'!G602:G611 = "") + (NOT('Raw Data'!G602:G611 = "") * ('Raw Data'!F602:F611="")), 'Raw Data'!F602:F611, "")), "")), "N/A")</f>
        <v>0.01385802469</v>
      </c>
      <c r="G233" s="4">
        <f>IFERROR(AVERAGE('Raw Data'!H602:H611), "N/A")</f>
        <v>0.01739814815</v>
      </c>
      <c r="H233" s="4">
        <f>IFERROR(AVERAGE('Raw Data'!I602:I611), "N/A")</f>
        <v>0.01986111111</v>
      </c>
      <c r="I233" s="4">
        <f>IFERROR(AVERAGE('Raw Data'!J602:J611), "N/A")</f>
        <v>0.02058333333</v>
      </c>
      <c r="J233" s="2"/>
      <c r="K233" s="4"/>
      <c r="L233" s="4">
        <f>AVERAGE('Raw Data'!B602:B611)</f>
        <v>0.02107986111</v>
      </c>
      <c r="M233" s="20"/>
      <c r="N233" s="21">
        <f> SUM('Raw Data'!M602:M611)/ SUM('Raw Data'!N602:N611)</f>
        <v>0.4646017699</v>
      </c>
      <c r="O233" s="22">
        <f> SUM('Raw Data'!R602:R611)/ SUM('Raw Data'!S602:S611)</f>
        <v>0.1</v>
      </c>
      <c r="P233" s="30"/>
    </row>
    <row r="234">
      <c r="A234" s="47" t="s">
        <v>42</v>
      </c>
      <c r="B234" s="30"/>
      <c r="C234" s="30"/>
      <c r="D234" s="30"/>
      <c r="E234" s="30"/>
      <c r="F234" s="30"/>
      <c r="G234" s="30"/>
      <c r="H234" s="30"/>
      <c r="I234" s="30"/>
      <c r="J234" s="2"/>
      <c r="K234" s="13"/>
      <c r="L234" s="30"/>
      <c r="M234" s="30"/>
      <c r="N234" s="30"/>
      <c r="O234" s="30"/>
      <c r="P234" s="30"/>
    </row>
    <row r="235">
      <c r="A235" s="12">
        <f>MIN('Raw Data'!A612:A615)</f>
        <v>44639.12856</v>
      </c>
      <c r="B235" s="30" t="s">
        <v>14</v>
      </c>
      <c r="C235" s="30" t="s">
        <v>15</v>
      </c>
      <c r="D235" s="30" t="s">
        <v>16</v>
      </c>
      <c r="E235" s="30" t="s">
        <v>17</v>
      </c>
      <c r="F235" s="30" t="s">
        <v>18</v>
      </c>
      <c r="G235" s="30" t="s">
        <v>19</v>
      </c>
      <c r="H235" s="30" t="s">
        <v>20</v>
      </c>
      <c r="I235" s="30" t="s">
        <v>21</v>
      </c>
      <c r="J235" s="2"/>
      <c r="K235" s="13"/>
      <c r="L235" s="30" t="s">
        <v>22</v>
      </c>
      <c r="M235" s="38" t="s">
        <v>23</v>
      </c>
      <c r="N235" s="45" t="s">
        <v>24</v>
      </c>
      <c r="O235" s="30" t="s">
        <v>25</v>
      </c>
      <c r="P235" s="30"/>
    </row>
    <row r="236">
      <c r="A236" s="46" t="s">
        <v>26</v>
      </c>
      <c r="B236" s="17">
        <f>COUNT('Raw Data'!C612:C615)</f>
        <v>4</v>
      </c>
      <c r="C236" s="17">
        <f>COUNT('Raw Data'!D612:D615)</f>
        <v>4</v>
      </c>
      <c r="D236" s="17">
        <f>COUNT('Raw Data'!E612:E615)</f>
        <v>4</v>
      </c>
      <c r="E236" s="17">
        <f t="array" ref="E236">SUM(IF((NOT('Raw Data'!F612:F615 = "") * 1) + (NOT('Raw Data'!G612:G615 = "") * 1) &gt; 0, 1, 0))</f>
        <v>4</v>
      </c>
      <c r="F236" s="17">
        <f t="array" ref="F236">SUM(IF((NOT('Raw Data'!F612:F615 = "") * 1) + (NOT('Raw Data'!G612:G615 = "") * 1) &gt; 1, 1, 0))</f>
        <v>4</v>
      </c>
      <c r="G236" s="17">
        <f>COUNT('Raw Data'!H612:H615)</f>
        <v>4</v>
      </c>
      <c r="H236" s="17">
        <f>COUNT('Raw Data'!I612:I615)</f>
        <v>4</v>
      </c>
      <c r="I236" s="17">
        <f>COUNT('Raw Data'!J612:J615)</f>
        <v>4</v>
      </c>
      <c r="J236" s="2"/>
      <c r="K236" s="17"/>
      <c r="L236" s="17">
        <f>COUNT('Raw Data'!B612:B615)</f>
        <v>4</v>
      </c>
      <c r="M236" s="18">
        <f>SUM('Raw Data'!B612:B615) + (COUNT('Raw Data'!B612:B615) * $O$1)</f>
        <v>0.06879412246</v>
      </c>
      <c r="N236" s="19" t="str">
        <f>CONCAT(CONCAT(SUM('Raw Data'!M612:M615), "/"), SUM('Raw Data'!N612:N615))</f>
        <v>30/62</v>
      </c>
      <c r="O236" s="1" t="str">
        <f>CONCAT(CONCAT(SUM('Raw Data'!R612:R615), "/"), SUM('Raw Data'!S612:S615))</f>
        <v>4/30</v>
      </c>
      <c r="P236" s="30"/>
    </row>
    <row r="237">
      <c r="A237" s="46" t="s">
        <v>27</v>
      </c>
      <c r="B237" s="4">
        <f>IFERROR(AVERAGE('Raw Data'!C612:C615), "N/A")</f>
        <v>0.0002459490741</v>
      </c>
      <c r="C237" s="4">
        <f>IFERROR(AVERAGE('Raw Data'!D612:D615), "N/A")</f>
        <v>0.002138310185</v>
      </c>
      <c r="D237" s="4">
        <f>IFERROR(AVERAGE('Raw Data'!E612:E615), "N/A")</f>
        <v>0.003289930556</v>
      </c>
      <c r="E237" s="4">
        <f t="array" ref="E237">IFERROR(AVERAGE(IF(ISNUMBER('Raw Data'!F612:F615) + ISNUMBER('Raw Data'!G612:G615),IF((('Raw Data'!F612:F615 &lt; 'Raw Data'!G612:G615) * NOT('Raw Data'!F612:F615 = "")) + (NOT('Raw Data'!F612:F615 = "") * ('Raw Data'!G612:G615="")), 'Raw Data'!F612:F615, IF(('Raw Data'!G612:G615 &lt; 'Raw Data'!F612:F615) * NOT('Raw Data'!G612:G615 = "") + (NOT('Raw Data'!G612:G615 = "") * ('Raw Data'!F612:F615="")), 'Raw Data'!G612:G615, "")), "")), "N/A")</f>
        <v>0.005277777778</v>
      </c>
      <c r="F237" s="4">
        <f t="array" ref="F237">IFERROR(AVERAGE(IF(ISNUMBER('Raw Data'!F612:F615) + ISNUMBER('Raw Data'!G612:G615),IF((('Raw Data'!F612:F615 &lt; 'Raw Data'!G612:G615) * NOT('Raw Data'!F612:F615 = "")) + (NOT('Raw Data'!F612:F615 = "") * ('Raw Data'!G612:G615="")), 'Raw Data'!G612:G615, IF(('Raw Data'!G612:G615 &lt; 'Raw Data'!F612:F615) * NOT('Raw Data'!G612:G615 = "") + (NOT('Raw Data'!G612:G615 = "") * ('Raw Data'!F612:F615="")), 'Raw Data'!F612:F615, "")), "")), "N/A")</f>
        <v>0.009904513889</v>
      </c>
      <c r="G237" s="4">
        <f>IFERROR(AVERAGE('Raw Data'!H612:H615), "N/A")</f>
        <v>0.01192708333</v>
      </c>
      <c r="H237" s="4">
        <f>IFERROR(AVERAGE('Raw Data'!I612:I615), "N/A")</f>
        <v>0.01437789352</v>
      </c>
      <c r="I237" s="4">
        <f>IFERROR(AVERAGE('Raw Data'!J612:J615), "N/A")</f>
        <v>0.01524305556</v>
      </c>
      <c r="J237" s="2"/>
      <c r="K237" s="4"/>
      <c r="L237" s="4">
        <f>AVERAGE('Raw Data'!B612:B615)</f>
        <v>0.01688946759</v>
      </c>
      <c r="M237" s="20"/>
      <c r="N237" s="21">
        <f> SUM('Raw Data'!M612:M615)/ SUM('Raw Data'!N612:N615)</f>
        <v>0.4838709677</v>
      </c>
      <c r="O237" s="22">
        <f> SUM('Raw Data'!R612:R615)/ SUM('Raw Data'!S612:S615)</f>
        <v>0.1333333333</v>
      </c>
      <c r="P237" s="30"/>
    </row>
    <row r="238">
      <c r="A238" s="47" t="s">
        <v>42</v>
      </c>
      <c r="B238" s="30"/>
      <c r="C238" s="30"/>
      <c r="D238" s="30"/>
      <c r="E238" s="30"/>
      <c r="F238" s="30"/>
      <c r="G238" s="30"/>
      <c r="H238" s="30"/>
      <c r="I238" s="30"/>
      <c r="J238" s="2"/>
      <c r="K238" s="13"/>
      <c r="L238" s="30"/>
      <c r="M238" s="30"/>
      <c r="N238" s="30"/>
      <c r="O238" s="30"/>
      <c r="P238" s="30"/>
    </row>
    <row r="239">
      <c r="A239" s="12">
        <f>MIN('Raw Data'!A616:A621)</f>
        <v>44635.81055</v>
      </c>
      <c r="B239" s="30" t="s">
        <v>14</v>
      </c>
      <c r="C239" s="30" t="s">
        <v>15</v>
      </c>
      <c r="D239" s="30" t="s">
        <v>16</v>
      </c>
      <c r="E239" s="30" t="s">
        <v>17</v>
      </c>
      <c r="F239" s="30" t="s">
        <v>18</v>
      </c>
      <c r="G239" s="30" t="s">
        <v>19</v>
      </c>
      <c r="H239" s="30" t="s">
        <v>20</v>
      </c>
      <c r="I239" s="30" t="s">
        <v>21</v>
      </c>
      <c r="J239" s="2"/>
      <c r="K239" s="13"/>
      <c r="L239" s="30" t="s">
        <v>22</v>
      </c>
      <c r="M239" s="38" t="s">
        <v>23</v>
      </c>
      <c r="N239" s="45" t="s">
        <v>24</v>
      </c>
      <c r="O239" s="30" t="s">
        <v>25</v>
      </c>
      <c r="P239" s="30"/>
    </row>
    <row r="240">
      <c r="A240" s="46" t="s">
        <v>26</v>
      </c>
      <c r="B240" s="17">
        <f>COUNT('Raw Data'!C616:C621)</f>
        <v>6</v>
      </c>
      <c r="C240" s="17">
        <f>COUNT('Raw Data'!D616:D621)</f>
        <v>6</v>
      </c>
      <c r="D240" s="17">
        <f>COUNT('Raw Data'!E616:E621)</f>
        <v>6</v>
      </c>
      <c r="E240" s="17">
        <f t="array" ref="E240">SUM(IF((NOT('Raw Data'!F616:F621 = "") * 1) + (NOT('Raw Data'!G616:G621 = "") * 1) &gt; 0, 1, 0))</f>
        <v>6</v>
      </c>
      <c r="F240" s="17">
        <f t="array" ref="F240">SUM(IF((NOT('Raw Data'!F616:F621 = "") * 1) + (NOT('Raw Data'!G616:G621 = "") * 1) &gt; 1, 1, 0))</f>
        <v>6</v>
      </c>
      <c r="G240" s="17">
        <f>COUNT('Raw Data'!H616:H621)</f>
        <v>6</v>
      </c>
      <c r="H240" s="17">
        <f>COUNT('Raw Data'!I616:I621)</f>
        <v>6</v>
      </c>
      <c r="I240" s="17">
        <f>COUNT('Raw Data'!J616:J621)</f>
        <v>6</v>
      </c>
      <c r="J240" s="2"/>
      <c r="K240" s="17"/>
      <c r="L240" s="17">
        <f>COUNT('Raw Data'!B616:B621)</f>
        <v>6</v>
      </c>
      <c r="M240" s="18">
        <f>SUM('Raw Data'!B616:B621) + (COUNT('Raw Data'!B616:B621) * $O$1)</f>
        <v>0.1370742855</v>
      </c>
      <c r="N240" s="19" t="str">
        <f>CONCAT(CONCAT(SUM('Raw Data'!M616:M621), "/"), SUM('Raw Data'!N616:N621))</f>
        <v>53/106</v>
      </c>
      <c r="O240" s="1" t="str">
        <f>CONCAT(CONCAT(SUM('Raw Data'!R616:R621), "/"), SUM('Raw Data'!S616:S621))</f>
        <v>10/62</v>
      </c>
      <c r="P240" s="30"/>
    </row>
    <row r="241">
      <c r="A241" s="46" t="s">
        <v>27</v>
      </c>
      <c r="B241" s="4">
        <f>IFERROR(AVERAGE('Raw Data'!C616:C621), "N/A")</f>
        <v>0.0003915895062</v>
      </c>
      <c r="C241" s="4">
        <f>IFERROR(AVERAGE('Raw Data'!D616:D621), "N/A")</f>
        <v>0.002112268519</v>
      </c>
      <c r="D241" s="4">
        <f>IFERROR(AVERAGE('Raw Data'!E616:E621), "N/A")</f>
        <v>0.003902391975</v>
      </c>
      <c r="E241" s="4">
        <f t="array" ref="E241">IFERROR(AVERAGE(IF(ISNUMBER('Raw Data'!F616:F621) + ISNUMBER('Raw Data'!G616:G621),IF((('Raw Data'!F616:F621 &lt; 'Raw Data'!G616:G621) * NOT('Raw Data'!F616:F621 = "")) + (NOT('Raw Data'!F616:F621 = "") * ('Raw Data'!G616:G621="")), 'Raw Data'!F616:F621, IF(('Raw Data'!G616:G621 &lt; 'Raw Data'!F616:F621) * NOT('Raw Data'!G616:G621 = "") + (NOT('Raw Data'!G616:G621 = "") * ('Raw Data'!F616:F621="")), 'Raw Data'!G616:G621, "")), "")), "N/A")</f>
        <v>0.006020447531</v>
      </c>
      <c r="F241" s="4">
        <f t="array" ref="F241">IFERROR(AVERAGE(IF(ISNUMBER('Raw Data'!F616:F621) + ISNUMBER('Raw Data'!G616:G621),IF((('Raw Data'!F616:F621 &lt; 'Raw Data'!G616:G621) * NOT('Raw Data'!F616:F621 = "")) + (NOT('Raw Data'!F616:F621 = "") * ('Raw Data'!G616:G621="")), 'Raw Data'!G616:G621, IF(('Raw Data'!G616:G621 &lt; 'Raw Data'!F616:F621) * NOT('Raw Data'!G616:G621 = "") + (NOT('Raw Data'!G616:G621 = "") * ('Raw Data'!F616:F621="")), 'Raw Data'!F616:F621, "")), "")), "N/A")</f>
        <v>0.01240162037</v>
      </c>
      <c r="G241" s="4">
        <f>IFERROR(AVERAGE('Raw Data'!H616:H621), "N/A")</f>
        <v>0.0151871142</v>
      </c>
      <c r="H241" s="4">
        <f>IFERROR(AVERAGE('Raw Data'!I616:I621), "N/A")</f>
        <v>0.01824845679</v>
      </c>
      <c r="I241" s="4">
        <f>IFERROR(AVERAGE('Raw Data'!J616:J621), "N/A")</f>
        <v>0.01946180556</v>
      </c>
      <c r="J241" s="2"/>
      <c r="K241" s="4"/>
      <c r="L241" s="4">
        <f>AVERAGE('Raw Data'!B616:B621)</f>
        <v>0.02253665123</v>
      </c>
      <c r="M241" s="20"/>
      <c r="N241" s="21">
        <f> SUM('Raw Data'!M616:M621)/ SUM('Raw Data'!N616:N621)</f>
        <v>0.5</v>
      </c>
      <c r="O241" s="22">
        <f> SUM('Raw Data'!R616:R621)/ SUM('Raw Data'!S616:S621)</f>
        <v>0.1612903226</v>
      </c>
      <c r="P241" s="30"/>
    </row>
    <row r="242">
      <c r="A242" s="47" t="s">
        <v>42</v>
      </c>
      <c r="B242" s="30"/>
      <c r="C242" s="30"/>
      <c r="D242" s="30"/>
      <c r="E242" s="30"/>
      <c r="F242" s="30"/>
      <c r="G242" s="30"/>
      <c r="H242" s="30"/>
      <c r="I242" s="30"/>
      <c r="J242" s="2"/>
      <c r="K242" s="13"/>
      <c r="L242" s="30"/>
      <c r="M242" s="30"/>
      <c r="N242" s="30"/>
      <c r="O242" s="30"/>
      <c r="P242" s="30"/>
    </row>
    <row r="243">
      <c r="A243" s="12">
        <f>MIN('Raw Data'!A622:A625)</f>
        <v>44635.0164</v>
      </c>
      <c r="B243" s="30" t="s">
        <v>14</v>
      </c>
      <c r="C243" s="30" t="s">
        <v>15</v>
      </c>
      <c r="D243" s="30" t="s">
        <v>16</v>
      </c>
      <c r="E243" s="30" t="s">
        <v>17</v>
      </c>
      <c r="F243" s="30" t="s">
        <v>18</v>
      </c>
      <c r="G243" s="30" t="s">
        <v>19</v>
      </c>
      <c r="H243" s="30" t="s">
        <v>20</v>
      </c>
      <c r="I243" s="30" t="s">
        <v>21</v>
      </c>
      <c r="J243" s="2"/>
      <c r="K243" s="13"/>
      <c r="L243" s="30" t="s">
        <v>22</v>
      </c>
      <c r="M243" s="38" t="s">
        <v>23</v>
      </c>
      <c r="N243" s="45" t="s">
        <v>24</v>
      </c>
      <c r="O243" s="30" t="s">
        <v>25</v>
      </c>
      <c r="P243" s="30"/>
    </row>
    <row r="244">
      <c r="A244" s="46" t="s">
        <v>26</v>
      </c>
      <c r="B244" s="17">
        <f>COUNT('Raw Data'!C622:C625)</f>
        <v>4</v>
      </c>
      <c r="C244" s="17">
        <f>COUNT('Raw Data'!D622:D625)</f>
        <v>4</v>
      </c>
      <c r="D244" s="17">
        <f>COUNT('Raw Data'!E622:E625)</f>
        <v>3</v>
      </c>
      <c r="E244" s="17">
        <f t="array" ref="E244">SUM(IF((NOT('Raw Data'!F622:F625 = "") * 1) + (NOT('Raw Data'!G622:G625 = "") * 1) &gt; 0, 1, 0))</f>
        <v>4</v>
      </c>
      <c r="F244" s="17">
        <f t="array" ref="F244">SUM(IF((NOT('Raw Data'!F622:F625 = "") * 1) + (NOT('Raw Data'!G622:G625 = "") * 1) &gt; 1, 1, 0))</f>
        <v>4</v>
      </c>
      <c r="G244" s="17">
        <f>COUNT('Raw Data'!H622:H625)</f>
        <v>4</v>
      </c>
      <c r="H244" s="17">
        <f>COUNT('Raw Data'!I622:I625)</f>
        <v>4</v>
      </c>
      <c r="I244" s="17">
        <f>COUNT('Raw Data'!J622:J625)</f>
        <v>4</v>
      </c>
      <c r="J244" s="2"/>
      <c r="K244" s="17"/>
      <c r="L244" s="17">
        <f>COUNT('Raw Data'!B622:B625)</f>
        <v>4</v>
      </c>
      <c r="M244" s="18">
        <f>SUM('Raw Data'!B622:B625) + (COUNT('Raw Data'!B622:B625) * $O$1)</f>
        <v>0.08496310394</v>
      </c>
      <c r="N244" s="19" t="str">
        <f>CONCAT(CONCAT(SUM('Raw Data'!M622:M625), "/"), SUM('Raw Data'!N622:N625))</f>
        <v>38/62</v>
      </c>
      <c r="O244" s="1" t="str">
        <f>CONCAT(CONCAT(SUM('Raw Data'!R622:R625), "/"), SUM('Raw Data'!S622:S625))</f>
        <v>7/62</v>
      </c>
      <c r="P244" s="30"/>
    </row>
    <row r="245">
      <c r="A245" s="46" t="s">
        <v>27</v>
      </c>
      <c r="B245" s="4">
        <f>IFERROR(AVERAGE('Raw Data'!C622:C625), "N/A")</f>
        <v>0.000619212963</v>
      </c>
      <c r="C245" s="4">
        <f>IFERROR(AVERAGE('Raw Data'!D622:D625), "N/A")</f>
        <v>0.002789351852</v>
      </c>
      <c r="D245" s="4">
        <f>IFERROR(AVERAGE('Raw Data'!E622:E625), "N/A")</f>
        <v>0.00462962963</v>
      </c>
      <c r="E245" s="4">
        <f t="array" ref="E245">IFERROR(AVERAGE(IF(ISNUMBER('Raw Data'!F622:F625) + ISNUMBER('Raw Data'!G622:G625),IF((('Raw Data'!F622:F625 &lt; 'Raw Data'!G622:G625) * NOT('Raw Data'!F622:F625 = "")) + (NOT('Raw Data'!F622:F625 = "") * ('Raw Data'!G622:G625="")), 'Raw Data'!F622:F625, IF(('Raw Data'!G622:G625 &lt; 'Raw Data'!F622:F625) * NOT('Raw Data'!G622:G625 = "") + (NOT('Raw Data'!G622:G625 = "") * ('Raw Data'!F622:F625="")), 'Raw Data'!G622:G625, "")), "")), "N/A")</f>
        <v>0.006626157407</v>
      </c>
      <c r="F245" s="4">
        <f t="array" ref="F245">IFERROR(AVERAGE(IF(ISNUMBER('Raw Data'!F622:F625) + ISNUMBER('Raw Data'!G622:G625),IF((('Raw Data'!F622:F625 &lt; 'Raw Data'!G622:G625) * NOT('Raw Data'!F622:F625 = "")) + (NOT('Raw Data'!F622:F625 = "") * ('Raw Data'!G622:G625="")), 'Raw Data'!G622:G625, IF(('Raw Data'!G622:G625 &lt; 'Raw Data'!F622:F625) * NOT('Raw Data'!G622:G625 = "") + (NOT('Raw Data'!G622:G625 = "") * ('Raw Data'!F622:F625="")), 'Raw Data'!F622:F625, "")), "")), "N/A")</f>
        <v>0.010703125</v>
      </c>
      <c r="G245" s="4">
        <f>IFERROR(AVERAGE('Raw Data'!H622:H625), "N/A")</f>
        <v>0.01293113426</v>
      </c>
      <c r="H245" s="4">
        <f>IFERROR(AVERAGE('Raw Data'!I622:I625), "N/A")</f>
        <v>0.01594907407</v>
      </c>
      <c r="I245" s="4">
        <f>IFERROR(AVERAGE('Raw Data'!J622:J625), "N/A")</f>
        <v>0.01805555556</v>
      </c>
      <c r="J245" s="2"/>
      <c r="K245" s="4"/>
      <c r="L245" s="4">
        <f>AVERAGE('Raw Data'!B622:B625)</f>
        <v>0.02093171296</v>
      </c>
      <c r="M245" s="20"/>
      <c r="N245" s="21">
        <f> SUM('Raw Data'!M622:M625)/ SUM('Raw Data'!N622:N625)</f>
        <v>0.6129032258</v>
      </c>
      <c r="O245" s="22">
        <f> SUM('Raw Data'!R622:R625)/ SUM('Raw Data'!S622:S625)</f>
        <v>0.1129032258</v>
      </c>
      <c r="P245" s="30"/>
    </row>
    <row r="246">
      <c r="A246" s="47" t="s">
        <v>42</v>
      </c>
      <c r="B246" s="30"/>
      <c r="C246" s="30"/>
      <c r="D246" s="30"/>
      <c r="E246" s="30"/>
      <c r="F246" s="30"/>
      <c r="G246" s="30"/>
      <c r="H246" s="30"/>
      <c r="I246" s="30"/>
      <c r="J246" s="2"/>
      <c r="K246" s="13"/>
      <c r="L246" s="30"/>
      <c r="M246" s="30"/>
      <c r="N246" s="30"/>
      <c r="O246" s="30"/>
      <c r="P246" s="30"/>
    </row>
    <row r="247">
      <c r="A247" s="12">
        <f>MIN('Raw Data'!A626:A635)</f>
        <v>44634.8316</v>
      </c>
      <c r="B247" s="30" t="s">
        <v>14</v>
      </c>
      <c r="C247" s="30" t="s">
        <v>15</v>
      </c>
      <c r="D247" s="30" t="s">
        <v>16</v>
      </c>
      <c r="E247" s="30" t="s">
        <v>17</v>
      </c>
      <c r="F247" s="30" t="s">
        <v>18</v>
      </c>
      <c r="G247" s="30" t="s">
        <v>19</v>
      </c>
      <c r="H247" s="30" t="s">
        <v>20</v>
      </c>
      <c r="I247" s="30" t="s">
        <v>21</v>
      </c>
      <c r="J247" s="2"/>
      <c r="K247" s="13"/>
      <c r="L247" s="30" t="s">
        <v>22</v>
      </c>
      <c r="M247" s="38" t="s">
        <v>23</v>
      </c>
      <c r="N247" s="45" t="s">
        <v>24</v>
      </c>
      <c r="O247" s="30" t="s">
        <v>25</v>
      </c>
      <c r="P247" s="30"/>
    </row>
    <row r="248">
      <c r="A248" s="46" t="s">
        <v>26</v>
      </c>
      <c r="B248" s="17">
        <f>COUNT('Raw Data'!C626:C635)</f>
        <v>10</v>
      </c>
      <c r="C248" s="17">
        <f>COUNT('Raw Data'!D626:D635)</f>
        <v>10</v>
      </c>
      <c r="D248" s="17">
        <f>COUNT('Raw Data'!E626:E635)</f>
        <v>10</v>
      </c>
      <c r="E248" s="17">
        <f t="array" ref="E248">SUM(IF((NOT('Raw Data'!F626:F635 = "") * 1) + (NOT('Raw Data'!G626:G635 = "") * 1) &gt; 0, 1, 0))</f>
        <v>10</v>
      </c>
      <c r="F248" s="17">
        <f t="array" ref="F248">SUM(IF((NOT('Raw Data'!F626:F635 = "") * 1) + (NOT('Raw Data'!G626:G635 = "") * 1) &gt; 1, 1, 0))</f>
        <v>9</v>
      </c>
      <c r="G248" s="17">
        <f>COUNT('Raw Data'!H626:H635)</f>
        <v>10</v>
      </c>
      <c r="H248" s="17">
        <f>COUNT('Raw Data'!I626:I635)</f>
        <v>10</v>
      </c>
      <c r="I248" s="17">
        <f>COUNT('Raw Data'!J626:J635)</f>
        <v>10</v>
      </c>
      <c r="J248" s="2"/>
      <c r="K248" s="17"/>
      <c r="L248" s="17">
        <f>COUNT('Raw Data'!B626:B635)</f>
        <v>10</v>
      </c>
      <c r="M248" s="18">
        <f>SUM('Raw Data'!B626:B635) + (COUNT('Raw Data'!B626:B635) * $O$1)</f>
        <v>0.1767943339</v>
      </c>
      <c r="N248" s="19" t="str">
        <f>CONCAT(CONCAT(SUM('Raw Data'!M626:M635), "/"), SUM('Raw Data'!N626:N635))</f>
        <v>85/141</v>
      </c>
      <c r="O248" s="1" t="str">
        <f>CONCAT(CONCAT(SUM('Raw Data'!R626:R635), "/"), SUM('Raw Data'!S626:S635))</f>
        <v>14/200</v>
      </c>
      <c r="P248" s="30"/>
    </row>
    <row r="249">
      <c r="A249" s="46" t="s">
        <v>27</v>
      </c>
      <c r="B249" s="4">
        <f>IFERROR(AVERAGE('Raw Data'!C626:C635), "N/A")</f>
        <v>0.0002939814815</v>
      </c>
      <c r="C249" s="4">
        <f>IFERROR(AVERAGE('Raw Data'!D626:D635), "N/A")</f>
        <v>0.001994212963</v>
      </c>
      <c r="D249" s="4">
        <f>IFERROR(AVERAGE('Raw Data'!E626:E635), "N/A")</f>
        <v>0.003850694444</v>
      </c>
      <c r="E249" s="4">
        <f t="array" ref="E249">IFERROR(AVERAGE(IF(ISNUMBER('Raw Data'!F626:F635) + ISNUMBER('Raw Data'!G626:G635),IF((('Raw Data'!F626:F635 &lt; 'Raw Data'!G626:G635) * NOT('Raw Data'!F626:F635 = "")) + (NOT('Raw Data'!F626:F635 = "") * ('Raw Data'!G626:G635="")), 'Raw Data'!F626:F635, IF(('Raw Data'!G626:G635 &lt; 'Raw Data'!F626:F635) * NOT('Raw Data'!G626:G635 = "") + (NOT('Raw Data'!G626:G635 = "") * ('Raw Data'!F626:F635="")), 'Raw Data'!G626:G635, "")), "")), "N/A")</f>
        <v>0.005666666667</v>
      </c>
      <c r="F249" s="4">
        <f t="array" ref="F249">IFERROR(AVERAGE(IF(ISNUMBER('Raw Data'!F626:F635) + ISNUMBER('Raw Data'!G626:G635),IF((('Raw Data'!F626:F635 &lt; 'Raw Data'!G626:G635) * NOT('Raw Data'!F626:F635 = "")) + (NOT('Raw Data'!F626:F635 = "") * ('Raw Data'!G626:G635="")), 'Raw Data'!G626:G635, IF(('Raw Data'!G626:G635 &lt; 'Raw Data'!F626:F635) * NOT('Raw Data'!G626:G635 = "") + (NOT('Raw Data'!G626:G635 = "") * ('Raw Data'!F626:F635="")), 'Raw Data'!F626:F635, "")), "")), "N/A")</f>
        <v>0.01002572016</v>
      </c>
      <c r="G249" s="4">
        <f>IFERROR(AVERAGE('Raw Data'!H626:H635), "N/A")</f>
        <v>0.01164930556</v>
      </c>
      <c r="H249" s="4">
        <f>IFERROR(AVERAGE('Raw Data'!I626:I635), "N/A")</f>
        <v>0.01447106481</v>
      </c>
      <c r="I249" s="4">
        <f>IFERROR(AVERAGE('Raw Data'!J626:J635), "N/A")</f>
        <v>0.01552199074</v>
      </c>
      <c r="J249" s="2"/>
      <c r="K249" s="4"/>
      <c r="L249" s="4">
        <f>AVERAGE('Raw Data'!B626:B635)</f>
        <v>0.01737037037</v>
      </c>
      <c r="M249" s="20"/>
      <c r="N249" s="21">
        <f> SUM('Raw Data'!M626:M635)/ SUM('Raw Data'!N626:N635)</f>
        <v>0.6028368794</v>
      </c>
      <c r="O249" s="22">
        <f> SUM('Raw Data'!R626:R635)/ SUM('Raw Data'!S626:S635)</f>
        <v>0.07</v>
      </c>
      <c r="P249" s="30"/>
    </row>
    <row r="250">
      <c r="A250" s="47" t="s">
        <v>42</v>
      </c>
      <c r="B250" s="30"/>
      <c r="C250" s="30"/>
      <c r="D250" s="30"/>
      <c r="E250" s="30"/>
      <c r="F250" s="30"/>
      <c r="G250" s="30"/>
      <c r="H250" s="30"/>
      <c r="I250" s="30"/>
      <c r="J250" s="2"/>
      <c r="K250" s="13"/>
      <c r="L250" s="30"/>
      <c r="M250" s="30"/>
      <c r="N250" s="30"/>
      <c r="O250" s="30"/>
      <c r="P250" s="30"/>
    </row>
    <row r="251">
      <c r="A251" s="12">
        <f>MIN('Raw Data'!A637:A655)</f>
        <v>44633.66163</v>
      </c>
      <c r="B251" s="30" t="s">
        <v>14</v>
      </c>
      <c r="C251" s="30" t="s">
        <v>15</v>
      </c>
      <c r="D251" s="30" t="s">
        <v>16</v>
      </c>
      <c r="E251" s="30" t="s">
        <v>17</v>
      </c>
      <c r="F251" s="30" t="s">
        <v>18</v>
      </c>
      <c r="G251" s="30" t="s">
        <v>19</v>
      </c>
      <c r="H251" s="30" t="s">
        <v>20</v>
      </c>
      <c r="I251" s="30" t="s">
        <v>21</v>
      </c>
      <c r="J251" s="2"/>
      <c r="K251" s="13"/>
      <c r="L251" s="30" t="s">
        <v>22</v>
      </c>
      <c r="M251" s="38" t="s">
        <v>23</v>
      </c>
      <c r="N251" s="45" t="s">
        <v>24</v>
      </c>
      <c r="O251" s="30" t="s">
        <v>25</v>
      </c>
      <c r="P251" s="30"/>
    </row>
    <row r="252">
      <c r="A252" s="46" t="s">
        <v>26</v>
      </c>
      <c r="B252" s="17">
        <f>COUNT('Raw Data'!C637:C655)</f>
        <v>19</v>
      </c>
      <c r="C252" s="17">
        <f>COUNT('Raw Data'!D637:D655)</f>
        <v>18</v>
      </c>
      <c r="D252" s="17">
        <f>COUNT('Raw Data'!E637:E655)</f>
        <v>19</v>
      </c>
      <c r="E252" s="17">
        <f t="array" ref="E252">SUM(IF((NOT('Raw Data'!F637:F655 = "") * 1) + (NOT('Raw Data'!G637:G655 = "") * 1) &gt; 0, 1, 0))</f>
        <v>19</v>
      </c>
      <c r="F252" s="17">
        <f t="array" ref="F252">SUM(IF((NOT('Raw Data'!F637:F655 = "") * 1) + (NOT('Raw Data'!G637:G655 = "") * 1) &gt; 1, 1, 0))</f>
        <v>19</v>
      </c>
      <c r="G252" s="17">
        <f>COUNT('Raw Data'!H637:H655)</f>
        <v>19</v>
      </c>
      <c r="H252" s="17">
        <f>COUNT('Raw Data'!I637:I655)</f>
        <v>19</v>
      </c>
      <c r="I252" s="17">
        <f>COUNT('Raw Data'!J637:J655)</f>
        <v>19</v>
      </c>
      <c r="J252" s="2"/>
      <c r="K252" s="17"/>
      <c r="L252" s="17">
        <f>COUNT('Raw Data'!B637:B655)</f>
        <v>18</v>
      </c>
      <c r="M252" s="18">
        <f>SUM('Raw Data'!B637:B655) + (COUNT('Raw Data'!B637:B655) * $O$1)</f>
        <v>0.3580747085</v>
      </c>
      <c r="N252" s="19" t="str">
        <f>CONCAT(CONCAT(SUM('Raw Data'!M637:M655), "/"), SUM('Raw Data'!N637:N655))</f>
        <v>158/317</v>
      </c>
      <c r="O252" s="1" t="str">
        <f>CONCAT(CONCAT(SUM('Raw Data'!R637:R655), "/"), SUM('Raw Data'!S637:S655))</f>
        <v>25/241</v>
      </c>
      <c r="P252" s="30"/>
    </row>
    <row r="253">
      <c r="A253" s="46" t="s">
        <v>27</v>
      </c>
      <c r="B253" s="4">
        <f>IFERROR(AVERAGE('Raw Data'!C637:C655), "N/A")</f>
        <v>0.0002643762183</v>
      </c>
      <c r="C253" s="4">
        <f>IFERROR(AVERAGE('Raw Data'!D637:D655), "N/A")</f>
        <v>0.002698045267</v>
      </c>
      <c r="D253" s="4">
        <f>IFERROR(AVERAGE('Raw Data'!E637:E655), "N/A")</f>
        <v>0.003802387914</v>
      </c>
      <c r="E253" s="4">
        <f t="array" ref="E253">IFERROR(AVERAGE(IF(ISNUMBER('Raw Data'!F637:F655) + ISNUMBER('Raw Data'!G637:G655),IF((('Raw Data'!F637:F655 &lt; 'Raw Data'!G637:G655) * NOT('Raw Data'!F637:F655 = "")) + (NOT('Raw Data'!F637:F655 = "") * ('Raw Data'!G637:G655="")), 'Raw Data'!F637:F655, IF(('Raw Data'!G637:G655 &lt; 'Raw Data'!F637:F655) * NOT('Raw Data'!G637:G655 = "") + (NOT('Raw Data'!G637:G655 = "") * ('Raw Data'!F637:F655="")), 'Raw Data'!G637:G655, "")), "")), "N/A")</f>
        <v>0.005308845029</v>
      </c>
      <c r="F253" s="4">
        <f t="array" ref="F253">IFERROR(AVERAGE(IF(ISNUMBER('Raw Data'!F637:F655) + ISNUMBER('Raw Data'!G637:G655),IF((('Raw Data'!F637:F655 &lt; 'Raw Data'!G637:G655) * NOT('Raw Data'!F637:F655 = "")) + (NOT('Raw Data'!F637:F655 = "") * ('Raw Data'!G637:G655="")), 'Raw Data'!G637:G655, IF(('Raw Data'!G637:G655 &lt; 'Raw Data'!F637:F655) * NOT('Raw Data'!G637:G655 = "") + (NOT('Raw Data'!G637:G655 = "") * ('Raw Data'!F637:F655="")), 'Raw Data'!F637:F655, "")), "")), "N/A")</f>
        <v>0.009834917154</v>
      </c>
      <c r="G253" s="4">
        <f>IFERROR(AVERAGE('Raw Data'!H637:H655), "N/A")</f>
        <v>0.01228009259</v>
      </c>
      <c r="H253" s="4">
        <f>IFERROR(AVERAGE('Raw Data'!I637:I655), "N/A")</f>
        <v>0.0166167154</v>
      </c>
      <c r="I253" s="4">
        <f>IFERROR(AVERAGE('Raw Data'!J637:J655), "N/A")</f>
        <v>0.01843871832</v>
      </c>
      <c r="J253" s="2"/>
      <c r="K253" s="4"/>
      <c r="L253" s="4">
        <f>AVERAGE('Raw Data'!B637:B655)</f>
        <v>0.01958397634</v>
      </c>
      <c r="M253" s="20"/>
      <c r="N253" s="21">
        <f> SUM('Raw Data'!M637:M655)/ SUM('Raw Data'!N637:N655)</f>
        <v>0.4984227129</v>
      </c>
      <c r="O253" s="22">
        <f> SUM('Raw Data'!R637:R655)/ SUM('Raw Data'!S637:S655)</f>
        <v>0.1037344398</v>
      </c>
      <c r="P253" s="30"/>
    </row>
    <row r="254">
      <c r="A254" s="47" t="s">
        <v>42</v>
      </c>
      <c r="B254" s="30"/>
      <c r="C254" s="30"/>
      <c r="D254" s="30"/>
      <c r="E254" s="30"/>
      <c r="F254" s="30"/>
      <c r="G254" s="30"/>
      <c r="H254" s="30"/>
      <c r="I254" s="30"/>
      <c r="J254" s="2"/>
      <c r="K254" s="13"/>
      <c r="L254" s="30"/>
      <c r="M254" s="30"/>
      <c r="N254" s="30"/>
      <c r="O254" s="30"/>
      <c r="P254" s="30"/>
    </row>
    <row r="255">
      <c r="A255" s="12">
        <f>MIN('Raw Data'!A659:A669)</f>
        <v>44630.01434</v>
      </c>
      <c r="B255" s="30" t="s">
        <v>14</v>
      </c>
      <c r="C255" s="30" t="s">
        <v>15</v>
      </c>
      <c r="D255" s="30" t="s">
        <v>16</v>
      </c>
      <c r="E255" s="30" t="s">
        <v>17</v>
      </c>
      <c r="F255" s="30" t="s">
        <v>18</v>
      </c>
      <c r="G255" s="30" t="s">
        <v>19</v>
      </c>
      <c r="H255" s="30" t="s">
        <v>20</v>
      </c>
      <c r="I255" s="30" t="s">
        <v>21</v>
      </c>
      <c r="J255" s="2"/>
      <c r="K255" s="13"/>
      <c r="L255" s="30" t="s">
        <v>22</v>
      </c>
      <c r="M255" s="38" t="s">
        <v>23</v>
      </c>
      <c r="N255" s="45" t="s">
        <v>24</v>
      </c>
      <c r="O255" s="30" t="s">
        <v>25</v>
      </c>
      <c r="P255" s="30"/>
    </row>
    <row r="256">
      <c r="A256" s="46" t="s">
        <v>26</v>
      </c>
      <c r="B256" s="17">
        <f>COUNT('Raw Data'!C659:C669)</f>
        <v>11</v>
      </c>
      <c r="C256" s="17">
        <f>COUNT('Raw Data'!D659:D669)</f>
        <v>9</v>
      </c>
      <c r="D256" s="17">
        <f>COUNT('Raw Data'!E659:E669)</f>
        <v>11</v>
      </c>
      <c r="E256" s="17">
        <f t="array" ref="E256">SUM(IF((NOT('Raw Data'!F659:F669 = "") * 1) + (NOT('Raw Data'!G659:G669 = "") * 1) &gt; 0, 1, 0))</f>
        <v>11</v>
      </c>
      <c r="F256" s="17">
        <f t="array" ref="F256">SUM(IF((NOT('Raw Data'!F659:F669 = "") * 1) + (NOT('Raw Data'!G659:G669 = "") * 1) &gt; 1, 1, 0))</f>
        <v>11</v>
      </c>
      <c r="G256" s="17">
        <f>COUNT('Raw Data'!H659:H669)</f>
        <v>11</v>
      </c>
      <c r="H256" s="17">
        <f>COUNT('Raw Data'!I659:I669)</f>
        <v>11</v>
      </c>
      <c r="I256" s="17">
        <f>COUNT('Raw Data'!J659:J669)</f>
        <v>11</v>
      </c>
      <c r="J256" s="2"/>
      <c r="K256" s="17"/>
      <c r="L256" s="17">
        <f>COUNT('Raw Data'!B659:B669)</f>
        <v>10</v>
      </c>
      <c r="M256" s="18">
        <f>SUM('Raw Data'!B659:B669) + (COUNT('Raw Data'!B659:B669) * $O$1)</f>
        <v>0.2025466487</v>
      </c>
      <c r="N256" s="19" t="str">
        <f>CONCAT(CONCAT(SUM('Raw Data'!M659:M669), "/"), SUM('Raw Data'!N659:N669))</f>
        <v>96/158</v>
      </c>
      <c r="O256" s="1" t="str">
        <f>CONCAT(CONCAT(SUM('Raw Data'!R659:R669), "/"), SUM('Raw Data'!S659:S669))</f>
        <v>14/148</v>
      </c>
      <c r="P256" s="30"/>
    </row>
    <row r="257">
      <c r="A257" s="46" t="s">
        <v>27</v>
      </c>
      <c r="B257" s="4">
        <f>IFERROR(AVERAGE('Raw Data'!C659:C669), "N/A")</f>
        <v>0.000281986532</v>
      </c>
      <c r="C257" s="4">
        <f>IFERROR(AVERAGE('Raw Data'!D659:D669), "N/A")</f>
        <v>0.002563014403</v>
      </c>
      <c r="D257" s="4">
        <f>IFERROR(AVERAGE('Raw Data'!E659:E669), "N/A")</f>
        <v>0.003988846801</v>
      </c>
      <c r="E257" s="4">
        <f t="array" ref="E257">IFERROR(AVERAGE(IF(ISNUMBER('Raw Data'!F659:F669) + ISNUMBER('Raw Data'!G659:G669),IF((('Raw Data'!F659:F669 &lt; 'Raw Data'!G659:G669) * NOT('Raw Data'!F659:F669 = "")) + (NOT('Raw Data'!F659:F669 = "") * ('Raw Data'!G659:G669="")), 'Raw Data'!F659:F669, IF(('Raw Data'!G659:G669 &lt; 'Raw Data'!F659:F669) * NOT('Raw Data'!G659:G669 = "") + (NOT('Raw Data'!G659:G669 = "") * ('Raw Data'!F659:F669="")), 'Raw Data'!G659:G669, "")), "")), "N/A")</f>
        <v>0.00561026936</v>
      </c>
      <c r="F257" s="4">
        <f t="array" ref="F257">IFERROR(AVERAGE(IF(ISNUMBER('Raw Data'!F659:F669) + ISNUMBER('Raw Data'!G659:G669),IF((('Raw Data'!F659:F669 &lt; 'Raw Data'!G659:G669) * NOT('Raw Data'!F659:F669 = "")) + (NOT('Raw Data'!F659:F669 = "") * ('Raw Data'!G659:G669="")), 'Raw Data'!G659:G669, IF(('Raw Data'!G659:G669 &lt; 'Raw Data'!F659:F669) * NOT('Raw Data'!G659:G669 = "") + (NOT('Raw Data'!G659:G669 = "") * ('Raw Data'!F659:F669="")), 'Raw Data'!F659:F669, "")), "")), "N/A")</f>
        <v>0.01135732323</v>
      </c>
      <c r="G257" s="4">
        <f>IFERROR(AVERAGE('Raw Data'!H659:H669), "N/A")</f>
        <v>0.01413089226</v>
      </c>
      <c r="H257" s="4">
        <f>IFERROR(AVERAGE('Raw Data'!I659:I669), "N/A")</f>
        <v>0.01843223906</v>
      </c>
      <c r="I257" s="4">
        <f>IFERROR(AVERAGE('Raw Data'!J659:J669), "N/A")</f>
        <v>0.0195128367</v>
      </c>
      <c r="J257" s="2"/>
      <c r="K257" s="4"/>
      <c r="L257" s="4">
        <f>AVERAGE('Raw Data'!B659:B669)</f>
        <v>0.01994560185</v>
      </c>
      <c r="M257" s="20"/>
      <c r="N257" s="21">
        <f> SUM('Raw Data'!M659:M669)/ SUM('Raw Data'!N659:N669)</f>
        <v>0.6075949367</v>
      </c>
      <c r="O257" s="22">
        <f> SUM('Raw Data'!R659:R669)/ SUM('Raw Data'!S659:S669)</f>
        <v>0.09459459459</v>
      </c>
      <c r="P257" s="30"/>
    </row>
    <row r="258">
      <c r="A258" s="47" t="s">
        <v>42</v>
      </c>
      <c r="B258" s="30"/>
      <c r="C258" s="30"/>
      <c r="D258" s="30"/>
      <c r="E258" s="30"/>
      <c r="F258" s="30"/>
      <c r="G258" s="30"/>
      <c r="H258" s="30"/>
      <c r="I258" s="30"/>
      <c r="J258" s="2"/>
      <c r="K258" s="13"/>
      <c r="L258" s="30"/>
      <c r="M258" s="30"/>
      <c r="N258" s="30"/>
      <c r="O258" s="30"/>
      <c r="P258" s="30"/>
    </row>
    <row r="259">
      <c r="A259" s="12">
        <f>MIN('Raw Data'!A670:A678)</f>
        <v>44629.02243</v>
      </c>
      <c r="B259" s="30" t="s">
        <v>14</v>
      </c>
      <c r="C259" s="30" t="s">
        <v>15</v>
      </c>
      <c r="D259" s="30" t="s">
        <v>16</v>
      </c>
      <c r="E259" s="30" t="s">
        <v>17</v>
      </c>
      <c r="F259" s="30" t="s">
        <v>18</v>
      </c>
      <c r="G259" s="30" t="s">
        <v>19</v>
      </c>
      <c r="H259" s="30" t="s">
        <v>20</v>
      </c>
      <c r="I259" s="30" t="s">
        <v>21</v>
      </c>
      <c r="J259" s="2"/>
      <c r="K259" s="13"/>
      <c r="L259" s="30" t="s">
        <v>22</v>
      </c>
      <c r="M259" s="38" t="s">
        <v>23</v>
      </c>
      <c r="N259" s="45" t="s">
        <v>24</v>
      </c>
      <c r="O259" s="30" t="s">
        <v>25</v>
      </c>
      <c r="P259" s="30"/>
    </row>
    <row r="260">
      <c r="A260" s="46" t="s">
        <v>26</v>
      </c>
      <c r="B260" s="17">
        <f>COUNT('Raw Data'!C670:C678)</f>
        <v>9</v>
      </c>
      <c r="C260" s="17">
        <f>COUNT('Raw Data'!D670:D678)</f>
        <v>9</v>
      </c>
      <c r="D260" s="17">
        <f>COUNT('Raw Data'!E670:E678)</f>
        <v>9</v>
      </c>
      <c r="E260" s="17">
        <f t="array" ref="E260">SUM(IF((NOT('Raw Data'!F670:F678 = "") * 1) + (NOT('Raw Data'!G670:G678 = "") * 1) &gt; 0, 1, 0))</f>
        <v>9</v>
      </c>
      <c r="F260" s="17">
        <f t="array" ref="F260">SUM(IF((NOT('Raw Data'!F670:F678 = "") * 1) + (NOT('Raw Data'!G670:G678 = "") * 1) &gt; 1, 1, 0))</f>
        <v>9</v>
      </c>
      <c r="G260" s="17">
        <f>COUNT('Raw Data'!H670:H678)</f>
        <v>9</v>
      </c>
      <c r="H260" s="17">
        <f>COUNT('Raw Data'!I670:I678)</f>
        <v>9</v>
      </c>
      <c r="I260" s="17">
        <f>COUNT('Raw Data'!J670:J678)</f>
        <v>9</v>
      </c>
      <c r="J260" s="2"/>
      <c r="K260" s="17"/>
      <c r="L260" s="17">
        <f>COUNT('Raw Data'!B670:B678)</f>
        <v>9</v>
      </c>
      <c r="M260" s="18">
        <f>SUM('Raw Data'!B670:B678) + (COUNT('Raw Data'!B670:B678) * $O$1)</f>
        <v>0.1999111968</v>
      </c>
      <c r="N260" s="19" t="str">
        <f>CONCAT(CONCAT(SUM('Raw Data'!M670:M678), "/"), SUM('Raw Data'!N670:N678))</f>
        <v>78/147</v>
      </c>
      <c r="O260" s="1" t="str">
        <f>CONCAT(CONCAT(SUM('Raw Data'!R670:R678), "/"), SUM('Raw Data'!S670:S678))</f>
        <v>13/92</v>
      </c>
      <c r="P260" s="30"/>
    </row>
    <row r="261">
      <c r="A261" s="46" t="s">
        <v>27</v>
      </c>
      <c r="B261" s="4">
        <f>IFERROR(AVERAGE('Raw Data'!C670:C678), "N/A")</f>
        <v>0.0001748971193</v>
      </c>
      <c r="C261" s="4">
        <f>IFERROR(AVERAGE('Raw Data'!D670:D678), "N/A")</f>
        <v>0.002665895062</v>
      </c>
      <c r="D261" s="4">
        <f>IFERROR(AVERAGE('Raw Data'!E670:E678), "N/A")</f>
        <v>0.004092078189</v>
      </c>
      <c r="E261" s="4">
        <f t="array" ref="E261">IFERROR(AVERAGE(IF(ISNUMBER('Raw Data'!F670:F678) + ISNUMBER('Raw Data'!G670:G678),IF((('Raw Data'!F670:F678 &lt; 'Raw Data'!G670:G678) * NOT('Raw Data'!F670:F678 = "")) + (NOT('Raw Data'!F670:F678 = "") * ('Raw Data'!G670:G678="")), 'Raw Data'!F670:F678, IF(('Raw Data'!G670:G678 &lt; 'Raw Data'!F670:F678) * NOT('Raw Data'!G670:G678 = "") + (NOT('Raw Data'!G670:G678 = "") * ('Raw Data'!F670:F678="")), 'Raw Data'!G670:G678, "")), "")), "N/A")</f>
        <v>0.006397890947</v>
      </c>
      <c r="F261" s="4">
        <f t="array" ref="F261">IFERROR(AVERAGE(IF(ISNUMBER('Raw Data'!F670:F678) + ISNUMBER('Raw Data'!G670:G678),IF((('Raw Data'!F670:F678 &lt; 'Raw Data'!G670:G678) * NOT('Raw Data'!F670:F678 = "")) + (NOT('Raw Data'!F670:F678 = "") * ('Raw Data'!G670:G678="")), 'Raw Data'!G670:G678, IF(('Raw Data'!G670:G678 &lt; 'Raw Data'!F670:F678) * NOT('Raw Data'!G670:G678 = "") + (NOT('Raw Data'!G670:G678 = "") * ('Raw Data'!F670:F678="")), 'Raw Data'!F670:F678, "")), "")), "N/A")</f>
        <v>0.01142875514</v>
      </c>
      <c r="G261" s="4">
        <f>IFERROR(AVERAGE('Raw Data'!H670:H678), "N/A")</f>
        <v>0.01407150206</v>
      </c>
      <c r="H261" s="4">
        <f>IFERROR(AVERAGE('Raw Data'!I670:I678), "N/A")</f>
        <v>0.01698173868</v>
      </c>
      <c r="I261" s="4">
        <f>IFERROR(AVERAGE('Raw Data'!J670:J678), "N/A")</f>
        <v>0.01797453704</v>
      </c>
      <c r="J261" s="2"/>
      <c r="K261" s="4"/>
      <c r="L261" s="4">
        <f>AVERAGE('Raw Data'!B670:B678)</f>
        <v>0.02190329218</v>
      </c>
      <c r="M261" s="20"/>
      <c r="N261" s="21">
        <f> SUM('Raw Data'!M670:M678)/ SUM('Raw Data'!N670:N678)</f>
        <v>0.5306122449</v>
      </c>
      <c r="O261" s="22">
        <f> SUM('Raw Data'!R670:R678)/ SUM('Raw Data'!S670:S678)</f>
        <v>0.1413043478</v>
      </c>
      <c r="P261" s="30"/>
    </row>
    <row r="262">
      <c r="A262" s="47" t="s">
        <v>42</v>
      </c>
      <c r="B262" s="30"/>
      <c r="C262" s="30"/>
      <c r="D262" s="30"/>
      <c r="E262" s="30"/>
      <c r="F262" s="30"/>
      <c r="G262" s="30"/>
      <c r="H262" s="30"/>
      <c r="I262" s="30"/>
      <c r="J262" s="2"/>
      <c r="K262" s="13"/>
      <c r="L262" s="30"/>
      <c r="M262" s="30"/>
      <c r="N262" s="30"/>
      <c r="O262" s="30"/>
      <c r="P262" s="30"/>
    </row>
    <row r="263">
      <c r="A263" s="12">
        <f>MIN('Raw Data'!A679:A693)</f>
        <v>44628.70308</v>
      </c>
      <c r="B263" s="30" t="s">
        <v>14</v>
      </c>
      <c r="C263" s="30" t="s">
        <v>15</v>
      </c>
      <c r="D263" s="30" t="s">
        <v>16</v>
      </c>
      <c r="E263" s="30" t="s">
        <v>17</v>
      </c>
      <c r="F263" s="30" t="s">
        <v>18</v>
      </c>
      <c r="G263" s="30" t="s">
        <v>19</v>
      </c>
      <c r="H263" s="30" t="s">
        <v>20</v>
      </c>
      <c r="I263" s="30" t="s">
        <v>21</v>
      </c>
      <c r="J263" s="2"/>
      <c r="K263" s="13"/>
      <c r="L263" s="30" t="s">
        <v>22</v>
      </c>
      <c r="M263" s="38" t="s">
        <v>23</v>
      </c>
      <c r="N263" s="45" t="s">
        <v>24</v>
      </c>
      <c r="O263" s="30" t="s">
        <v>25</v>
      </c>
      <c r="P263" s="30"/>
    </row>
    <row r="264">
      <c r="A264" s="46" t="s">
        <v>26</v>
      </c>
      <c r="B264" s="17">
        <f>COUNT('Raw Data'!C679:C693)</f>
        <v>15</v>
      </c>
      <c r="C264" s="17">
        <f>COUNT('Raw Data'!D679:D693)</f>
        <v>15</v>
      </c>
      <c r="D264" s="17">
        <f>COUNT('Raw Data'!E679:E693)</f>
        <v>15</v>
      </c>
      <c r="E264" s="17">
        <f t="array" ref="E264">SUM(IF((NOT('Raw Data'!F679:F693 = "") * 1) + (NOT('Raw Data'!G679:G693 = "") * 1) &gt; 0, 1, 0))</f>
        <v>15</v>
      </c>
      <c r="F264" s="17">
        <f t="array" ref="F264">SUM(IF((NOT('Raw Data'!F679:F693 = "") * 1) + (NOT('Raw Data'!G679:G693 = "") * 1) &gt; 1, 1, 0))</f>
        <v>15</v>
      </c>
      <c r="G264" s="17">
        <f>COUNT('Raw Data'!H679:H693)</f>
        <v>15</v>
      </c>
      <c r="H264" s="17">
        <f>COUNT('Raw Data'!I679:I693)</f>
        <v>15</v>
      </c>
      <c r="I264" s="17">
        <f>COUNT('Raw Data'!J679:J693)</f>
        <v>15</v>
      </c>
      <c r="J264" s="2"/>
      <c r="K264" s="17"/>
      <c r="L264" s="17">
        <f>COUNT('Raw Data'!B679:B693)</f>
        <v>15</v>
      </c>
      <c r="M264" s="18">
        <f>SUM('Raw Data'!B679:B693) + (COUNT('Raw Data'!B679:B693) * $O$1)</f>
        <v>0.3004114083</v>
      </c>
      <c r="N264" s="19" t="str">
        <f>CONCAT(CONCAT(SUM('Raw Data'!M679:M693), "/"), SUM('Raw Data'!N679:N693))</f>
        <v>116/232</v>
      </c>
      <c r="O264" s="1" t="str">
        <f>CONCAT(CONCAT(SUM('Raw Data'!R679:R693), "/"), SUM('Raw Data'!S679:S693))</f>
        <v>20/128</v>
      </c>
      <c r="P264" s="30"/>
    </row>
    <row r="265">
      <c r="A265" s="46" t="s">
        <v>27</v>
      </c>
      <c r="B265" s="4">
        <f>IFERROR(AVERAGE('Raw Data'!C679:C693), "N/A")</f>
        <v>0.0003233024691</v>
      </c>
      <c r="C265" s="4">
        <f>IFERROR(AVERAGE('Raw Data'!D679:D693), "N/A")</f>
        <v>0.002038580247</v>
      </c>
      <c r="D265" s="4">
        <f>IFERROR(AVERAGE('Raw Data'!E679:E693), "N/A")</f>
        <v>0.003114969136</v>
      </c>
      <c r="E265" s="4">
        <f t="array" ref="E265">IFERROR(AVERAGE(IF(ISNUMBER('Raw Data'!F679:F693) + ISNUMBER('Raw Data'!G679:G693),IF((('Raw Data'!F679:F693 &lt; 'Raw Data'!G679:G693) * NOT('Raw Data'!F679:F693 = "")) + (NOT('Raw Data'!F679:F693 = "") * ('Raw Data'!G679:G693="")), 'Raw Data'!F679:F693, IF(('Raw Data'!G679:G693 &lt; 'Raw Data'!F679:F693) * NOT('Raw Data'!G679:G693 = "") + (NOT('Raw Data'!G679:G693 = "") * ('Raw Data'!F679:F693="")), 'Raw Data'!G679:G693, "")), "")), "N/A")</f>
        <v>0.005063271605</v>
      </c>
      <c r="F265" s="4">
        <f t="array" ref="F265">IFERROR(AVERAGE(IF(ISNUMBER('Raw Data'!F679:F693) + ISNUMBER('Raw Data'!G679:G693),IF((('Raw Data'!F679:F693 &lt; 'Raw Data'!G679:G693) * NOT('Raw Data'!F679:F693 = "")) + (NOT('Raw Data'!F679:F693 = "") * ('Raw Data'!G679:G693="")), 'Raw Data'!G679:G693, IF(('Raw Data'!G679:G693 &lt; 'Raw Data'!F679:F693) * NOT('Raw Data'!G679:G693 = "") + (NOT('Raw Data'!G679:G693 = "") * ('Raw Data'!F679:F693="")), 'Raw Data'!F679:F693, "")), "")), "N/A")</f>
        <v>0.009239969136</v>
      </c>
      <c r="G265" s="4">
        <f>IFERROR(AVERAGE('Raw Data'!H679:H693), "N/A")</f>
        <v>0.01157175926</v>
      </c>
      <c r="H265" s="4">
        <f>IFERROR(AVERAGE('Raw Data'!I679:I693), "N/A")</f>
        <v>0.01497299383</v>
      </c>
      <c r="I265" s="4">
        <f>IFERROR(AVERAGE('Raw Data'!J679:J693), "N/A")</f>
        <v>0.01649768519</v>
      </c>
      <c r="J265" s="2"/>
      <c r="K265" s="4"/>
      <c r="L265" s="4">
        <f>AVERAGE('Raw Data'!B679:B693)</f>
        <v>0.0197183642</v>
      </c>
      <c r="M265" s="20"/>
      <c r="N265" s="21">
        <f> SUM('Raw Data'!M679:M693)/ SUM('Raw Data'!N679:N693)</f>
        <v>0.5</v>
      </c>
      <c r="O265" s="22">
        <f> SUM('Raw Data'!R679:R693)/ SUM('Raw Data'!S679:S693)</f>
        <v>0.15625</v>
      </c>
      <c r="P265" s="30"/>
    </row>
    <row r="266">
      <c r="A266" s="47" t="s">
        <v>42</v>
      </c>
      <c r="B266" s="30"/>
      <c r="C266" s="30"/>
      <c r="D266" s="30"/>
      <c r="E266" s="30"/>
      <c r="F266" s="30"/>
      <c r="G266" s="30"/>
      <c r="H266" s="30"/>
      <c r="I266" s="30"/>
      <c r="J266" s="2"/>
      <c r="K266" s="13"/>
      <c r="L266" s="30"/>
      <c r="M266" s="30"/>
      <c r="N266" s="30"/>
      <c r="O266" s="30"/>
      <c r="P266" s="30"/>
    </row>
    <row r="267">
      <c r="A267" s="12">
        <f>MIN('Raw Data'!A694:A720)</f>
        <v>44627.54435</v>
      </c>
      <c r="B267" s="30" t="s">
        <v>14</v>
      </c>
      <c r="C267" s="30" t="s">
        <v>15</v>
      </c>
      <c r="D267" s="30" t="s">
        <v>16</v>
      </c>
      <c r="E267" s="30" t="s">
        <v>17</v>
      </c>
      <c r="F267" s="30" t="s">
        <v>18</v>
      </c>
      <c r="G267" s="30" t="s">
        <v>19</v>
      </c>
      <c r="H267" s="30" t="s">
        <v>20</v>
      </c>
      <c r="I267" s="30" t="s">
        <v>21</v>
      </c>
      <c r="J267" s="2"/>
      <c r="K267" s="13"/>
      <c r="L267" s="30" t="s">
        <v>22</v>
      </c>
      <c r="M267" s="38" t="s">
        <v>23</v>
      </c>
      <c r="N267" s="45" t="s">
        <v>24</v>
      </c>
      <c r="O267" s="30" t="s">
        <v>25</v>
      </c>
      <c r="P267" s="30"/>
    </row>
    <row r="268">
      <c r="A268" s="46" t="s">
        <v>26</v>
      </c>
      <c r="B268" s="17">
        <f>COUNT('Raw Data'!C694:C720)</f>
        <v>27</v>
      </c>
      <c r="C268" s="17">
        <f>COUNT('Raw Data'!D694:D720)</f>
        <v>26</v>
      </c>
      <c r="D268" s="17">
        <f>COUNT('Raw Data'!E694:E720)</f>
        <v>27</v>
      </c>
      <c r="E268" s="17">
        <f t="array" ref="E268">SUM(IF((NOT('Raw Data'!F694:F720 = "") * 1) + (NOT('Raw Data'!G694:G720 = "") * 1) &gt; 0, 1, 0))</f>
        <v>27</v>
      </c>
      <c r="F268" s="17">
        <f t="array" ref="F268">SUM(IF((NOT('Raw Data'!F694:F720 = "") * 1) + (NOT('Raw Data'!G694:G720 = "") * 1) &gt; 1, 1, 0))</f>
        <v>27</v>
      </c>
      <c r="G268" s="17">
        <f>COUNT('Raw Data'!H694:H720)</f>
        <v>27</v>
      </c>
      <c r="H268" s="17">
        <f>COUNT('Raw Data'!I694:I720)</f>
        <v>27</v>
      </c>
      <c r="I268" s="17">
        <f>COUNT('Raw Data'!J694:J720)</f>
        <v>27</v>
      </c>
      <c r="J268" s="2"/>
      <c r="K268" s="17"/>
      <c r="L268" s="17">
        <f>COUNT('Raw Data'!B694:B720)</f>
        <v>26</v>
      </c>
      <c r="M268" s="18">
        <f>SUM('Raw Data'!B694:B720) + (COUNT('Raw Data'!B694:B720) * $O$1)</f>
        <v>0.5356745275</v>
      </c>
      <c r="N268" s="19" t="str">
        <f>CONCAT(CONCAT(SUM('Raw Data'!M694:M720), "/"), SUM('Raw Data'!N694:N720))</f>
        <v>233/397</v>
      </c>
      <c r="O268" s="1" t="str">
        <f>CONCAT(CONCAT(SUM('Raw Data'!R694:R720), "/"), SUM('Raw Data'!S694:S720))</f>
        <v>31/284</v>
      </c>
      <c r="P268" s="1"/>
    </row>
    <row r="269">
      <c r="A269" s="46" t="s">
        <v>27</v>
      </c>
      <c r="B269" s="4">
        <f>IFERROR(AVERAGE('Raw Data'!C694:C720), "N/A")</f>
        <v>0.000369941701</v>
      </c>
      <c r="C269" s="4">
        <f>IFERROR(AVERAGE('Raw Data'!D694:D720), "N/A")</f>
        <v>0.002191951567</v>
      </c>
      <c r="D269" s="4">
        <f>IFERROR(AVERAGE('Raw Data'!E694:E720), "N/A")</f>
        <v>0.003756001372</v>
      </c>
      <c r="E269" s="4">
        <f t="array" ref="E269">IFERROR(AVERAGE(IF(ISNUMBER('Raw Data'!F694:F720) + ISNUMBER('Raw Data'!G694:G720),IF((('Raw Data'!F694:F720 &lt; 'Raw Data'!G694:G720) * NOT('Raw Data'!F694:F720 = "")) + (NOT('Raw Data'!F694:F720 = "") * ('Raw Data'!G694:G720="")), 'Raw Data'!F694:F720, IF(('Raw Data'!G694:G720 &lt; 'Raw Data'!F694:F720) * NOT('Raw Data'!G694:G720 = "") + (NOT('Raw Data'!G694:G720 = "") * ('Raw Data'!F694:F720="")), 'Raw Data'!G694:G720, "")), "")), "N/A")</f>
        <v>0.004965277778</v>
      </c>
      <c r="F269" s="4">
        <f t="array" ref="F269">IFERROR(AVERAGE(IF(ISNUMBER('Raw Data'!F694:F720) + ISNUMBER('Raw Data'!G694:G720),IF((('Raw Data'!F694:F720 &lt; 'Raw Data'!G694:G720) * NOT('Raw Data'!F694:F720 = "")) + (NOT('Raw Data'!F694:F720 = "") * ('Raw Data'!G694:G720="")), 'Raw Data'!G694:G720, IF(('Raw Data'!G694:G720 &lt; 'Raw Data'!F694:F720) * NOT('Raw Data'!G694:G720 = "") + (NOT('Raw Data'!G694:G720 = "") * ('Raw Data'!F694:F720="")), 'Raw Data'!F694:F720, "")), "")), "N/A")</f>
        <v>0.0112247085</v>
      </c>
      <c r="G269" s="4">
        <f>IFERROR(AVERAGE('Raw Data'!H694:H720), "N/A")</f>
        <v>0.01378300754</v>
      </c>
      <c r="H269" s="4">
        <f>IFERROR(AVERAGE('Raw Data'!I694:I720), "N/A")</f>
        <v>0.01772376543</v>
      </c>
      <c r="I269" s="4">
        <f>IFERROR(AVERAGE('Raw Data'!J694:J720), "N/A")</f>
        <v>0.01873028121</v>
      </c>
      <c r="J269" s="2"/>
      <c r="K269" s="4"/>
      <c r="L269" s="4">
        <f>AVERAGE('Raw Data'!B694:B720)</f>
        <v>0.02029380342</v>
      </c>
      <c r="M269" s="20"/>
      <c r="N269" s="21">
        <f> SUM('Raw Data'!M694:M720)/ SUM('Raw Data'!N694:N720)</f>
        <v>0.5869017632</v>
      </c>
      <c r="O269" s="22">
        <f> SUM('Raw Data'!R694:R720)/ SUM('Raw Data'!S694:S720)</f>
        <v>0.1091549296</v>
      </c>
      <c r="P269" s="22"/>
    </row>
    <row r="270">
      <c r="A270" s="47" t="s">
        <v>42</v>
      </c>
      <c r="B270" s="30"/>
      <c r="C270" s="30"/>
      <c r="D270" s="30"/>
      <c r="E270" s="30"/>
      <c r="F270" s="30"/>
      <c r="G270" s="30"/>
      <c r="H270" s="30"/>
      <c r="I270" s="30"/>
      <c r="J270" s="2"/>
      <c r="K270" s="13"/>
      <c r="L270" s="30"/>
      <c r="M270" s="30"/>
      <c r="N270" s="30"/>
      <c r="O270" s="30"/>
      <c r="P270" s="30"/>
    </row>
    <row r="271">
      <c r="A271" s="12">
        <f>MIN('Raw Data'!A721:A733)</f>
        <v>44626.78593</v>
      </c>
      <c r="B271" s="30" t="s">
        <v>14</v>
      </c>
      <c r="C271" s="30" t="s">
        <v>15</v>
      </c>
      <c r="D271" s="30" t="s">
        <v>16</v>
      </c>
      <c r="E271" s="30" t="s">
        <v>17</v>
      </c>
      <c r="F271" s="30" t="s">
        <v>18</v>
      </c>
      <c r="G271" s="30" t="s">
        <v>19</v>
      </c>
      <c r="H271" s="30" t="s">
        <v>20</v>
      </c>
      <c r="I271" s="30" t="s">
        <v>21</v>
      </c>
      <c r="J271" s="2"/>
      <c r="K271" s="13"/>
      <c r="L271" s="30" t="s">
        <v>22</v>
      </c>
      <c r="M271" s="38" t="s">
        <v>23</v>
      </c>
      <c r="N271" s="45" t="s">
        <v>24</v>
      </c>
      <c r="O271" s="30" t="s">
        <v>25</v>
      </c>
      <c r="P271" s="30"/>
    </row>
    <row r="272">
      <c r="A272" s="46" t="s">
        <v>26</v>
      </c>
      <c r="B272" s="17">
        <f>COUNT('Raw Data'!C721:C733)</f>
        <v>13</v>
      </c>
      <c r="C272" s="17">
        <f>COUNT('Raw Data'!D721:D733)</f>
        <v>13</v>
      </c>
      <c r="D272" s="17">
        <f>COUNT('Raw Data'!E721:E733)</f>
        <v>13</v>
      </c>
      <c r="E272" s="17">
        <f t="array" ref="E272">SUM(IF((NOT('Raw Data'!F721:F733 = "") * 1) + (NOT('Raw Data'!G721:G733 = "") * 1) &gt; 0, 1, 0))</f>
        <v>13</v>
      </c>
      <c r="F272" s="17">
        <f t="array" ref="F272">SUM(IF((NOT('Raw Data'!F721:F733 = "") * 1) + (NOT('Raw Data'!G721:G733 = "") * 1) &gt; 1, 1, 0))</f>
        <v>12</v>
      </c>
      <c r="G272" s="17">
        <f>COUNT('Raw Data'!H721:H733)</f>
        <v>13</v>
      </c>
      <c r="H272" s="17">
        <f>COUNT('Raw Data'!I721:I733)</f>
        <v>13</v>
      </c>
      <c r="I272" s="17">
        <f>COUNT('Raw Data'!J721:J733)</f>
        <v>13</v>
      </c>
      <c r="J272" s="2"/>
      <c r="K272" s="17"/>
      <c r="L272" s="17">
        <f>COUNT('Raw Data'!B721:B733)</f>
        <v>13</v>
      </c>
      <c r="M272" s="18">
        <f>SUM('Raw Data'!B721:B733) + (COUNT('Raw Data'!B721:B733) * $O$1)</f>
        <v>0.2894692082</v>
      </c>
      <c r="N272" s="19" t="str">
        <f>CONCAT(CONCAT(SUM('Raw Data'!M721:M733), "/"), SUM('Raw Data'!N721:N733))</f>
        <v>114/208</v>
      </c>
      <c r="O272" s="1" t="str">
        <f>CONCAT(CONCAT(SUM('Raw Data'!R721:R733), "/"), SUM('Raw Data'!S721:S733))</f>
        <v>15/170</v>
      </c>
      <c r="P272" s="1"/>
    </row>
    <row r="273">
      <c r="A273" s="46" t="s">
        <v>27</v>
      </c>
      <c r="B273" s="4">
        <f>IFERROR(AVERAGE('Raw Data'!C721:C733), "N/A")</f>
        <v>0.0004122150997</v>
      </c>
      <c r="C273" s="4">
        <f>IFERROR(AVERAGE('Raw Data'!D721:D733), "N/A")</f>
        <v>0.002538283476</v>
      </c>
      <c r="D273" s="4">
        <f>IFERROR(AVERAGE('Raw Data'!E721:E733), "N/A")</f>
        <v>0.00358707265</v>
      </c>
      <c r="E273" s="4">
        <f t="array" ref="E273">IFERROR(AVERAGE(IF(ISNUMBER('Raw Data'!F721:F733) + ISNUMBER('Raw Data'!G721:G733),IF((('Raw Data'!F721:F733 &lt; 'Raw Data'!G721:G733) * NOT('Raw Data'!F721:F733 = "")) + (NOT('Raw Data'!F721:F733 = "") * ('Raw Data'!G721:G733="")), 'Raw Data'!F721:F733, IF(('Raw Data'!G721:G733 &lt; 'Raw Data'!F721:F733) * NOT('Raw Data'!G721:G733 = "") + (NOT('Raw Data'!G721:G733 = "") * ('Raw Data'!F721:F733="")), 'Raw Data'!G721:G733, "")), "")), "N/A")</f>
        <v>0.004545049858</v>
      </c>
      <c r="F273" s="4">
        <f t="array" ref="F273">IFERROR(AVERAGE(IF(ISNUMBER('Raw Data'!F721:F733) + ISNUMBER('Raw Data'!G721:G733),IF((('Raw Data'!F721:F733 &lt; 'Raw Data'!G721:G733) * NOT('Raw Data'!F721:F733 = "")) + (NOT('Raw Data'!F721:F733 = "") * ('Raw Data'!G721:G733="")), 'Raw Data'!G721:G733, IF(('Raw Data'!G721:G733 &lt; 'Raw Data'!F721:F733) * NOT('Raw Data'!G721:G733 = "") + (NOT('Raw Data'!G721:G733 = "") * ('Raw Data'!F721:F733="")), 'Raw Data'!F721:F733, "")), "")), "N/A")</f>
        <v>0.01019386574</v>
      </c>
      <c r="G273" s="4">
        <f>IFERROR(AVERAGE('Raw Data'!H721:H733), "N/A")</f>
        <v>0.01261574074</v>
      </c>
      <c r="H273" s="4">
        <f>IFERROR(AVERAGE('Raw Data'!I721:I733), "N/A")</f>
        <v>0.01594818376</v>
      </c>
      <c r="I273" s="4">
        <f>IFERROR(AVERAGE('Raw Data'!J721:J733), "N/A")</f>
        <v>0.01806801994</v>
      </c>
      <c r="J273" s="2"/>
      <c r="K273" s="4"/>
      <c r="L273" s="4">
        <f>AVERAGE('Raw Data'!B721:B733)</f>
        <v>0.02195779915</v>
      </c>
      <c r="M273" s="20"/>
      <c r="N273" s="21">
        <f> SUM('Raw Data'!M721:M733)/ SUM('Raw Data'!N721:N733)</f>
        <v>0.5480769231</v>
      </c>
      <c r="O273" s="22">
        <f> SUM('Raw Data'!R721:R733)/ SUM('Raw Data'!S721:S733)</f>
        <v>0.08823529412</v>
      </c>
      <c r="P273" s="22"/>
    </row>
    <row r="274">
      <c r="A274" s="47" t="s">
        <v>42</v>
      </c>
      <c r="B274" s="30"/>
      <c r="C274" s="30"/>
      <c r="D274" s="30"/>
      <c r="E274" s="30"/>
      <c r="F274" s="30"/>
      <c r="G274" s="30"/>
      <c r="H274" s="30"/>
      <c r="I274" s="30"/>
      <c r="J274" s="2"/>
      <c r="K274" s="13"/>
      <c r="L274" s="30"/>
      <c r="M274" s="30"/>
      <c r="N274" s="30"/>
      <c r="O274" s="30"/>
      <c r="P274" s="30"/>
    </row>
    <row r="275">
      <c r="A275" s="12">
        <f>MIN('Raw Data'!A735:A739)</f>
        <v>44623.02762</v>
      </c>
      <c r="B275" s="30" t="s">
        <v>14</v>
      </c>
      <c r="C275" s="30" t="s">
        <v>15</v>
      </c>
      <c r="D275" s="30" t="s">
        <v>16</v>
      </c>
      <c r="E275" s="30" t="s">
        <v>17</v>
      </c>
      <c r="F275" s="30" t="s">
        <v>18</v>
      </c>
      <c r="G275" s="30" t="s">
        <v>19</v>
      </c>
      <c r="H275" s="30" t="s">
        <v>20</v>
      </c>
      <c r="I275" s="30" t="s">
        <v>21</v>
      </c>
      <c r="J275" s="2"/>
      <c r="K275" s="13"/>
      <c r="L275" s="30" t="s">
        <v>22</v>
      </c>
      <c r="M275" s="38" t="s">
        <v>23</v>
      </c>
      <c r="N275" s="45" t="s">
        <v>24</v>
      </c>
      <c r="O275" s="30" t="s">
        <v>25</v>
      </c>
      <c r="P275" s="30"/>
    </row>
    <row r="276">
      <c r="A276" s="46" t="s">
        <v>26</v>
      </c>
      <c r="B276" s="17">
        <f>COUNT('Raw Data'!C735:C739)</f>
        <v>5</v>
      </c>
      <c r="C276" s="17">
        <f>COUNT('Raw Data'!D735:D739)</f>
        <v>5</v>
      </c>
      <c r="D276" s="17">
        <f>COUNT('Raw Data'!E735:E739)</f>
        <v>5</v>
      </c>
      <c r="E276" s="17">
        <f t="array" ref="E276">SUM(IF((NOT('Raw Data'!F735:F739 = "") * 1) + (NOT('Raw Data'!G735:G739 = "") * 1) &gt; 0, 1, 0))</f>
        <v>5</v>
      </c>
      <c r="F276" s="17">
        <f t="array" ref="F276">SUM(IF((NOT('Raw Data'!F735:F739 = "") * 1) + (NOT('Raw Data'!G735:G739 = "") * 1) &gt; 1, 1, 0))</f>
        <v>5</v>
      </c>
      <c r="G276" s="17">
        <f>COUNT('Raw Data'!H735:H739)</f>
        <v>5</v>
      </c>
      <c r="H276" s="17">
        <f>COUNT('Raw Data'!I735:I739)</f>
        <v>5</v>
      </c>
      <c r="I276" s="17">
        <f>COUNT('Raw Data'!J735:J739)</f>
        <v>5</v>
      </c>
      <c r="J276" s="2"/>
      <c r="K276" s="17"/>
      <c r="L276" s="17">
        <f>COUNT('Raw Data'!B735:B739)</f>
        <v>5</v>
      </c>
      <c r="M276" s="18">
        <f>SUM('Raw Data'!B735:B739) + (COUNT('Raw Data'!B735:B739) * $O$1)</f>
        <v>0.09750596326</v>
      </c>
      <c r="N276" s="19" t="str">
        <f>CONCAT(CONCAT(SUM('Raw Data'!M735:M739), "/"), SUM('Raw Data'!N735:N739))</f>
        <v>38/93</v>
      </c>
      <c r="O276" s="1" t="str">
        <f>CONCAT(CONCAT(SUM('Raw Data'!R735:R739), "/"), SUM('Raw Data'!S735:S739))</f>
        <v>9/91</v>
      </c>
      <c r="P276" s="1"/>
    </row>
    <row r="277">
      <c r="A277" s="46" t="s">
        <v>27</v>
      </c>
      <c r="B277" s="4">
        <f>IFERROR(AVERAGE('Raw Data'!C735:C739), "N/A")</f>
        <v>0.0002962962963</v>
      </c>
      <c r="C277" s="4">
        <f>IFERROR(AVERAGE('Raw Data'!D735:D739), "N/A")</f>
        <v>0.002710648148</v>
      </c>
      <c r="D277" s="4">
        <f>IFERROR(AVERAGE('Raw Data'!E735:E739), "N/A")</f>
        <v>0.00375462963</v>
      </c>
      <c r="E277" s="4">
        <f t="array" ref="E277">IFERROR(AVERAGE(IF(ISNUMBER('Raw Data'!F735:F739) + ISNUMBER('Raw Data'!G735:G739),IF((('Raw Data'!F735:F739 &lt; 'Raw Data'!G735:G739) * NOT('Raw Data'!F735:F739 = "")) + (NOT('Raw Data'!F735:F739 = "") * ('Raw Data'!G735:G739="")), 'Raw Data'!F735:F739, IF(('Raw Data'!G735:G739 &lt; 'Raw Data'!F735:F739) * NOT('Raw Data'!G735:G739 = "") + (NOT('Raw Data'!G735:G739 = "") * ('Raw Data'!F735:F739="")), 'Raw Data'!G735:G739, "")), "")), "N/A")</f>
        <v>0.004648148148</v>
      </c>
      <c r="F277" s="4">
        <f t="array" ref="F277">IFERROR(AVERAGE(IF(ISNUMBER('Raw Data'!F735:F739) + ISNUMBER('Raw Data'!G735:G739),IF((('Raw Data'!F735:F739 &lt; 'Raw Data'!G735:G739) * NOT('Raw Data'!F735:F739 = "")) + (NOT('Raw Data'!F735:F739 = "") * ('Raw Data'!G735:G739="")), 'Raw Data'!G735:G739, IF(('Raw Data'!G735:G739 &lt; 'Raw Data'!F735:F739) * NOT('Raw Data'!G735:G739 = "") + (NOT('Raw Data'!G735:G739 = "") * ('Raw Data'!F735:F739="")), 'Raw Data'!F735:F739, "")), "")), "N/A")</f>
        <v>0.009631944444</v>
      </c>
      <c r="G277" s="4">
        <f>IFERROR(AVERAGE('Raw Data'!H735:H739), "N/A")</f>
        <v>0.01131712963</v>
      </c>
      <c r="H277" s="4">
        <f>IFERROR(AVERAGE('Raw Data'!I735:I739), "N/A")</f>
        <v>0.01431018519</v>
      </c>
      <c r="I277" s="4">
        <f>IFERROR(AVERAGE('Raw Data'!J735:J739), "N/A")</f>
        <v>0.0150787037</v>
      </c>
      <c r="J277" s="2"/>
      <c r="K277" s="4"/>
      <c r="L277" s="4">
        <f>AVERAGE('Raw Data'!B735:B739)</f>
        <v>0.01919212963</v>
      </c>
      <c r="M277" s="20"/>
      <c r="N277" s="21">
        <f> SUM('Raw Data'!M735:M739)/ SUM('Raw Data'!N735:N739)</f>
        <v>0.4086021505</v>
      </c>
      <c r="O277" s="22">
        <f> SUM('Raw Data'!R735:R739)/ SUM('Raw Data'!S735:S739)</f>
        <v>0.0989010989</v>
      </c>
      <c r="P277" s="22"/>
    </row>
    <row r="278">
      <c r="A278" s="47" t="s">
        <v>42</v>
      </c>
      <c r="B278" s="30"/>
      <c r="C278" s="30"/>
      <c r="D278" s="30"/>
      <c r="E278" s="30"/>
      <c r="F278" s="30"/>
      <c r="G278" s="30"/>
      <c r="H278" s="30"/>
      <c r="I278" s="30"/>
      <c r="J278" s="2"/>
      <c r="K278" s="13"/>
      <c r="L278" s="30"/>
      <c r="M278" s="30"/>
      <c r="N278" s="30"/>
      <c r="O278" s="30"/>
      <c r="P278" s="30"/>
    </row>
    <row r="279">
      <c r="A279" s="12">
        <f>MIN('Raw Data'!A740:A748)</f>
        <v>44622.80407</v>
      </c>
      <c r="B279" s="30" t="s">
        <v>14</v>
      </c>
      <c r="C279" s="30" t="s">
        <v>15</v>
      </c>
      <c r="D279" s="30" t="s">
        <v>16</v>
      </c>
      <c r="E279" s="30" t="s">
        <v>17</v>
      </c>
      <c r="F279" s="30" t="s">
        <v>18</v>
      </c>
      <c r="G279" s="30" t="s">
        <v>19</v>
      </c>
      <c r="H279" s="30" t="s">
        <v>20</v>
      </c>
      <c r="I279" s="30" t="s">
        <v>21</v>
      </c>
      <c r="J279" s="2"/>
      <c r="K279" s="13"/>
      <c r="L279" s="30" t="s">
        <v>22</v>
      </c>
      <c r="M279" s="38" t="s">
        <v>23</v>
      </c>
      <c r="N279" s="45" t="s">
        <v>24</v>
      </c>
      <c r="O279" s="30" t="s">
        <v>25</v>
      </c>
      <c r="P279" s="30"/>
    </row>
    <row r="280">
      <c r="A280" s="46" t="s">
        <v>26</v>
      </c>
      <c r="B280" s="17">
        <f>COUNT('Raw Data'!C740:C748)</f>
        <v>9</v>
      </c>
      <c r="C280" s="17">
        <f>COUNT('Raw Data'!D740:D748)</f>
        <v>9</v>
      </c>
      <c r="D280" s="17">
        <f>COUNT('Raw Data'!E740:E748)</f>
        <v>9</v>
      </c>
      <c r="E280" s="17">
        <f t="array" ref="E280">SUM(IF((NOT('Raw Data'!F740:F748 = "") * 1) + (NOT('Raw Data'!G740:G748 = "") * 1) &gt; 0, 1, 0))</f>
        <v>9</v>
      </c>
      <c r="F280" s="17">
        <f t="array" ref="F280">SUM(IF((NOT('Raw Data'!F740:F748 = "") * 1) + (NOT('Raw Data'!G740:G748 = "") * 1) &gt; 1, 1, 0))</f>
        <v>9</v>
      </c>
      <c r="G280" s="17">
        <f>COUNT('Raw Data'!H740:H748)</f>
        <v>9</v>
      </c>
      <c r="H280" s="17">
        <f>COUNT('Raw Data'!I740:I748)</f>
        <v>9</v>
      </c>
      <c r="I280" s="17">
        <f>COUNT('Raw Data'!J740:J748)</f>
        <v>9</v>
      </c>
      <c r="J280" s="2"/>
      <c r="K280" s="17"/>
      <c r="L280" s="17">
        <f>COUNT('Raw Data'!B740:B748)</f>
        <v>9</v>
      </c>
      <c r="M280" s="18">
        <f>SUM('Raw Data'!B740:B748) + (COUNT('Raw Data'!B740:B748) * $O$1)</f>
        <v>0.1931982339</v>
      </c>
      <c r="N280" s="19" t="str">
        <f>CONCAT(CONCAT(SUM('Raw Data'!M740:M748), "/"), SUM('Raw Data'!N740:N748))</f>
        <v>93/161</v>
      </c>
      <c r="O280" s="1" t="str">
        <f>CONCAT(CONCAT(SUM('Raw Data'!R740:R748), "/"), SUM('Raw Data'!S740:S748))</f>
        <v>13/106</v>
      </c>
      <c r="P280" s="1"/>
    </row>
    <row r="281">
      <c r="A281" s="46" t="s">
        <v>27</v>
      </c>
      <c r="B281" s="4">
        <f>IFERROR(AVERAGE('Raw Data'!C740:C748), "N/A")</f>
        <v>0.0002687757202</v>
      </c>
      <c r="C281" s="4">
        <f>IFERROR(AVERAGE('Raw Data'!D740:D748), "N/A")</f>
        <v>0.004250257202</v>
      </c>
      <c r="D281" s="4">
        <f>IFERROR(AVERAGE('Raw Data'!E740:E748), "N/A")</f>
        <v>0.003836162551</v>
      </c>
      <c r="E281" s="4">
        <f t="array" ref="E281">IFERROR(AVERAGE(IF(ISNUMBER('Raw Data'!F740:F748) + ISNUMBER('Raw Data'!G740:G748),IF((('Raw Data'!F740:F748 &lt; 'Raw Data'!G740:G748) * NOT('Raw Data'!F740:F748 = "")) + (NOT('Raw Data'!F740:F748 = "") * ('Raw Data'!G740:G748="")), 'Raw Data'!F740:F748, IF(('Raw Data'!G740:G748 &lt; 'Raw Data'!F740:F748) * NOT('Raw Data'!G740:G748 = "") + (NOT('Raw Data'!G740:G748 = "") * ('Raw Data'!F740:F748="")), 'Raw Data'!G740:G748, "")), "")), "N/A")</f>
        <v>0.005622427984</v>
      </c>
      <c r="F281" s="4">
        <f t="array" ref="F281">IFERROR(AVERAGE(IF(ISNUMBER('Raw Data'!F740:F748) + ISNUMBER('Raw Data'!G740:G748),IF((('Raw Data'!F740:F748 &lt; 'Raw Data'!G740:G748) * NOT('Raw Data'!F740:F748 = "")) + (NOT('Raw Data'!F740:F748 = "") * ('Raw Data'!G740:G748="")), 'Raw Data'!G740:G748, IF(('Raw Data'!G740:G748 &lt; 'Raw Data'!F740:F748) * NOT('Raw Data'!G740:G748 = "") + (NOT('Raw Data'!G740:G748 = "") * ('Raw Data'!F740:F748="")), 'Raw Data'!F740:F748, "")), "")), "N/A")</f>
        <v>0.009701646091</v>
      </c>
      <c r="G281" s="4">
        <f>IFERROR(AVERAGE('Raw Data'!H740:H748), "N/A")</f>
        <v>0.01272505144</v>
      </c>
      <c r="H281" s="4">
        <f>IFERROR(AVERAGE('Raw Data'!I740:I748), "N/A")</f>
        <v>0.01283179012</v>
      </c>
      <c r="I281" s="4">
        <f>IFERROR(AVERAGE('Raw Data'!J740:J748), "N/A")</f>
        <v>0.01433899177</v>
      </c>
      <c r="J281" s="2"/>
      <c r="K281" s="4"/>
      <c r="L281" s="4">
        <f>AVERAGE('Raw Data'!B740:B748)</f>
        <v>0.02115740741</v>
      </c>
      <c r="M281" s="20"/>
      <c r="N281" s="21">
        <f> SUM('Raw Data'!M740:M748)/ SUM('Raw Data'!N740:N748)</f>
        <v>0.5776397516</v>
      </c>
      <c r="O281" s="22">
        <f> SUM('Raw Data'!R740:R748)/ SUM('Raw Data'!S740:S748)</f>
        <v>0.1226415094</v>
      </c>
      <c r="P281" s="22"/>
    </row>
    <row r="282">
      <c r="A282" s="47" t="s">
        <v>42</v>
      </c>
      <c r="B282" s="30"/>
      <c r="C282" s="30"/>
      <c r="D282" s="30"/>
      <c r="E282" s="30"/>
      <c r="F282" s="30"/>
      <c r="G282" s="30"/>
      <c r="H282" s="30"/>
      <c r="I282" s="30"/>
      <c r="J282" s="2"/>
      <c r="K282" s="13"/>
      <c r="L282" s="30"/>
      <c r="M282" s="30"/>
      <c r="N282" s="30"/>
      <c r="O282" s="30"/>
      <c r="P282" s="30"/>
    </row>
    <row r="283">
      <c r="A283" s="12">
        <f>MIN('Raw Data'!A749:A758)</f>
        <v>44619.71747</v>
      </c>
      <c r="B283" s="30" t="s">
        <v>14</v>
      </c>
      <c r="C283" s="30" t="s">
        <v>15</v>
      </c>
      <c r="D283" s="30" t="s">
        <v>16</v>
      </c>
      <c r="E283" s="30" t="s">
        <v>17</v>
      </c>
      <c r="F283" s="30" t="s">
        <v>18</v>
      </c>
      <c r="G283" s="30" t="s">
        <v>19</v>
      </c>
      <c r="H283" s="30" t="s">
        <v>20</v>
      </c>
      <c r="I283" s="30" t="s">
        <v>21</v>
      </c>
      <c r="J283" s="2"/>
      <c r="K283" s="13"/>
      <c r="L283" s="30" t="s">
        <v>22</v>
      </c>
      <c r="M283" s="38" t="s">
        <v>23</v>
      </c>
      <c r="N283" s="45" t="s">
        <v>24</v>
      </c>
      <c r="O283" s="30" t="s">
        <v>25</v>
      </c>
      <c r="P283" s="30"/>
    </row>
    <row r="284">
      <c r="A284" s="46" t="s">
        <v>26</v>
      </c>
      <c r="B284" s="17">
        <f>COUNT('Raw Data'!C749:C758)</f>
        <v>10</v>
      </c>
      <c r="C284" s="17">
        <f>COUNT('Raw Data'!D749:D758)</f>
        <v>10</v>
      </c>
      <c r="D284" s="17">
        <f>COUNT('Raw Data'!E749:E758)</f>
        <v>10</v>
      </c>
      <c r="E284" s="17">
        <f t="array" ref="E284">SUM(IF((NOT('Raw Data'!F749:F758 = "") * 1) + (NOT('Raw Data'!G749:G758 = "") * 1) &gt; 0, 1, 0))</f>
        <v>10</v>
      </c>
      <c r="F284" s="17">
        <f t="array" ref="F284">SUM(IF((NOT('Raw Data'!F749:F758 = "") * 1) + (NOT('Raw Data'!G749:G758 = "") * 1) &gt; 1, 1, 0))</f>
        <v>10</v>
      </c>
      <c r="G284" s="17">
        <f>COUNT('Raw Data'!H749:H758)</f>
        <v>10</v>
      </c>
      <c r="H284" s="17">
        <f>COUNT('Raw Data'!I749:I758)</f>
        <v>10</v>
      </c>
      <c r="I284" s="17">
        <f>COUNT('Raw Data'!J749:J758)</f>
        <v>10</v>
      </c>
      <c r="J284" s="2"/>
      <c r="K284" s="17"/>
      <c r="L284" s="17">
        <f>COUNT('Raw Data'!B749:B758)</f>
        <v>10</v>
      </c>
      <c r="M284" s="18">
        <f>SUM('Raw Data'!B749:B758) + (COUNT('Raw Data'!B749:B758) * $O$1)</f>
        <v>0.2048151673</v>
      </c>
      <c r="N284" s="19" t="str">
        <f>CONCAT(CONCAT(SUM('Raw Data'!M749:M758), "/"), SUM('Raw Data'!N749:N758))</f>
        <v>86/193</v>
      </c>
      <c r="O284" s="1" t="str">
        <f>CONCAT(CONCAT(SUM('Raw Data'!R749:R758), "/"), SUM('Raw Data'!S749:S758))</f>
        <v>12/127</v>
      </c>
      <c r="P284" s="1"/>
    </row>
    <row r="285">
      <c r="A285" s="46" t="s">
        <v>27</v>
      </c>
      <c r="B285" s="4">
        <f>IFERROR(AVERAGE('Raw Data'!C749:C758), "N/A")</f>
        <v>0.0003854166667</v>
      </c>
      <c r="C285" s="4">
        <f>IFERROR(AVERAGE('Raw Data'!D749:D758), "N/A")</f>
        <v>0.002372685185</v>
      </c>
      <c r="D285" s="4">
        <f>IFERROR(AVERAGE('Raw Data'!E749:E758), "N/A")</f>
        <v>0.00394212963</v>
      </c>
      <c r="E285" s="4">
        <f t="array" ref="E285">IFERROR(AVERAGE(IF(ISNUMBER('Raw Data'!F749:F758) + ISNUMBER('Raw Data'!G749:G758),IF((('Raw Data'!F749:F758 &lt; 'Raw Data'!G749:G758) * NOT('Raw Data'!F749:F758 = "")) + (NOT('Raw Data'!F749:F758 = "") * ('Raw Data'!G749:G758="")), 'Raw Data'!F749:F758, IF(('Raw Data'!G749:G758 &lt; 'Raw Data'!F749:F758) * NOT('Raw Data'!G749:G758 = "") + (NOT('Raw Data'!G749:G758 = "") * ('Raw Data'!F749:F758="")), 'Raw Data'!G749:G758, "")), "")), "N/A")</f>
        <v>0.005268518519</v>
      </c>
      <c r="F285" s="4">
        <f t="array" ref="F285">IFERROR(AVERAGE(IF(ISNUMBER('Raw Data'!F749:F758) + ISNUMBER('Raw Data'!G749:G758),IF((('Raw Data'!F749:F758 &lt; 'Raw Data'!G749:G758) * NOT('Raw Data'!F749:F758 = "")) + (NOT('Raw Data'!F749:F758 = "") * ('Raw Data'!G749:G758="")), 'Raw Data'!G749:G758, IF(('Raw Data'!G749:G758 &lt; 'Raw Data'!F749:F758) * NOT('Raw Data'!G749:G758 = "") + (NOT('Raw Data'!G749:G758 = "") * ('Raw Data'!F749:F758="")), 'Raw Data'!F749:F758, "")), "")), "N/A")</f>
        <v>0.01041666667</v>
      </c>
      <c r="G285" s="4">
        <f>IFERROR(AVERAGE('Raw Data'!H749:H758), "N/A")</f>
        <v>0.01255208333</v>
      </c>
      <c r="H285" s="4">
        <f>IFERROR(AVERAGE('Raw Data'!I749:I758), "N/A")</f>
        <v>0.01515972222</v>
      </c>
      <c r="I285" s="4">
        <f>IFERROR(AVERAGE('Raw Data'!J749:J758), "N/A")</f>
        <v>0.01808564815</v>
      </c>
      <c r="J285" s="2"/>
      <c r="K285" s="4"/>
      <c r="L285" s="4">
        <f>AVERAGE('Raw Data'!B749:B758)</f>
        <v>0.0201724537</v>
      </c>
      <c r="M285" s="20"/>
      <c r="N285" s="21">
        <f> SUM('Raw Data'!M749:M758)/ SUM('Raw Data'!N749:N758)</f>
        <v>0.4455958549</v>
      </c>
      <c r="O285" s="22">
        <f> SUM('Raw Data'!R749:R758)/ SUM('Raw Data'!S749:S758)</f>
        <v>0.09448818898</v>
      </c>
      <c r="P285" s="22"/>
    </row>
    <row r="286">
      <c r="A286" s="47" t="s">
        <v>42</v>
      </c>
      <c r="B286" s="30"/>
      <c r="C286" s="30"/>
      <c r="D286" s="30"/>
      <c r="E286" s="30"/>
      <c r="F286" s="30"/>
      <c r="G286" s="30"/>
      <c r="H286" s="30"/>
      <c r="I286" s="30"/>
      <c r="J286" s="2"/>
      <c r="K286" s="13"/>
      <c r="L286" s="30"/>
      <c r="M286" s="30"/>
      <c r="N286" s="30"/>
      <c r="O286" s="30"/>
      <c r="P286" s="30"/>
    </row>
    <row r="287">
      <c r="A287" s="12">
        <f>MIN('Raw Data'!A764:A769)</f>
        <v>44618.76049</v>
      </c>
      <c r="B287" s="30" t="s">
        <v>14</v>
      </c>
      <c r="C287" s="30" t="s">
        <v>15</v>
      </c>
      <c r="D287" s="30" t="s">
        <v>16</v>
      </c>
      <c r="E287" s="30" t="s">
        <v>17</v>
      </c>
      <c r="F287" s="30" t="s">
        <v>18</v>
      </c>
      <c r="G287" s="30" t="s">
        <v>19</v>
      </c>
      <c r="H287" s="30" t="s">
        <v>20</v>
      </c>
      <c r="I287" s="30" t="s">
        <v>21</v>
      </c>
      <c r="J287" s="2"/>
      <c r="K287" s="13"/>
      <c r="L287" s="30" t="s">
        <v>22</v>
      </c>
      <c r="M287" s="38" t="s">
        <v>23</v>
      </c>
      <c r="N287" s="45" t="s">
        <v>24</v>
      </c>
      <c r="O287" s="30" t="s">
        <v>25</v>
      </c>
      <c r="P287" s="30"/>
    </row>
    <row r="288">
      <c r="A288" s="46" t="s">
        <v>26</v>
      </c>
      <c r="B288" s="17">
        <f>COUNT('Raw Data'!C764:C769)</f>
        <v>6</v>
      </c>
      <c r="C288" s="17">
        <f>COUNT('Raw Data'!D764:D769)</f>
        <v>5</v>
      </c>
      <c r="D288" s="17">
        <f>COUNT('Raw Data'!E764:E769)</f>
        <v>6</v>
      </c>
      <c r="E288" s="17">
        <f t="array" ref="E288">SUM(IF((NOT('Raw Data'!F764:F769 = "") * 1) + (NOT('Raw Data'!G764:G769 = "") * 1) &gt; 0, 1, 0))</f>
        <v>6</v>
      </c>
      <c r="F288" s="17">
        <f t="array" ref="F288">SUM(IF((NOT('Raw Data'!F764:F769 = "") * 1) + (NOT('Raw Data'!G764:G769 = "") * 1) &gt; 1, 1, 0))</f>
        <v>6</v>
      </c>
      <c r="G288" s="17">
        <f>COUNT('Raw Data'!H764:H769)</f>
        <v>6</v>
      </c>
      <c r="H288" s="17">
        <f>COUNT('Raw Data'!I764:I769)</f>
        <v>6</v>
      </c>
      <c r="I288" s="17">
        <f>COUNT('Raw Data'!J764:J769)</f>
        <v>6</v>
      </c>
      <c r="J288" s="2"/>
      <c r="K288" s="17"/>
      <c r="L288" s="17">
        <f>COUNT('Raw Data'!B764:B769)</f>
        <v>6</v>
      </c>
      <c r="M288" s="18">
        <f>SUM('Raw Data'!B764:B769) + (COUNT('Raw Data'!B764:B769) * $O$1)</f>
        <v>0.1826298411</v>
      </c>
      <c r="N288" s="19" t="str">
        <f>CONCAT(CONCAT(SUM('Raw Data'!M764:M769), "/"), SUM('Raw Data'!N764:N769))</f>
        <v>64/96</v>
      </c>
      <c r="O288" s="1" t="str">
        <f>CONCAT(CONCAT(SUM('Raw Data'!R764:R769), "/"), SUM('Raw Data'!S764:S769))</f>
        <v>8/105</v>
      </c>
      <c r="P288" s="1"/>
    </row>
    <row r="289">
      <c r="A289" s="46" t="s">
        <v>27</v>
      </c>
      <c r="B289" s="4">
        <f>IFERROR(AVERAGE('Raw Data'!C764:C769), "N/A")</f>
        <v>0.0002372685185</v>
      </c>
      <c r="C289" s="4">
        <f>IFERROR(AVERAGE('Raw Data'!D764:D769), "N/A")</f>
        <v>0.002520833333</v>
      </c>
      <c r="D289" s="4">
        <f>IFERROR(AVERAGE('Raw Data'!E764:E769), "N/A")</f>
        <v>0.003564814815</v>
      </c>
      <c r="E289" s="4">
        <f t="array" ref="E289">IFERROR(AVERAGE(IF(ISNUMBER('Raw Data'!F764:F769) + ISNUMBER('Raw Data'!G764:G769),IF((('Raw Data'!F764:F769 &lt; 'Raw Data'!G764:G769) * NOT('Raw Data'!F764:F769 = "")) + (NOT('Raw Data'!F764:F769 = "") * ('Raw Data'!G764:G769="")), 'Raw Data'!F764:F769, IF(('Raw Data'!G764:G769 &lt; 'Raw Data'!F764:F769) * NOT('Raw Data'!G764:G769 = "") + (NOT('Raw Data'!G764:G769 = "") * ('Raw Data'!F764:F769="")), 'Raw Data'!G764:G769, "")), "")), "N/A")</f>
        <v>0.005237268519</v>
      </c>
      <c r="F289" s="4">
        <f t="array" ref="F289">IFERROR(AVERAGE(IF(ISNUMBER('Raw Data'!F764:F769) + ISNUMBER('Raw Data'!G764:G769),IF((('Raw Data'!F764:F769 &lt; 'Raw Data'!G764:G769) * NOT('Raw Data'!F764:F769 = "")) + (NOT('Raw Data'!F764:F769 = "") * ('Raw Data'!G764:G769="")), 'Raw Data'!G764:G769, IF(('Raw Data'!G764:G769 &lt; 'Raw Data'!F764:F769) * NOT('Raw Data'!G764:G769 = "") + (NOT('Raw Data'!G764:G769 = "") * ('Raw Data'!F764:F769="")), 'Raw Data'!F764:F769, "")), "")), "N/A")</f>
        <v>0.01426697531</v>
      </c>
      <c r="G289" s="4">
        <f>IFERROR(AVERAGE('Raw Data'!H764:H769), "N/A")</f>
        <v>0.01433449074</v>
      </c>
      <c r="H289" s="4">
        <f>IFERROR(AVERAGE('Raw Data'!I764:I769), "N/A")</f>
        <v>0.0216878858</v>
      </c>
      <c r="I289" s="4">
        <f>IFERROR(AVERAGE('Raw Data'!J764:J769), "N/A")</f>
        <v>0.01917052469</v>
      </c>
      <c r="J289" s="2"/>
      <c r="K289" s="4"/>
      <c r="L289" s="4">
        <f>AVERAGE('Raw Data'!B764:B769)</f>
        <v>0.03012924383</v>
      </c>
      <c r="M289" s="20"/>
      <c r="N289" s="21">
        <f> SUM('Raw Data'!M764:M769)/ SUM('Raw Data'!N764:N769)</f>
        <v>0.6666666667</v>
      </c>
      <c r="O289" s="22">
        <f> SUM('Raw Data'!R764:R769)/ SUM('Raw Data'!S764:S769)</f>
        <v>0.07619047619</v>
      </c>
      <c r="P289" s="22"/>
    </row>
    <row r="290">
      <c r="A290" s="47" t="s">
        <v>42</v>
      </c>
      <c r="B290" s="13"/>
      <c r="C290" s="13"/>
      <c r="D290" s="13"/>
      <c r="E290" s="13"/>
      <c r="F290" s="13"/>
      <c r="G290" s="13"/>
      <c r="H290" s="13"/>
      <c r="I290" s="13"/>
      <c r="J290" s="2"/>
      <c r="K290" s="13"/>
      <c r="L290" s="13"/>
      <c r="M290" s="13"/>
      <c r="N290" s="13"/>
      <c r="O290" s="13"/>
      <c r="P290" s="13"/>
    </row>
    <row r="291">
      <c r="A291" s="12">
        <f>MIN('Raw Data'!A770)</f>
        <v>44618.5558</v>
      </c>
      <c r="B291" s="13" t="s">
        <v>14</v>
      </c>
      <c r="C291" s="13" t="s">
        <v>15</v>
      </c>
      <c r="D291" s="13" t="s">
        <v>16</v>
      </c>
      <c r="E291" s="13" t="s">
        <v>17</v>
      </c>
      <c r="F291" s="13" t="s">
        <v>18</v>
      </c>
      <c r="G291" s="13" t="s">
        <v>19</v>
      </c>
      <c r="H291" s="13" t="s">
        <v>20</v>
      </c>
      <c r="I291" s="13" t="s">
        <v>21</v>
      </c>
      <c r="J291" s="2"/>
      <c r="K291" s="13"/>
      <c r="L291" s="13" t="s">
        <v>22</v>
      </c>
      <c r="M291" s="14" t="s">
        <v>23</v>
      </c>
      <c r="N291" s="15" t="s">
        <v>24</v>
      </c>
      <c r="O291" s="13" t="s">
        <v>25</v>
      </c>
      <c r="P291" s="13"/>
    </row>
    <row r="292">
      <c r="A292" s="16" t="s">
        <v>26</v>
      </c>
      <c r="B292" s="17">
        <f>COUNT('Raw Data'!C770)</f>
        <v>1</v>
      </c>
      <c r="C292" s="17">
        <f>COUNT('Raw Data'!D770)</f>
        <v>1</v>
      </c>
      <c r="D292" s="17">
        <f>COUNT('Raw Data'!E770)</f>
        <v>1</v>
      </c>
      <c r="E292" s="17">
        <f t="array" ref="E292">SUM(IF((NOT('Raw Data'!F770 = "") * 1) + (NOT('Raw Data'!G770 = "") * 1) &gt; 0, 1, 0))</f>
        <v>1</v>
      </c>
      <c r="F292" s="17">
        <f t="array" ref="F292">SUM(IF((NOT('Raw Data'!F770 = "") * 1) + (NOT('Raw Data'!G770 = "") * 1) &gt; 1, 1, 0))</f>
        <v>1</v>
      </c>
      <c r="G292" s="17">
        <f>COUNT('Raw Data'!H770)</f>
        <v>1</v>
      </c>
      <c r="H292" s="17">
        <f>COUNT('Raw Data'!I770)</f>
        <v>1</v>
      </c>
      <c r="I292" s="17">
        <f>COUNT('Raw Data'!J770)</f>
        <v>1</v>
      </c>
      <c r="J292" s="2"/>
      <c r="K292" s="17"/>
      <c r="L292" s="17">
        <f>COUNT('Raw Data'!B770)</f>
        <v>1</v>
      </c>
      <c r="M292" s="18">
        <f>SUM('Raw Data'!B770) + (COUNT('Raw Data'!B770) * $O$1)</f>
        <v>0.01541322969</v>
      </c>
      <c r="N292" s="19" t="str">
        <f>CONCAT(CONCAT(SUM('Raw Data'!M770), "/"), SUM('Raw Data'!N770))</f>
        <v>9/14</v>
      </c>
      <c r="O292" s="1" t="str">
        <f>CONCAT(CONCAT(SUM('Raw Data'!R770), "/"), SUM('Raw Data'!S770))</f>
        <v>1/20</v>
      </c>
      <c r="P292" s="1"/>
    </row>
    <row r="293">
      <c r="A293" s="16" t="s">
        <v>27</v>
      </c>
      <c r="B293" s="4">
        <f>IFERROR(AVERAGE('Raw Data'!C770), "N/A")</f>
        <v>0.00009259259259</v>
      </c>
      <c r="C293" s="4">
        <f>IFERROR(AVERAGE('Raw Data'!D770), "N/A")</f>
        <v>0.002256944444</v>
      </c>
      <c r="D293" s="4">
        <f>IFERROR(AVERAGE('Raw Data'!E770), "N/A")</f>
        <v>0.003101851852</v>
      </c>
      <c r="E293" s="4">
        <f t="array" ref="E293">IFERROR(AVERAGE(IF(ISNUMBER('Raw Data'!F770) + ISNUMBER('Raw Data'!G770),IF((('Raw Data'!F770 &lt; 'Raw Data'!G770) * NOT('Raw Data'!F770 = "")) + (NOT('Raw Data'!F770 = "") * ('Raw Data'!G770="")), 'Raw Data'!F770, IF(('Raw Data'!G770 &lt; 'Raw Data'!F770) * NOT('Raw Data'!G770 = "") + (NOT('Raw Data'!G770 = "") * ('Raw Data'!F770="")), 'Raw Data'!G770, "")), "")), "N/A")</f>
        <v>0.004780092593</v>
      </c>
      <c r="F293" s="4">
        <f t="array" ref="F293">IFERROR(AVERAGE(IF(ISNUMBER('Raw Data'!F770) + ISNUMBER('Raw Data'!G770),IF((('Raw Data'!F770 &lt; 'Raw Data'!G770) * NOT('Raw Data'!F770 = "")) + (NOT('Raw Data'!F770 = "") * ('Raw Data'!G770="")), 'Raw Data'!G770, IF(('Raw Data'!G770 &lt; 'Raw Data'!F770) * NOT('Raw Data'!G770 = "") + (NOT('Raw Data'!G770 = "") * ('Raw Data'!F770="")), 'Raw Data'!F770, "")), "")), "N/A")</f>
        <v>0.009386574074</v>
      </c>
      <c r="G293" s="4">
        <f>IFERROR(AVERAGE('Raw Data'!H770), "N/A")</f>
        <v>0.011875</v>
      </c>
      <c r="H293" s="4">
        <f>IFERROR(AVERAGE('Raw Data'!I770), "N/A")</f>
        <v>0.01373842593</v>
      </c>
      <c r="I293" s="4">
        <f>IFERROR(AVERAGE('Raw Data'!J770), "N/A")</f>
        <v>0.01392361111</v>
      </c>
      <c r="J293" s="2"/>
      <c r="K293" s="4"/>
      <c r="L293" s="4">
        <f>AVERAGE('Raw Data'!B770)</f>
        <v>0.01510416667</v>
      </c>
      <c r="M293" s="20"/>
      <c r="N293" s="21">
        <f> SUM('Raw Data'!M770)/ SUM('Raw Data'!N770)</f>
        <v>0.6428571429</v>
      </c>
      <c r="O293" s="22">
        <f> SUM('Raw Data'!R770)/ SUM('Raw Data'!S770)</f>
        <v>0.05</v>
      </c>
      <c r="P293" s="22"/>
    </row>
    <row r="294">
      <c r="A294" s="47" t="s">
        <v>42</v>
      </c>
      <c r="B294" s="30"/>
      <c r="C294" s="30"/>
      <c r="D294" s="30"/>
      <c r="E294" s="30"/>
      <c r="F294" s="30"/>
      <c r="G294" s="30"/>
      <c r="H294" s="30"/>
      <c r="I294" s="30"/>
      <c r="J294" s="2"/>
      <c r="K294" s="13"/>
      <c r="L294" s="30"/>
      <c r="M294" s="30"/>
      <c r="N294" s="30"/>
      <c r="O294" s="30"/>
      <c r="P294" s="30"/>
    </row>
    <row r="295">
      <c r="A295" s="12">
        <f>MIN('Raw Data'!A775:A783)</f>
        <v>44616.66419</v>
      </c>
      <c r="B295" s="30" t="s">
        <v>14</v>
      </c>
      <c r="C295" s="30" t="s">
        <v>15</v>
      </c>
      <c r="D295" s="30" t="s">
        <v>16</v>
      </c>
      <c r="E295" s="30" t="s">
        <v>17</v>
      </c>
      <c r="F295" s="30" t="s">
        <v>18</v>
      </c>
      <c r="G295" s="30" t="s">
        <v>19</v>
      </c>
      <c r="H295" s="30" t="s">
        <v>20</v>
      </c>
      <c r="I295" s="30" t="s">
        <v>21</v>
      </c>
      <c r="J295" s="2"/>
      <c r="K295" s="13"/>
      <c r="L295" s="30" t="s">
        <v>22</v>
      </c>
      <c r="M295" s="38" t="s">
        <v>23</v>
      </c>
      <c r="N295" s="45" t="s">
        <v>24</v>
      </c>
      <c r="O295" s="30" t="s">
        <v>25</v>
      </c>
      <c r="P295" s="30"/>
    </row>
    <row r="296">
      <c r="A296" s="46" t="s">
        <v>26</v>
      </c>
      <c r="B296" s="17">
        <f>COUNT('Raw Data'!C775:C783)</f>
        <v>9</v>
      </c>
      <c r="C296" s="17">
        <f>COUNT('Raw Data'!D775:D783)</f>
        <v>9</v>
      </c>
      <c r="D296" s="17">
        <f>COUNT('Raw Data'!E775:E783)</f>
        <v>9</v>
      </c>
      <c r="E296" s="17">
        <f t="array" ref="E296">SUM(IF((NOT('Raw Data'!F775:F783 = "") * 1) + (NOT('Raw Data'!G775:G783 = "") * 1) &gt; 0, 1, 0))</f>
        <v>9</v>
      </c>
      <c r="F296" s="17">
        <f t="array" ref="F296">SUM(IF((NOT('Raw Data'!F775:F783 = "") * 1) + (NOT('Raw Data'!G775:G783 = "") * 1) &gt; 1, 1, 0))</f>
        <v>7</v>
      </c>
      <c r="G296" s="17">
        <f>COUNT('Raw Data'!H775:H783)</f>
        <v>9</v>
      </c>
      <c r="H296" s="17">
        <f>COUNT('Raw Data'!I775:I783)</f>
        <v>9</v>
      </c>
      <c r="I296" s="17">
        <f>COUNT('Raw Data'!J775:J783)</f>
        <v>9</v>
      </c>
      <c r="J296" s="2"/>
      <c r="K296" s="17"/>
      <c r="L296" s="17">
        <f>COUNT('Raw Data'!B775:B783)</f>
        <v>9</v>
      </c>
      <c r="M296" s="18">
        <f>SUM('Raw Data'!B775:B783) + (COUNT('Raw Data'!B775:B783) * $O$1)</f>
        <v>0.2165778635</v>
      </c>
      <c r="N296" s="19" t="str">
        <f>CONCAT(CONCAT(SUM('Raw Data'!M775:M783), "/"), SUM('Raw Data'!N775:N783))</f>
        <v>84/128</v>
      </c>
      <c r="O296" s="1" t="str">
        <f>CONCAT(CONCAT(SUM('Raw Data'!R775:R783), "/"), SUM('Raw Data'!S775:S783))</f>
        <v>13/87</v>
      </c>
      <c r="P296" s="1"/>
    </row>
    <row r="297">
      <c r="A297" s="46" t="s">
        <v>27</v>
      </c>
      <c r="B297" s="4">
        <f>IFERROR(AVERAGE('Raw Data'!C775:C783), "N/A")</f>
        <v>0.0002649176955</v>
      </c>
      <c r="C297" s="4">
        <f>IFERROR(AVERAGE('Raw Data'!D775:D783), "N/A")</f>
        <v>0.002155349794</v>
      </c>
      <c r="D297" s="4">
        <f>IFERROR(AVERAGE('Raw Data'!E775:E783), "N/A")</f>
        <v>0.003387345679</v>
      </c>
      <c r="E297" s="4">
        <f t="array" ref="E297">IFERROR(AVERAGE(IF(ISNUMBER('Raw Data'!F775:F783) + ISNUMBER('Raw Data'!G775:G783),IF((('Raw Data'!F775:F783 &lt; 'Raw Data'!G775:G783) * NOT('Raw Data'!F775:F783 = "")) + (NOT('Raw Data'!F775:F783 = "") * ('Raw Data'!G775:G783="")), 'Raw Data'!F775:F783, IF(('Raw Data'!G775:G783 &lt; 'Raw Data'!F775:F783) * NOT('Raw Data'!G775:G783 = "") + (NOT('Raw Data'!G775:G783 = "") * ('Raw Data'!F775:F783="")), 'Raw Data'!G775:G783, "")), "")), "N/A")</f>
        <v>0.004994855967</v>
      </c>
      <c r="F297" s="4">
        <f t="array" ref="F297">IFERROR(AVERAGE(IF(ISNUMBER('Raw Data'!F775:F783) + ISNUMBER('Raw Data'!G775:G783),IF((('Raw Data'!F775:F783 &lt; 'Raw Data'!G775:G783) * NOT('Raw Data'!F775:F783 = "")) + (NOT('Raw Data'!F775:F783 = "") * ('Raw Data'!G775:G783="")), 'Raw Data'!G775:G783, IF(('Raw Data'!G775:G783 &lt; 'Raw Data'!F775:F783) * NOT('Raw Data'!G775:G783 = "") + (NOT('Raw Data'!G775:G783 = "") * ('Raw Data'!F775:F783="")), 'Raw Data'!F775:F783, "")), "")), "N/A")</f>
        <v>0.009880952381</v>
      </c>
      <c r="G297" s="4">
        <f>IFERROR(AVERAGE('Raw Data'!H775:H783), "N/A")</f>
        <v>0.01305426955</v>
      </c>
      <c r="H297" s="4">
        <f>IFERROR(AVERAGE('Raw Data'!I775:I783), "N/A")</f>
        <v>0.01649562757</v>
      </c>
      <c r="I297" s="4">
        <f>IFERROR(AVERAGE('Raw Data'!J775:J783), "N/A")</f>
        <v>0.01939814815</v>
      </c>
      <c r="J297" s="2"/>
      <c r="K297" s="4"/>
      <c r="L297" s="4">
        <f>AVERAGE('Raw Data'!B775:B783)</f>
        <v>0.02375514403</v>
      </c>
      <c r="M297" s="20"/>
      <c r="N297" s="21">
        <f> SUM('Raw Data'!M775:M783)/ SUM('Raw Data'!N775:N783)</f>
        <v>0.65625</v>
      </c>
      <c r="O297" s="22">
        <f> SUM('Raw Data'!R775:R783)/ SUM('Raw Data'!S775:S783)</f>
        <v>0.1494252874</v>
      </c>
      <c r="P297" s="22"/>
    </row>
    <row r="298">
      <c r="A298" s="47" t="s">
        <v>42</v>
      </c>
      <c r="B298" s="13"/>
      <c r="C298" s="13"/>
      <c r="D298" s="13"/>
      <c r="E298" s="13"/>
      <c r="F298" s="13"/>
      <c r="G298" s="13"/>
      <c r="H298" s="13"/>
      <c r="I298" s="13"/>
      <c r="J298" s="2"/>
      <c r="K298" s="13"/>
      <c r="L298" s="13"/>
      <c r="M298" s="13"/>
      <c r="N298" s="13"/>
      <c r="O298" s="13"/>
      <c r="P298" s="13"/>
    </row>
    <row r="299">
      <c r="A299" s="12">
        <f>MIN('Raw Data'!A784)</f>
        <v>44614.83739</v>
      </c>
      <c r="B299" s="13" t="s">
        <v>14</v>
      </c>
      <c r="C299" s="13" t="s">
        <v>15</v>
      </c>
      <c r="D299" s="13" t="s">
        <v>16</v>
      </c>
      <c r="E299" s="13" t="s">
        <v>17</v>
      </c>
      <c r="F299" s="13" t="s">
        <v>18</v>
      </c>
      <c r="G299" s="13" t="s">
        <v>19</v>
      </c>
      <c r="H299" s="13" t="s">
        <v>20</v>
      </c>
      <c r="I299" s="13" t="s">
        <v>21</v>
      </c>
      <c r="J299" s="2"/>
      <c r="K299" s="13"/>
      <c r="L299" s="13" t="s">
        <v>22</v>
      </c>
      <c r="M299" s="14" t="s">
        <v>23</v>
      </c>
      <c r="N299" s="15" t="s">
        <v>24</v>
      </c>
      <c r="O299" s="13" t="s">
        <v>25</v>
      </c>
      <c r="P299" s="13"/>
    </row>
    <row r="300">
      <c r="A300" s="16" t="s">
        <v>26</v>
      </c>
      <c r="B300" s="17">
        <f>COUNT('Raw Data'!C784)</f>
        <v>1</v>
      </c>
      <c r="C300" s="17">
        <f>COUNT('Raw Data'!D784)</f>
        <v>1</v>
      </c>
      <c r="D300" s="17">
        <f>COUNT('Raw Data'!E784)</f>
        <v>1</v>
      </c>
      <c r="E300" s="17">
        <f t="array" ref="E300">SUM(IF((NOT('Raw Data'!F784 = "") * 1) + (NOT('Raw Data'!G784 = "") * 1) &gt; 0, 1, 0))</f>
        <v>1</v>
      </c>
      <c r="F300" s="17">
        <f t="array" ref="F300">SUM(IF((NOT('Raw Data'!F784 = "") * 1) + (NOT('Raw Data'!G784 = "") * 1) &gt; 1, 1, 0))</f>
        <v>1</v>
      </c>
      <c r="G300" s="17">
        <f>COUNT('Raw Data'!H784)</f>
        <v>1</v>
      </c>
      <c r="H300" s="17">
        <f>COUNT('Raw Data'!I784)</f>
        <v>1</v>
      </c>
      <c r="I300" s="17">
        <f>COUNT('Raw Data'!J784)</f>
        <v>1</v>
      </c>
      <c r="J300" s="2"/>
      <c r="K300" s="17"/>
      <c r="L300" s="17">
        <f>COUNT('Raw Data'!B784)</f>
        <v>1</v>
      </c>
      <c r="M300" s="18">
        <f>SUM('Raw Data'!B784) + (COUNT('Raw Data'!B784) * $O$1)</f>
        <v>0.02598035932</v>
      </c>
      <c r="N300" s="19" t="str">
        <f>CONCAT(CONCAT(SUM('Raw Data'!M784), "/"), SUM('Raw Data'!N784))</f>
        <v>8/18</v>
      </c>
      <c r="O300" s="1" t="str">
        <f>CONCAT(CONCAT(SUM('Raw Data'!R784), "/"), SUM('Raw Data'!S784))</f>
        <v>2/8</v>
      </c>
      <c r="P300" s="1"/>
    </row>
    <row r="301">
      <c r="A301" s="16" t="s">
        <v>27</v>
      </c>
      <c r="B301" s="4">
        <f>IFERROR(AVERAGE('Raw Data'!C784), "N/A")</f>
        <v>0.00525462963</v>
      </c>
      <c r="C301" s="4">
        <f>IFERROR(AVERAGE('Raw Data'!D784), "N/A")</f>
        <v>0.01071759259</v>
      </c>
      <c r="D301" s="4">
        <f>IFERROR(AVERAGE('Raw Data'!E784), "N/A")</f>
        <v>0.01157407407</v>
      </c>
      <c r="E301" s="4">
        <f t="array" ref="E301">IFERROR(AVERAGE(IF(ISNUMBER('Raw Data'!F784) + ISNUMBER('Raw Data'!G784),IF((('Raw Data'!F784 &lt; 'Raw Data'!G784) * NOT('Raw Data'!F784 = "")) + (NOT('Raw Data'!F784 = "") * ('Raw Data'!G784="")), 'Raw Data'!F784, IF(('Raw Data'!G784 &lt; 'Raw Data'!F784) * NOT('Raw Data'!G784 = "") + (NOT('Raw Data'!G784 = "") * ('Raw Data'!F784="")), 'Raw Data'!G784, "")), "")), "N/A")</f>
        <v>0.01226851852</v>
      </c>
      <c r="F301" s="4">
        <f t="array" ref="F301">IFERROR(AVERAGE(IF(ISNUMBER('Raw Data'!F784) + ISNUMBER('Raw Data'!G784),IF((('Raw Data'!F784 &lt; 'Raw Data'!G784) * NOT('Raw Data'!F784 = "")) + (NOT('Raw Data'!F784 = "") * ('Raw Data'!G784="")), 'Raw Data'!G784, IF(('Raw Data'!G784 &lt; 'Raw Data'!F784) * NOT('Raw Data'!G784 = "") + (NOT('Raw Data'!G784 = "") * ('Raw Data'!F784="")), 'Raw Data'!F784, "")), "")), "N/A")</f>
        <v>0.01560185185</v>
      </c>
      <c r="G301" s="4">
        <f>IFERROR(AVERAGE('Raw Data'!H784), "N/A")</f>
        <v>0.01741898148</v>
      </c>
      <c r="H301" s="4">
        <f>IFERROR(AVERAGE('Raw Data'!I784), "N/A")</f>
        <v>0.01952546296</v>
      </c>
      <c r="I301" s="4">
        <f>IFERROR(AVERAGE('Raw Data'!J784), "N/A")</f>
        <v>0.02185185185</v>
      </c>
      <c r="J301" s="2"/>
      <c r="K301" s="4"/>
      <c r="L301" s="4">
        <f>AVERAGE('Raw Data'!B784)</f>
        <v>0.0256712963</v>
      </c>
      <c r="M301" s="20"/>
      <c r="N301" s="21">
        <f> SUM('Raw Data'!M784)/ SUM('Raw Data'!N784)</f>
        <v>0.4444444444</v>
      </c>
      <c r="O301" s="22">
        <f> SUM('Raw Data'!R784)/ SUM('Raw Data'!S784)</f>
        <v>0.25</v>
      </c>
      <c r="P301" s="22"/>
    </row>
    <row r="302">
      <c r="A302" s="47" t="s">
        <v>42</v>
      </c>
      <c r="B302" s="30"/>
      <c r="C302" s="30"/>
      <c r="D302" s="30"/>
      <c r="E302" s="30"/>
      <c r="F302" s="30"/>
      <c r="G302" s="30"/>
      <c r="H302" s="30"/>
      <c r="I302" s="30"/>
      <c r="J302" s="2"/>
      <c r="K302" s="13"/>
      <c r="L302" s="30"/>
      <c r="M302" s="30"/>
      <c r="N302" s="30"/>
      <c r="O302" s="30"/>
      <c r="P302" s="30"/>
    </row>
    <row r="303">
      <c r="A303" s="12">
        <f>MIN('Raw Data'!A786:A791)</f>
        <v>44613.44359</v>
      </c>
      <c r="B303" s="30" t="s">
        <v>14</v>
      </c>
      <c r="C303" s="30" t="s">
        <v>15</v>
      </c>
      <c r="D303" s="30" t="s">
        <v>16</v>
      </c>
      <c r="E303" s="30" t="s">
        <v>17</v>
      </c>
      <c r="F303" s="30" t="s">
        <v>18</v>
      </c>
      <c r="G303" s="30" t="s">
        <v>19</v>
      </c>
      <c r="H303" s="30" t="s">
        <v>20</v>
      </c>
      <c r="I303" s="30" t="s">
        <v>21</v>
      </c>
      <c r="J303" s="2"/>
      <c r="K303" s="13"/>
      <c r="L303" s="30" t="s">
        <v>22</v>
      </c>
      <c r="M303" s="38" t="s">
        <v>23</v>
      </c>
      <c r="N303" s="45" t="s">
        <v>24</v>
      </c>
      <c r="O303" s="30" t="s">
        <v>25</v>
      </c>
      <c r="P303" s="30"/>
    </row>
    <row r="304">
      <c r="A304" s="46" t="s">
        <v>26</v>
      </c>
      <c r="B304" s="17">
        <f>COUNT('Raw Data'!C786:C791)</f>
        <v>5</v>
      </c>
      <c r="C304" s="17">
        <f>COUNT('Raw Data'!D786:D791)</f>
        <v>5</v>
      </c>
      <c r="D304" s="17">
        <f>COUNT('Raw Data'!E786:E791)</f>
        <v>5</v>
      </c>
      <c r="E304" s="17">
        <f t="array" ref="E304">SUM(IF((NOT('Raw Data'!F786:F791 = "") * 1) + (NOT('Raw Data'!G786:G791 = "") * 1) &gt; 0, 1, 0))</f>
        <v>5</v>
      </c>
      <c r="F304" s="17">
        <f t="array" ref="F304">SUM(IF((NOT('Raw Data'!F786:F791 = "") * 1) + (NOT('Raw Data'!G786:G791 = "") * 1) &gt; 1, 1, 0))</f>
        <v>5</v>
      </c>
      <c r="G304" s="17">
        <f>COUNT('Raw Data'!H786:H791)</f>
        <v>5</v>
      </c>
      <c r="H304" s="17">
        <f>COUNT('Raw Data'!I786:I791)</f>
        <v>5</v>
      </c>
      <c r="I304" s="17">
        <f>COUNT('Raw Data'!J786:J791)</f>
        <v>5</v>
      </c>
      <c r="J304" s="2"/>
      <c r="K304" s="17"/>
      <c r="L304" s="17">
        <f>COUNT('Raw Data'!B786:B791)</f>
        <v>5</v>
      </c>
      <c r="M304" s="18">
        <f>SUM('Raw Data'!B786:B791) + (COUNT('Raw Data'!B786:B791) * $O$1)</f>
        <v>0.09523744474</v>
      </c>
      <c r="N304" s="19" t="str">
        <f>CONCAT(CONCAT(SUM('Raw Data'!M786:M791), "/"), SUM('Raw Data'!N786:N791))</f>
        <v>38/88</v>
      </c>
      <c r="O304" s="1" t="str">
        <f>CONCAT(CONCAT(SUM('Raw Data'!R786:R791), "/"), SUM('Raw Data'!S786:S791))</f>
        <v>8/56</v>
      </c>
      <c r="P304" s="1"/>
    </row>
    <row r="305">
      <c r="A305" s="46" t="s">
        <v>27</v>
      </c>
      <c r="B305" s="4">
        <f>IFERROR(AVERAGE('Raw Data'!C786:C791), "N/A")</f>
        <v>0.0003217592593</v>
      </c>
      <c r="C305" s="4">
        <f>IFERROR(AVERAGE('Raw Data'!D786:D791), "N/A")</f>
        <v>0.002365740741</v>
      </c>
      <c r="D305" s="4">
        <f>IFERROR(AVERAGE('Raw Data'!E786:E791), "N/A")</f>
        <v>0.003800925926</v>
      </c>
      <c r="E305" s="4">
        <f t="array" ref="E305">IFERROR(AVERAGE(IF(ISNUMBER('Raw Data'!F786:F791) + ISNUMBER('Raw Data'!G786:G791),IF((('Raw Data'!F786:F791 &lt; 'Raw Data'!G786:G791) * NOT('Raw Data'!F786:F791 = "")) + (NOT('Raw Data'!F786:F791 = "") * ('Raw Data'!G786:G791="")), 'Raw Data'!F786:F791, IF(('Raw Data'!G786:G791 &lt; 'Raw Data'!F786:F791) * NOT('Raw Data'!G786:G791 = "") + (NOT('Raw Data'!G786:G791 = "") * ('Raw Data'!F786:F791="")), 'Raw Data'!G786:G791, "")), "")), "N/A")</f>
        <v>0.005407407407</v>
      </c>
      <c r="F305" s="4">
        <f t="array" ref="F305">IFERROR(AVERAGE(IF(ISNUMBER('Raw Data'!F786:F791) + ISNUMBER('Raw Data'!G786:G791),IF((('Raw Data'!F786:F791 &lt; 'Raw Data'!G786:G791) * NOT('Raw Data'!F786:F791 = "")) + (NOT('Raw Data'!F786:F791 = "") * ('Raw Data'!G786:G791="")), 'Raw Data'!G786:G791, IF(('Raw Data'!G786:G791 &lt; 'Raw Data'!F786:F791) * NOT('Raw Data'!G786:G791 = "") + (NOT('Raw Data'!G786:G791 = "") * ('Raw Data'!F786:F791="")), 'Raw Data'!F786:F791, "")), "")), "N/A")</f>
        <v>0.01135185185</v>
      </c>
      <c r="G305" s="4">
        <f>IFERROR(AVERAGE('Raw Data'!H786:H791), "N/A")</f>
        <v>0.01352083333</v>
      </c>
      <c r="H305" s="4">
        <f>IFERROR(AVERAGE('Raw Data'!I786:I791), "N/A")</f>
        <v>0.01662268519</v>
      </c>
      <c r="I305" s="4">
        <f>IFERROR(AVERAGE('Raw Data'!J786:J791), "N/A")</f>
        <v>0.01744675926</v>
      </c>
      <c r="J305" s="2"/>
      <c r="K305" s="4"/>
      <c r="L305" s="4">
        <f>AVERAGE('Raw Data'!B786:B791)</f>
        <v>0.01873842593</v>
      </c>
      <c r="M305" s="20"/>
      <c r="N305" s="21">
        <f> SUM('Raw Data'!M786:M791)/ SUM('Raw Data'!N786:N791)</f>
        <v>0.4318181818</v>
      </c>
      <c r="O305" s="22">
        <f> SUM('Raw Data'!R786:R791)/ SUM('Raw Data'!S786:S791)</f>
        <v>0.1428571429</v>
      </c>
      <c r="P305" s="22"/>
    </row>
    <row r="306">
      <c r="A306" s="47" t="s">
        <v>42</v>
      </c>
      <c r="B306" s="30"/>
      <c r="C306" s="30"/>
      <c r="D306" s="30"/>
      <c r="E306" s="30"/>
      <c r="F306" s="30"/>
      <c r="G306" s="30"/>
      <c r="H306" s="30"/>
      <c r="I306" s="30"/>
      <c r="J306" s="2"/>
      <c r="K306" s="13"/>
      <c r="L306" s="30"/>
      <c r="M306" s="30"/>
      <c r="N306" s="30"/>
      <c r="O306" s="30"/>
      <c r="P306" s="30"/>
    </row>
    <row r="307">
      <c r="A307" s="12">
        <f>MIN('Raw Data'!A793:A801)</f>
        <v>44609.01069</v>
      </c>
      <c r="B307" s="30" t="s">
        <v>14</v>
      </c>
      <c r="C307" s="30" t="s">
        <v>15</v>
      </c>
      <c r="D307" s="30" t="s">
        <v>16</v>
      </c>
      <c r="E307" s="30" t="s">
        <v>17</v>
      </c>
      <c r="F307" s="30" t="s">
        <v>18</v>
      </c>
      <c r="G307" s="30" t="s">
        <v>19</v>
      </c>
      <c r="H307" s="30" t="s">
        <v>20</v>
      </c>
      <c r="I307" s="30" t="s">
        <v>21</v>
      </c>
      <c r="J307" s="2"/>
      <c r="K307" s="13"/>
      <c r="L307" s="30" t="s">
        <v>22</v>
      </c>
      <c r="M307" s="38" t="s">
        <v>23</v>
      </c>
      <c r="N307" s="45" t="s">
        <v>24</v>
      </c>
      <c r="O307" s="30" t="s">
        <v>25</v>
      </c>
      <c r="P307" s="30"/>
    </row>
    <row r="308">
      <c r="A308" s="46" t="s">
        <v>26</v>
      </c>
      <c r="B308" s="17">
        <f>COUNT('Raw Data'!C793:C801)</f>
        <v>9</v>
      </c>
      <c r="C308" s="17">
        <f>COUNT('Raw Data'!D793:D801)</f>
        <v>9</v>
      </c>
      <c r="D308" s="17">
        <f>COUNT('Raw Data'!E793:E801)</f>
        <v>9</v>
      </c>
      <c r="E308" s="17">
        <f t="array" ref="E308">SUM(IF((NOT('Raw Data'!F793:F801 = "") * 1) + (NOT('Raw Data'!G793:G801 = "") * 1) &gt; 0, 1, 0))</f>
        <v>9</v>
      </c>
      <c r="F308" s="17">
        <f t="array" ref="F308">SUM(IF((NOT('Raw Data'!F793:F801 = "") * 1) + (NOT('Raw Data'!G793:G801 = "") * 1) &gt; 1, 1, 0))</f>
        <v>8</v>
      </c>
      <c r="G308" s="17">
        <f>COUNT('Raw Data'!H793:H801)</f>
        <v>9</v>
      </c>
      <c r="H308" s="17">
        <f>COUNT('Raw Data'!I793:I801)</f>
        <v>9</v>
      </c>
      <c r="I308" s="17">
        <f>COUNT('Raw Data'!J793:J801)</f>
        <v>9</v>
      </c>
      <c r="J308" s="2"/>
      <c r="K308" s="17"/>
      <c r="L308" s="17">
        <f>COUNT('Raw Data'!B793:B801)</f>
        <v>9</v>
      </c>
      <c r="M308" s="18">
        <f>SUM('Raw Data'!B793:B801) + (COUNT('Raw Data'!B793:B801) * $O$1)</f>
        <v>0.1828162894</v>
      </c>
      <c r="N308" s="19" t="str">
        <f>CONCAT(CONCAT(SUM('Raw Data'!M793:M801), "/"), SUM('Raw Data'!N793:N801))</f>
        <v>74/137</v>
      </c>
      <c r="O308" s="1" t="str">
        <f>CONCAT(CONCAT(SUM('Raw Data'!R793:R801), "/"), SUM('Raw Data'!S793:S801))</f>
        <v>10/104</v>
      </c>
      <c r="P308" s="1"/>
    </row>
    <row r="309">
      <c r="A309" s="46" t="s">
        <v>27</v>
      </c>
      <c r="B309" s="4">
        <f>IFERROR(AVERAGE('Raw Data'!C793:C801), "N/A")</f>
        <v>0.0002983539095</v>
      </c>
      <c r="C309" s="4">
        <f>IFERROR(AVERAGE('Raw Data'!D793:D801), "N/A")</f>
        <v>0.001902006173</v>
      </c>
      <c r="D309" s="4">
        <f>IFERROR(AVERAGE('Raw Data'!E793:E801), "N/A")</f>
        <v>0.003315329218</v>
      </c>
      <c r="E309" s="4">
        <f t="array" ref="E309">IFERROR(AVERAGE(IF(ISNUMBER('Raw Data'!F793:F801) + ISNUMBER('Raw Data'!G793:G801),IF((('Raw Data'!F793:F801 &lt; 'Raw Data'!G793:G801) * NOT('Raw Data'!F793:F801 = "")) + (NOT('Raw Data'!F793:F801 = "") * ('Raw Data'!G793:G801="")), 'Raw Data'!F793:F801, IF(('Raw Data'!G793:G801 &lt; 'Raw Data'!F793:F801) * NOT('Raw Data'!G793:G801 = "") + (NOT('Raw Data'!G793:G801 = "") * ('Raw Data'!F793:F801="")), 'Raw Data'!G793:G801, "")), "")), "N/A")</f>
        <v>0.004870113169</v>
      </c>
      <c r="F309" s="4">
        <f t="array" ref="F309">IFERROR(AVERAGE(IF(ISNUMBER('Raw Data'!F793:F801) + ISNUMBER('Raw Data'!G793:G801),IF((('Raw Data'!F793:F801 &lt; 'Raw Data'!G793:G801) * NOT('Raw Data'!F793:F801 = "")) + (NOT('Raw Data'!F793:F801 = "") * ('Raw Data'!G793:G801="")), 'Raw Data'!G793:G801, IF(('Raw Data'!G793:G801 &lt; 'Raw Data'!F793:F801) * NOT('Raw Data'!G793:G801 = "") + (NOT('Raw Data'!G793:G801 = "") * ('Raw Data'!F793:F801="")), 'Raw Data'!F793:F801, "")), "")), "N/A")</f>
        <v>0.01154369213</v>
      </c>
      <c r="G309" s="4">
        <f>IFERROR(AVERAGE('Raw Data'!H793:H801), "N/A")</f>
        <v>0.01367669753</v>
      </c>
      <c r="H309" s="4">
        <f>IFERROR(AVERAGE('Raw Data'!I793:I801), "N/A")</f>
        <v>0.01649819959</v>
      </c>
      <c r="I309" s="4">
        <f>IFERROR(AVERAGE('Raw Data'!J793:J801), "N/A")</f>
        <v>0.01748070988</v>
      </c>
      <c r="J309" s="2"/>
      <c r="K309" s="4"/>
      <c r="L309" s="4">
        <f>AVERAGE('Raw Data'!B793:B801)</f>
        <v>0.02000385802</v>
      </c>
      <c r="M309" s="20"/>
      <c r="N309" s="21">
        <f> SUM('Raw Data'!M793:M801)/ SUM('Raw Data'!N793:N801)</f>
        <v>0.5401459854</v>
      </c>
      <c r="O309" s="22">
        <f> SUM('Raw Data'!R793:R801)/ SUM('Raw Data'!S793:S801)</f>
        <v>0.09615384615</v>
      </c>
      <c r="P309" s="22"/>
    </row>
    <row r="310">
      <c r="A310" s="47" t="s">
        <v>42</v>
      </c>
      <c r="B310" s="30"/>
      <c r="C310" s="30"/>
      <c r="D310" s="30"/>
      <c r="E310" s="30"/>
      <c r="F310" s="30"/>
      <c r="G310" s="30"/>
      <c r="H310" s="30"/>
      <c r="I310" s="30"/>
      <c r="J310" s="2"/>
      <c r="K310" s="13"/>
      <c r="L310" s="30"/>
      <c r="M310" s="30"/>
      <c r="N310" s="30"/>
      <c r="O310" s="30"/>
      <c r="P310" s="30"/>
    </row>
    <row r="311">
      <c r="A311" s="12">
        <f>MIN('Raw Data'!A802:A813)</f>
        <v>44608.64963</v>
      </c>
      <c r="B311" s="30" t="s">
        <v>14</v>
      </c>
      <c r="C311" s="30" t="s">
        <v>15</v>
      </c>
      <c r="D311" s="30" t="s">
        <v>16</v>
      </c>
      <c r="E311" s="30" t="s">
        <v>17</v>
      </c>
      <c r="F311" s="30" t="s">
        <v>18</v>
      </c>
      <c r="G311" s="30" t="s">
        <v>19</v>
      </c>
      <c r="H311" s="30" t="s">
        <v>20</v>
      </c>
      <c r="I311" s="30" t="s">
        <v>21</v>
      </c>
      <c r="J311" s="2"/>
      <c r="K311" s="13"/>
      <c r="L311" s="30" t="s">
        <v>22</v>
      </c>
      <c r="M311" s="38" t="s">
        <v>23</v>
      </c>
      <c r="N311" s="45" t="s">
        <v>24</v>
      </c>
      <c r="O311" s="30" t="s">
        <v>25</v>
      </c>
      <c r="P311" s="30"/>
    </row>
    <row r="312">
      <c r="A312" s="46" t="s">
        <v>26</v>
      </c>
      <c r="B312" s="17">
        <f>COUNT('Raw Data'!C802:C813)</f>
        <v>12</v>
      </c>
      <c r="C312" s="17">
        <f>COUNT('Raw Data'!D802:D813)</f>
        <v>12</v>
      </c>
      <c r="D312" s="17">
        <f>COUNT('Raw Data'!E802:E813)</f>
        <v>12</v>
      </c>
      <c r="E312" s="17">
        <f t="array" ref="E312">SUM(IF((NOT('Raw Data'!F802:F813 = "") * 1) + (NOT('Raw Data'!G802:G813 = "") * 1) &gt; 0, 1, 0))</f>
        <v>12</v>
      </c>
      <c r="F312" s="17">
        <f t="array" ref="F312">SUM(IF((NOT('Raw Data'!F802:F813 = "") * 1) + (NOT('Raw Data'!G802:G813 = "") * 1) &gt; 1, 1, 0))</f>
        <v>10</v>
      </c>
      <c r="G312" s="17">
        <f>COUNT('Raw Data'!H802:H813)</f>
        <v>12</v>
      </c>
      <c r="H312" s="17">
        <f>COUNT('Raw Data'!I802:I813)</f>
        <v>12</v>
      </c>
      <c r="I312" s="17">
        <f>COUNT('Raw Data'!J802:J813)</f>
        <v>12</v>
      </c>
      <c r="J312" s="2"/>
      <c r="K312" s="17"/>
      <c r="L312" s="17">
        <f>COUNT('Raw Data'!B802:B813)</f>
        <v>11</v>
      </c>
      <c r="M312" s="18">
        <f>SUM('Raw Data'!B802:B813) + (COUNT('Raw Data'!B802:B813) * $O$1)</f>
        <v>0.2904251562</v>
      </c>
      <c r="N312" s="19" t="str">
        <f>CONCAT(CONCAT(SUM('Raw Data'!M802:M813), "/"), SUM('Raw Data'!N802:N813))</f>
        <v>110/203</v>
      </c>
      <c r="O312" s="1" t="str">
        <f>CONCAT(CONCAT(SUM('Raw Data'!R802:R813), "/"), SUM('Raw Data'!S802:S813))</f>
        <v>15/210</v>
      </c>
      <c r="P312" s="1"/>
    </row>
    <row r="313">
      <c r="A313" s="46" t="s">
        <v>27</v>
      </c>
      <c r="B313" s="4">
        <f>IFERROR(AVERAGE('Raw Data'!C802:C813), "N/A")</f>
        <v>0.0006828703704</v>
      </c>
      <c r="C313" s="4">
        <f>IFERROR(AVERAGE('Raw Data'!D802:D813), "N/A")</f>
        <v>0.002892554012</v>
      </c>
      <c r="D313" s="4">
        <f>IFERROR(AVERAGE('Raw Data'!E802:E813), "N/A")</f>
        <v>0.004066358025</v>
      </c>
      <c r="E313" s="4">
        <f t="array" ref="E313">IFERROR(AVERAGE(IF(ISNUMBER('Raw Data'!F802:F813) + ISNUMBER('Raw Data'!G802:G813),IF((('Raw Data'!F802:F813 &lt; 'Raw Data'!G802:G813) * NOT('Raw Data'!F802:F813 = "")) + (NOT('Raw Data'!F802:F813 = "") * ('Raw Data'!G802:G813="")), 'Raw Data'!F802:F813, IF(('Raw Data'!G802:G813 &lt; 'Raw Data'!F802:F813) * NOT('Raw Data'!G802:G813 = "") + (NOT('Raw Data'!G802:G813 = "") * ('Raw Data'!F802:F813="")), 'Raw Data'!G802:G813, "")), "")), "N/A")</f>
        <v>0.00552179784</v>
      </c>
      <c r="F313" s="4">
        <f t="array" ref="F313">IFERROR(AVERAGE(IF(ISNUMBER('Raw Data'!F802:F813) + ISNUMBER('Raw Data'!G802:G813),IF((('Raw Data'!F802:F813 &lt; 'Raw Data'!G802:G813) * NOT('Raw Data'!F802:F813 = "")) + (NOT('Raw Data'!F802:F813 = "") * ('Raw Data'!G802:G813="")), 'Raw Data'!G802:G813, IF(('Raw Data'!G802:G813 &lt; 'Raw Data'!F802:F813) * NOT('Raw Data'!G802:G813 = "") + (NOT('Raw Data'!G802:G813 = "") * ('Raw Data'!F802:F813="")), 'Raw Data'!F802:F813, "")), "")), "N/A")</f>
        <v>0.01443981481</v>
      </c>
      <c r="G313" s="4">
        <f>IFERROR(AVERAGE('Raw Data'!H802:H813), "N/A")</f>
        <v>0.01615933642</v>
      </c>
      <c r="H313" s="4">
        <f>IFERROR(AVERAGE('Raw Data'!I802:I813), "N/A")</f>
        <v>0.01811535494</v>
      </c>
      <c r="I313" s="4">
        <f>IFERROR(AVERAGE('Raw Data'!J802:J813), "N/A")</f>
        <v>0.02012635031</v>
      </c>
      <c r="J313" s="2"/>
      <c r="K313" s="4"/>
      <c r="L313" s="4">
        <f>AVERAGE('Raw Data'!B802:B813)</f>
        <v>0.02609322391</v>
      </c>
      <c r="M313" s="20"/>
      <c r="N313" s="21">
        <f> SUM('Raw Data'!M802:M813)/ SUM('Raw Data'!N802:N813)</f>
        <v>0.5418719212</v>
      </c>
      <c r="O313" s="22">
        <f> SUM('Raw Data'!R802:R813)/ SUM('Raw Data'!S802:S813)</f>
        <v>0.07142857143</v>
      </c>
      <c r="P313" s="22"/>
    </row>
    <row r="314">
      <c r="A314" s="47" t="s">
        <v>42</v>
      </c>
      <c r="B314" s="30"/>
      <c r="C314" s="30"/>
      <c r="D314" s="30"/>
      <c r="E314" s="30"/>
      <c r="F314" s="30"/>
      <c r="G314" s="30"/>
      <c r="H314" s="30"/>
      <c r="I314" s="30"/>
      <c r="J314" s="2"/>
      <c r="K314" s="13"/>
      <c r="L314" s="30"/>
      <c r="M314" s="30"/>
      <c r="N314" s="30"/>
      <c r="O314" s="30"/>
      <c r="P314" s="30"/>
    </row>
    <row r="315">
      <c r="A315" s="12">
        <f>MIN('Raw Data'!A814:A823)</f>
        <v>44605.811</v>
      </c>
      <c r="B315" s="30" t="s">
        <v>14</v>
      </c>
      <c r="C315" s="30" t="s">
        <v>15</v>
      </c>
      <c r="D315" s="30" t="s">
        <v>16</v>
      </c>
      <c r="E315" s="30" t="s">
        <v>17</v>
      </c>
      <c r="F315" s="30" t="s">
        <v>18</v>
      </c>
      <c r="G315" s="30" t="s">
        <v>19</v>
      </c>
      <c r="H315" s="30" t="s">
        <v>20</v>
      </c>
      <c r="I315" s="30" t="s">
        <v>21</v>
      </c>
      <c r="J315" s="2"/>
      <c r="K315" s="13"/>
      <c r="L315" s="30" t="s">
        <v>22</v>
      </c>
      <c r="M315" s="38" t="s">
        <v>23</v>
      </c>
      <c r="N315" s="45" t="s">
        <v>24</v>
      </c>
      <c r="O315" s="30" t="s">
        <v>25</v>
      </c>
      <c r="P315" s="30"/>
    </row>
    <row r="316">
      <c r="A316" s="46" t="s">
        <v>26</v>
      </c>
      <c r="B316" s="17">
        <f>COUNT('Raw Data'!C814:C823)</f>
        <v>10</v>
      </c>
      <c r="C316" s="17">
        <f>COUNT('Raw Data'!D814:D823)</f>
        <v>10</v>
      </c>
      <c r="D316" s="17">
        <f>COUNT('Raw Data'!E814:E823)</f>
        <v>10</v>
      </c>
      <c r="E316" s="17">
        <f t="array" ref="E316">SUM(IF((NOT('Raw Data'!F814:F823 = "") * 1) + (NOT('Raw Data'!G814:G823 = "") * 1) &gt; 0, 1, 0))</f>
        <v>10</v>
      </c>
      <c r="F316" s="17">
        <f t="array" ref="F316">SUM(IF((NOT('Raw Data'!F814:F823 = "") * 1) + (NOT('Raw Data'!G814:G823 = "") * 1) &gt; 1, 1, 0))</f>
        <v>10</v>
      </c>
      <c r="G316" s="17">
        <f>COUNT('Raw Data'!H814:H823)</f>
        <v>10</v>
      </c>
      <c r="H316" s="17">
        <f>COUNT('Raw Data'!I814:I823)</f>
        <v>10</v>
      </c>
      <c r="I316" s="17">
        <f>COUNT('Raw Data'!J814:J823)</f>
        <v>10</v>
      </c>
      <c r="J316" s="2"/>
      <c r="K316" s="17"/>
      <c r="L316" s="17">
        <f>COUNT('Raw Data'!B814:B823)</f>
        <v>10</v>
      </c>
      <c r="M316" s="18">
        <f>SUM('Raw Data'!B814:B823) + (COUNT('Raw Data'!B814:B823) * $O$1)</f>
        <v>0.1874656302</v>
      </c>
      <c r="N316" s="19" t="str">
        <f>CONCAT(CONCAT(SUM('Raw Data'!M814:M823), "/"), SUM('Raw Data'!N814:N823))</f>
        <v>84/144</v>
      </c>
      <c r="O316" s="1" t="str">
        <f>CONCAT(CONCAT(SUM('Raw Data'!R814:R823), "/"), SUM('Raw Data'!S814:S823))</f>
        <v>14/143</v>
      </c>
      <c r="P316" s="1"/>
    </row>
    <row r="317">
      <c r="A317" s="46" t="s">
        <v>27</v>
      </c>
      <c r="B317" s="4">
        <f>IFERROR(AVERAGE('Raw Data'!C814:C823), "N/A")</f>
        <v>0.000369212963</v>
      </c>
      <c r="C317" s="4">
        <f>IFERROR(AVERAGE('Raw Data'!D814:D823), "N/A")</f>
        <v>0.001864583333</v>
      </c>
      <c r="D317" s="4">
        <f>IFERROR(AVERAGE('Raw Data'!E814:E823), "N/A")</f>
        <v>0.003628472222</v>
      </c>
      <c r="E317" s="4">
        <f t="array" ref="E317">IFERROR(AVERAGE(IF(ISNUMBER('Raw Data'!F814:F823) + ISNUMBER('Raw Data'!G814:G823),IF((('Raw Data'!F814:F823 &lt; 'Raw Data'!G814:G823) * NOT('Raw Data'!F814:F823 = "")) + (NOT('Raw Data'!F814:F823 = "") * ('Raw Data'!G814:G823="")), 'Raw Data'!F814:F823, IF(('Raw Data'!G814:G823 &lt; 'Raw Data'!F814:F823) * NOT('Raw Data'!G814:G823 = "") + (NOT('Raw Data'!G814:G823 = "") * ('Raw Data'!F814:F823="")), 'Raw Data'!G814:G823, "")), "")), "N/A")</f>
        <v>0.005444444444</v>
      </c>
      <c r="F317" s="4">
        <f t="array" ref="F317">IFERROR(AVERAGE(IF(ISNUMBER('Raw Data'!F814:F823) + ISNUMBER('Raw Data'!G814:G823),IF((('Raw Data'!F814:F823 &lt; 'Raw Data'!G814:G823) * NOT('Raw Data'!F814:F823 = "")) + (NOT('Raw Data'!F814:F823 = "") * ('Raw Data'!G814:G823="")), 'Raw Data'!G814:G823, IF(('Raw Data'!G814:G823 &lt; 'Raw Data'!F814:F823) * NOT('Raw Data'!G814:G823 = "") + (NOT('Raw Data'!G814:G823 = "") * ('Raw Data'!F814:F823="")), 'Raw Data'!F814:F823, "")), "")), "N/A")</f>
        <v>0.01019560185</v>
      </c>
      <c r="G317" s="4">
        <f>IFERROR(AVERAGE('Raw Data'!H814:H823), "N/A")</f>
        <v>0.01253472222</v>
      </c>
      <c r="H317" s="4">
        <f>IFERROR(AVERAGE('Raw Data'!I814:I823), "N/A")</f>
        <v>0.01563310185</v>
      </c>
      <c r="I317" s="4">
        <f>IFERROR(AVERAGE('Raw Data'!J814:J823), "N/A")</f>
        <v>0.01690509259</v>
      </c>
      <c r="J317" s="2"/>
      <c r="K317" s="4"/>
      <c r="L317" s="4">
        <f>AVERAGE('Raw Data'!B814:B823)</f>
        <v>0.0184375</v>
      </c>
      <c r="M317" s="20"/>
      <c r="N317" s="21">
        <f> SUM('Raw Data'!M814:M823)/ SUM('Raw Data'!N814:N823)</f>
        <v>0.5833333333</v>
      </c>
      <c r="O317" s="22">
        <f> SUM('Raw Data'!R814:R823)/ SUM('Raw Data'!S814:S823)</f>
        <v>0.0979020979</v>
      </c>
      <c r="P317" s="22"/>
    </row>
    <row r="318">
      <c r="A318" s="47" t="s">
        <v>42</v>
      </c>
      <c r="B318" s="30"/>
      <c r="C318" s="30"/>
      <c r="D318" s="30"/>
      <c r="E318" s="30"/>
      <c r="F318" s="30"/>
      <c r="G318" s="30"/>
      <c r="H318" s="30"/>
      <c r="I318" s="30"/>
      <c r="J318" s="2"/>
      <c r="K318" s="13"/>
      <c r="L318" s="30"/>
      <c r="M318" s="30"/>
      <c r="N318" s="30"/>
      <c r="O318" s="30"/>
      <c r="P318" s="30"/>
    </row>
    <row r="319">
      <c r="A319" s="12">
        <f>MIN('Raw Data'!A824:A828)</f>
        <v>44601.84127</v>
      </c>
      <c r="B319" s="30" t="s">
        <v>14</v>
      </c>
      <c r="C319" s="30" t="s">
        <v>15</v>
      </c>
      <c r="D319" s="30" t="s">
        <v>16</v>
      </c>
      <c r="E319" s="30" t="s">
        <v>17</v>
      </c>
      <c r="F319" s="30" t="s">
        <v>18</v>
      </c>
      <c r="G319" s="30" t="s">
        <v>19</v>
      </c>
      <c r="H319" s="30" t="s">
        <v>20</v>
      </c>
      <c r="I319" s="30" t="s">
        <v>21</v>
      </c>
      <c r="J319" s="2"/>
      <c r="K319" s="13"/>
      <c r="L319" s="30" t="s">
        <v>22</v>
      </c>
      <c r="M319" s="38" t="s">
        <v>23</v>
      </c>
      <c r="N319" s="45" t="s">
        <v>24</v>
      </c>
      <c r="O319" s="30" t="s">
        <v>25</v>
      </c>
      <c r="P319" s="30"/>
    </row>
    <row r="320">
      <c r="A320" s="46" t="s">
        <v>26</v>
      </c>
      <c r="B320" s="17">
        <f>COUNT('Raw Data'!C824:C828)</f>
        <v>5</v>
      </c>
      <c r="C320" s="17">
        <f>COUNT('Raw Data'!D824:D828)</f>
        <v>5</v>
      </c>
      <c r="D320" s="17">
        <f>COUNT('Raw Data'!E824:E828)</f>
        <v>5</v>
      </c>
      <c r="E320" s="17">
        <f t="array" ref="E320">SUM(IF((NOT('Raw Data'!F824:F828 = "") * 1) + (NOT('Raw Data'!G824:G828 = "") * 1) &gt; 0, 1, 0))</f>
        <v>5</v>
      </c>
      <c r="F320" s="17">
        <f t="array" ref="F320">SUM(IF((NOT('Raw Data'!F824:F828 = "") * 1) + (NOT('Raw Data'!G824:G828 = "") * 1) &gt; 1, 1, 0))</f>
        <v>5</v>
      </c>
      <c r="G320" s="17">
        <f>COUNT('Raw Data'!H824:H828)</f>
        <v>5</v>
      </c>
      <c r="H320" s="17">
        <f>COUNT('Raw Data'!I824:I828)</f>
        <v>5</v>
      </c>
      <c r="I320" s="17">
        <f>COUNT('Raw Data'!J824:J828)</f>
        <v>5</v>
      </c>
      <c r="J320" s="2"/>
      <c r="K320" s="17"/>
      <c r="L320" s="17">
        <f>COUNT('Raw Data'!B824:B828)</f>
        <v>5</v>
      </c>
      <c r="M320" s="18">
        <f>SUM('Raw Data'!B824:B828) + (COUNT('Raw Data'!B824:B828) * $O$1)</f>
        <v>0.1138948522</v>
      </c>
      <c r="N320" s="19" t="str">
        <f>CONCAT(CONCAT(SUM('Raw Data'!M824:M828), "/"), SUM('Raw Data'!N824:N828))</f>
        <v>41/82</v>
      </c>
      <c r="O320" s="1" t="str">
        <f>CONCAT(CONCAT(SUM('Raw Data'!R824:R828), "/"), SUM('Raw Data'!S824:S828))</f>
        <v>11/66</v>
      </c>
      <c r="P320" s="1"/>
    </row>
    <row r="321">
      <c r="A321" s="46" t="s">
        <v>27</v>
      </c>
      <c r="B321" s="4">
        <f>IFERROR(AVERAGE('Raw Data'!C824:C828), "N/A")</f>
        <v>0.0002314814815</v>
      </c>
      <c r="C321" s="4">
        <f>IFERROR(AVERAGE('Raw Data'!D824:D828), "N/A")</f>
        <v>0.003078703704</v>
      </c>
      <c r="D321" s="4">
        <f>IFERROR(AVERAGE('Raw Data'!E824:E828), "N/A")</f>
        <v>0.00450462963</v>
      </c>
      <c r="E321" s="4">
        <f t="array" ref="E321">IFERROR(AVERAGE(IF(ISNUMBER('Raw Data'!F824:F828) + ISNUMBER('Raw Data'!G824:G828),IF((('Raw Data'!F824:F828 &lt; 'Raw Data'!G824:G828) * NOT('Raw Data'!F824:F828 = "")) + (NOT('Raw Data'!F824:F828 = "") * ('Raw Data'!G824:G828="")), 'Raw Data'!F824:F828, IF(('Raw Data'!G824:G828 &lt; 'Raw Data'!F824:F828) * NOT('Raw Data'!G824:G828 = "") + (NOT('Raw Data'!G824:G828 = "") * ('Raw Data'!F824:F828="")), 'Raw Data'!G824:G828, "")), "")), "N/A")</f>
        <v>0.00619212963</v>
      </c>
      <c r="F321" s="4">
        <f t="array" ref="F321">IFERROR(AVERAGE(IF(ISNUMBER('Raw Data'!F824:F828) + ISNUMBER('Raw Data'!G824:G828),IF((('Raw Data'!F824:F828 &lt; 'Raw Data'!G824:G828) * NOT('Raw Data'!F824:F828 = "")) + (NOT('Raw Data'!F824:F828 = "") * ('Raw Data'!G824:G828="")), 'Raw Data'!G824:G828, IF(('Raw Data'!G824:G828 &lt; 'Raw Data'!F824:F828) * NOT('Raw Data'!G824:G828 = "") + (NOT('Raw Data'!G824:G828 = "") * ('Raw Data'!F824:F828="")), 'Raw Data'!F824:F828, "")), "")), "N/A")</f>
        <v>0.01118981481</v>
      </c>
      <c r="G321" s="4">
        <f>IFERROR(AVERAGE('Raw Data'!H824:H828), "N/A")</f>
        <v>0.01305787037</v>
      </c>
      <c r="H321" s="4">
        <f>IFERROR(AVERAGE('Raw Data'!I824:I828), "N/A")</f>
        <v>0.01916666667</v>
      </c>
      <c r="I321" s="4">
        <f>IFERROR(AVERAGE('Raw Data'!J824:J828), "N/A")</f>
        <v>0.02027314815</v>
      </c>
      <c r="J321" s="2"/>
      <c r="K321" s="4"/>
      <c r="L321" s="4">
        <f>AVERAGE('Raw Data'!B824:B828)</f>
        <v>0.02246990741</v>
      </c>
      <c r="M321" s="20"/>
      <c r="N321" s="21">
        <f> SUM('Raw Data'!M824:M828)/ SUM('Raw Data'!N824:N828)</f>
        <v>0.5</v>
      </c>
      <c r="O321" s="22">
        <f> SUM('Raw Data'!R824:R828)/ SUM('Raw Data'!S824:S828)</f>
        <v>0.1666666667</v>
      </c>
      <c r="P321" s="22"/>
    </row>
    <row r="322">
      <c r="A322" s="47" t="s">
        <v>42</v>
      </c>
      <c r="B322" s="30"/>
      <c r="C322" s="30"/>
      <c r="D322" s="30"/>
      <c r="E322" s="30"/>
      <c r="F322" s="30"/>
      <c r="G322" s="30"/>
      <c r="H322" s="30"/>
      <c r="I322" s="30"/>
      <c r="J322" s="2"/>
      <c r="K322" s="13"/>
      <c r="L322" s="30"/>
      <c r="M322" s="30"/>
      <c r="N322" s="30"/>
      <c r="O322" s="30"/>
      <c r="P322" s="30"/>
    </row>
    <row r="323">
      <c r="A323" s="12">
        <f>MIN('Raw Data'!A829:A835)</f>
        <v>44599.1971</v>
      </c>
      <c r="B323" s="30" t="s">
        <v>14</v>
      </c>
      <c r="C323" s="30" t="s">
        <v>15</v>
      </c>
      <c r="D323" s="30" t="s">
        <v>16</v>
      </c>
      <c r="E323" s="30" t="s">
        <v>17</v>
      </c>
      <c r="F323" s="30" t="s">
        <v>18</v>
      </c>
      <c r="G323" s="30" t="s">
        <v>19</v>
      </c>
      <c r="H323" s="30" t="s">
        <v>20</v>
      </c>
      <c r="I323" s="30" t="s">
        <v>21</v>
      </c>
      <c r="J323" s="2"/>
      <c r="K323" s="13"/>
      <c r="L323" s="30" t="s">
        <v>22</v>
      </c>
      <c r="M323" s="38" t="s">
        <v>23</v>
      </c>
      <c r="N323" s="45" t="s">
        <v>24</v>
      </c>
      <c r="O323" s="30" t="s">
        <v>25</v>
      </c>
      <c r="P323" s="30"/>
    </row>
    <row r="324">
      <c r="A324" s="46" t="s">
        <v>26</v>
      </c>
      <c r="B324" s="17">
        <f>COUNT('Raw Data'!C829:C835)</f>
        <v>7</v>
      </c>
      <c r="C324" s="17">
        <f>COUNT('Raw Data'!D829:D835)</f>
        <v>7</v>
      </c>
      <c r="D324" s="17">
        <f>COUNT('Raw Data'!E829:E835)</f>
        <v>7</v>
      </c>
      <c r="E324" s="17">
        <f t="array" ref="E324">SUM(IF((NOT('Raw Data'!F829:F835 = "") * 1) + (NOT('Raw Data'!G829:G835 = "") * 1) &gt; 0, 1, 0))</f>
        <v>7</v>
      </c>
      <c r="F324" s="17">
        <f t="array" ref="F324">SUM(IF((NOT('Raw Data'!F829:F835 = "") * 1) + (NOT('Raw Data'!G829:G835 = "") * 1) &gt; 1, 1, 0))</f>
        <v>6</v>
      </c>
      <c r="G324" s="17">
        <f>COUNT('Raw Data'!H829:H835)</f>
        <v>7</v>
      </c>
      <c r="H324" s="17">
        <f>COUNT('Raw Data'!I829:I835)</f>
        <v>7</v>
      </c>
      <c r="I324" s="17">
        <f>COUNT('Raw Data'!J829:J835)</f>
        <v>7</v>
      </c>
      <c r="J324" s="2"/>
      <c r="K324" s="17"/>
      <c r="L324" s="17">
        <f>COUNT('Raw Data'!B829:B835)</f>
        <v>7</v>
      </c>
      <c r="M324" s="18">
        <f>SUM('Raw Data'!B829:B835) + (COUNT('Raw Data'!B829:B835) * $O$1)</f>
        <v>0.1426264041</v>
      </c>
      <c r="N324" s="19" t="str">
        <f>CONCAT(CONCAT(SUM('Raw Data'!M829:M835), "/"), SUM('Raw Data'!N829:N835))</f>
        <v>60/106</v>
      </c>
      <c r="O324" s="1" t="str">
        <f>CONCAT(CONCAT(SUM('Raw Data'!R829:R835), "/"), SUM('Raw Data'!S829:S835))</f>
        <v>13/160</v>
      </c>
      <c r="P324" s="1"/>
    </row>
    <row r="325">
      <c r="A325" s="46" t="s">
        <v>27</v>
      </c>
      <c r="B325" s="4">
        <f>IFERROR(AVERAGE('Raw Data'!C829:C835), "N/A")</f>
        <v>0.000355489418</v>
      </c>
      <c r="C325" s="4">
        <f>IFERROR(AVERAGE('Raw Data'!D829:D835), "N/A")</f>
        <v>0.002347883598</v>
      </c>
      <c r="D325" s="4">
        <f>IFERROR(AVERAGE('Raw Data'!E829:E835), "N/A")</f>
        <v>0.003470568783</v>
      </c>
      <c r="E325" s="4">
        <f t="array" ref="E325">IFERROR(AVERAGE(IF(ISNUMBER('Raw Data'!F829:F835) + ISNUMBER('Raw Data'!G829:G835),IF((('Raw Data'!F829:F835 &lt; 'Raw Data'!G829:G835) * NOT('Raw Data'!F829:F835 = "")) + (NOT('Raw Data'!F829:F835 = "") * ('Raw Data'!G829:G835="")), 'Raw Data'!F829:F835, IF(('Raw Data'!G829:G835 &lt; 'Raw Data'!F829:F835) * NOT('Raw Data'!G829:G835 = "") + (NOT('Raw Data'!G829:G835 = "") * ('Raw Data'!F829:F835="")), 'Raw Data'!G829:G835, "")), "")), "N/A")</f>
        <v>0.005519179894</v>
      </c>
      <c r="F325" s="4">
        <f t="array" ref="F325">IFERROR(AVERAGE(IF(ISNUMBER('Raw Data'!F829:F835) + ISNUMBER('Raw Data'!G829:G835),IF((('Raw Data'!F829:F835 &lt; 'Raw Data'!G829:G835) * NOT('Raw Data'!F829:F835 = "")) + (NOT('Raw Data'!F829:F835 = "") * ('Raw Data'!G829:G835="")), 'Raw Data'!G829:G835, IF(('Raw Data'!G829:G835 &lt; 'Raw Data'!F829:F835) * NOT('Raw Data'!G829:G835 = "") + (NOT('Raw Data'!G829:G835 = "") * ('Raw Data'!F829:F835="")), 'Raw Data'!F829:F835, "")), "")), "N/A")</f>
        <v>0.01027777778</v>
      </c>
      <c r="G325" s="4">
        <f>IFERROR(AVERAGE('Raw Data'!H829:H835), "N/A")</f>
        <v>0.01307539683</v>
      </c>
      <c r="H325" s="4">
        <f>IFERROR(AVERAGE('Raw Data'!I829:I835), "N/A")</f>
        <v>0.01636243386</v>
      </c>
      <c r="I325" s="4">
        <f>IFERROR(AVERAGE('Raw Data'!J829:J835), "N/A")</f>
        <v>0.01830853175</v>
      </c>
      <c r="J325" s="2"/>
      <c r="K325" s="4"/>
      <c r="L325" s="4">
        <f>AVERAGE('Raw Data'!B829:B835)</f>
        <v>0.02006613757</v>
      </c>
      <c r="M325" s="20"/>
      <c r="N325" s="21">
        <f> SUM('Raw Data'!M829:M835)/ SUM('Raw Data'!N829:N835)</f>
        <v>0.5660377358</v>
      </c>
      <c r="O325" s="22">
        <f> SUM('Raw Data'!R829:R835)/ SUM('Raw Data'!S829:S835)</f>
        <v>0.08125</v>
      </c>
      <c r="P325" s="22"/>
    </row>
    <row r="326">
      <c r="A326" s="47" t="s">
        <v>42</v>
      </c>
      <c r="B326" s="13"/>
      <c r="C326" s="13"/>
      <c r="D326" s="13"/>
      <c r="E326" s="13"/>
      <c r="F326" s="13"/>
      <c r="G326" s="13"/>
      <c r="H326" s="13"/>
      <c r="I326" s="13"/>
      <c r="J326" s="2"/>
      <c r="K326" s="13"/>
      <c r="L326" s="13"/>
      <c r="M326" s="13"/>
      <c r="N326" s="13"/>
      <c r="O326" s="13"/>
      <c r="P326" s="13"/>
    </row>
    <row r="327">
      <c r="A327" s="12">
        <f>MIN('Raw Data'!A838)</f>
        <v>44599.0288</v>
      </c>
      <c r="B327" s="13" t="s">
        <v>14</v>
      </c>
      <c r="C327" s="13" t="s">
        <v>15</v>
      </c>
      <c r="D327" s="13" t="s">
        <v>16</v>
      </c>
      <c r="E327" s="13" t="s">
        <v>17</v>
      </c>
      <c r="F327" s="13" t="s">
        <v>18</v>
      </c>
      <c r="G327" s="13" t="s">
        <v>19</v>
      </c>
      <c r="H327" s="13" t="s">
        <v>20</v>
      </c>
      <c r="I327" s="13" t="s">
        <v>21</v>
      </c>
      <c r="J327" s="2"/>
      <c r="K327" s="13"/>
      <c r="L327" s="13" t="s">
        <v>22</v>
      </c>
      <c r="M327" s="14" t="s">
        <v>23</v>
      </c>
      <c r="N327" s="15" t="s">
        <v>24</v>
      </c>
      <c r="O327" s="13" t="s">
        <v>25</v>
      </c>
      <c r="P327" s="13"/>
    </row>
    <row r="328">
      <c r="A328" s="16" t="s">
        <v>26</v>
      </c>
      <c r="B328" s="17">
        <f>COUNT('Raw Data'!C838)</f>
        <v>1</v>
      </c>
      <c r="C328" s="17">
        <f>COUNT('Raw Data'!D838)</f>
        <v>1</v>
      </c>
      <c r="D328" s="17">
        <f>COUNT('Raw Data'!E838)</f>
        <v>1</v>
      </c>
      <c r="E328" s="17">
        <f t="array" ref="E328">SUM(IF((NOT('Raw Data'!F838 = "") * 1) + (NOT('Raw Data'!G838 = "") * 1) &gt; 0, 1, 0))</f>
        <v>1</v>
      </c>
      <c r="F328" s="17">
        <f t="array" ref="F328">SUM(IF((NOT('Raw Data'!F838 = "") * 1) + (NOT('Raw Data'!G838 = "") * 1) &gt; 1, 1, 0))</f>
        <v>1</v>
      </c>
      <c r="G328" s="17">
        <f>COUNT('Raw Data'!H838)</f>
        <v>1</v>
      </c>
      <c r="H328" s="17">
        <f>COUNT('Raw Data'!I838)</f>
        <v>1</v>
      </c>
      <c r="I328" s="17">
        <f>COUNT('Raw Data'!J838)</f>
        <v>1</v>
      </c>
      <c r="J328" s="2"/>
      <c r="K328" s="17"/>
      <c r="L328" s="17">
        <f>COUNT('Raw Data'!B838)</f>
        <v>1</v>
      </c>
      <c r="M328" s="18">
        <f>SUM('Raw Data'!B838) + (COUNT('Raw Data'!B838) * $O$1)</f>
        <v>0.01432526673</v>
      </c>
      <c r="N328" s="19" t="str">
        <f>CONCAT(CONCAT(SUM('Raw Data'!M838), "/"), SUM('Raw Data'!N838))</f>
        <v>9/13</v>
      </c>
      <c r="O328" s="1" t="str">
        <f>CONCAT(CONCAT(SUM('Raw Data'!R838), "/"), SUM('Raw Data'!S838))</f>
        <v>1/4</v>
      </c>
      <c r="P328" s="1"/>
    </row>
    <row r="329">
      <c r="A329" s="16" t="s">
        <v>27</v>
      </c>
      <c r="B329" s="4">
        <f>IFERROR(AVERAGE('Raw Data'!C838), "N/A")</f>
        <v>0.00005787037037</v>
      </c>
      <c r="C329" s="4">
        <f>IFERROR(AVERAGE('Raw Data'!D838), "N/A")</f>
        <v>0.001458333333</v>
      </c>
      <c r="D329" s="4">
        <f>IFERROR(AVERAGE('Raw Data'!E838), "N/A")</f>
        <v>0.00181712963</v>
      </c>
      <c r="E329" s="4">
        <f t="array" ref="E329">IFERROR(AVERAGE(IF(ISNUMBER('Raw Data'!F838) + ISNUMBER('Raw Data'!G838),IF((('Raw Data'!F838 &lt; 'Raw Data'!G838) * NOT('Raw Data'!F838 = "")) + (NOT('Raw Data'!F838 = "") * ('Raw Data'!G838="")), 'Raw Data'!F838, IF(('Raw Data'!G838 &lt; 'Raw Data'!F838) * NOT('Raw Data'!G838 = "") + (NOT('Raw Data'!G838 = "") * ('Raw Data'!F838="")), 'Raw Data'!G838, "")), "")), "N/A")</f>
        <v>0.002789351852</v>
      </c>
      <c r="F329" s="4">
        <f t="array" ref="F329">IFERROR(AVERAGE(IF(ISNUMBER('Raw Data'!F838) + ISNUMBER('Raw Data'!G838),IF((('Raw Data'!F838 &lt; 'Raw Data'!G838) * NOT('Raw Data'!F838 = "")) + (NOT('Raw Data'!F838 = "") * ('Raw Data'!G838="")), 'Raw Data'!G838, IF(('Raw Data'!G838 &lt; 'Raw Data'!F838) * NOT('Raw Data'!G838 = "") + (NOT('Raw Data'!G838 = "") * ('Raw Data'!F838="")), 'Raw Data'!F838, "")), "")), "N/A")</f>
        <v>0.007395833333</v>
      </c>
      <c r="G329" s="4">
        <f>IFERROR(AVERAGE('Raw Data'!H838), "N/A")</f>
        <v>0.009131944444</v>
      </c>
      <c r="H329" s="4">
        <f>IFERROR(AVERAGE('Raw Data'!I838), "N/A")</f>
        <v>0.01076388889</v>
      </c>
      <c r="I329" s="4">
        <f>IFERROR(AVERAGE('Raw Data'!J838), "N/A")</f>
        <v>0.01144675926</v>
      </c>
      <c r="J329" s="2"/>
      <c r="K329" s="4"/>
      <c r="L329" s="4">
        <f>AVERAGE('Raw Data'!B838)</f>
        <v>0.0140162037</v>
      </c>
      <c r="M329" s="20"/>
      <c r="N329" s="21">
        <f> SUM('Raw Data'!M838)/ SUM('Raw Data'!N838)</f>
        <v>0.6923076923</v>
      </c>
      <c r="O329" s="22">
        <f> SUM('Raw Data'!R838)/ SUM('Raw Data'!S838)</f>
        <v>0.25</v>
      </c>
      <c r="P329" s="22"/>
    </row>
    <row r="330">
      <c r="A330" s="47" t="s">
        <v>42</v>
      </c>
      <c r="B330" s="30"/>
      <c r="C330" s="30"/>
      <c r="D330" s="30"/>
      <c r="E330" s="30"/>
      <c r="F330" s="30"/>
      <c r="G330" s="30"/>
      <c r="H330" s="30"/>
      <c r="I330" s="30"/>
      <c r="J330" s="2"/>
      <c r="K330" s="13"/>
      <c r="L330" s="30"/>
      <c r="M330" s="30"/>
      <c r="N330" s="30"/>
      <c r="O330" s="30"/>
      <c r="P330" s="30"/>
    </row>
    <row r="331">
      <c r="A331" s="12">
        <f>MIN('Raw Data'!A839:A840)</f>
        <v>44598.99154</v>
      </c>
      <c r="B331" s="30" t="s">
        <v>14</v>
      </c>
      <c r="C331" s="30" t="s">
        <v>15</v>
      </c>
      <c r="D331" s="30" t="s">
        <v>16</v>
      </c>
      <c r="E331" s="30" t="s">
        <v>17</v>
      </c>
      <c r="F331" s="30" t="s">
        <v>18</v>
      </c>
      <c r="G331" s="30" t="s">
        <v>19</v>
      </c>
      <c r="H331" s="30" t="s">
        <v>20</v>
      </c>
      <c r="I331" s="30" t="s">
        <v>21</v>
      </c>
      <c r="J331" s="2"/>
      <c r="K331" s="13"/>
      <c r="L331" s="30" t="s">
        <v>22</v>
      </c>
      <c r="M331" s="38" t="s">
        <v>23</v>
      </c>
      <c r="N331" s="45" t="s">
        <v>24</v>
      </c>
      <c r="O331" s="30" t="s">
        <v>25</v>
      </c>
      <c r="P331" s="30"/>
    </row>
    <row r="332">
      <c r="A332" s="46" t="s">
        <v>26</v>
      </c>
      <c r="B332" s="17">
        <f>COUNT('Raw Data'!C839:C840)</f>
        <v>2</v>
      </c>
      <c r="C332" s="17">
        <f>COUNT('Raw Data'!D839:D840)</f>
        <v>2</v>
      </c>
      <c r="D332" s="17">
        <f>COUNT('Raw Data'!E839:E840)</f>
        <v>2</v>
      </c>
      <c r="E332" s="17">
        <f t="array" ref="E332">SUM(IF((NOT('Raw Data'!F839:F840 = "") * 1) + (NOT('Raw Data'!G839:G840 = "") * 1) &gt; 0, 1, 0))</f>
        <v>2</v>
      </c>
      <c r="F332" s="17">
        <f t="array" ref="F332">SUM(IF((NOT('Raw Data'!F839:F840 = "") * 1) + (NOT('Raw Data'!G839:G840 = "") * 1) &gt; 1, 1, 0))</f>
        <v>2</v>
      </c>
      <c r="G332" s="17">
        <f>COUNT('Raw Data'!H839:H840)</f>
        <v>2</v>
      </c>
      <c r="H332" s="17">
        <f>COUNT('Raw Data'!I839:I840)</f>
        <v>2</v>
      </c>
      <c r="I332" s="17">
        <f>COUNT('Raw Data'!J839:J840)</f>
        <v>2</v>
      </c>
      <c r="J332" s="2"/>
      <c r="K332" s="17"/>
      <c r="L332" s="17">
        <f>COUNT('Raw Data'!B839:B840)</f>
        <v>2</v>
      </c>
      <c r="M332" s="18">
        <f>SUM('Raw Data'!B839:B840) + (COUNT('Raw Data'!B839:B840) * $O$1)</f>
        <v>0.05348849642</v>
      </c>
      <c r="N332" s="19" t="str">
        <f>CONCAT(CONCAT(SUM('Raw Data'!M839:M840), "/"), SUM('Raw Data'!N839:N840))</f>
        <v>26/71</v>
      </c>
      <c r="O332" s="1" t="str">
        <f>CONCAT(CONCAT(SUM('Raw Data'!R839:R840), "/"), SUM('Raw Data'!S839:S840))</f>
        <v>2/22</v>
      </c>
      <c r="P332" s="1"/>
    </row>
    <row r="333">
      <c r="A333" s="46" t="s">
        <v>27</v>
      </c>
      <c r="B333" s="4">
        <f>IFERROR(AVERAGE('Raw Data'!C839:C840), "N/A")</f>
        <v>0.0009953703704</v>
      </c>
      <c r="C333" s="4">
        <f>IFERROR(AVERAGE('Raw Data'!D839:D840), "N/A")</f>
        <v>0.009982638889</v>
      </c>
      <c r="D333" s="4">
        <f>IFERROR(AVERAGE('Raw Data'!E839:E840), "N/A")</f>
        <v>0.004050925926</v>
      </c>
      <c r="E333" s="4">
        <f t="array" ref="E333">IFERROR(AVERAGE(IF(ISNUMBER('Raw Data'!F839:F840) + ISNUMBER('Raw Data'!G839:G840),IF((('Raw Data'!F839:F840 &lt; 'Raw Data'!G839:G840) * NOT('Raw Data'!F839:F840 = "")) + (NOT('Raw Data'!F839:F840 = "") * ('Raw Data'!G839:G840="")), 'Raw Data'!F839:F840, IF(('Raw Data'!G839:G840 &lt; 'Raw Data'!F839:F840) * NOT('Raw Data'!G839:G840 = "") + (NOT('Raw Data'!G839:G840 = "") * ('Raw Data'!F839:F840="")), 'Raw Data'!G839:G840, "")), "")), "N/A")</f>
        <v>0.006487268519</v>
      </c>
      <c r="F333" s="4">
        <f t="array" ref="F333">IFERROR(AVERAGE(IF(ISNUMBER('Raw Data'!F839:F840) + ISNUMBER('Raw Data'!G839:G840),IF((('Raw Data'!F839:F840 &lt; 'Raw Data'!G839:G840) * NOT('Raw Data'!F839:F840 = "")) + (NOT('Raw Data'!F839:F840 = "") * ('Raw Data'!G839:G840="")), 'Raw Data'!G839:G840, IF(('Raw Data'!G839:G840 &lt; 'Raw Data'!F839:F840) * NOT('Raw Data'!G839:G840 = "") + (NOT('Raw Data'!G839:G840 = "") * ('Raw Data'!F839:F840="")), 'Raw Data'!F839:F840, "")), "")), "N/A")</f>
        <v>0.00849537037</v>
      </c>
      <c r="G333" s="4">
        <f>IFERROR(AVERAGE('Raw Data'!H839:H840), "N/A")</f>
        <v>0.01148148148</v>
      </c>
      <c r="H333" s="4">
        <f>IFERROR(AVERAGE('Raw Data'!I839:I840), "N/A")</f>
        <v>0.02328703704</v>
      </c>
      <c r="I333" s="4">
        <f>IFERROR(AVERAGE('Raw Data'!J839:J840), "N/A")</f>
        <v>0.02365740741</v>
      </c>
      <c r="J333" s="2"/>
      <c r="K333" s="4"/>
      <c r="L333" s="4">
        <f>AVERAGE('Raw Data'!B839:B840)</f>
        <v>0.02643518519</v>
      </c>
      <c r="M333" s="20"/>
      <c r="N333" s="21">
        <f> SUM('Raw Data'!M839:M840)/ SUM('Raw Data'!N839:N840)</f>
        <v>0.3661971831</v>
      </c>
      <c r="O333" s="22">
        <f> SUM('Raw Data'!R839:R840)/ SUM('Raw Data'!S839:S840)</f>
        <v>0.09090909091</v>
      </c>
      <c r="P333" s="22"/>
    </row>
    <row r="334">
      <c r="A334" s="47" t="s">
        <v>42</v>
      </c>
      <c r="B334" s="30"/>
      <c r="C334" s="30"/>
      <c r="D334" s="30"/>
      <c r="E334" s="30"/>
      <c r="F334" s="30"/>
      <c r="G334" s="30"/>
      <c r="H334" s="30"/>
      <c r="I334" s="30"/>
      <c r="J334" s="2"/>
      <c r="K334" s="13"/>
      <c r="L334" s="30"/>
      <c r="M334" s="30"/>
      <c r="N334" s="30"/>
      <c r="O334" s="30"/>
      <c r="P334" s="30"/>
    </row>
    <row r="335">
      <c r="A335" s="12">
        <f>MIN('Raw Data'!A842:A845)</f>
        <v>44598.60587</v>
      </c>
      <c r="B335" s="30" t="s">
        <v>14</v>
      </c>
      <c r="C335" s="30" t="s">
        <v>15</v>
      </c>
      <c r="D335" s="30" t="s">
        <v>16</v>
      </c>
      <c r="E335" s="30" t="s">
        <v>17</v>
      </c>
      <c r="F335" s="30" t="s">
        <v>18</v>
      </c>
      <c r="G335" s="30" t="s">
        <v>19</v>
      </c>
      <c r="H335" s="30" t="s">
        <v>20</v>
      </c>
      <c r="I335" s="30" t="s">
        <v>21</v>
      </c>
      <c r="J335" s="2"/>
      <c r="K335" s="13"/>
      <c r="L335" s="30" t="s">
        <v>22</v>
      </c>
      <c r="M335" s="38" t="s">
        <v>23</v>
      </c>
      <c r="N335" s="45" t="s">
        <v>24</v>
      </c>
      <c r="O335" s="30" t="s">
        <v>25</v>
      </c>
      <c r="P335" s="30"/>
    </row>
    <row r="336">
      <c r="A336" s="46" t="s">
        <v>26</v>
      </c>
      <c r="B336" s="17">
        <f>COUNT('Raw Data'!C842:C845)</f>
        <v>4</v>
      </c>
      <c r="C336" s="17">
        <f>COUNT('Raw Data'!D842:D845)</f>
        <v>4</v>
      </c>
      <c r="D336" s="17">
        <f>COUNT('Raw Data'!E842:E845)</f>
        <v>4</v>
      </c>
      <c r="E336" s="17">
        <f t="array" ref="E336">SUM(IF((NOT('Raw Data'!F842:F845 = "") * 1) + (NOT('Raw Data'!G842:G845 = "") * 1) &gt; 0, 1, 0))</f>
        <v>4</v>
      </c>
      <c r="F336" s="17">
        <f t="array" ref="F336">SUM(IF((NOT('Raw Data'!F842:F845 = "") * 1) + (NOT('Raw Data'!G842:G845 = "") * 1) &gt; 1, 1, 0))</f>
        <v>4</v>
      </c>
      <c r="G336" s="17">
        <f>COUNT('Raw Data'!H842:H845)</f>
        <v>4</v>
      </c>
      <c r="H336" s="17">
        <f>COUNT('Raw Data'!I842:I845)</f>
        <v>4</v>
      </c>
      <c r="I336" s="17">
        <f>COUNT('Raw Data'!J842:J845)</f>
        <v>4</v>
      </c>
      <c r="J336" s="2"/>
      <c r="K336" s="17"/>
      <c r="L336" s="17">
        <f>COUNT('Raw Data'!B842:B845)</f>
        <v>4</v>
      </c>
      <c r="M336" s="18">
        <f>SUM('Raw Data'!B842:B845) + (COUNT('Raw Data'!B842:B845) * $O$1)</f>
        <v>0.07763671505</v>
      </c>
      <c r="N336" s="19" t="str">
        <f>CONCAT(CONCAT(SUM('Raw Data'!M842:M845), "/"), SUM('Raw Data'!N842:N845))</f>
        <v>39/72</v>
      </c>
      <c r="O336" s="1" t="str">
        <f>CONCAT(CONCAT(SUM('Raw Data'!R842:R845), "/"), SUM('Raw Data'!S842:S845))</f>
        <v>6/27</v>
      </c>
      <c r="P336" s="1"/>
    </row>
    <row r="337">
      <c r="A337" s="46" t="s">
        <v>27</v>
      </c>
      <c r="B337" s="4">
        <f>IFERROR(AVERAGE('Raw Data'!C842:C845), "N/A")</f>
        <v>0.0005324074074</v>
      </c>
      <c r="C337" s="4">
        <f>IFERROR(AVERAGE('Raw Data'!D842:D845), "N/A")</f>
        <v>0.001727430556</v>
      </c>
      <c r="D337" s="4">
        <f>IFERROR(AVERAGE('Raw Data'!E842:E845), "N/A")</f>
        <v>0.003342013889</v>
      </c>
      <c r="E337" s="4">
        <f t="array" ref="E337">IFERROR(AVERAGE(IF(ISNUMBER('Raw Data'!F842:F845) + ISNUMBER('Raw Data'!G842:G845),IF((('Raw Data'!F842:F845 &lt; 'Raw Data'!G842:G845) * NOT('Raw Data'!F842:F845 = "")) + (NOT('Raw Data'!F842:F845 = "") * ('Raw Data'!G842:G845="")), 'Raw Data'!F842:F845, IF(('Raw Data'!G842:G845 &lt; 'Raw Data'!F842:F845) * NOT('Raw Data'!G842:G845 = "") + (NOT('Raw Data'!G842:G845 = "") * ('Raw Data'!F842:F845="")), 'Raw Data'!G842:G845, "")), "")), "N/A")</f>
        <v>0.004230324074</v>
      </c>
      <c r="F337" s="4">
        <f t="array" ref="F337">IFERROR(AVERAGE(IF(ISNUMBER('Raw Data'!F842:F845) + ISNUMBER('Raw Data'!G842:G845),IF((('Raw Data'!F842:F845 &lt; 'Raw Data'!G842:G845) * NOT('Raw Data'!F842:F845 = "")) + (NOT('Raw Data'!F842:F845 = "") * ('Raw Data'!G842:G845="")), 'Raw Data'!G842:G845, IF(('Raw Data'!G842:G845 &lt; 'Raw Data'!F842:F845) * NOT('Raw Data'!G842:G845 = "") + (NOT('Raw Data'!G842:G845 = "") * ('Raw Data'!F842:F845="")), 'Raw Data'!F842:F845, "")), "")), "N/A")</f>
        <v>0.009803240741</v>
      </c>
      <c r="G337" s="4">
        <f>IFERROR(AVERAGE('Raw Data'!H842:H845), "N/A")</f>
        <v>0.01327835648</v>
      </c>
      <c r="H337" s="4">
        <f>IFERROR(AVERAGE('Raw Data'!I842:I845), "N/A")</f>
        <v>0.01654803241</v>
      </c>
      <c r="I337" s="4">
        <f>IFERROR(AVERAGE('Raw Data'!J842:J845), "N/A")</f>
        <v>0.01704282407</v>
      </c>
      <c r="J337" s="2"/>
      <c r="K337" s="4"/>
      <c r="L337" s="4">
        <f>AVERAGE('Raw Data'!B842:B845)</f>
        <v>0.01910011574</v>
      </c>
      <c r="M337" s="20"/>
      <c r="N337" s="21">
        <f> SUM('Raw Data'!M842:M845)/ SUM('Raw Data'!N842:N845)</f>
        <v>0.5416666667</v>
      </c>
      <c r="O337" s="22">
        <f> SUM('Raw Data'!R842:R845)/ SUM('Raw Data'!S842:S845)</f>
        <v>0.2222222222</v>
      </c>
      <c r="P337" s="22"/>
    </row>
    <row r="338">
      <c r="A338" s="47" t="s">
        <v>42</v>
      </c>
      <c r="B338" s="30"/>
      <c r="C338" s="30"/>
      <c r="D338" s="30"/>
      <c r="E338" s="30"/>
      <c r="F338" s="30"/>
      <c r="G338" s="30"/>
      <c r="H338" s="30"/>
      <c r="I338" s="30"/>
      <c r="J338" s="2"/>
      <c r="K338" s="13"/>
      <c r="L338" s="30"/>
      <c r="M338" s="30"/>
      <c r="N338" s="30"/>
      <c r="O338" s="30"/>
      <c r="P338" s="30"/>
    </row>
    <row r="339">
      <c r="A339" s="12">
        <f>MIN('Raw Data'!A846:A852)</f>
        <v>44594.10917</v>
      </c>
      <c r="B339" s="30" t="s">
        <v>14</v>
      </c>
      <c r="C339" s="30" t="s">
        <v>15</v>
      </c>
      <c r="D339" s="30" t="s">
        <v>16</v>
      </c>
      <c r="E339" s="30" t="s">
        <v>17</v>
      </c>
      <c r="F339" s="30" t="s">
        <v>18</v>
      </c>
      <c r="G339" s="30" t="s">
        <v>19</v>
      </c>
      <c r="H339" s="30" t="s">
        <v>20</v>
      </c>
      <c r="I339" s="30" t="s">
        <v>21</v>
      </c>
      <c r="J339" s="2"/>
      <c r="K339" s="13"/>
      <c r="L339" s="30" t="s">
        <v>22</v>
      </c>
      <c r="M339" s="38" t="s">
        <v>23</v>
      </c>
      <c r="N339" s="45" t="s">
        <v>24</v>
      </c>
      <c r="O339" s="30" t="s">
        <v>25</v>
      </c>
      <c r="P339" s="30"/>
    </row>
    <row r="340">
      <c r="A340" s="46" t="s">
        <v>26</v>
      </c>
      <c r="B340" s="17">
        <f>COUNT('Raw Data'!C846:C852)</f>
        <v>7</v>
      </c>
      <c r="C340" s="17">
        <f>COUNT('Raw Data'!D846:D852)</f>
        <v>7</v>
      </c>
      <c r="D340" s="17">
        <f>COUNT('Raw Data'!E846:E852)</f>
        <v>6</v>
      </c>
      <c r="E340" s="17">
        <f t="array" ref="E340">SUM(IF((NOT('Raw Data'!F846:F852 = "") * 1) + (NOT('Raw Data'!G846:G852 = "") * 1) &gt; 0, 1, 0))</f>
        <v>7</v>
      </c>
      <c r="F340" s="17">
        <f t="array" ref="F340">SUM(IF((NOT('Raw Data'!F846:F852 = "") * 1) + (NOT('Raw Data'!G846:G852 = "") * 1) &gt; 1, 1, 0))</f>
        <v>7</v>
      </c>
      <c r="G340" s="17">
        <f>COUNT('Raw Data'!H846:H852)</f>
        <v>7</v>
      </c>
      <c r="H340" s="17">
        <f>COUNT('Raw Data'!I846:I852)</f>
        <v>7</v>
      </c>
      <c r="I340" s="17">
        <f>COUNT('Raw Data'!J846:J852)</f>
        <v>7</v>
      </c>
      <c r="J340" s="2"/>
      <c r="K340" s="17"/>
      <c r="L340" s="17">
        <f>COUNT('Raw Data'!B846:B852)</f>
        <v>7</v>
      </c>
      <c r="M340" s="18">
        <f>SUM('Raw Data'!B846:B852) + (COUNT('Raw Data'!B846:B852) * $O$1)</f>
        <v>0.1451727004</v>
      </c>
      <c r="N340" s="19" t="str">
        <f>CONCAT(CONCAT(SUM('Raw Data'!M846:M852), "/"), SUM('Raw Data'!N846:N852))</f>
        <v>56/108</v>
      </c>
      <c r="O340" s="1" t="str">
        <f>CONCAT(CONCAT(SUM('Raw Data'!R846:R852), "/"), SUM('Raw Data'!S846:S852))</f>
        <v>7/66</v>
      </c>
      <c r="P340" s="1"/>
    </row>
    <row r="341">
      <c r="A341" s="46" t="s">
        <v>27</v>
      </c>
      <c r="B341" s="4">
        <f>IFERROR(AVERAGE('Raw Data'!C846:C852), "N/A")</f>
        <v>0.0003009259259</v>
      </c>
      <c r="C341" s="4">
        <f>IFERROR(AVERAGE('Raw Data'!D846:D852), "N/A")</f>
        <v>0.002114748677</v>
      </c>
      <c r="D341" s="4">
        <f>IFERROR(AVERAGE('Raw Data'!E846:E852), "N/A")</f>
        <v>0.00321566358</v>
      </c>
      <c r="E341" s="4">
        <f t="array" ref="E341">IFERROR(AVERAGE(IF(ISNUMBER('Raw Data'!F846:F852) + ISNUMBER('Raw Data'!G846:G852),IF((('Raw Data'!F846:F852 &lt; 'Raw Data'!G846:G852) * NOT('Raw Data'!F846:F852 = "")) + (NOT('Raw Data'!F846:F852 = "") * ('Raw Data'!G846:G852="")), 'Raw Data'!F846:F852, IF(('Raw Data'!G846:G852 &lt; 'Raw Data'!F846:F852) * NOT('Raw Data'!G846:G852 = "") + (NOT('Raw Data'!G846:G852 = "") * ('Raw Data'!F846:F852="")), 'Raw Data'!G846:G852, "")), "")), "N/A")</f>
        <v>0.004350198413</v>
      </c>
      <c r="F341" s="4">
        <f t="array" ref="F341">IFERROR(AVERAGE(IF(ISNUMBER('Raw Data'!F846:F852) + ISNUMBER('Raw Data'!G846:G852),IF((('Raw Data'!F846:F852 &lt; 'Raw Data'!G846:G852) * NOT('Raw Data'!F846:F852 = "")) + (NOT('Raw Data'!F846:F852 = "") * ('Raw Data'!G846:G852="")), 'Raw Data'!G846:G852, IF(('Raw Data'!G846:G852 &lt; 'Raw Data'!F846:F852) * NOT('Raw Data'!G846:G852 = "") + (NOT('Raw Data'!G846:G852 = "") * ('Raw Data'!F846:F852="")), 'Raw Data'!F846:F852, "")), "")), "N/A")</f>
        <v>0.009490740741</v>
      </c>
      <c r="G341" s="4">
        <f>IFERROR(AVERAGE('Raw Data'!H846:H852), "N/A")</f>
        <v>0.01153108466</v>
      </c>
      <c r="H341" s="4">
        <f>IFERROR(AVERAGE('Raw Data'!I846:I852), "N/A")</f>
        <v>0.01525793651</v>
      </c>
      <c r="I341" s="4">
        <f>IFERROR(AVERAGE('Raw Data'!J846:J852), "N/A")</f>
        <v>0.01591104497</v>
      </c>
      <c r="J341" s="2"/>
      <c r="K341" s="4"/>
      <c r="L341" s="4">
        <f>AVERAGE('Raw Data'!B846:B852)</f>
        <v>0.02042989418</v>
      </c>
      <c r="M341" s="20"/>
      <c r="N341" s="21">
        <f> SUM('Raw Data'!M846:M852)/ SUM('Raw Data'!N846:N852)</f>
        <v>0.5185185185</v>
      </c>
      <c r="O341" s="22">
        <f> SUM('Raw Data'!R846:R852)/ SUM('Raw Data'!S846:S852)</f>
        <v>0.1060606061</v>
      </c>
      <c r="P341" s="22"/>
    </row>
    <row r="342">
      <c r="A342" s="47" t="s">
        <v>42</v>
      </c>
      <c r="B342" s="30"/>
      <c r="C342" s="30"/>
      <c r="D342" s="30"/>
      <c r="E342" s="30"/>
      <c r="F342" s="30"/>
      <c r="G342" s="30"/>
      <c r="H342" s="30"/>
      <c r="I342" s="30"/>
      <c r="J342" s="2"/>
      <c r="K342" s="13"/>
      <c r="L342" s="30"/>
      <c r="M342" s="30"/>
      <c r="N342" s="30"/>
      <c r="O342" s="30"/>
      <c r="P342" s="30"/>
    </row>
    <row r="343">
      <c r="A343" s="12">
        <f>MIN('Raw Data'!A853:A863)</f>
        <v>44593.79682</v>
      </c>
      <c r="B343" s="30" t="s">
        <v>14</v>
      </c>
      <c r="C343" s="30" t="s">
        <v>15</v>
      </c>
      <c r="D343" s="30" t="s">
        <v>16</v>
      </c>
      <c r="E343" s="30" t="s">
        <v>17</v>
      </c>
      <c r="F343" s="30" t="s">
        <v>18</v>
      </c>
      <c r="G343" s="30" t="s">
        <v>19</v>
      </c>
      <c r="H343" s="30" t="s">
        <v>20</v>
      </c>
      <c r="I343" s="30" t="s">
        <v>21</v>
      </c>
      <c r="J343" s="2"/>
      <c r="K343" s="13"/>
      <c r="L343" s="30" t="s">
        <v>22</v>
      </c>
      <c r="M343" s="38" t="s">
        <v>23</v>
      </c>
      <c r="N343" s="45" t="s">
        <v>24</v>
      </c>
      <c r="O343" s="30" t="s">
        <v>25</v>
      </c>
      <c r="P343" s="30"/>
    </row>
    <row r="344">
      <c r="A344" s="46" t="s">
        <v>26</v>
      </c>
      <c r="B344" s="17">
        <f>COUNT('Raw Data'!C853:C863)</f>
        <v>11</v>
      </c>
      <c r="C344" s="17">
        <f>COUNT('Raw Data'!D853:D863)</f>
        <v>11</v>
      </c>
      <c r="D344" s="17">
        <f>COUNT('Raw Data'!E853:E863)</f>
        <v>11</v>
      </c>
      <c r="E344" s="17">
        <f t="array" ref="E344">SUM(IF((NOT('Raw Data'!F853:F863 = "") * 1) + (NOT('Raw Data'!G853:G863 = "") * 1) &gt; 0, 1, 0))</f>
        <v>11</v>
      </c>
      <c r="F344" s="17">
        <f t="array" ref="F344">SUM(IF((NOT('Raw Data'!F853:F863 = "") * 1) + (NOT('Raw Data'!G853:G863 = "") * 1) &gt; 1, 1, 0))</f>
        <v>10</v>
      </c>
      <c r="G344" s="17">
        <f>COUNT('Raw Data'!H853:H863)</f>
        <v>11</v>
      </c>
      <c r="H344" s="17">
        <f>COUNT('Raw Data'!I853:I863)</f>
        <v>11</v>
      </c>
      <c r="I344" s="17">
        <f>COUNT('Raw Data'!J853:J863)</f>
        <v>11</v>
      </c>
      <c r="J344" s="2"/>
      <c r="K344" s="17"/>
      <c r="L344" s="17">
        <f>COUNT('Raw Data'!B853:B863)</f>
        <v>10</v>
      </c>
      <c r="M344" s="18">
        <f>SUM('Raw Data'!B853:B863) + (COUNT('Raw Data'!B853:B863) * $O$1)</f>
        <v>0.2456253525</v>
      </c>
      <c r="N344" s="19" t="str">
        <f>CONCAT(CONCAT(SUM('Raw Data'!M853:M863), "/"), SUM('Raw Data'!N853:N863))</f>
        <v>117/173</v>
      </c>
      <c r="O344" s="1" t="str">
        <f>CONCAT(CONCAT(SUM('Raw Data'!R853:R863), "/"), SUM('Raw Data'!S853:S863))</f>
        <v>11/106</v>
      </c>
      <c r="P344" s="1"/>
    </row>
    <row r="345">
      <c r="A345" s="46" t="s">
        <v>27</v>
      </c>
      <c r="B345" s="4">
        <f>IFERROR(AVERAGE('Raw Data'!C853:C863), "N/A")</f>
        <v>0.0003314393939</v>
      </c>
      <c r="C345" s="4">
        <f>IFERROR(AVERAGE('Raw Data'!D853:D863), "N/A")</f>
        <v>0.002536826599</v>
      </c>
      <c r="D345" s="4">
        <f>IFERROR(AVERAGE('Raw Data'!E853:E863), "N/A")</f>
        <v>0.00377209596</v>
      </c>
      <c r="E345" s="4">
        <f t="array" ref="E345">IFERROR(AVERAGE(IF(ISNUMBER('Raw Data'!F853:F863) + ISNUMBER('Raw Data'!G853:G863),IF((('Raw Data'!F853:F863 &lt; 'Raw Data'!G853:G863) * NOT('Raw Data'!F853:F863 = "")) + (NOT('Raw Data'!F853:F863 = "") * ('Raw Data'!G853:G863="")), 'Raw Data'!F853:F863, IF(('Raw Data'!G853:G863 &lt; 'Raw Data'!F853:F863) * NOT('Raw Data'!G853:G863 = "") + (NOT('Raw Data'!G853:G863 = "") * ('Raw Data'!F853:F863="")), 'Raw Data'!G853:G863, "")), "")), "N/A")</f>
        <v>0.006004840067</v>
      </c>
      <c r="F345" s="4">
        <f t="array" ref="F345">IFERROR(AVERAGE(IF(ISNUMBER('Raw Data'!F853:F863) + ISNUMBER('Raw Data'!G853:G863),IF((('Raw Data'!F853:F863 &lt; 'Raw Data'!G853:G863) * NOT('Raw Data'!F853:F863 = "")) + (NOT('Raw Data'!F853:F863 = "") * ('Raw Data'!G853:G863="")), 'Raw Data'!G853:G863, IF(('Raw Data'!G853:G863 &lt; 'Raw Data'!F853:F863) * NOT('Raw Data'!G853:G863 = "") + (NOT('Raw Data'!G853:G863 = "") * ('Raw Data'!F853:F863="")), 'Raw Data'!F853:F863, "")), "")), "N/A")</f>
        <v>0.01164351852</v>
      </c>
      <c r="G345" s="4">
        <f>IFERROR(AVERAGE('Raw Data'!H853:H863), "N/A")</f>
        <v>0.01645517677</v>
      </c>
      <c r="H345" s="4">
        <f>IFERROR(AVERAGE('Raw Data'!I853:I863), "N/A")</f>
        <v>0.01606691919</v>
      </c>
      <c r="I345" s="4">
        <f>IFERROR(AVERAGE('Raw Data'!J853:J863), "N/A")</f>
        <v>0.01757154882</v>
      </c>
      <c r="J345" s="2"/>
      <c r="K345" s="4"/>
      <c r="L345" s="4">
        <f>AVERAGE('Raw Data'!B853:B863)</f>
        <v>0.02425347222</v>
      </c>
      <c r="M345" s="20"/>
      <c r="N345" s="21">
        <f> SUM('Raw Data'!M853:M863)/ SUM('Raw Data'!N853:N863)</f>
        <v>0.676300578</v>
      </c>
      <c r="O345" s="22">
        <f> SUM('Raw Data'!R853:R863)/ SUM('Raw Data'!S853:S863)</f>
        <v>0.1037735849</v>
      </c>
      <c r="P345" s="22"/>
    </row>
    <row r="346">
      <c r="A346" s="47" t="s">
        <v>42</v>
      </c>
      <c r="B346" s="30"/>
      <c r="C346" s="30"/>
      <c r="D346" s="30"/>
      <c r="E346" s="30"/>
      <c r="F346" s="30"/>
      <c r="G346" s="30"/>
      <c r="H346" s="30"/>
      <c r="I346" s="30"/>
      <c r="J346" s="2"/>
      <c r="K346" s="13"/>
      <c r="L346" s="30"/>
      <c r="M346" s="30"/>
      <c r="N346" s="30"/>
      <c r="O346" s="30"/>
      <c r="P346" s="30"/>
    </row>
    <row r="347">
      <c r="A347" s="12">
        <f>MIN('Raw Data'!A865:A873)</f>
        <v>44592.4936</v>
      </c>
      <c r="B347" s="30" t="s">
        <v>14</v>
      </c>
      <c r="C347" s="30" t="s">
        <v>15</v>
      </c>
      <c r="D347" s="30" t="s">
        <v>16</v>
      </c>
      <c r="E347" s="30" t="s">
        <v>17</v>
      </c>
      <c r="F347" s="30" t="s">
        <v>18</v>
      </c>
      <c r="G347" s="30" t="s">
        <v>19</v>
      </c>
      <c r="H347" s="30" t="s">
        <v>20</v>
      </c>
      <c r="I347" s="30" t="s">
        <v>21</v>
      </c>
      <c r="J347" s="2"/>
      <c r="K347" s="13"/>
      <c r="L347" s="30" t="s">
        <v>22</v>
      </c>
      <c r="M347" s="38" t="s">
        <v>23</v>
      </c>
      <c r="N347" s="45" t="s">
        <v>24</v>
      </c>
      <c r="O347" s="30" t="s">
        <v>25</v>
      </c>
      <c r="P347" s="30"/>
    </row>
    <row r="348">
      <c r="A348" s="46" t="s">
        <v>26</v>
      </c>
      <c r="B348" s="17">
        <f>COUNT('Raw Data'!C865:C873)</f>
        <v>9</v>
      </c>
      <c r="C348" s="17">
        <f>COUNT('Raw Data'!D865:D873)</f>
        <v>9</v>
      </c>
      <c r="D348" s="17">
        <f>COUNT('Raw Data'!E865:E873)</f>
        <v>9</v>
      </c>
      <c r="E348" s="17">
        <f t="array" ref="E348">SUM(IF((NOT('Raw Data'!F865:F873 = "") * 1) + (NOT('Raw Data'!G865:G873 = "") * 1) &gt; 0, 1, 0))</f>
        <v>9</v>
      </c>
      <c r="F348" s="17">
        <f t="array" ref="F348">SUM(IF((NOT('Raw Data'!F865:F873 = "") * 1) + (NOT('Raw Data'!G865:G873 = "") * 1) &gt; 1, 1, 0))</f>
        <v>9</v>
      </c>
      <c r="G348" s="17">
        <f>COUNT('Raw Data'!H865:H873)</f>
        <v>9</v>
      </c>
      <c r="H348" s="17">
        <f>COUNT('Raw Data'!I865:I873)</f>
        <v>9</v>
      </c>
      <c r="I348" s="17">
        <f>COUNT('Raw Data'!J865:J873)</f>
        <v>9</v>
      </c>
      <c r="J348" s="2"/>
      <c r="K348" s="17"/>
      <c r="L348" s="17">
        <f>COUNT('Raw Data'!B865:B873)</f>
        <v>9</v>
      </c>
      <c r="M348" s="18">
        <f>SUM('Raw Data'!B865:B873) + (COUNT('Raw Data'!B865:B873) * $O$1)</f>
        <v>0.2133486968</v>
      </c>
      <c r="N348" s="19" t="str">
        <f>CONCAT(CONCAT(SUM('Raw Data'!M865:M873), "/"), SUM('Raw Data'!N865:N873))</f>
        <v>75/141</v>
      </c>
      <c r="O348" s="1" t="str">
        <f>CONCAT(CONCAT(SUM('Raw Data'!R865:R873), "/"), SUM('Raw Data'!S865:S873))</f>
        <v>19/119</v>
      </c>
      <c r="P348" s="1"/>
    </row>
    <row r="349">
      <c r="A349" s="46" t="s">
        <v>27</v>
      </c>
      <c r="B349" s="4">
        <f>IFERROR(AVERAGE('Raw Data'!C865:C873), "N/A")</f>
        <v>0.000279063786</v>
      </c>
      <c r="C349" s="4">
        <f>IFERROR(AVERAGE('Raw Data'!D865:D873), "N/A")</f>
        <v>0.001747685185</v>
      </c>
      <c r="D349" s="4">
        <f>IFERROR(AVERAGE('Raw Data'!E865:E873), "N/A")</f>
        <v>0.003416923868</v>
      </c>
      <c r="E349" s="4">
        <f t="array" ref="E349">IFERROR(AVERAGE(IF(ISNUMBER('Raw Data'!F865:F873) + ISNUMBER('Raw Data'!G865:G873),IF((('Raw Data'!F865:F873 &lt; 'Raw Data'!G865:G873) * NOT('Raw Data'!F865:F873 = "")) + (NOT('Raw Data'!F865:F873 = "") * ('Raw Data'!G865:G873="")), 'Raw Data'!F865:F873, IF(('Raw Data'!G865:G873 &lt; 'Raw Data'!F865:F873) * NOT('Raw Data'!G865:G873 = "") + (NOT('Raw Data'!G865:G873 = "") * ('Raw Data'!F865:F873="")), 'Raw Data'!G865:G873, "")), "")), "N/A")</f>
        <v>0.006436471193</v>
      </c>
      <c r="F349" s="4">
        <f t="array" ref="F349">IFERROR(AVERAGE(IF(ISNUMBER('Raw Data'!F865:F873) + ISNUMBER('Raw Data'!G865:G873),IF((('Raw Data'!F865:F873 &lt; 'Raw Data'!G865:G873) * NOT('Raw Data'!F865:F873 = "")) + (NOT('Raw Data'!F865:F873 = "") * ('Raw Data'!G865:G873="")), 'Raw Data'!G865:G873, IF(('Raw Data'!G865:G873 &lt; 'Raw Data'!F865:F873) * NOT('Raw Data'!G865:G873 = "") + (NOT('Raw Data'!G865:G873 = "") * ('Raw Data'!F865:F873="")), 'Raw Data'!F865:F873, "")), "")), "N/A")</f>
        <v>0.01326003086</v>
      </c>
      <c r="G349" s="4">
        <f>IFERROR(AVERAGE('Raw Data'!H865:H873), "N/A")</f>
        <v>0.01602366255</v>
      </c>
      <c r="H349" s="4">
        <f>IFERROR(AVERAGE('Raw Data'!I865:I873), "N/A")</f>
        <v>0.01905606996</v>
      </c>
      <c r="I349" s="4">
        <f>IFERROR(AVERAGE('Raw Data'!J865:J873), "N/A")</f>
        <v>0.02126800412</v>
      </c>
      <c r="J349" s="2"/>
      <c r="K349" s="4"/>
      <c r="L349" s="4">
        <f>AVERAGE('Raw Data'!B865:B873)</f>
        <v>0.02339634774</v>
      </c>
      <c r="M349" s="20"/>
      <c r="N349" s="21">
        <f> SUM('Raw Data'!M865:M873)/ SUM('Raw Data'!N865:N873)</f>
        <v>0.5319148936</v>
      </c>
      <c r="O349" s="22">
        <f> SUM('Raw Data'!R865:R873)/ SUM('Raw Data'!S865:S873)</f>
        <v>0.1596638655</v>
      </c>
      <c r="P349" s="22"/>
    </row>
    <row r="350">
      <c r="A350" s="47" t="s">
        <v>42</v>
      </c>
      <c r="B350" s="30"/>
      <c r="C350" s="30"/>
      <c r="D350" s="30"/>
      <c r="E350" s="30"/>
      <c r="F350" s="30"/>
      <c r="G350" s="30"/>
      <c r="H350" s="30"/>
      <c r="I350" s="30"/>
      <c r="J350" s="2"/>
      <c r="K350" s="13"/>
      <c r="L350" s="30"/>
      <c r="M350" s="30"/>
      <c r="N350" s="30"/>
      <c r="O350" s="30"/>
      <c r="P350" s="30"/>
    </row>
    <row r="351">
      <c r="A351" s="12">
        <f>MIN('Raw Data'!A874:A877)</f>
        <v>44592.04557</v>
      </c>
      <c r="B351" s="30" t="s">
        <v>14</v>
      </c>
      <c r="C351" s="30" t="s">
        <v>15</v>
      </c>
      <c r="D351" s="30" t="s">
        <v>16</v>
      </c>
      <c r="E351" s="30" t="s">
        <v>17</v>
      </c>
      <c r="F351" s="30" t="s">
        <v>18</v>
      </c>
      <c r="G351" s="30" t="s">
        <v>19</v>
      </c>
      <c r="H351" s="30" t="s">
        <v>20</v>
      </c>
      <c r="I351" s="30" t="s">
        <v>21</v>
      </c>
      <c r="J351" s="2"/>
      <c r="K351" s="13"/>
      <c r="L351" s="30" t="s">
        <v>22</v>
      </c>
      <c r="M351" s="38" t="s">
        <v>23</v>
      </c>
      <c r="N351" s="45" t="s">
        <v>24</v>
      </c>
      <c r="O351" s="30" t="s">
        <v>25</v>
      </c>
      <c r="P351" s="30"/>
    </row>
    <row r="352">
      <c r="A352" s="46" t="s">
        <v>26</v>
      </c>
      <c r="B352" s="17">
        <f>COUNT('Raw Data'!C874:C877)</f>
        <v>4</v>
      </c>
      <c r="C352" s="17">
        <f>COUNT('Raw Data'!D874:D877)</f>
        <v>3</v>
      </c>
      <c r="D352" s="17">
        <f>COUNT('Raw Data'!E874:E877)</f>
        <v>4</v>
      </c>
      <c r="E352" s="17">
        <f t="array" ref="E352">SUM(IF((NOT('Raw Data'!F874:F877 = "") * 1) + (NOT('Raw Data'!G874:G877 = "") * 1) &gt; 0, 1, 0))</f>
        <v>4</v>
      </c>
      <c r="F352" s="17">
        <f t="array" ref="F352">SUM(IF((NOT('Raw Data'!F874:F877 = "") * 1) + (NOT('Raw Data'!G874:G877 = "") * 1) &gt; 1, 1, 0))</f>
        <v>4</v>
      </c>
      <c r="G352" s="17">
        <f>COUNT('Raw Data'!H874:H877)</f>
        <v>4</v>
      </c>
      <c r="H352" s="17">
        <f>COUNT('Raw Data'!I874:I877)</f>
        <v>4</v>
      </c>
      <c r="I352" s="17">
        <f>COUNT('Raw Data'!J874:J877)</f>
        <v>4</v>
      </c>
      <c r="J352" s="2"/>
      <c r="K352" s="17"/>
      <c r="L352" s="17">
        <f>COUNT('Raw Data'!B874:B877)</f>
        <v>4</v>
      </c>
      <c r="M352" s="18">
        <f>SUM('Raw Data'!B874:B877) + (COUNT('Raw Data'!B874:B877) * $O$1)</f>
        <v>0.08215060394</v>
      </c>
      <c r="N352" s="19" t="str">
        <f>CONCAT(CONCAT(SUM('Raw Data'!M874:M877), "/"), SUM('Raw Data'!N874:N877))</f>
        <v>32/53</v>
      </c>
      <c r="O352" s="1" t="str">
        <f>CONCAT(CONCAT(SUM('Raw Data'!R874:R877), "/"), SUM('Raw Data'!S874:S877))</f>
        <v>4/31</v>
      </c>
      <c r="P352" s="1"/>
    </row>
    <row r="353">
      <c r="A353" s="46" t="s">
        <v>27</v>
      </c>
      <c r="B353" s="4">
        <f>IFERROR(AVERAGE('Raw Data'!C874:C877), "N/A")</f>
        <v>0.0001186342593</v>
      </c>
      <c r="C353" s="4">
        <f>IFERROR(AVERAGE('Raw Data'!D874:D877), "N/A")</f>
        <v>0.003391203704</v>
      </c>
      <c r="D353" s="4">
        <f>IFERROR(AVERAGE('Raw Data'!E874:E877), "N/A")</f>
        <v>0.003940972222</v>
      </c>
      <c r="E353" s="4">
        <f t="array" ref="E353">IFERROR(AVERAGE(IF(ISNUMBER('Raw Data'!F874:F877) + ISNUMBER('Raw Data'!G874:G877),IF((('Raw Data'!F874:F877 &lt; 'Raw Data'!G874:G877) * NOT('Raw Data'!F874:F877 = "")) + (NOT('Raw Data'!F874:F877 = "") * ('Raw Data'!G874:G877="")), 'Raw Data'!F874:F877, IF(('Raw Data'!G874:G877 &lt; 'Raw Data'!F874:F877) * NOT('Raw Data'!G874:G877 = "") + (NOT('Raw Data'!G874:G877 = "") * ('Raw Data'!F874:F877="")), 'Raw Data'!G874:G877, "")), "")), "N/A")</f>
        <v>0.006177662037</v>
      </c>
      <c r="F353" s="4">
        <f t="array" ref="F353">IFERROR(AVERAGE(IF(ISNUMBER('Raw Data'!F874:F877) + ISNUMBER('Raw Data'!G874:G877),IF((('Raw Data'!F874:F877 &lt; 'Raw Data'!G874:G877) * NOT('Raw Data'!F874:F877 = "")) + (NOT('Raw Data'!F874:F877 = "") * ('Raw Data'!G874:G877="")), 'Raw Data'!G874:G877, IF(('Raw Data'!G874:G877 &lt; 'Raw Data'!F874:F877) * NOT('Raw Data'!G874:G877 = "") + (NOT('Raw Data'!G874:G877 = "") * ('Raw Data'!F874:F877="")), 'Raw Data'!F874:F877, "")), "")), "N/A")</f>
        <v>0.01174768519</v>
      </c>
      <c r="G353" s="4">
        <f>IFERROR(AVERAGE('Raw Data'!H874:H877), "N/A")</f>
        <v>0.01295717593</v>
      </c>
      <c r="H353" s="4">
        <f>IFERROR(AVERAGE('Raw Data'!I874:I877), "N/A")</f>
        <v>0.01624421296</v>
      </c>
      <c r="I353" s="4">
        <f>IFERROR(AVERAGE('Raw Data'!J874:J877), "N/A")</f>
        <v>0.018046875</v>
      </c>
      <c r="J353" s="2"/>
      <c r="K353" s="4"/>
      <c r="L353" s="4">
        <f>AVERAGE('Raw Data'!B874:B877)</f>
        <v>0.02022858796</v>
      </c>
      <c r="M353" s="20"/>
      <c r="N353" s="21">
        <f> SUM('Raw Data'!M874:M877)/ SUM('Raw Data'!N874:N877)</f>
        <v>0.6037735849</v>
      </c>
      <c r="O353" s="22">
        <f> SUM('Raw Data'!R874:R877)/ SUM('Raw Data'!S874:S877)</f>
        <v>0.1290322581</v>
      </c>
      <c r="P353" s="22"/>
    </row>
    <row r="354">
      <c r="A354" s="47" t="s">
        <v>42</v>
      </c>
      <c r="B354" s="30"/>
      <c r="C354" s="30"/>
      <c r="D354" s="30"/>
      <c r="E354" s="30"/>
      <c r="F354" s="30"/>
      <c r="G354" s="30"/>
      <c r="H354" s="30"/>
      <c r="I354" s="30"/>
      <c r="J354" s="2"/>
      <c r="K354" s="13"/>
      <c r="L354" s="30"/>
      <c r="M354" s="30"/>
      <c r="N354" s="30"/>
      <c r="O354" s="30"/>
      <c r="P354" s="30"/>
    </row>
    <row r="355">
      <c r="A355" s="12">
        <f>MIN('Raw Data'!A878:A886)</f>
        <v>44591.83422</v>
      </c>
      <c r="B355" s="30" t="s">
        <v>14</v>
      </c>
      <c r="C355" s="30" t="s">
        <v>15</v>
      </c>
      <c r="D355" s="30" t="s">
        <v>16</v>
      </c>
      <c r="E355" s="30" t="s">
        <v>17</v>
      </c>
      <c r="F355" s="30" t="s">
        <v>18</v>
      </c>
      <c r="G355" s="30" t="s">
        <v>19</v>
      </c>
      <c r="H355" s="30" t="s">
        <v>20</v>
      </c>
      <c r="I355" s="30" t="s">
        <v>21</v>
      </c>
      <c r="J355" s="2"/>
      <c r="K355" s="13"/>
      <c r="L355" s="30" t="s">
        <v>22</v>
      </c>
      <c r="M355" s="38" t="s">
        <v>23</v>
      </c>
      <c r="N355" s="45" t="s">
        <v>24</v>
      </c>
      <c r="O355" s="30" t="s">
        <v>25</v>
      </c>
      <c r="P355" s="30"/>
    </row>
    <row r="356">
      <c r="A356" s="46" t="s">
        <v>26</v>
      </c>
      <c r="B356" s="17">
        <f>COUNT('Raw Data'!C878:C886)</f>
        <v>9</v>
      </c>
      <c r="C356" s="17">
        <f>COUNT('Raw Data'!D878:D886)</f>
        <v>9</v>
      </c>
      <c r="D356" s="17">
        <f>COUNT('Raw Data'!E878:E886)</f>
        <v>9</v>
      </c>
      <c r="E356" s="17">
        <f t="array" ref="E356">SUM(IF((NOT('Raw Data'!F878:F886 = "") * 1) + (NOT('Raw Data'!G878:G886 = "") * 1) &gt; 0, 1, 0))</f>
        <v>9</v>
      </c>
      <c r="F356" s="17">
        <f t="array" ref="F356">SUM(IF((NOT('Raw Data'!F878:F886 = "") * 1) + (NOT('Raw Data'!G878:G886 = "") * 1) &gt; 1, 1, 0))</f>
        <v>9</v>
      </c>
      <c r="G356" s="17">
        <f>COUNT('Raw Data'!H878:H886)</f>
        <v>9</v>
      </c>
      <c r="H356" s="17">
        <f>COUNT('Raw Data'!I878:I886)</f>
        <v>9</v>
      </c>
      <c r="I356" s="17">
        <f>COUNT('Raw Data'!J878:J886)</f>
        <v>9</v>
      </c>
      <c r="J356" s="2"/>
      <c r="K356" s="17"/>
      <c r="L356" s="17">
        <f>COUNT('Raw Data'!B878:B886)</f>
        <v>9</v>
      </c>
      <c r="M356" s="18">
        <f>SUM('Raw Data'!B878:B886) + (COUNT('Raw Data'!B878:B886) * $O$1)</f>
        <v>0.2115547154</v>
      </c>
      <c r="N356" s="19" t="str">
        <f>CONCAT(CONCAT(SUM('Raw Data'!M878:M886), "/"), SUM('Raw Data'!N878:N886))</f>
        <v>91/135</v>
      </c>
      <c r="O356" s="1" t="str">
        <f>CONCAT(CONCAT(SUM('Raw Data'!R878:R886), "/"), SUM('Raw Data'!S878:S886))</f>
        <v>14/91</v>
      </c>
      <c r="P356" s="1"/>
    </row>
    <row r="357">
      <c r="A357" s="46" t="s">
        <v>27</v>
      </c>
      <c r="B357" s="4">
        <f>IFERROR(AVERAGE('Raw Data'!C878:C886), "N/A")</f>
        <v>0.0006507201646</v>
      </c>
      <c r="C357" s="4">
        <f>IFERROR(AVERAGE('Raw Data'!D878:D886), "N/A")</f>
        <v>0.002575874486</v>
      </c>
      <c r="D357" s="4">
        <f>IFERROR(AVERAGE('Raw Data'!E878:E886), "N/A")</f>
        <v>0.003913323045</v>
      </c>
      <c r="E357" s="4">
        <f t="array" ref="E357">IFERROR(AVERAGE(IF(ISNUMBER('Raw Data'!F878:F886) + ISNUMBER('Raw Data'!G878:G886),IF((('Raw Data'!F878:F886 &lt; 'Raw Data'!G878:G886) * NOT('Raw Data'!F878:F886 = "")) + (NOT('Raw Data'!F878:F886 = "") * ('Raw Data'!G878:G886="")), 'Raw Data'!F878:F886, IF(('Raw Data'!G878:G886 &lt; 'Raw Data'!F878:F886) * NOT('Raw Data'!G878:G886 = "") + (NOT('Raw Data'!G878:G886 = "") * ('Raw Data'!F878:F886="")), 'Raw Data'!G878:G886, "")), "")), "N/A")</f>
        <v>0.005484825103</v>
      </c>
      <c r="F357" s="4">
        <f t="array" ref="F357">IFERROR(AVERAGE(IF(ISNUMBER('Raw Data'!F878:F886) + ISNUMBER('Raw Data'!G878:G886),IF((('Raw Data'!F878:F886 &lt; 'Raw Data'!G878:G886) * NOT('Raw Data'!F878:F886 = "")) + (NOT('Raw Data'!F878:F886 = "") * ('Raw Data'!G878:G886="")), 'Raw Data'!G878:G886, IF(('Raw Data'!G878:G886 &lt; 'Raw Data'!F878:F886) * NOT('Raw Data'!G878:G886 = "") + (NOT('Raw Data'!G878:G886 = "") * ('Raw Data'!F878:F886="")), 'Raw Data'!F878:F886, "")), "")), "N/A")</f>
        <v>0.01082561728</v>
      </c>
      <c r="G357" s="4">
        <f>IFERROR(AVERAGE('Raw Data'!H878:H886), "N/A")</f>
        <v>0.01542309671</v>
      </c>
      <c r="H357" s="4">
        <f>IFERROR(AVERAGE('Raw Data'!I878:I886), "N/A")</f>
        <v>0.01815972222</v>
      </c>
      <c r="I357" s="4">
        <f>IFERROR(AVERAGE('Raw Data'!J878:J886), "N/A")</f>
        <v>0.02072402263</v>
      </c>
      <c r="J357" s="2"/>
      <c r="K357" s="4"/>
      <c r="L357" s="4">
        <f>AVERAGE('Raw Data'!B878:B886)</f>
        <v>0.02319701646</v>
      </c>
      <c r="M357" s="20"/>
      <c r="N357" s="21">
        <f> SUM('Raw Data'!M878:M886)/ SUM('Raw Data'!N878:N886)</f>
        <v>0.6740740741</v>
      </c>
      <c r="O357" s="22">
        <f> SUM('Raw Data'!R878:R886)/ SUM('Raw Data'!S878:S886)</f>
        <v>0.1538461538</v>
      </c>
      <c r="P357" s="22"/>
    </row>
    <row r="358">
      <c r="A358" s="47" t="s">
        <v>42</v>
      </c>
      <c r="B358" s="30"/>
      <c r="C358" s="30"/>
      <c r="D358" s="30"/>
      <c r="E358" s="30"/>
      <c r="F358" s="30"/>
      <c r="G358" s="30"/>
      <c r="H358" s="30"/>
      <c r="I358" s="30"/>
      <c r="J358" s="2"/>
      <c r="K358" s="13"/>
      <c r="L358" s="30"/>
      <c r="M358" s="30"/>
      <c r="N358" s="30"/>
      <c r="O358" s="30"/>
      <c r="P358" s="30"/>
    </row>
    <row r="359">
      <c r="A359" s="12">
        <f>MIN('Raw Data'!A888:A897)</f>
        <v>44590.61915</v>
      </c>
      <c r="B359" s="30" t="s">
        <v>14</v>
      </c>
      <c r="C359" s="30" t="s">
        <v>15</v>
      </c>
      <c r="D359" s="30" t="s">
        <v>16</v>
      </c>
      <c r="E359" s="30" t="s">
        <v>17</v>
      </c>
      <c r="F359" s="30" t="s">
        <v>18</v>
      </c>
      <c r="G359" s="30" t="s">
        <v>19</v>
      </c>
      <c r="H359" s="30" t="s">
        <v>20</v>
      </c>
      <c r="I359" s="30" t="s">
        <v>21</v>
      </c>
      <c r="J359" s="2"/>
      <c r="K359" s="13"/>
      <c r="L359" s="30" t="s">
        <v>22</v>
      </c>
      <c r="M359" s="38" t="s">
        <v>23</v>
      </c>
      <c r="N359" s="45" t="s">
        <v>24</v>
      </c>
      <c r="O359" s="30" t="s">
        <v>25</v>
      </c>
      <c r="P359" s="30"/>
    </row>
    <row r="360">
      <c r="A360" s="46" t="s">
        <v>26</v>
      </c>
      <c r="B360" s="17">
        <f>COUNT('Raw Data'!C888:C897)</f>
        <v>10</v>
      </c>
      <c r="C360" s="17">
        <f>COUNT('Raw Data'!D888:D897)</f>
        <v>8</v>
      </c>
      <c r="D360" s="17">
        <f>COUNT('Raw Data'!E888:E897)</f>
        <v>10</v>
      </c>
      <c r="E360" s="17">
        <f t="array" ref="E360">SUM(IF((NOT('Raw Data'!F888:F897 = "") * 1) + (NOT('Raw Data'!G888:G897 = "") * 1) &gt; 0, 1, 0))</f>
        <v>10</v>
      </c>
      <c r="F360" s="17">
        <f t="array" ref="F360">SUM(IF((NOT('Raw Data'!F888:F897 = "") * 1) + (NOT('Raw Data'!G888:G897 = "") * 1) &gt; 1, 1, 0))</f>
        <v>10</v>
      </c>
      <c r="G360" s="17">
        <f>COUNT('Raw Data'!H888:H897)</f>
        <v>10</v>
      </c>
      <c r="H360" s="17">
        <f>COUNT('Raw Data'!I888:I897)</f>
        <v>10</v>
      </c>
      <c r="I360" s="17">
        <f>COUNT('Raw Data'!J888:J897)</f>
        <v>10</v>
      </c>
      <c r="J360" s="2"/>
      <c r="K360" s="17"/>
      <c r="L360" s="17">
        <f>COUNT('Raw Data'!B888:B897)</f>
        <v>10</v>
      </c>
      <c r="M360" s="18">
        <f>SUM('Raw Data'!B888:B897) + (COUNT('Raw Data'!B888:B897) * $O$1)</f>
        <v>0.2266091487</v>
      </c>
      <c r="N360" s="19" t="str">
        <f>CONCAT(CONCAT(SUM('Raw Data'!M888:M897), "/"), SUM('Raw Data'!N888:N897))</f>
        <v>90/175</v>
      </c>
      <c r="O360" s="1" t="str">
        <f>CONCAT(CONCAT(SUM('Raw Data'!R888:R897), "/"), SUM('Raw Data'!S888:S897))</f>
        <v>24/163</v>
      </c>
      <c r="P360" s="1"/>
    </row>
    <row r="361">
      <c r="A361" s="46" t="s">
        <v>27</v>
      </c>
      <c r="B361" s="4">
        <f>IFERROR(AVERAGE('Raw Data'!C888:C897), "N/A")</f>
        <v>0.0005474537037</v>
      </c>
      <c r="C361" s="4">
        <f>IFERROR(AVERAGE('Raw Data'!D888:D897), "N/A")</f>
        <v>0.003088831019</v>
      </c>
      <c r="D361" s="4">
        <f>IFERROR(AVERAGE('Raw Data'!E888:E897), "N/A")</f>
        <v>0.004690972222</v>
      </c>
      <c r="E361" s="4">
        <f t="array" ref="E361">IFERROR(AVERAGE(IF(ISNUMBER('Raw Data'!F888:F897) + ISNUMBER('Raw Data'!G888:G897),IF((('Raw Data'!F888:F897 &lt; 'Raw Data'!G888:G897) * NOT('Raw Data'!F888:F897 = "")) + (NOT('Raw Data'!F888:F897 = "") * ('Raw Data'!G888:G897="")), 'Raw Data'!F888:F897, IF(('Raw Data'!G888:G897 &lt; 'Raw Data'!F888:F897) * NOT('Raw Data'!G888:G897 = "") + (NOT('Raw Data'!G888:G897 = "") * ('Raw Data'!F888:F897="")), 'Raw Data'!G888:G897, "")), "")), "N/A")</f>
        <v>0.005865740741</v>
      </c>
      <c r="F361" s="4">
        <f t="array" ref="F361">IFERROR(AVERAGE(IF(ISNUMBER('Raw Data'!F888:F897) + ISNUMBER('Raw Data'!G888:G897),IF((('Raw Data'!F888:F897 &lt; 'Raw Data'!G888:G897) * NOT('Raw Data'!F888:F897 = "")) + (NOT('Raw Data'!F888:F897 = "") * ('Raw Data'!G888:G897="")), 'Raw Data'!G888:G897, IF(('Raw Data'!G888:G897 &lt; 'Raw Data'!F888:F897) * NOT('Raw Data'!G888:G897 = "") + (NOT('Raw Data'!G888:G897 = "") * ('Raw Data'!F888:F897="")), 'Raw Data'!F888:F897, "")), "")), "N/A")</f>
        <v>0.01046064815</v>
      </c>
      <c r="G361" s="4">
        <f>IFERROR(AVERAGE('Raw Data'!H888:H897), "N/A")</f>
        <v>0.01286574074</v>
      </c>
      <c r="H361" s="4">
        <f>IFERROR(AVERAGE('Raw Data'!I888:I897), "N/A")</f>
        <v>0.01638425926</v>
      </c>
      <c r="I361" s="4">
        <f>IFERROR(AVERAGE('Raw Data'!J888:J897), "N/A")</f>
        <v>0.01706134259</v>
      </c>
      <c r="J361" s="2"/>
      <c r="K361" s="4"/>
      <c r="L361" s="4">
        <f>AVERAGE('Raw Data'!B888:B897)</f>
        <v>0.02235185185</v>
      </c>
      <c r="M361" s="20"/>
      <c r="N361" s="21">
        <f> SUM('Raw Data'!M888:M897)/ SUM('Raw Data'!N888:N897)</f>
        <v>0.5142857143</v>
      </c>
      <c r="O361" s="22">
        <f> SUM('Raw Data'!R888:R897)/ SUM('Raw Data'!S888:S897)</f>
        <v>0.1472392638</v>
      </c>
      <c r="P361" s="22"/>
    </row>
    <row r="362">
      <c r="A362" s="47" t="s">
        <v>42</v>
      </c>
      <c r="B362" s="30"/>
      <c r="C362" s="30"/>
      <c r="D362" s="30"/>
      <c r="E362" s="30"/>
      <c r="F362" s="30"/>
      <c r="G362" s="30"/>
      <c r="H362" s="30"/>
      <c r="I362" s="30"/>
      <c r="J362" s="2"/>
      <c r="K362" s="13"/>
      <c r="L362" s="30"/>
      <c r="M362" s="30"/>
      <c r="N362" s="30"/>
      <c r="O362" s="30"/>
      <c r="P362" s="30"/>
    </row>
    <row r="363">
      <c r="A363" s="12">
        <f>MIN('Raw Data'!A900:A916)</f>
        <v>44589.54373</v>
      </c>
      <c r="B363" s="30" t="s">
        <v>14</v>
      </c>
      <c r="C363" s="30" t="s">
        <v>15</v>
      </c>
      <c r="D363" s="30" t="s">
        <v>16</v>
      </c>
      <c r="E363" s="30" t="s">
        <v>17</v>
      </c>
      <c r="F363" s="30" t="s">
        <v>18</v>
      </c>
      <c r="G363" s="30" t="s">
        <v>19</v>
      </c>
      <c r="H363" s="30" t="s">
        <v>20</v>
      </c>
      <c r="I363" s="30" t="s">
        <v>21</v>
      </c>
      <c r="J363" s="2"/>
      <c r="K363" s="13"/>
      <c r="L363" s="30" t="s">
        <v>22</v>
      </c>
      <c r="M363" s="38" t="s">
        <v>23</v>
      </c>
      <c r="N363" s="45" t="s">
        <v>24</v>
      </c>
      <c r="O363" s="30" t="s">
        <v>25</v>
      </c>
      <c r="P363" s="30"/>
    </row>
    <row r="364">
      <c r="A364" s="46" t="s">
        <v>26</v>
      </c>
      <c r="B364" s="17">
        <f>COUNT('Raw Data'!C900:C916)</f>
        <v>17</v>
      </c>
      <c r="C364" s="17">
        <f>COUNT('Raw Data'!D900:D916)</f>
        <v>16</v>
      </c>
      <c r="D364" s="17">
        <f>COUNT('Raw Data'!E900:E916)</f>
        <v>17</v>
      </c>
      <c r="E364" s="17">
        <f t="array" ref="E364">SUM(IF((NOT('Raw Data'!F900:F916 = "") * 1) + (NOT('Raw Data'!G900:G916 = "") * 1) &gt; 0, 1, 0))</f>
        <v>17</v>
      </c>
      <c r="F364" s="17">
        <f t="array" ref="F364">SUM(IF((NOT('Raw Data'!F900:F916 = "") * 1) + (NOT('Raw Data'!G900:G916 = "") * 1) &gt; 1, 1, 0))</f>
        <v>16</v>
      </c>
      <c r="G364" s="17">
        <f>COUNT('Raw Data'!H900:H916)</f>
        <v>17</v>
      </c>
      <c r="H364" s="17">
        <f>COUNT('Raw Data'!I900:I916)</f>
        <v>17</v>
      </c>
      <c r="I364" s="17">
        <f>COUNT('Raw Data'!J900:J916)</f>
        <v>17</v>
      </c>
      <c r="J364" s="2"/>
      <c r="K364" s="17"/>
      <c r="L364" s="17">
        <f>COUNT('Raw Data'!B900:B916)</f>
        <v>17</v>
      </c>
      <c r="M364" s="18">
        <f>SUM('Raw Data'!B900:B916) + (COUNT('Raw Data'!B900:B916) * $O$1)</f>
        <v>0.3663767566</v>
      </c>
      <c r="N364" s="19" t="str">
        <f>CONCAT(CONCAT(SUM('Raw Data'!M900:M916), "/"), SUM('Raw Data'!N900:N916))</f>
        <v>146/288</v>
      </c>
      <c r="O364" s="1" t="str">
        <f>CONCAT(CONCAT(SUM('Raw Data'!R900:R916), "/"), SUM('Raw Data'!S900:S916))</f>
        <v>22/256</v>
      </c>
      <c r="P364" s="1"/>
    </row>
    <row r="365">
      <c r="A365" s="46" t="s">
        <v>27</v>
      </c>
      <c r="B365" s="4">
        <f>IFERROR(AVERAGE('Raw Data'!C900:C916), "N/A")</f>
        <v>0.0002246732026</v>
      </c>
      <c r="C365" s="4">
        <f>IFERROR(AVERAGE('Raw Data'!D900:D916), "N/A")</f>
        <v>0.002185329861</v>
      </c>
      <c r="D365" s="4">
        <f>IFERROR(AVERAGE('Raw Data'!E900:E916), "N/A")</f>
        <v>0.003584558824</v>
      </c>
      <c r="E365" s="4">
        <f t="array" ref="E365">IFERROR(AVERAGE(IF(ISNUMBER('Raw Data'!F900:F916) + ISNUMBER('Raw Data'!G900:G916),IF((('Raw Data'!F900:F916 &lt; 'Raw Data'!G900:G916) * NOT('Raw Data'!F900:F916 = "")) + (NOT('Raw Data'!F900:F916 = "") * ('Raw Data'!G900:G916="")), 'Raw Data'!F900:F916, IF(('Raw Data'!G900:G916 &lt; 'Raw Data'!F900:F916) * NOT('Raw Data'!G900:G916 = "") + (NOT('Raw Data'!G900:G916 = "") * ('Raw Data'!F900:F916="")), 'Raw Data'!G900:G916, "")), "")), "N/A")</f>
        <v>0.005046296296</v>
      </c>
      <c r="F365" s="4">
        <f t="array" ref="F365">IFERROR(AVERAGE(IF(ISNUMBER('Raw Data'!F900:F916) + ISNUMBER('Raw Data'!G900:G916),IF((('Raw Data'!F900:F916 &lt; 'Raw Data'!G900:G916) * NOT('Raw Data'!F900:F916 = "")) + (NOT('Raw Data'!F900:F916 = "") * ('Raw Data'!G900:G916="")), 'Raw Data'!G900:G916, IF(('Raw Data'!G900:G916 &lt; 'Raw Data'!F900:F916) * NOT('Raw Data'!G900:G916 = "") + (NOT('Raw Data'!G900:G916 = "") * ('Raw Data'!F900:F916="")), 'Raw Data'!F900:F916, "")), "")), "N/A")</f>
        <v>0.01114655671</v>
      </c>
      <c r="G365" s="4">
        <f>IFERROR(AVERAGE('Raw Data'!H900:H916), "N/A")</f>
        <v>0.01363562092</v>
      </c>
      <c r="H365" s="4">
        <f>IFERROR(AVERAGE('Raw Data'!I900:I916), "N/A")</f>
        <v>0.01637391068</v>
      </c>
      <c r="I365" s="4">
        <f>IFERROR(AVERAGE('Raw Data'!J900:J916), "N/A")</f>
        <v>0.01780296841</v>
      </c>
      <c r="J365" s="2"/>
      <c r="K365" s="4"/>
      <c r="L365" s="4">
        <f>AVERAGE('Raw Data'!B900:B916)</f>
        <v>0.02124251089</v>
      </c>
      <c r="M365" s="20"/>
      <c r="N365" s="21">
        <f> SUM('Raw Data'!M900:M916)/ SUM('Raw Data'!N900:N916)</f>
        <v>0.5069444444</v>
      </c>
      <c r="O365" s="22">
        <f> SUM('Raw Data'!R900:R916)/ SUM('Raw Data'!S900:S916)</f>
        <v>0.0859375</v>
      </c>
      <c r="P365" s="22"/>
    </row>
    <row r="366">
      <c r="A366" s="47" t="s">
        <v>42</v>
      </c>
      <c r="B366" s="30"/>
      <c r="C366" s="30"/>
      <c r="D366" s="30"/>
      <c r="E366" s="30"/>
      <c r="F366" s="30"/>
      <c r="G366" s="30"/>
      <c r="H366" s="30"/>
      <c r="I366" s="30"/>
      <c r="J366" s="2"/>
      <c r="K366" s="30"/>
      <c r="L366" s="30"/>
      <c r="M366" s="30"/>
      <c r="N366" s="30"/>
      <c r="O366" s="30"/>
      <c r="P366" s="30"/>
    </row>
    <row r="367">
      <c r="A367" s="12">
        <f>MIN('Raw Data'!A917:A953)</f>
        <v>44586.64212</v>
      </c>
      <c r="B367" s="30" t="s">
        <v>14</v>
      </c>
      <c r="C367" s="30" t="s">
        <v>15</v>
      </c>
      <c r="D367" s="30" t="s">
        <v>16</v>
      </c>
      <c r="E367" s="30" t="s">
        <v>17</v>
      </c>
      <c r="F367" s="30" t="s">
        <v>18</v>
      </c>
      <c r="G367" s="30" t="s">
        <v>19</v>
      </c>
      <c r="H367" s="30" t="s">
        <v>20</v>
      </c>
      <c r="I367" s="30" t="s">
        <v>21</v>
      </c>
      <c r="J367" s="2"/>
      <c r="K367" s="30"/>
      <c r="L367" s="30" t="s">
        <v>22</v>
      </c>
      <c r="M367" s="38" t="s">
        <v>23</v>
      </c>
      <c r="N367" s="45" t="s">
        <v>24</v>
      </c>
      <c r="O367" s="30" t="s">
        <v>25</v>
      </c>
      <c r="P367" s="30"/>
    </row>
    <row r="368">
      <c r="A368" s="46" t="s">
        <v>26</v>
      </c>
      <c r="B368" s="17">
        <f>COUNT('Raw Data'!C917:C953)</f>
        <v>37</v>
      </c>
      <c r="C368" s="17">
        <f>COUNT('Raw Data'!D917:D953)</f>
        <v>37</v>
      </c>
      <c r="D368" s="17">
        <f>COUNT('Raw Data'!E917:E953)</f>
        <v>37</v>
      </c>
      <c r="E368" s="17">
        <f t="array" ref="E368">SUM(IF((NOT('Raw Data'!F917:F953 = "") * 1) + (NOT('Raw Data'!G917:G953 = "") * 1) &gt; 0, 1, 0))</f>
        <v>37</v>
      </c>
      <c r="F368" s="17">
        <f t="array" ref="F368">SUM(IF((NOT('Raw Data'!F917:F953 = "") * 1) + (NOT('Raw Data'!G917:G953 = "") * 1) &gt; 1, 1, 0))</f>
        <v>34</v>
      </c>
      <c r="G368" s="17">
        <f>COUNT('Raw Data'!H917:H953)</f>
        <v>36</v>
      </c>
      <c r="H368" s="17">
        <f>COUNT('Raw Data'!I917:I953)</f>
        <v>36</v>
      </c>
      <c r="I368" s="17">
        <f>COUNT('Raw Data'!J917:J953)</f>
        <v>36</v>
      </c>
      <c r="J368" s="2"/>
      <c r="K368" s="17"/>
      <c r="L368" s="17">
        <f>COUNT('Raw Data'!B917:B953)</f>
        <v>36</v>
      </c>
      <c r="M368" s="18">
        <f>SUM('Raw Data'!B917:B953) + (COUNT('Raw Data'!B917:B953) * $O$1)</f>
        <v>0.7611841392</v>
      </c>
      <c r="N368" s="19" t="str">
        <f>CONCAT(CONCAT(SUM('Raw Data'!M917:M953), "/"), SUM('Raw Data'!N917:N953))</f>
        <v>331/637</v>
      </c>
      <c r="O368" s="1" t="str">
        <f>CONCAT(CONCAT(SUM('Raw Data'!R917:R953), "/"), SUM('Raw Data'!S917:S953))</f>
        <v>57/491</v>
      </c>
      <c r="P368" s="1"/>
    </row>
    <row r="369">
      <c r="A369" s="46" t="s">
        <v>27</v>
      </c>
      <c r="B369" s="4">
        <f>IFERROR(AVERAGE('Raw Data'!C917:C953), "N/A")</f>
        <v>0.0002474349349</v>
      </c>
      <c r="C369" s="4">
        <f>IFERROR(AVERAGE('Raw Data'!D917:D953), "N/A")</f>
        <v>0.002575075075</v>
      </c>
      <c r="D369" s="4">
        <f>IFERROR(AVERAGE('Raw Data'!E917:E953), "N/A")</f>
        <v>0.003914226727</v>
      </c>
      <c r="E369" s="4">
        <f t="array" ref="E369">IFERROR(AVERAGE(IF(ISNUMBER('Raw Data'!F917:F953) + ISNUMBER('Raw Data'!G917:G953),IF((('Raw Data'!F917:F953 &lt; 'Raw Data'!G917:G953) * NOT('Raw Data'!F917:F953 = "")) + (NOT('Raw Data'!F917:F953 = "") * ('Raw Data'!G917:G953="")), 'Raw Data'!F917:F953, IF(('Raw Data'!G917:G953 &lt; 'Raw Data'!F917:F953) * NOT('Raw Data'!G917:G953 = "") + (NOT('Raw Data'!G917:G953 = "") * ('Raw Data'!F917:F953="")), 'Raw Data'!G917:G953, "")), "")), "N/A")</f>
        <v>0.005372872873</v>
      </c>
      <c r="F369" s="4">
        <f t="array" ref="F369">IFERROR(AVERAGE(IF(ISNUMBER('Raw Data'!F917:F953) + ISNUMBER('Raw Data'!G917:G953),IF((('Raw Data'!F917:F953 &lt; 'Raw Data'!G917:G953) * NOT('Raw Data'!F917:F953 = "")) + (NOT('Raw Data'!F917:F953 = "") * ('Raw Data'!G917:G953="")), 'Raw Data'!G917:G953, IF(('Raw Data'!G917:G953 &lt; 'Raw Data'!F917:F953) * NOT('Raw Data'!G917:G953 = "") + (NOT('Raw Data'!G917:G953 = "") * ('Raw Data'!F917:F953="")), 'Raw Data'!F917:F953, "")), "")), "N/A")</f>
        <v>0.009993532135</v>
      </c>
      <c r="G369" s="4">
        <f>IFERROR(AVERAGE('Raw Data'!H917:H953), "N/A")</f>
        <v>0.01275205761</v>
      </c>
      <c r="H369" s="4">
        <f>IFERROR(AVERAGE('Raw Data'!I917:I953), "N/A")</f>
        <v>0.01623553241</v>
      </c>
      <c r="I369" s="4">
        <f>IFERROR(AVERAGE('Raw Data'!J917:J953), "N/A")</f>
        <v>0.01860789609</v>
      </c>
      <c r="J369" s="2"/>
      <c r="K369" s="4"/>
      <c r="L369" s="4">
        <f>AVERAGE('Raw Data'!B917:B953)</f>
        <v>0.02083494084</v>
      </c>
      <c r="M369" s="20"/>
      <c r="N369" s="21">
        <f> SUM('Raw Data'!M917:M953)/ SUM('Raw Data'!N917:N953)</f>
        <v>0.5196232339</v>
      </c>
      <c r="O369" s="22">
        <f> SUM('Raw Data'!R917:R953)/ SUM('Raw Data'!S917:S953)</f>
        <v>0.116089613</v>
      </c>
      <c r="P369" s="22"/>
    </row>
    <row r="370">
      <c r="A370" s="47" t="s">
        <v>42</v>
      </c>
      <c r="B370" s="30"/>
      <c r="C370" s="30"/>
      <c r="D370" s="30"/>
      <c r="E370" s="30"/>
      <c r="F370" s="30"/>
      <c r="G370" s="30"/>
      <c r="H370" s="30"/>
      <c r="I370" s="30"/>
      <c r="J370" s="2"/>
      <c r="K370" s="30"/>
      <c r="L370" s="30"/>
      <c r="M370" s="30"/>
      <c r="N370" s="30"/>
      <c r="O370" s="30"/>
      <c r="P370" s="30"/>
    </row>
    <row r="371">
      <c r="A371" s="12">
        <f>MIN('Raw Data'!A956:A960)</f>
        <v>44585.8183</v>
      </c>
      <c r="B371" s="30" t="s">
        <v>14</v>
      </c>
      <c r="C371" s="30" t="s">
        <v>15</v>
      </c>
      <c r="D371" s="30" t="s">
        <v>16</v>
      </c>
      <c r="E371" s="30" t="s">
        <v>17</v>
      </c>
      <c r="F371" s="30" t="s">
        <v>18</v>
      </c>
      <c r="G371" s="30" t="s">
        <v>19</v>
      </c>
      <c r="H371" s="30" t="s">
        <v>20</v>
      </c>
      <c r="I371" s="30" t="s">
        <v>21</v>
      </c>
      <c r="J371" s="2"/>
      <c r="K371" s="30"/>
      <c r="L371" s="30" t="s">
        <v>22</v>
      </c>
      <c r="M371" s="38" t="s">
        <v>23</v>
      </c>
      <c r="N371" s="45" t="s">
        <v>24</v>
      </c>
      <c r="O371" s="30" t="s">
        <v>25</v>
      </c>
      <c r="P371" s="30"/>
    </row>
    <row r="372">
      <c r="A372" s="46" t="s">
        <v>26</v>
      </c>
      <c r="B372" s="17">
        <f>COUNT('Raw Data'!C956:C960)</f>
        <v>5</v>
      </c>
      <c r="C372" s="17">
        <f>COUNT('Raw Data'!D956:D960)</f>
        <v>5</v>
      </c>
      <c r="D372" s="17">
        <f>COUNT('Raw Data'!E956:E960)</f>
        <v>5</v>
      </c>
      <c r="E372" s="17">
        <f t="array" ref="E372">SUM(IF((NOT('Raw Data'!F956:F960 = "") * 1) + (NOT('Raw Data'!G956:G960 = "") * 1) &gt; 0, 1, 0))</f>
        <v>5</v>
      </c>
      <c r="F372" s="17">
        <f t="array" ref="F372">SUM(IF((NOT('Raw Data'!F956:F960 = "") * 1) + (NOT('Raw Data'!G956:G960 = "") * 1) &gt; 1, 1, 0))</f>
        <v>5</v>
      </c>
      <c r="G372" s="17">
        <f>COUNT('Raw Data'!H956:H960)</f>
        <v>5</v>
      </c>
      <c r="H372" s="17">
        <f>COUNT('Raw Data'!I956:I960)</f>
        <v>5</v>
      </c>
      <c r="I372" s="17">
        <f>COUNT('Raw Data'!J956:J960)</f>
        <v>5</v>
      </c>
      <c r="J372" s="2"/>
      <c r="K372" s="17"/>
      <c r="L372" s="17">
        <f>COUNT('Raw Data'!B956:B960)</f>
        <v>5</v>
      </c>
      <c r="M372" s="18">
        <f>SUM('Raw Data'!B956:B960) + (COUNT('Raw Data'!B956:B960) * $O$1)</f>
        <v>0.09928837067</v>
      </c>
      <c r="N372" s="19" t="str">
        <f>CONCAT(CONCAT(SUM('Raw Data'!M956:M960), "/"), SUM('Raw Data'!N956:N960))</f>
        <v>38/65</v>
      </c>
      <c r="O372" s="1" t="str">
        <f>CONCAT(CONCAT(SUM('Raw Data'!R956:R960), "/"), SUM('Raw Data'!S956:S960))</f>
        <v>6/55</v>
      </c>
      <c r="P372" s="1"/>
    </row>
    <row r="373">
      <c r="A373" s="46" t="s">
        <v>27</v>
      </c>
      <c r="B373" s="4">
        <f>IFERROR(AVERAGE('Raw Data'!C956:C960), "N/A")</f>
        <v>0.0003078703704</v>
      </c>
      <c r="C373" s="4">
        <f>IFERROR(AVERAGE('Raw Data'!D956:D960), "N/A")</f>
        <v>0.002219907407</v>
      </c>
      <c r="D373" s="4">
        <f>IFERROR(AVERAGE('Raw Data'!E956:E960), "N/A")</f>
        <v>0.00381712963</v>
      </c>
      <c r="E373" s="4">
        <f t="array" ref="E373">IFERROR(AVERAGE(IF(ISNUMBER('Raw Data'!F956:F960) + ISNUMBER('Raw Data'!G956:G960),IF((('Raw Data'!F956:F960 &lt; 'Raw Data'!G956:G960) * NOT('Raw Data'!F956:F960 = "")) + (NOT('Raw Data'!F956:F960 = "") * ('Raw Data'!G956:G960="")), 'Raw Data'!F956:F960, IF(('Raw Data'!G956:G960 &lt; 'Raw Data'!F956:F960) * NOT('Raw Data'!G956:G960 = "") + (NOT('Raw Data'!G956:G960 = "") * ('Raw Data'!F956:F960="")), 'Raw Data'!G956:G960, "")), "")), "N/A")</f>
        <v>0.005414351852</v>
      </c>
      <c r="F373" s="4">
        <f t="array" ref="F373">IFERROR(AVERAGE(IF(ISNUMBER('Raw Data'!F956:F960) + ISNUMBER('Raw Data'!G956:G960),IF((('Raw Data'!F956:F960 &lt; 'Raw Data'!G956:G960) * NOT('Raw Data'!F956:F960 = "")) + (NOT('Raw Data'!F956:F960 = "") * ('Raw Data'!G956:G960="")), 'Raw Data'!G956:G960, IF(('Raw Data'!G956:G960 &lt; 'Raw Data'!F956:F960) * NOT('Raw Data'!G956:G960 = "") + (NOT('Raw Data'!G956:G960 = "") * ('Raw Data'!F956:F960="")), 'Raw Data'!F956:F960, "")), "")), "N/A")</f>
        <v>0.01066898148</v>
      </c>
      <c r="G373" s="4">
        <f>IFERROR(AVERAGE('Raw Data'!H956:H960), "N/A")</f>
        <v>0.01275231481</v>
      </c>
      <c r="H373" s="4">
        <f>IFERROR(AVERAGE('Raw Data'!I956:I960), "N/A")</f>
        <v>0.01467361111</v>
      </c>
      <c r="I373" s="4">
        <f>IFERROR(AVERAGE('Raw Data'!J956:J960), "N/A")</f>
        <v>0.01626157407</v>
      </c>
      <c r="J373" s="2"/>
      <c r="K373" s="4"/>
      <c r="L373" s="4">
        <f>AVERAGE('Raw Data'!B956:B960)</f>
        <v>0.01954861111</v>
      </c>
      <c r="M373" s="20"/>
      <c r="N373" s="21">
        <f> SUM('Raw Data'!M956:M960)/ SUM('Raw Data'!N956:N960)</f>
        <v>0.5846153846</v>
      </c>
      <c r="O373" s="22">
        <f> SUM('Raw Data'!R956:R960)/ SUM('Raw Data'!S956:S960)</f>
        <v>0.1090909091</v>
      </c>
      <c r="P373" s="22"/>
    </row>
    <row r="374">
      <c r="A374" s="47" t="s">
        <v>42</v>
      </c>
      <c r="B374" s="30"/>
      <c r="C374" s="30"/>
      <c r="D374" s="30"/>
      <c r="E374" s="30"/>
      <c r="F374" s="30"/>
      <c r="G374" s="30"/>
      <c r="H374" s="30"/>
      <c r="I374" s="30"/>
      <c r="J374" s="2"/>
      <c r="K374" s="30"/>
      <c r="L374" s="30"/>
      <c r="M374" s="30"/>
      <c r="N374" s="30"/>
      <c r="O374" s="30"/>
      <c r="P374" s="30"/>
    </row>
    <row r="375">
      <c r="A375" s="12">
        <f>MIN('Raw Data'!A961:A965)</f>
        <v>44585.45911</v>
      </c>
      <c r="B375" s="30" t="s">
        <v>14</v>
      </c>
      <c r="C375" s="30" t="s">
        <v>15</v>
      </c>
      <c r="D375" s="30" t="s">
        <v>16</v>
      </c>
      <c r="E375" s="30" t="s">
        <v>17</v>
      </c>
      <c r="F375" s="30" t="s">
        <v>18</v>
      </c>
      <c r="G375" s="30" t="s">
        <v>19</v>
      </c>
      <c r="H375" s="30" t="s">
        <v>20</v>
      </c>
      <c r="I375" s="30" t="s">
        <v>21</v>
      </c>
      <c r="J375" s="2"/>
      <c r="K375" s="30"/>
      <c r="L375" s="30" t="s">
        <v>22</v>
      </c>
      <c r="M375" s="38" t="s">
        <v>23</v>
      </c>
      <c r="N375" s="45" t="s">
        <v>24</v>
      </c>
      <c r="O375" s="30" t="s">
        <v>25</v>
      </c>
      <c r="P375" s="30"/>
    </row>
    <row r="376">
      <c r="A376" s="46" t="s">
        <v>26</v>
      </c>
      <c r="B376" s="17">
        <f>COUNT('Raw Data'!C961:C965)</f>
        <v>5</v>
      </c>
      <c r="C376" s="17">
        <f>COUNT('Raw Data'!D961:D965)</f>
        <v>5</v>
      </c>
      <c r="D376" s="17">
        <f>COUNT('Raw Data'!E961:E965)</f>
        <v>5</v>
      </c>
      <c r="E376" s="17">
        <f t="array" ref="E376">SUM(IF((NOT('Raw Data'!F961:F965 = "") * 1) + (NOT('Raw Data'!G961:G965 = "") * 1) &gt; 0, 1, 0))</f>
        <v>5</v>
      </c>
      <c r="F376" s="17">
        <f t="array" ref="F376">SUM(IF((NOT('Raw Data'!F961:F965 = "") * 1) + (NOT('Raw Data'!G961:G965 = "") * 1) &gt; 1, 1, 0))</f>
        <v>4</v>
      </c>
      <c r="G376" s="17">
        <f>COUNT('Raw Data'!H961:H965)</f>
        <v>5</v>
      </c>
      <c r="H376" s="17">
        <f>COUNT('Raw Data'!I961:I965)</f>
        <v>5</v>
      </c>
      <c r="I376" s="17">
        <f>COUNT('Raw Data'!J961:J965)</f>
        <v>5</v>
      </c>
      <c r="J376" s="2"/>
      <c r="K376" s="17"/>
      <c r="L376" s="17">
        <f>COUNT('Raw Data'!B961:B965)</f>
        <v>5</v>
      </c>
      <c r="M376" s="18">
        <f>SUM('Raw Data'!B961:B965) + (COUNT('Raw Data'!B961:B965) * $O$1)</f>
        <v>0.1540800373</v>
      </c>
      <c r="N376" s="19" t="str">
        <f>CONCAT(CONCAT(SUM('Raw Data'!M962:M965), "/"), SUM('Raw Data'!N962:N965))</f>
        <v>31/97</v>
      </c>
      <c r="O376" s="1" t="str">
        <f>CONCAT(CONCAT(SUM('Raw Data'!R962:R965), "/"), SUM('Raw Data'!S962:S965))</f>
        <v>16/93</v>
      </c>
      <c r="P376" s="1"/>
    </row>
    <row r="377">
      <c r="A377" s="46" t="s">
        <v>27</v>
      </c>
      <c r="B377" s="4">
        <f>IFERROR(AVERAGE('Raw Data'!C961:C965), "N/A")</f>
        <v>0.0002800925926</v>
      </c>
      <c r="C377" s="4">
        <f>IFERROR(AVERAGE('Raw Data'!D961:D965), "N/A")</f>
        <v>0.002935185185</v>
      </c>
      <c r="D377" s="4">
        <f>IFERROR(AVERAGE('Raw Data'!E961:E965), "N/A")</f>
        <v>0.0035625</v>
      </c>
      <c r="E377" s="4">
        <f t="array" ref="E377">IFERROR(AVERAGE(IF(ISNUMBER('Raw Data'!F961:F965) + ISNUMBER('Raw Data'!G961:G965),IF((('Raw Data'!F961:F965 &lt; 'Raw Data'!G961:G965) * NOT('Raw Data'!F961:F965 = "")) + (NOT('Raw Data'!F961:F965 = "") * ('Raw Data'!G961:G965="")), 'Raw Data'!F961:F965, IF(('Raw Data'!G961:G965 &lt; 'Raw Data'!F961:F965) * NOT('Raw Data'!G961:G965 = "") + (NOT('Raw Data'!G961:G965 = "") * ('Raw Data'!F961:F965="")), 'Raw Data'!G961:G965, "")), "")), "N/A")</f>
        <v>0.005300925926</v>
      </c>
      <c r="F377" s="4">
        <f t="array" ref="F377">IFERROR(AVERAGE(IF(ISNUMBER('Raw Data'!F961:F965) + ISNUMBER('Raw Data'!G961:G965),IF((('Raw Data'!F961:F965 &lt; 'Raw Data'!G961:G965) * NOT('Raw Data'!F961:F965 = "")) + (NOT('Raw Data'!F961:F965 = "") * ('Raw Data'!G961:G965="")), 'Raw Data'!G961:G965, IF(('Raw Data'!G961:G965 &lt; 'Raw Data'!F961:F965) * NOT('Raw Data'!G961:G965 = "") + (NOT('Raw Data'!G961:G965 = "") * ('Raw Data'!F961:F965="")), 'Raw Data'!F961:F965, "")), "")), "N/A")</f>
        <v>0.01200520833</v>
      </c>
      <c r="G377" s="4">
        <f>IFERROR(AVERAGE('Raw Data'!H961:H965), "N/A")</f>
        <v>0.015125</v>
      </c>
      <c r="H377" s="4">
        <f>IFERROR(AVERAGE('Raw Data'!I961:I965), "N/A")</f>
        <v>0.01833796296</v>
      </c>
      <c r="I377" s="4">
        <f>IFERROR(AVERAGE('Raw Data'!J961:J965), "N/A")</f>
        <v>0.02318055556</v>
      </c>
      <c r="J377" s="2"/>
      <c r="K377" s="4"/>
      <c r="L377" s="4">
        <f>AVERAGE('Raw Data'!B961:B965)</f>
        <v>0.03050694444</v>
      </c>
      <c r="M377" s="20"/>
      <c r="N377" s="21">
        <f> SUM('Raw Data'!M962:M965)/ SUM('Raw Data'!N962:N965)</f>
        <v>0.3195876289</v>
      </c>
      <c r="O377" s="22">
        <f> SUM('Raw Data'!R962:R965)/ SUM('Raw Data'!S962:S965)</f>
        <v>0.1720430108</v>
      </c>
      <c r="P377" s="22"/>
    </row>
    <row r="378">
      <c r="A378" s="47" t="s">
        <v>42</v>
      </c>
      <c r="B378" s="13"/>
      <c r="C378" s="13"/>
      <c r="D378" s="13"/>
      <c r="E378" s="13"/>
      <c r="F378" s="13"/>
      <c r="G378" s="13"/>
      <c r="H378" s="13"/>
      <c r="I378" s="13"/>
      <c r="J378" s="2"/>
      <c r="K378" s="13"/>
      <c r="L378" s="13"/>
      <c r="M378" s="13"/>
      <c r="N378" s="13"/>
      <c r="O378" s="13"/>
      <c r="P378" s="13"/>
    </row>
    <row r="379">
      <c r="A379" s="12">
        <f>MIN('Raw Data'!A968)</f>
        <v>44584.78452</v>
      </c>
      <c r="B379" s="13" t="s">
        <v>14</v>
      </c>
      <c r="C379" s="13" t="s">
        <v>15</v>
      </c>
      <c r="D379" s="13" t="s">
        <v>16</v>
      </c>
      <c r="E379" s="13" t="s">
        <v>17</v>
      </c>
      <c r="F379" s="13" t="s">
        <v>18</v>
      </c>
      <c r="G379" s="13" t="s">
        <v>19</v>
      </c>
      <c r="H379" s="13" t="s">
        <v>20</v>
      </c>
      <c r="I379" s="13" t="s">
        <v>21</v>
      </c>
      <c r="J379" s="2"/>
      <c r="K379" s="13"/>
      <c r="L379" s="13" t="s">
        <v>22</v>
      </c>
      <c r="M379" s="14" t="s">
        <v>23</v>
      </c>
      <c r="N379" s="15" t="s">
        <v>24</v>
      </c>
      <c r="O379" s="13" t="s">
        <v>25</v>
      </c>
      <c r="P379" s="13"/>
    </row>
    <row r="380">
      <c r="A380" s="16" t="s">
        <v>26</v>
      </c>
      <c r="B380" s="17">
        <f>COUNT('Raw Data'!C968)</f>
        <v>1</v>
      </c>
      <c r="C380" s="17">
        <f>COUNT('Raw Data'!D968)</f>
        <v>1</v>
      </c>
      <c r="D380" s="17">
        <f>COUNT('Raw Data'!E968)</f>
        <v>1</v>
      </c>
      <c r="E380" s="17">
        <f t="array" ref="E380">SUM(IF((NOT('Raw Data'!F968 = "") * 1) + (NOT('Raw Data'!G968 = "") * 1) &gt; 0, 1, 0))</f>
        <v>1</v>
      </c>
      <c r="F380" s="17">
        <f t="array" ref="F380">SUM(IF((NOT('Raw Data'!F968 = "") * 1) + (NOT('Raw Data'!G968 = "") * 1) &gt; 1, 1, 0))</f>
        <v>1</v>
      </c>
      <c r="G380" s="17">
        <f>COUNT('Raw Data'!H968)</f>
        <v>1</v>
      </c>
      <c r="H380" s="17">
        <f>COUNT('Raw Data'!I968)</f>
        <v>1</v>
      </c>
      <c r="I380" s="17">
        <f>COUNT('Raw Data'!J968)</f>
        <v>1</v>
      </c>
      <c r="J380" s="2"/>
      <c r="K380" s="17"/>
      <c r="L380" s="17">
        <f>COUNT('Raw Data'!B968)</f>
        <v>1</v>
      </c>
      <c r="M380" s="18">
        <f>SUM('Raw Data'!B968) + (COUNT('Raw Data'!B968) * $O$1)</f>
        <v>0.02174424821</v>
      </c>
      <c r="N380" s="19" t="str">
        <f>CONCAT(CONCAT(SUM('Raw Data'!M968), "/"), SUM('Raw Data'!N968))</f>
        <v>7/15</v>
      </c>
      <c r="O380" s="1" t="str">
        <f>CONCAT(CONCAT(SUM('Raw Data'!R968), "/"), SUM('Raw Data'!S968))</f>
        <v>1/14</v>
      </c>
      <c r="P380" s="1"/>
    </row>
    <row r="381">
      <c r="A381" s="16" t="s">
        <v>27</v>
      </c>
      <c r="B381" s="4">
        <f>IFERROR(AVERAGE('Raw Data'!C968), "N/A")</f>
        <v>0.0001157407407</v>
      </c>
      <c r="C381" s="4">
        <f>IFERROR(AVERAGE('Raw Data'!D968), "N/A")</f>
        <v>0.003935185185</v>
      </c>
      <c r="D381" s="4">
        <f>IFERROR(AVERAGE('Raw Data'!E968), "N/A")</f>
        <v>0.005798611111</v>
      </c>
      <c r="E381" s="4">
        <f t="array" ref="E381">IFERROR(AVERAGE(IF(ISNUMBER('Raw Data'!F968) + ISNUMBER('Raw Data'!G968),IF((('Raw Data'!F968 &lt; 'Raw Data'!G968) * NOT('Raw Data'!F968 = "")) + (NOT('Raw Data'!F968 = "") * ('Raw Data'!G968="")), 'Raw Data'!F968, IF(('Raw Data'!G968 &lt; 'Raw Data'!F968) * NOT('Raw Data'!G968 = "") + (NOT('Raw Data'!G968 = "") * ('Raw Data'!F968="")), 'Raw Data'!G968, "")), "")), "N/A")</f>
        <v>0.006701388889</v>
      </c>
      <c r="F381" s="4">
        <f t="array" ref="F381">IFERROR(AVERAGE(IF(ISNUMBER('Raw Data'!F968) + ISNUMBER('Raw Data'!G968),IF((('Raw Data'!F968 &lt; 'Raw Data'!G968) * NOT('Raw Data'!F968 = "")) + (NOT('Raw Data'!F968 = "") * ('Raw Data'!G968="")), 'Raw Data'!G968, IF(('Raw Data'!G968 &lt; 'Raw Data'!F968) * NOT('Raw Data'!G968 = "") + (NOT('Raw Data'!G968 = "") * ('Raw Data'!F968="")), 'Raw Data'!F968, "")), "")), "N/A")</f>
        <v>0.01112268519</v>
      </c>
      <c r="G381" s="4">
        <f>IFERROR(AVERAGE('Raw Data'!H968), "N/A")</f>
        <v>0.01302083333</v>
      </c>
      <c r="H381" s="4">
        <f>IFERROR(AVERAGE('Raw Data'!I968), "N/A")</f>
        <v>0.0175462963</v>
      </c>
      <c r="I381" s="4">
        <f>IFERROR(AVERAGE('Raw Data'!J968), "N/A")</f>
        <v>0.01798611111</v>
      </c>
      <c r="J381" s="2"/>
      <c r="K381" s="4"/>
      <c r="L381" s="4">
        <f>AVERAGE('Raw Data'!B968)</f>
        <v>0.02143518519</v>
      </c>
      <c r="M381" s="20"/>
      <c r="N381" s="21">
        <f> SUM('Raw Data'!M968)/ SUM('Raw Data'!N968)</f>
        <v>0.4666666667</v>
      </c>
      <c r="O381" s="22">
        <f> SUM('Raw Data'!R968)/ SUM('Raw Data'!S968)</f>
        <v>0.07142857143</v>
      </c>
      <c r="P381" s="22"/>
    </row>
    <row r="382">
      <c r="A382" s="47" t="s">
        <v>42</v>
      </c>
      <c r="B382" s="30"/>
      <c r="C382" s="30"/>
      <c r="D382" s="30"/>
      <c r="E382" s="30"/>
      <c r="F382" s="30"/>
      <c r="G382" s="30"/>
      <c r="H382" s="30"/>
      <c r="I382" s="30"/>
      <c r="J382" s="2"/>
      <c r="K382" s="30"/>
      <c r="L382" s="30"/>
      <c r="M382" s="30"/>
      <c r="N382" s="30"/>
      <c r="O382" s="30"/>
      <c r="P382" s="30"/>
    </row>
    <row r="383">
      <c r="A383" s="12">
        <f>MIN('Raw Data'!A975:A1001)</f>
        <v>44583.06195</v>
      </c>
      <c r="B383" s="30" t="s">
        <v>14</v>
      </c>
      <c r="C383" s="30" t="s">
        <v>15</v>
      </c>
      <c r="D383" s="30" t="s">
        <v>16</v>
      </c>
      <c r="E383" s="30" t="s">
        <v>17</v>
      </c>
      <c r="F383" s="30" t="s">
        <v>18</v>
      </c>
      <c r="G383" s="30" t="s">
        <v>19</v>
      </c>
      <c r="H383" s="30" t="s">
        <v>20</v>
      </c>
      <c r="I383" s="30" t="s">
        <v>21</v>
      </c>
      <c r="J383" s="2"/>
      <c r="K383" s="30"/>
      <c r="L383" s="30" t="s">
        <v>22</v>
      </c>
      <c r="M383" s="38" t="s">
        <v>23</v>
      </c>
      <c r="N383" s="45" t="s">
        <v>24</v>
      </c>
      <c r="O383" s="30" t="s">
        <v>25</v>
      </c>
      <c r="P383" s="30"/>
    </row>
    <row r="384">
      <c r="A384" s="46" t="s">
        <v>26</v>
      </c>
      <c r="B384" s="17">
        <f>COUNT('Raw Data'!C976:C1001)</f>
        <v>26</v>
      </c>
      <c r="C384" s="17">
        <f>COUNT('Raw Data'!D976:D1001)</f>
        <v>26</v>
      </c>
      <c r="D384" s="17">
        <f>COUNT('Raw Data'!E976:E1001)</f>
        <v>26</v>
      </c>
      <c r="E384" s="17">
        <f t="array" ref="E384">SUM(IF((NOT('Raw Data'!F976:F1001 = "") * 1) + (NOT('Raw Data'!G976:G1001 = "") * 1) &gt; 0, 1, 0))</f>
        <v>26</v>
      </c>
      <c r="F384" s="17">
        <f t="array" ref="F384">SUM(IF((NOT('Raw Data'!F976:F1001 = "") * 1) + (NOT('Raw Data'!G976:G1001 = "") * 1) &gt; 1, 1, 0))</f>
        <v>24</v>
      </c>
      <c r="G384" s="17">
        <f>COUNT('Raw Data'!H976:H1001)</f>
        <v>26</v>
      </c>
      <c r="H384" s="17">
        <f>COUNT('Raw Data'!I976:I1001)</f>
        <v>26</v>
      </c>
      <c r="I384" s="17">
        <f>COUNT('Raw Data'!J976:J1001)</f>
        <v>26</v>
      </c>
      <c r="J384" s="2"/>
      <c r="K384" s="17"/>
      <c r="L384" s="17">
        <f>COUNT('Raw Data'!B976:B1001)</f>
        <v>26</v>
      </c>
      <c r="M384" s="18">
        <f>SUM('Raw Data'!B976:B1001) + (COUNT('Raw Data'!B976:B1001) * $O$1)</f>
        <v>0.5631513793</v>
      </c>
      <c r="N384" s="19" t="str">
        <f>CONCAT(CONCAT(SUM('Raw Data'!M976:M1001), "/"), SUM('Raw Data'!N976:N1001))</f>
        <v>201/411</v>
      </c>
      <c r="O384" s="1" t="str">
        <f>CONCAT(CONCAT(SUM('Raw Data'!R976:R1001), "/"), SUM('Raw Data'!S976:S1001))</f>
        <v>41/470</v>
      </c>
      <c r="P384" s="1"/>
    </row>
    <row r="385">
      <c r="A385" s="46" t="s">
        <v>27</v>
      </c>
      <c r="B385" s="4">
        <f>IFERROR(AVERAGE('Raw Data'!C976:C1001), "N/A")</f>
        <v>0.0001375534188</v>
      </c>
      <c r="C385" s="4">
        <f>IFERROR(AVERAGE('Raw Data'!D976:D1001), "N/A")</f>
        <v>0.002207086895</v>
      </c>
      <c r="D385" s="4">
        <f>IFERROR(AVERAGE('Raw Data'!E976:E1001), "N/A")</f>
        <v>0.004051371083</v>
      </c>
      <c r="E385" s="4">
        <f t="array" ref="E385">IFERROR(AVERAGE(IF(ISNUMBER('Raw Data'!F976:F1001) + ISNUMBER('Raw Data'!G976:G1001),IF((('Raw Data'!F976:F1001 &lt; 'Raw Data'!G976:G1001) * NOT('Raw Data'!F976:F1001 = "")) + (NOT('Raw Data'!F976:F1001 = "") * ('Raw Data'!G976:G1001="")), 'Raw Data'!F976:F1001, IF(('Raw Data'!G976:G1001 &lt; 'Raw Data'!F976:F1001) * NOT('Raw Data'!G976:G1001 = "") + (NOT('Raw Data'!G976:G1001 = "") * ('Raw Data'!F976:F1001="")), 'Raw Data'!G976:G1001, "")), "")), "N/A")</f>
        <v>0.006043447293</v>
      </c>
      <c r="F385" s="4">
        <f t="array" ref="F385">IFERROR(AVERAGE(IF(ISNUMBER('Raw Data'!F976:F1001) + ISNUMBER('Raw Data'!G976:G1001),IF((('Raw Data'!F976:F1001 &lt; 'Raw Data'!G976:G1001) * NOT('Raw Data'!F976:F1001 = "")) + (NOT('Raw Data'!F976:F1001 = "") * ('Raw Data'!G976:G1001="")), 'Raw Data'!G976:G1001, IF(('Raw Data'!G976:G1001 &lt; 'Raw Data'!F976:F1001) * NOT('Raw Data'!G976:G1001 = "") + (NOT('Raw Data'!G976:G1001 = "") * ('Raw Data'!F976:F1001="")), 'Raw Data'!F976:F1001, "")), "")), "N/A")</f>
        <v>0.01122540509</v>
      </c>
      <c r="G385" s="4">
        <f>IFERROR(AVERAGE('Raw Data'!H976:H1001), "N/A")</f>
        <v>0.01390847578</v>
      </c>
      <c r="H385" s="4">
        <f>IFERROR(AVERAGE('Raw Data'!I976:I1001), "N/A")</f>
        <v>0.01721643519</v>
      </c>
      <c r="I385" s="4">
        <f>IFERROR(AVERAGE('Raw Data'!J976:J1001), "N/A")</f>
        <v>0.01832398504</v>
      </c>
      <c r="J385" s="2"/>
      <c r="K385" s="4"/>
      <c r="L385" s="4">
        <f>AVERAGE('Raw Data'!B976:B1001)</f>
        <v>0.02135060541</v>
      </c>
      <c r="M385" s="20"/>
      <c r="N385" s="21">
        <f> SUM('Raw Data'!M976:M1001)/ SUM('Raw Data'!N976:N1001)</f>
        <v>0.4890510949</v>
      </c>
      <c r="O385" s="22">
        <f> SUM('Raw Data'!R976:R1001)/ SUM('Raw Data'!S976:S1001)</f>
        <v>0.08723404255</v>
      </c>
      <c r="P385" s="22"/>
    </row>
    <row r="386">
      <c r="A386" s="39" t="s">
        <v>42</v>
      </c>
      <c r="B386" s="48"/>
      <c r="C386" s="48"/>
      <c r="D386" s="48"/>
      <c r="E386" s="48"/>
      <c r="F386" s="48"/>
      <c r="G386" s="48"/>
      <c r="H386" s="48"/>
      <c r="I386" s="48"/>
      <c r="L386" s="48"/>
      <c r="M386" s="48"/>
      <c r="N386" s="48"/>
    </row>
    <row r="387">
      <c r="B387" s="48"/>
      <c r="C387" s="48"/>
      <c r="D387" s="48"/>
      <c r="E387" s="48"/>
      <c r="F387" s="48"/>
      <c r="G387" s="48"/>
      <c r="H387" s="48"/>
      <c r="I387" s="48"/>
      <c r="L387" s="48"/>
      <c r="M387" s="48"/>
      <c r="N387" s="48"/>
    </row>
    <row r="388">
      <c r="A388" s="48"/>
      <c r="B388" s="49"/>
      <c r="C388" s="49"/>
      <c r="D388" s="49"/>
      <c r="E388" s="49"/>
      <c r="F388" s="49"/>
      <c r="G388" s="49"/>
      <c r="H388" s="49"/>
      <c r="I388" s="49"/>
      <c r="K388" s="49"/>
      <c r="L388" s="44"/>
      <c r="M388" s="48"/>
      <c r="N388" s="48"/>
    </row>
    <row r="389">
      <c r="A389" s="48"/>
      <c r="B389" s="44"/>
      <c r="C389" s="44"/>
      <c r="D389" s="44"/>
      <c r="E389" s="44"/>
      <c r="F389" s="44"/>
      <c r="G389" s="44"/>
      <c r="H389" s="44"/>
      <c r="I389" s="44"/>
      <c r="K389" s="44"/>
      <c r="L389" s="50"/>
      <c r="M389" s="42"/>
      <c r="N389" s="42"/>
    </row>
    <row r="390">
      <c r="A390" s="48"/>
      <c r="B390" s="42"/>
      <c r="C390" s="42"/>
      <c r="D390" s="42"/>
      <c r="E390" s="42"/>
      <c r="F390" s="42"/>
      <c r="G390" s="42"/>
      <c r="H390" s="42"/>
      <c r="I390" s="42"/>
      <c r="M390" s="48"/>
    </row>
    <row r="391">
      <c r="A391" s="48"/>
      <c r="B391" s="42"/>
      <c r="C391" s="42"/>
      <c r="D391" s="42"/>
      <c r="E391" s="42"/>
      <c r="F391" s="42"/>
      <c r="G391" s="42"/>
      <c r="H391" s="42"/>
      <c r="I391" s="42"/>
      <c r="L391" s="48"/>
      <c r="M391" s="48"/>
    </row>
    <row r="393">
      <c r="B393" s="48"/>
      <c r="C393" s="48"/>
      <c r="D393" s="48"/>
      <c r="E393" s="48"/>
      <c r="F393" s="48"/>
      <c r="G393" s="48"/>
      <c r="H393" s="48"/>
      <c r="I393" s="48"/>
      <c r="L393" s="48"/>
      <c r="M393" s="48"/>
      <c r="N393" s="48"/>
    </row>
    <row r="394">
      <c r="A394" s="48"/>
      <c r="B394" s="49"/>
      <c r="C394" s="49"/>
      <c r="D394" s="49"/>
      <c r="E394" s="49"/>
      <c r="F394" s="49"/>
      <c r="G394" s="49"/>
      <c r="H394" s="49"/>
      <c r="I394" s="49"/>
      <c r="K394" s="49"/>
      <c r="L394" s="44"/>
      <c r="M394" s="48"/>
      <c r="N394" s="48"/>
    </row>
    <row r="395">
      <c r="A395" s="48"/>
      <c r="B395" s="44"/>
      <c r="C395" s="44"/>
      <c r="D395" s="44"/>
      <c r="E395" s="44"/>
      <c r="F395" s="44"/>
      <c r="G395" s="44"/>
      <c r="H395" s="44"/>
      <c r="I395" s="44"/>
      <c r="K395" s="44"/>
      <c r="L395" s="50"/>
      <c r="M395" s="42"/>
      <c r="N395" s="42"/>
    </row>
    <row r="396">
      <c r="A396" s="48"/>
      <c r="B396" s="42"/>
      <c r="C396" s="42"/>
      <c r="D396" s="42"/>
      <c r="E396" s="42"/>
      <c r="F396" s="42"/>
      <c r="G396" s="42"/>
      <c r="H396" s="42"/>
      <c r="I396" s="42"/>
      <c r="M396" s="48"/>
    </row>
    <row r="397">
      <c r="A397" s="48"/>
      <c r="B397" s="42"/>
      <c r="C397" s="42"/>
      <c r="D397" s="42"/>
      <c r="E397" s="42"/>
      <c r="F397" s="42"/>
      <c r="G397" s="42"/>
      <c r="H397" s="42"/>
      <c r="I397" s="42"/>
      <c r="L397" s="48"/>
      <c r="M397" s="48"/>
    </row>
    <row r="406">
      <c r="B406" s="48"/>
      <c r="C406" s="48"/>
      <c r="D406" s="48"/>
      <c r="E406" s="48"/>
      <c r="F406" s="48"/>
      <c r="G406" s="48"/>
      <c r="H406" s="48"/>
      <c r="I406" s="48"/>
      <c r="L406" s="48"/>
      <c r="M406" s="48"/>
      <c r="N406" s="48"/>
    </row>
    <row r="407">
      <c r="B407" s="49"/>
      <c r="C407" s="49"/>
      <c r="D407" s="49"/>
      <c r="E407" s="49"/>
      <c r="F407" s="49"/>
      <c r="G407" s="49"/>
      <c r="H407" s="49"/>
      <c r="I407" s="49"/>
      <c r="K407" s="49"/>
      <c r="L407" s="44"/>
    </row>
    <row r="408">
      <c r="B408" s="44"/>
      <c r="C408" s="44"/>
      <c r="D408" s="44"/>
      <c r="E408" s="44"/>
      <c r="F408" s="44"/>
      <c r="G408" s="44"/>
      <c r="H408" s="44"/>
      <c r="I408" s="44"/>
      <c r="K408" s="44"/>
      <c r="L408" s="50"/>
      <c r="M408" s="42"/>
      <c r="N408" s="42"/>
    </row>
    <row r="409">
      <c r="B409" s="42"/>
      <c r="C409" s="42"/>
      <c r="D409" s="42"/>
      <c r="E409" s="42"/>
      <c r="F409" s="42"/>
      <c r="G409" s="42"/>
      <c r="H409" s="42"/>
      <c r="I409" s="42"/>
    </row>
    <row r="410">
      <c r="B410" s="42"/>
      <c r="C410" s="42"/>
      <c r="D410" s="42"/>
      <c r="E410" s="42"/>
      <c r="F410" s="42"/>
      <c r="G410" s="42"/>
      <c r="H410" s="42"/>
      <c r="I410" s="42"/>
    </row>
    <row r="414">
      <c r="B414" s="49"/>
      <c r="C414" s="49"/>
      <c r="D414" s="49"/>
      <c r="E414" s="49"/>
      <c r="F414" s="49"/>
      <c r="G414" s="49"/>
      <c r="H414" s="49"/>
      <c r="I414" s="49"/>
      <c r="K414" s="49"/>
      <c r="L414" s="44"/>
    </row>
    <row r="415">
      <c r="B415" s="44"/>
      <c r="C415" s="44"/>
      <c r="D415" s="44"/>
      <c r="E415" s="44"/>
      <c r="F415" s="44"/>
      <c r="G415" s="44"/>
      <c r="H415" s="44"/>
      <c r="I415" s="44"/>
      <c r="K415" s="44"/>
      <c r="L415" s="50"/>
      <c r="M415" s="42"/>
      <c r="N415" s="42"/>
    </row>
    <row r="416">
      <c r="B416" s="42"/>
      <c r="C416" s="42"/>
      <c r="D416" s="42"/>
      <c r="E416" s="42"/>
      <c r="F416" s="42"/>
      <c r="G416" s="42"/>
      <c r="H416" s="42"/>
      <c r="I416" s="42"/>
    </row>
    <row r="417">
      <c r="B417" s="42"/>
      <c r="C417" s="42"/>
      <c r="D417" s="42"/>
      <c r="E417" s="42"/>
      <c r="F417" s="42"/>
      <c r="G417" s="42"/>
      <c r="H417" s="42"/>
      <c r="I417" s="42"/>
    </row>
    <row r="420">
      <c r="B420" s="48"/>
      <c r="C420" s="48"/>
      <c r="D420" s="48"/>
      <c r="E420" s="48"/>
      <c r="F420" s="48"/>
      <c r="G420" s="48"/>
      <c r="H420" s="48"/>
      <c r="I420" s="48"/>
      <c r="L420" s="48"/>
      <c r="M420" s="48"/>
      <c r="N420" s="48"/>
    </row>
    <row r="421">
      <c r="A421" s="48"/>
      <c r="B421" s="49"/>
      <c r="C421" s="49"/>
      <c r="D421" s="49"/>
      <c r="E421" s="49"/>
      <c r="F421" s="49"/>
      <c r="G421" s="49"/>
      <c r="H421" s="49"/>
      <c r="I421" s="49"/>
      <c r="K421" s="49"/>
      <c r="L421" s="44"/>
      <c r="M421" s="48"/>
      <c r="N421" s="48"/>
    </row>
    <row r="422">
      <c r="A422" s="48"/>
      <c r="B422" s="44"/>
      <c r="C422" s="44"/>
      <c r="D422" s="44"/>
      <c r="G422" s="44"/>
      <c r="H422" s="44"/>
      <c r="I422" s="44"/>
      <c r="K422" s="44"/>
      <c r="L422" s="50"/>
      <c r="M422" s="42"/>
      <c r="N422" s="42"/>
    </row>
    <row r="423">
      <c r="A423" s="48"/>
      <c r="M423" s="48"/>
    </row>
    <row r="424">
      <c r="A424" s="48"/>
      <c r="L424" s="48"/>
      <c r="M424" s="48"/>
    </row>
    <row r="426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L426" s="48"/>
      <c r="M426" s="48"/>
      <c r="N426" s="48"/>
    </row>
    <row r="427">
      <c r="B427" s="48"/>
      <c r="C427" s="48"/>
      <c r="D427" s="48"/>
      <c r="E427" s="48"/>
      <c r="F427" s="48"/>
      <c r="G427" s="48"/>
      <c r="H427" s="48"/>
      <c r="I427" s="48"/>
      <c r="L427" s="48"/>
      <c r="M427" s="48"/>
      <c r="N427" s="48"/>
    </row>
    <row r="428">
      <c r="A428" s="48"/>
      <c r="B428" s="49"/>
      <c r="C428" s="49"/>
      <c r="D428" s="49"/>
      <c r="E428" s="49"/>
      <c r="F428" s="49"/>
      <c r="G428" s="49"/>
      <c r="H428" s="49"/>
      <c r="I428" s="49"/>
      <c r="K428" s="49"/>
      <c r="L428" s="44"/>
      <c r="M428" s="48"/>
      <c r="N428" s="48"/>
    </row>
    <row r="429">
      <c r="A429" s="48"/>
      <c r="B429" s="44"/>
      <c r="C429" s="44"/>
      <c r="D429" s="44"/>
      <c r="G429" s="44"/>
      <c r="H429" s="44"/>
      <c r="I429" s="44"/>
      <c r="K429" s="44"/>
      <c r="L429" s="50"/>
      <c r="M429" s="42"/>
      <c r="N429" s="42"/>
    </row>
    <row r="430">
      <c r="A430" s="48"/>
      <c r="B430" s="42"/>
      <c r="C430" s="42"/>
      <c r="D430" s="42"/>
      <c r="E430" s="42"/>
      <c r="F430" s="42"/>
      <c r="G430" s="42"/>
      <c r="H430" s="42"/>
      <c r="I430" s="42"/>
      <c r="M430" s="48"/>
    </row>
    <row r="431">
      <c r="A431" s="48"/>
      <c r="B431" s="42"/>
      <c r="C431" s="42"/>
      <c r="D431" s="42"/>
      <c r="E431" s="42"/>
      <c r="F431" s="42"/>
      <c r="G431" s="42"/>
      <c r="H431" s="42"/>
      <c r="I431" s="42"/>
      <c r="L431" s="48"/>
      <c r="M431" s="48"/>
    </row>
    <row r="432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L432" s="48"/>
      <c r="M432" s="48"/>
      <c r="N432" s="48"/>
    </row>
    <row r="43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L433" s="48"/>
      <c r="M433" s="48"/>
      <c r="N433" s="48"/>
    </row>
    <row r="434">
      <c r="B434" s="48"/>
      <c r="C434" s="48"/>
      <c r="D434" s="48"/>
      <c r="E434" s="48"/>
      <c r="F434" s="48"/>
      <c r="G434" s="48"/>
      <c r="H434" s="48"/>
      <c r="I434" s="48"/>
      <c r="L434" s="48"/>
      <c r="M434" s="48"/>
      <c r="N434" s="48"/>
    </row>
    <row r="435">
      <c r="A435" s="48"/>
      <c r="B435" s="49"/>
      <c r="C435" s="49"/>
      <c r="D435" s="49"/>
      <c r="E435" s="49"/>
      <c r="F435" s="49"/>
      <c r="G435" s="49"/>
      <c r="H435" s="49"/>
      <c r="I435" s="49"/>
      <c r="K435" s="49"/>
      <c r="L435" s="44"/>
      <c r="M435" s="48"/>
      <c r="N435" s="48"/>
    </row>
    <row r="436">
      <c r="A436" s="48"/>
      <c r="B436" s="44"/>
      <c r="C436" s="44"/>
      <c r="D436" s="44"/>
      <c r="G436" s="44"/>
      <c r="H436" s="44"/>
      <c r="I436" s="44"/>
      <c r="K436" s="44"/>
      <c r="L436" s="50"/>
      <c r="M436" s="42"/>
      <c r="N436" s="42"/>
    </row>
    <row r="437">
      <c r="A437" s="48"/>
      <c r="B437" s="42"/>
      <c r="C437" s="42"/>
      <c r="D437" s="42"/>
      <c r="E437" s="42"/>
      <c r="F437" s="42"/>
      <c r="G437" s="42"/>
      <c r="H437" s="42"/>
      <c r="I437" s="42"/>
      <c r="M437" s="48"/>
    </row>
    <row r="438">
      <c r="A438" s="48"/>
      <c r="B438" s="42"/>
      <c r="C438" s="42"/>
      <c r="D438" s="42"/>
      <c r="E438" s="42"/>
      <c r="F438" s="42"/>
      <c r="G438" s="42"/>
      <c r="H438" s="42"/>
      <c r="I438" s="42"/>
      <c r="L438" s="48"/>
      <c r="M438" s="48"/>
    </row>
    <row r="439">
      <c r="A439" s="36" t="s">
        <v>42</v>
      </c>
      <c r="B439" s="36"/>
      <c r="D439" s="36"/>
      <c r="E439" s="36"/>
    </row>
    <row r="440">
      <c r="A440" s="36"/>
      <c r="B440" s="36"/>
      <c r="D440" s="36"/>
      <c r="E440" s="36"/>
    </row>
    <row r="441">
      <c r="A441" s="51"/>
      <c r="B441" s="51"/>
      <c r="C441" s="52"/>
      <c r="D441" s="51"/>
      <c r="G441" s="42"/>
      <c r="H441" s="42"/>
      <c r="I441" s="42"/>
    </row>
    <row r="442">
      <c r="B442" s="53"/>
      <c r="C442" s="44"/>
      <c r="D442" s="53"/>
      <c r="G442" s="42"/>
      <c r="H442" s="42"/>
      <c r="I442" s="42"/>
    </row>
    <row r="443">
      <c r="F443" s="48"/>
      <c r="G443" s="42"/>
      <c r="H443" s="42"/>
      <c r="I443" s="42"/>
    </row>
    <row r="444">
      <c r="F444" s="48"/>
      <c r="G444" s="42"/>
      <c r="H444" s="42"/>
      <c r="I444" s="42"/>
    </row>
    <row r="445">
      <c r="F445" s="48"/>
      <c r="G445" s="42"/>
      <c r="H445" s="42"/>
      <c r="I445" s="42"/>
    </row>
    <row r="446">
      <c r="F446" s="48"/>
      <c r="G446" s="42"/>
      <c r="H446" s="42"/>
      <c r="I446" s="42"/>
    </row>
    <row r="447">
      <c r="F447" s="48"/>
      <c r="G447" s="42"/>
      <c r="H447" s="42"/>
      <c r="I447" s="42"/>
    </row>
    <row r="448">
      <c r="F448" s="48"/>
      <c r="G448" s="42"/>
      <c r="H448" s="42"/>
      <c r="I448" s="42"/>
    </row>
    <row r="449">
      <c r="F449" s="48"/>
      <c r="G449" s="42"/>
      <c r="H449" s="42"/>
      <c r="I449" s="42"/>
    </row>
    <row r="450">
      <c r="F450" s="48"/>
      <c r="G450" s="42"/>
      <c r="H450" s="42"/>
      <c r="I450" s="42"/>
    </row>
    <row r="451">
      <c r="F451" s="48"/>
      <c r="G451" s="42"/>
      <c r="H451" s="42"/>
      <c r="I451" s="42"/>
    </row>
    <row r="452">
      <c r="F452" s="48"/>
      <c r="G452" s="42"/>
      <c r="H452" s="42"/>
      <c r="I452" s="42"/>
    </row>
    <row r="453">
      <c r="F453" s="48"/>
      <c r="G453" s="42"/>
      <c r="H453" s="42"/>
      <c r="I453" s="42"/>
    </row>
    <row r="454">
      <c r="F454" s="48"/>
      <c r="G454" s="42"/>
      <c r="H454" s="42"/>
      <c r="I454" s="42"/>
    </row>
    <row r="455">
      <c r="F455" s="48"/>
      <c r="G455" s="42"/>
      <c r="H455" s="42"/>
      <c r="I455" s="42"/>
    </row>
    <row r="456">
      <c r="F456" s="48"/>
      <c r="G456" s="42"/>
      <c r="H456" s="42"/>
      <c r="I456" s="42"/>
    </row>
    <row r="457">
      <c r="F457" s="48"/>
      <c r="G457" s="42"/>
      <c r="H457" s="42"/>
      <c r="I457" s="42"/>
    </row>
    <row r="458">
      <c r="F458" s="48"/>
      <c r="G458" s="42"/>
      <c r="H458" s="42"/>
      <c r="I458" s="42"/>
    </row>
    <row r="459">
      <c r="F459" s="48"/>
      <c r="G459" s="42"/>
      <c r="H459" s="42"/>
      <c r="I459" s="42"/>
    </row>
    <row r="460">
      <c r="F460" s="48"/>
      <c r="G460" s="42"/>
      <c r="H460" s="42"/>
      <c r="I460" s="42"/>
    </row>
    <row r="461">
      <c r="F461" s="48"/>
      <c r="G461" s="42"/>
      <c r="H461" s="42"/>
      <c r="I461" s="42"/>
    </row>
    <row r="462">
      <c r="F462" s="48"/>
      <c r="G462" s="42"/>
      <c r="H462" s="42"/>
      <c r="I462" s="42"/>
    </row>
    <row r="463">
      <c r="F463" s="48"/>
      <c r="G463" s="42"/>
      <c r="H463" s="42"/>
      <c r="I463" s="42"/>
    </row>
    <row r="464">
      <c r="F464" s="48"/>
      <c r="G464" s="42"/>
      <c r="H464" s="42"/>
      <c r="I464" s="42"/>
    </row>
    <row r="465">
      <c r="F465" s="48"/>
      <c r="G465" s="42"/>
      <c r="H465" s="42"/>
      <c r="I465" s="42"/>
    </row>
    <row r="466">
      <c r="F466" s="48"/>
      <c r="G466" s="42"/>
      <c r="H466" s="42"/>
      <c r="I466" s="42"/>
    </row>
    <row r="467">
      <c r="F467" s="48"/>
      <c r="G467" s="42"/>
      <c r="H467" s="42"/>
      <c r="I467" s="42"/>
    </row>
    <row r="468">
      <c r="F468" s="48"/>
      <c r="G468" s="42"/>
      <c r="H468" s="42"/>
      <c r="I468" s="42"/>
    </row>
    <row r="469">
      <c r="F469" s="48"/>
      <c r="G469" s="42"/>
      <c r="H469" s="42"/>
      <c r="I469" s="42"/>
    </row>
    <row r="470">
      <c r="F470" s="48"/>
      <c r="G470" s="42"/>
      <c r="H470" s="42"/>
      <c r="I470" s="42"/>
    </row>
    <row r="471">
      <c r="F471" s="48"/>
      <c r="G471" s="42"/>
      <c r="H471" s="42"/>
      <c r="I471" s="42"/>
    </row>
    <row r="472">
      <c r="F472" s="48"/>
      <c r="G472" s="42"/>
      <c r="H472" s="42"/>
      <c r="I472" s="42"/>
    </row>
    <row r="473">
      <c r="F473" s="48"/>
      <c r="G473" s="42"/>
      <c r="H473" s="42"/>
      <c r="I473" s="42"/>
    </row>
    <row r="474">
      <c r="F474" s="48"/>
      <c r="G474" s="42"/>
      <c r="H474" s="42"/>
      <c r="I474" s="42"/>
    </row>
    <row r="475">
      <c r="F475" s="48"/>
      <c r="G475" s="42"/>
      <c r="H475" s="42"/>
      <c r="I475" s="42"/>
    </row>
    <row r="476">
      <c r="F476" s="48"/>
      <c r="G476" s="42"/>
      <c r="H476" s="42"/>
      <c r="I476" s="42"/>
    </row>
    <row r="477">
      <c r="F477" s="48"/>
      <c r="G477" s="42"/>
      <c r="H477" s="42"/>
      <c r="I477" s="42"/>
    </row>
    <row r="478">
      <c r="F478" s="48"/>
      <c r="G478" s="42"/>
      <c r="H478" s="42"/>
      <c r="I478" s="42"/>
    </row>
    <row r="479">
      <c r="F479" s="48"/>
      <c r="G479" s="42"/>
      <c r="H479" s="42"/>
      <c r="I479" s="42"/>
    </row>
    <row r="480">
      <c r="F480" s="48"/>
      <c r="G480" s="42"/>
      <c r="H480" s="42"/>
      <c r="I480" s="42"/>
    </row>
    <row r="481">
      <c r="F481" s="48"/>
      <c r="G481" s="42"/>
      <c r="H481" s="42"/>
      <c r="I481" s="42"/>
    </row>
    <row r="482">
      <c r="F482" s="48"/>
      <c r="G482" s="42"/>
      <c r="H482" s="42"/>
      <c r="I482" s="42"/>
    </row>
    <row r="483">
      <c r="F483" s="48"/>
      <c r="G483" s="42"/>
      <c r="H483" s="42"/>
      <c r="I483" s="42"/>
    </row>
    <row r="484">
      <c r="F484" s="48"/>
      <c r="G484" s="42"/>
      <c r="H484" s="42"/>
      <c r="I484" s="42"/>
    </row>
    <row r="485">
      <c r="F485" s="48"/>
      <c r="G485" s="42"/>
      <c r="H485" s="42"/>
      <c r="I485" s="42"/>
    </row>
    <row r="486">
      <c r="F486" s="48"/>
      <c r="G486" s="42"/>
      <c r="H486" s="42"/>
      <c r="I486" s="42"/>
    </row>
    <row r="487">
      <c r="F487" s="48"/>
      <c r="G487" s="42"/>
      <c r="H487" s="42"/>
      <c r="I487" s="42"/>
    </row>
    <row r="488">
      <c r="F488" s="48"/>
      <c r="G488" s="42"/>
      <c r="H488" s="42"/>
      <c r="I488" s="42"/>
    </row>
    <row r="489">
      <c r="F489" s="48"/>
      <c r="G489" s="42"/>
      <c r="H489" s="42"/>
      <c r="I489" s="42"/>
    </row>
    <row r="490">
      <c r="F490" s="48"/>
      <c r="G490" s="42"/>
      <c r="H490" s="42"/>
      <c r="I490" s="42"/>
    </row>
    <row r="491">
      <c r="F491" s="48"/>
      <c r="G491" s="42"/>
      <c r="H491" s="42"/>
      <c r="I491" s="42"/>
    </row>
    <row r="492">
      <c r="A492" s="44"/>
      <c r="F492" s="48"/>
      <c r="G492" s="42"/>
      <c r="H492" s="42"/>
      <c r="I492" s="42"/>
    </row>
    <row r="493">
      <c r="F493" s="48"/>
      <c r="G493" s="42"/>
      <c r="H493" s="42"/>
      <c r="I493" s="42"/>
    </row>
    <row r="494">
      <c r="F494" s="48"/>
      <c r="G494" s="42"/>
      <c r="H494" s="42"/>
      <c r="I494" s="42"/>
    </row>
    <row r="495">
      <c r="F495" s="48"/>
      <c r="G495" s="42"/>
      <c r="H495" s="42"/>
      <c r="I495" s="42"/>
    </row>
    <row r="496">
      <c r="F496" s="48"/>
      <c r="G496" s="42"/>
      <c r="H496" s="42"/>
      <c r="I496" s="42"/>
    </row>
    <row r="497">
      <c r="A497" s="39" t="s">
        <v>42</v>
      </c>
      <c r="B497" s="48"/>
      <c r="C497" s="48"/>
      <c r="D497" s="48"/>
      <c r="E497" s="48"/>
      <c r="F497" s="48"/>
      <c r="G497" s="42"/>
      <c r="H497" s="42"/>
      <c r="I497" s="42"/>
    </row>
    <row r="498">
      <c r="A498" s="48"/>
      <c r="B498" s="48"/>
      <c r="C498" s="48"/>
      <c r="D498" s="48"/>
      <c r="E498" s="48"/>
      <c r="F498" s="48"/>
      <c r="G498" s="42"/>
      <c r="H498" s="42"/>
      <c r="I498" s="42"/>
    </row>
    <row r="499">
      <c r="A499" s="48"/>
      <c r="B499" s="48"/>
      <c r="C499" s="48"/>
      <c r="D499" s="48"/>
      <c r="E499" s="48"/>
      <c r="F499" s="48"/>
      <c r="G499" s="42"/>
      <c r="H499" s="42"/>
      <c r="I499" s="42"/>
    </row>
    <row r="500">
      <c r="A500" s="48"/>
      <c r="B500" s="48"/>
      <c r="C500" s="48"/>
      <c r="D500" s="48"/>
      <c r="E500" s="48"/>
      <c r="F500" s="48"/>
      <c r="G500" s="42"/>
      <c r="H500" s="42"/>
      <c r="I500" s="42"/>
    </row>
    <row r="501">
      <c r="A501" s="48"/>
      <c r="B501" s="48"/>
      <c r="C501" s="48"/>
      <c r="D501" s="48"/>
      <c r="E501" s="48"/>
      <c r="F501" s="48"/>
      <c r="G501" s="42"/>
      <c r="H501" s="42"/>
      <c r="I501" s="42"/>
    </row>
    <row r="502">
      <c r="A502" s="48"/>
      <c r="B502" s="48"/>
      <c r="C502" s="48"/>
      <c r="D502" s="48"/>
      <c r="E502" s="48"/>
      <c r="F502" s="48"/>
      <c r="G502" s="42"/>
      <c r="H502" s="42"/>
      <c r="I502" s="42"/>
    </row>
    <row r="503">
      <c r="A503" s="48"/>
      <c r="B503" s="48"/>
      <c r="C503" s="48"/>
      <c r="D503" s="48"/>
      <c r="E503" s="48"/>
      <c r="F503" s="48"/>
      <c r="G503" s="42"/>
      <c r="H503" s="42"/>
      <c r="I503" s="42"/>
    </row>
    <row r="504">
      <c r="G504" s="42"/>
      <c r="H504" s="42"/>
      <c r="I504" s="42"/>
    </row>
    <row r="505">
      <c r="G505" s="42"/>
      <c r="H505" s="42"/>
      <c r="I505" s="42"/>
    </row>
    <row r="506">
      <c r="G506" s="42"/>
      <c r="H506" s="42"/>
      <c r="I506" s="42"/>
    </row>
    <row r="507">
      <c r="G507" s="42"/>
      <c r="H507" s="42"/>
      <c r="I507" s="42"/>
    </row>
    <row r="508">
      <c r="G508" s="42"/>
      <c r="H508" s="42"/>
      <c r="I508" s="42"/>
    </row>
    <row r="509">
      <c r="G509" s="42"/>
      <c r="H509" s="42"/>
      <c r="I509" s="42"/>
    </row>
    <row r="510">
      <c r="G510" s="42"/>
      <c r="H510" s="42"/>
      <c r="I510" s="42"/>
    </row>
    <row r="511">
      <c r="G511" s="42"/>
      <c r="H511" s="42"/>
      <c r="I511" s="42"/>
    </row>
    <row r="512">
      <c r="G512" s="42"/>
      <c r="H512" s="42"/>
      <c r="I512" s="42"/>
    </row>
    <row r="513">
      <c r="G513" s="42"/>
      <c r="H513" s="42"/>
      <c r="I513" s="42"/>
    </row>
    <row r="514">
      <c r="G514" s="42"/>
      <c r="H514" s="42"/>
      <c r="I514" s="42"/>
    </row>
    <row r="515">
      <c r="G515" s="42"/>
      <c r="H515" s="42"/>
      <c r="I515" s="42"/>
    </row>
    <row r="516">
      <c r="G516" s="42"/>
      <c r="H516" s="42"/>
      <c r="I516" s="42"/>
    </row>
    <row r="517">
      <c r="G517" s="42"/>
      <c r="H517" s="42"/>
      <c r="I517" s="42"/>
    </row>
    <row r="518">
      <c r="G518" s="42"/>
      <c r="H518" s="42"/>
      <c r="I518" s="42"/>
    </row>
    <row r="519">
      <c r="G519" s="42"/>
      <c r="H519" s="42"/>
      <c r="I519" s="42"/>
    </row>
    <row r="520">
      <c r="G520" s="42"/>
      <c r="H520" s="42"/>
      <c r="I520" s="42"/>
    </row>
    <row r="521">
      <c r="G521" s="42"/>
      <c r="H521" s="42"/>
      <c r="I521" s="42"/>
    </row>
    <row r="522">
      <c r="G522" s="42"/>
      <c r="H522" s="42"/>
      <c r="I522" s="42"/>
    </row>
    <row r="523">
      <c r="G523" s="42"/>
      <c r="H523" s="42"/>
      <c r="I523" s="42"/>
    </row>
    <row r="524">
      <c r="G524" s="42"/>
      <c r="H524" s="42"/>
      <c r="I524" s="42"/>
    </row>
    <row r="525">
      <c r="A525" s="48"/>
      <c r="B525" s="48"/>
      <c r="C525" s="48"/>
      <c r="D525" s="48"/>
      <c r="E525" s="48"/>
      <c r="G525" s="42"/>
      <c r="H525" s="42"/>
      <c r="I525" s="42"/>
    </row>
    <row r="526">
      <c r="A526" s="48"/>
      <c r="B526" s="48"/>
      <c r="C526" s="48"/>
      <c r="D526" s="48"/>
      <c r="E526" s="48"/>
      <c r="G526" s="42"/>
      <c r="H526" s="42"/>
      <c r="I526" s="42"/>
    </row>
    <row r="527">
      <c r="A527" s="48"/>
      <c r="B527" s="48"/>
      <c r="C527" s="48"/>
      <c r="D527" s="48"/>
      <c r="E527" s="48"/>
      <c r="G527" s="42"/>
      <c r="H527" s="42"/>
      <c r="I527" s="42"/>
    </row>
    <row r="528">
      <c r="A528" s="48"/>
      <c r="B528" s="48"/>
      <c r="C528" s="48"/>
      <c r="D528" s="48"/>
      <c r="E528" s="48"/>
      <c r="G528" s="42"/>
      <c r="H528" s="42"/>
      <c r="I528" s="42"/>
    </row>
    <row r="529">
      <c r="A529" s="48"/>
      <c r="B529" s="48"/>
      <c r="C529" s="48"/>
      <c r="D529" s="48"/>
      <c r="E529" s="48"/>
      <c r="G529" s="42"/>
      <c r="H529" s="42"/>
      <c r="I529" s="42"/>
    </row>
    <row r="530">
      <c r="A530" s="48"/>
      <c r="B530" s="48"/>
      <c r="C530" s="48"/>
      <c r="D530" s="48"/>
      <c r="E530" s="48"/>
      <c r="G530" s="42"/>
      <c r="H530" s="42"/>
      <c r="I530" s="42"/>
    </row>
    <row r="531">
      <c r="A531" s="48"/>
      <c r="B531" s="48"/>
      <c r="C531" s="48"/>
      <c r="D531" s="48"/>
      <c r="E531" s="48"/>
      <c r="G531" s="42"/>
      <c r="H531" s="42"/>
      <c r="I531" s="42"/>
    </row>
    <row r="532">
      <c r="A532" s="48"/>
      <c r="B532" s="48"/>
      <c r="C532" s="48"/>
      <c r="D532" s="48"/>
      <c r="E532" s="48"/>
      <c r="G532" s="42"/>
      <c r="H532" s="42"/>
      <c r="I532" s="42"/>
    </row>
    <row r="533">
      <c r="A533" s="48"/>
      <c r="B533" s="48"/>
      <c r="C533" s="48"/>
      <c r="D533" s="48"/>
      <c r="E533" s="48"/>
      <c r="G533" s="42"/>
      <c r="H533" s="42"/>
      <c r="I533" s="42"/>
    </row>
    <row r="534">
      <c r="A534" s="48"/>
      <c r="B534" s="48"/>
      <c r="C534" s="48"/>
      <c r="D534" s="48"/>
      <c r="E534" s="48"/>
      <c r="G534" s="42"/>
      <c r="H534" s="42"/>
      <c r="I534" s="42"/>
    </row>
    <row r="535">
      <c r="A535" s="48"/>
      <c r="B535" s="48"/>
      <c r="C535" s="48"/>
      <c r="D535" s="48"/>
      <c r="E535" s="48"/>
      <c r="G535" s="42"/>
      <c r="H535" s="42"/>
      <c r="I535" s="42"/>
    </row>
    <row r="536">
      <c r="A536" s="48"/>
      <c r="B536" s="48"/>
      <c r="C536" s="48"/>
      <c r="D536" s="48"/>
      <c r="E536" s="48"/>
      <c r="G536" s="42"/>
      <c r="H536" s="42"/>
      <c r="I536" s="42"/>
    </row>
    <row r="537">
      <c r="A537" s="48"/>
      <c r="B537" s="48"/>
      <c r="C537" s="48"/>
      <c r="D537" s="48"/>
      <c r="E537" s="48"/>
      <c r="G537" s="42"/>
      <c r="H537" s="42"/>
      <c r="I537" s="42"/>
    </row>
    <row r="538">
      <c r="G538" s="42"/>
      <c r="H538" s="42"/>
      <c r="I538" s="42"/>
    </row>
    <row r="539">
      <c r="G539" s="42"/>
      <c r="H539" s="42"/>
      <c r="I539" s="42"/>
    </row>
    <row r="540">
      <c r="G540" s="42"/>
      <c r="H540" s="42"/>
      <c r="I540" s="42"/>
    </row>
    <row r="541">
      <c r="G541" s="42"/>
      <c r="H541" s="42"/>
      <c r="I541" s="42"/>
    </row>
    <row r="542">
      <c r="G542" s="42"/>
      <c r="H542" s="42"/>
      <c r="I542" s="42"/>
    </row>
    <row r="543">
      <c r="G543" s="42"/>
      <c r="H543" s="42"/>
      <c r="I543" s="42"/>
    </row>
    <row r="544">
      <c r="G544" s="42"/>
      <c r="H544" s="42"/>
      <c r="I544" s="42"/>
    </row>
    <row r="545">
      <c r="G545" s="42"/>
      <c r="H545" s="42"/>
      <c r="I545" s="42"/>
    </row>
    <row r="546">
      <c r="G546" s="42"/>
      <c r="H546" s="42"/>
      <c r="I546" s="42"/>
    </row>
    <row r="547">
      <c r="G547" s="42"/>
      <c r="H547" s="42"/>
      <c r="I547" s="42"/>
    </row>
    <row r="548">
      <c r="G548" s="42"/>
      <c r="H548" s="42"/>
      <c r="I548" s="42"/>
    </row>
    <row r="549">
      <c r="G549" s="42"/>
      <c r="H549" s="42"/>
      <c r="I549" s="42"/>
    </row>
    <row r="550">
      <c r="G550" s="42"/>
      <c r="H550" s="42"/>
      <c r="I550" s="42"/>
    </row>
    <row r="551">
      <c r="A551" s="48"/>
      <c r="B551" s="48"/>
      <c r="C551" s="48"/>
      <c r="D551" s="48"/>
      <c r="E551" s="48"/>
      <c r="G551" s="42"/>
      <c r="H551" s="42"/>
      <c r="I551" s="42"/>
    </row>
    <row r="552">
      <c r="A552" s="48"/>
      <c r="B552" s="48"/>
      <c r="C552" s="48"/>
      <c r="D552" s="48"/>
      <c r="E552" s="48"/>
      <c r="G552" s="42"/>
      <c r="H552" s="42"/>
      <c r="I552" s="42"/>
    </row>
    <row r="553">
      <c r="A553" s="48"/>
      <c r="B553" s="48"/>
      <c r="C553" s="48"/>
      <c r="D553" s="48"/>
      <c r="E553" s="48"/>
      <c r="G553" s="42"/>
      <c r="H553" s="42"/>
      <c r="I553" s="42"/>
    </row>
    <row r="554">
      <c r="A554" s="48"/>
      <c r="B554" s="48"/>
      <c r="C554" s="48"/>
      <c r="D554" s="48"/>
      <c r="E554" s="48"/>
      <c r="G554" s="42"/>
      <c r="H554" s="42"/>
      <c r="I554" s="42"/>
    </row>
    <row r="555">
      <c r="A555" s="48"/>
      <c r="B555" s="48"/>
      <c r="C555" s="48"/>
      <c r="D555" s="48"/>
      <c r="E555" s="48"/>
      <c r="G555" s="42"/>
      <c r="H555" s="42"/>
      <c r="I555" s="42"/>
    </row>
    <row r="556">
      <c r="A556" s="48"/>
      <c r="B556" s="48"/>
      <c r="C556" s="48"/>
      <c r="D556" s="48"/>
      <c r="E556" s="48"/>
      <c r="G556" s="42"/>
      <c r="H556" s="42"/>
      <c r="I556" s="42"/>
    </row>
    <row r="557">
      <c r="B557" s="48"/>
      <c r="C557" s="48"/>
      <c r="D557" s="48"/>
      <c r="E557" s="54"/>
      <c r="G557" s="42"/>
      <c r="H557" s="42"/>
      <c r="I557" s="42"/>
    </row>
    <row r="558">
      <c r="A558" s="48"/>
      <c r="E558" s="48"/>
      <c r="G558" s="42"/>
      <c r="H558" s="42"/>
      <c r="I558" s="42"/>
    </row>
    <row r="559">
      <c r="B559" s="48"/>
      <c r="C559" s="52"/>
      <c r="D559" s="52"/>
      <c r="E559" s="42"/>
      <c r="G559" s="42"/>
      <c r="H559" s="42"/>
      <c r="I559" s="42"/>
    </row>
    <row r="560">
      <c r="C560" s="48"/>
      <c r="G560" s="42"/>
      <c r="H560" s="42"/>
      <c r="I560" s="42"/>
    </row>
    <row r="561">
      <c r="A561" s="55"/>
      <c r="C561" s="48"/>
      <c r="E561" s="42"/>
      <c r="G561" s="42"/>
      <c r="H561" s="42"/>
      <c r="I561" s="42"/>
    </row>
    <row r="562">
      <c r="C562" s="48"/>
      <c r="G562" s="42"/>
      <c r="H562" s="42"/>
      <c r="I562" s="42"/>
    </row>
    <row r="563">
      <c r="B563" s="48"/>
      <c r="C563" s="48"/>
      <c r="D563" s="48"/>
      <c r="E563" s="54"/>
      <c r="G563" s="42"/>
      <c r="H563" s="42"/>
      <c r="I563" s="42"/>
    </row>
    <row r="564">
      <c r="A564" s="48"/>
      <c r="E564" s="48"/>
      <c r="G564" s="42"/>
      <c r="H564" s="42"/>
      <c r="I564" s="42"/>
    </row>
    <row r="565">
      <c r="B565" s="48"/>
      <c r="C565" s="52"/>
      <c r="D565" s="52"/>
      <c r="E565" s="42"/>
      <c r="G565" s="42"/>
      <c r="H565" s="42"/>
      <c r="I565" s="42"/>
    </row>
    <row r="566">
      <c r="C566" s="48"/>
      <c r="G566" s="42"/>
      <c r="H566" s="42"/>
      <c r="I566" s="42"/>
    </row>
    <row r="567">
      <c r="A567" s="55"/>
      <c r="C567" s="48"/>
      <c r="E567" s="42"/>
      <c r="G567" s="42"/>
      <c r="H567" s="42"/>
      <c r="I567" s="42"/>
    </row>
    <row r="568">
      <c r="C568" s="48"/>
      <c r="G568" s="42"/>
      <c r="H568" s="42"/>
      <c r="I568" s="42"/>
    </row>
    <row r="569">
      <c r="A569" s="48"/>
      <c r="B569" s="48"/>
      <c r="E569" s="54"/>
      <c r="G569" s="42"/>
      <c r="H569" s="42"/>
      <c r="I569" s="42"/>
    </row>
    <row r="570">
      <c r="A570" s="48"/>
      <c r="E570" s="54"/>
      <c r="G570" s="42"/>
      <c r="H570" s="42"/>
      <c r="I570" s="42"/>
    </row>
    <row r="571">
      <c r="B571" s="48"/>
      <c r="C571" s="52"/>
      <c r="D571" s="52"/>
      <c r="E571" s="54"/>
      <c r="G571" s="42"/>
      <c r="H571" s="42"/>
      <c r="I571" s="42"/>
    </row>
    <row r="572">
      <c r="C572" s="48"/>
      <c r="E572" s="54"/>
      <c r="G572" s="42"/>
      <c r="H572" s="42"/>
      <c r="I572" s="42"/>
    </row>
    <row r="573">
      <c r="A573" s="55"/>
      <c r="C573" s="48"/>
      <c r="E573" s="54"/>
      <c r="G573" s="42"/>
      <c r="H573" s="42"/>
      <c r="I573" s="42"/>
    </row>
    <row r="574">
      <c r="A574" s="48"/>
      <c r="B574" s="48"/>
      <c r="E574" s="54"/>
      <c r="G574" s="42"/>
      <c r="H574" s="42"/>
      <c r="I574" s="42"/>
    </row>
    <row r="575">
      <c r="A575" s="48"/>
      <c r="B575" s="48"/>
      <c r="E575" s="54"/>
      <c r="G575" s="42"/>
      <c r="H575" s="42"/>
      <c r="I575" s="42"/>
    </row>
    <row r="576">
      <c r="A576" s="48"/>
      <c r="E576" s="54"/>
      <c r="G576" s="42"/>
      <c r="H576" s="42"/>
      <c r="I576" s="42"/>
    </row>
    <row r="577">
      <c r="B577" s="48"/>
      <c r="C577" s="52"/>
      <c r="D577" s="52"/>
      <c r="E577" s="54"/>
      <c r="G577" s="42"/>
      <c r="H577" s="42"/>
      <c r="I577" s="42"/>
    </row>
    <row r="578">
      <c r="C578" s="48"/>
      <c r="E578" s="54"/>
      <c r="G578" s="42"/>
      <c r="H578" s="42"/>
      <c r="I578" s="42"/>
    </row>
    <row r="579">
      <c r="A579" s="55"/>
      <c r="C579" s="48"/>
      <c r="E579" s="54"/>
      <c r="G579" s="42"/>
      <c r="H579" s="42"/>
      <c r="I579" s="42"/>
    </row>
    <row r="580">
      <c r="A580" s="48"/>
      <c r="B580" s="48"/>
      <c r="E580" s="54"/>
      <c r="G580" s="42"/>
      <c r="H580" s="42"/>
      <c r="I580" s="42"/>
    </row>
    <row r="581">
      <c r="A581" s="48"/>
      <c r="B581" s="48"/>
      <c r="E581" s="54"/>
      <c r="G581" s="42"/>
      <c r="H581" s="42"/>
      <c r="I581" s="42"/>
    </row>
    <row r="582">
      <c r="A582" s="48"/>
      <c r="E582" s="54"/>
      <c r="G582" s="42"/>
      <c r="H582" s="42"/>
      <c r="I582" s="42"/>
    </row>
    <row r="583">
      <c r="B583" s="48"/>
      <c r="C583" s="52"/>
      <c r="D583" s="52"/>
      <c r="E583" s="54"/>
      <c r="G583" s="42"/>
      <c r="H583" s="42"/>
      <c r="I583" s="42"/>
    </row>
    <row r="584">
      <c r="C584" s="48"/>
      <c r="E584" s="54"/>
      <c r="G584" s="42"/>
      <c r="H584" s="42"/>
      <c r="I584" s="42"/>
    </row>
    <row r="585">
      <c r="C585" s="48"/>
      <c r="E585" s="54"/>
      <c r="G585" s="42"/>
      <c r="H585" s="42"/>
      <c r="I585" s="42"/>
    </row>
    <row r="586">
      <c r="A586" s="48"/>
      <c r="B586" s="48"/>
      <c r="E586" s="54"/>
      <c r="G586" s="42"/>
      <c r="H586" s="42"/>
      <c r="I586" s="42"/>
    </row>
    <row r="587">
      <c r="A587" s="48"/>
      <c r="B587" s="48"/>
      <c r="E587" s="54"/>
      <c r="G587" s="42"/>
      <c r="H587" s="42"/>
      <c r="I587" s="42"/>
    </row>
    <row r="588">
      <c r="A588" s="48"/>
      <c r="B588" s="48"/>
      <c r="E588" s="54"/>
      <c r="G588" s="42"/>
      <c r="H588" s="42"/>
      <c r="I588" s="42"/>
    </row>
    <row r="589">
      <c r="A589" s="48"/>
      <c r="B589" s="48"/>
      <c r="E589" s="54"/>
      <c r="G589" s="42"/>
      <c r="H589" s="42"/>
      <c r="I589" s="42"/>
    </row>
    <row r="590">
      <c r="A590" s="48"/>
      <c r="B590" s="48"/>
      <c r="E590" s="54"/>
      <c r="G590" s="42"/>
      <c r="H590" s="42"/>
      <c r="I590" s="42"/>
    </row>
    <row r="591">
      <c r="A591" s="48"/>
      <c r="B591" s="48"/>
      <c r="E591" s="54"/>
      <c r="G591" s="42"/>
      <c r="H591" s="42"/>
      <c r="I591" s="42"/>
    </row>
    <row r="592">
      <c r="A592" s="48"/>
      <c r="B592" s="48"/>
      <c r="E592" s="54"/>
      <c r="G592" s="42"/>
      <c r="H592" s="42"/>
      <c r="I592" s="42"/>
    </row>
    <row r="593">
      <c r="A593" s="48"/>
      <c r="B593" s="48"/>
      <c r="E593" s="54"/>
      <c r="G593" s="42"/>
      <c r="H593" s="42"/>
      <c r="I593" s="42"/>
    </row>
    <row r="594">
      <c r="A594" s="48"/>
      <c r="E594" s="54"/>
      <c r="G594" s="42"/>
      <c r="H594" s="42"/>
      <c r="I594" s="42"/>
    </row>
    <row r="595">
      <c r="B595" s="48"/>
      <c r="C595" s="52"/>
      <c r="D595" s="52"/>
      <c r="E595" s="54"/>
      <c r="G595" s="42"/>
      <c r="H595" s="42"/>
      <c r="I595" s="42"/>
    </row>
    <row r="596">
      <c r="C596" s="48"/>
      <c r="E596" s="54"/>
      <c r="G596" s="42"/>
      <c r="H596" s="42"/>
      <c r="I596" s="42"/>
    </row>
    <row r="597">
      <c r="C597" s="48"/>
      <c r="E597" s="54"/>
      <c r="G597" s="42"/>
      <c r="H597" s="42"/>
      <c r="I597" s="42"/>
    </row>
    <row r="598">
      <c r="C598" s="48"/>
      <c r="E598" s="54"/>
      <c r="G598" s="42"/>
      <c r="H598" s="42"/>
      <c r="I598" s="42"/>
    </row>
    <row r="599">
      <c r="A599" s="48"/>
      <c r="B599" s="48"/>
      <c r="E599" s="54"/>
      <c r="G599" s="42"/>
      <c r="H599" s="42"/>
      <c r="I599" s="42"/>
    </row>
    <row r="600">
      <c r="A600" s="48"/>
      <c r="E600" s="54"/>
      <c r="G600" s="42"/>
      <c r="H600" s="42"/>
      <c r="I600" s="42"/>
    </row>
    <row r="601">
      <c r="B601" s="48"/>
      <c r="C601" s="52"/>
      <c r="D601" s="52"/>
      <c r="E601" s="54"/>
      <c r="G601" s="42"/>
      <c r="H601" s="42"/>
      <c r="I601" s="42"/>
    </row>
    <row r="602">
      <c r="C602" s="48"/>
      <c r="E602" s="54"/>
      <c r="G602" s="42"/>
      <c r="H602" s="42"/>
      <c r="I602" s="42"/>
    </row>
    <row r="603">
      <c r="C603" s="48"/>
      <c r="E603" s="54"/>
      <c r="G603" s="42"/>
      <c r="H603" s="42"/>
      <c r="I603" s="42"/>
    </row>
    <row r="604">
      <c r="C604" s="48"/>
      <c r="E604" s="54"/>
      <c r="G604" s="42"/>
      <c r="H604" s="42"/>
      <c r="I604" s="42"/>
    </row>
    <row r="605">
      <c r="A605" s="48"/>
      <c r="B605" s="48"/>
      <c r="E605" s="54"/>
      <c r="G605" s="42"/>
      <c r="H605" s="42"/>
      <c r="I605" s="42"/>
    </row>
    <row r="606">
      <c r="A606" s="48"/>
      <c r="B606" s="48"/>
      <c r="E606" s="54"/>
      <c r="G606" s="42"/>
      <c r="H606" s="42"/>
      <c r="I606" s="42"/>
    </row>
    <row r="607">
      <c r="A607" s="48"/>
      <c r="B607" s="48"/>
      <c r="E607" s="54"/>
      <c r="G607" s="42"/>
      <c r="H607" s="42"/>
      <c r="I607" s="42"/>
    </row>
    <row r="608">
      <c r="A608" s="48"/>
      <c r="B608" s="48"/>
      <c r="E608" s="54"/>
      <c r="G608" s="42"/>
      <c r="H608" s="42"/>
      <c r="I608" s="42"/>
    </row>
    <row r="609">
      <c r="A609" s="48"/>
      <c r="B609" s="48"/>
      <c r="E609" s="54"/>
      <c r="G609" s="42"/>
      <c r="H609" s="42"/>
      <c r="I609" s="42"/>
    </row>
    <row r="610">
      <c r="A610" s="48"/>
      <c r="B610" s="48"/>
      <c r="E610" s="54"/>
      <c r="G610" s="42"/>
      <c r="H610" s="42"/>
      <c r="I610" s="42"/>
    </row>
    <row r="611">
      <c r="A611" s="48"/>
      <c r="B611" s="48"/>
      <c r="E611" s="54"/>
      <c r="G611" s="42"/>
      <c r="H611" s="42"/>
      <c r="I611" s="42"/>
    </row>
    <row r="612">
      <c r="A612" s="48"/>
      <c r="E612" s="54"/>
      <c r="G612" s="42"/>
      <c r="H612" s="42"/>
      <c r="I612" s="42"/>
    </row>
    <row r="613">
      <c r="B613" s="48"/>
      <c r="C613" s="52"/>
      <c r="D613" s="52"/>
      <c r="E613" s="54"/>
      <c r="G613" s="42"/>
      <c r="H613" s="42"/>
      <c r="I613" s="42"/>
    </row>
    <row r="614">
      <c r="C614" s="48"/>
      <c r="E614" s="54"/>
      <c r="G614" s="42"/>
      <c r="H614" s="42"/>
      <c r="I614" s="42"/>
    </row>
    <row r="615">
      <c r="C615" s="48"/>
      <c r="E615" s="54"/>
      <c r="G615" s="42"/>
      <c r="H615" s="42"/>
      <c r="I615" s="42"/>
    </row>
    <row r="616">
      <c r="C616" s="48"/>
      <c r="E616" s="54"/>
      <c r="G616" s="42"/>
      <c r="H616" s="42"/>
      <c r="I616" s="42"/>
    </row>
    <row r="617">
      <c r="A617" s="48"/>
      <c r="B617" s="48"/>
      <c r="E617" s="54"/>
      <c r="G617" s="42"/>
      <c r="H617" s="42"/>
      <c r="I617" s="42"/>
    </row>
    <row r="618">
      <c r="A618" s="48"/>
      <c r="E618" s="54"/>
      <c r="G618" s="42"/>
      <c r="H618" s="42"/>
      <c r="I618" s="42"/>
    </row>
    <row r="619">
      <c r="B619" s="48"/>
      <c r="C619" s="52"/>
      <c r="D619" s="52"/>
      <c r="E619" s="48"/>
      <c r="G619" s="42"/>
      <c r="H619" s="42"/>
      <c r="I619" s="42"/>
    </row>
    <row r="620">
      <c r="C620" s="48"/>
      <c r="E620" s="48"/>
      <c r="G620" s="42"/>
      <c r="H620" s="42"/>
      <c r="I620" s="42"/>
    </row>
    <row r="621">
      <c r="C621" s="48"/>
      <c r="E621" s="54"/>
      <c r="G621" s="42"/>
      <c r="H621" s="42"/>
      <c r="I621" s="42"/>
    </row>
    <row r="622">
      <c r="C622" s="48"/>
      <c r="E622" s="54"/>
      <c r="G622" s="42"/>
      <c r="H622" s="42"/>
      <c r="I622" s="42"/>
    </row>
    <row r="623">
      <c r="A623" s="48"/>
      <c r="B623" s="48"/>
      <c r="E623" s="54"/>
      <c r="G623" s="42"/>
      <c r="H623" s="42"/>
      <c r="I623" s="42"/>
    </row>
    <row r="624">
      <c r="A624" s="48"/>
      <c r="B624" s="48"/>
      <c r="E624" s="54"/>
      <c r="G624" s="42"/>
      <c r="H624" s="42"/>
      <c r="I624" s="42"/>
    </row>
    <row r="625">
      <c r="A625" s="48"/>
      <c r="B625" s="48"/>
      <c r="E625" s="54"/>
      <c r="G625" s="42"/>
      <c r="H625" s="42"/>
      <c r="I625" s="42"/>
    </row>
    <row r="626">
      <c r="A626" s="48"/>
      <c r="B626" s="48"/>
      <c r="E626" s="54"/>
      <c r="G626" s="42"/>
      <c r="H626" s="42"/>
      <c r="I626" s="42"/>
    </row>
    <row r="627">
      <c r="A627" s="48"/>
      <c r="B627" s="48"/>
      <c r="E627" s="54"/>
      <c r="G627" s="42"/>
      <c r="H627" s="42"/>
      <c r="I627" s="42"/>
    </row>
    <row r="628">
      <c r="A628" s="48"/>
      <c r="B628" s="48"/>
      <c r="E628" s="54"/>
      <c r="G628" s="42"/>
      <c r="H628" s="42"/>
      <c r="I628" s="42"/>
    </row>
    <row r="629">
      <c r="B629" s="48"/>
      <c r="E629" s="54"/>
      <c r="G629" s="42"/>
      <c r="H629" s="42"/>
      <c r="I629" s="42"/>
    </row>
    <row r="630">
      <c r="E630" s="42"/>
      <c r="F630" s="42"/>
      <c r="G630" s="42"/>
      <c r="H630" s="42"/>
      <c r="I630" s="42"/>
    </row>
    <row r="631">
      <c r="C631" s="52"/>
      <c r="D631" s="52"/>
      <c r="E631" s="42"/>
      <c r="F631" s="42"/>
      <c r="G631" s="42"/>
      <c r="H631" s="42"/>
      <c r="I631" s="42"/>
    </row>
    <row r="632">
      <c r="E632" s="42"/>
      <c r="F632" s="42"/>
      <c r="G632" s="42"/>
      <c r="H632" s="42"/>
      <c r="I632" s="42"/>
    </row>
    <row r="633">
      <c r="E633" s="42"/>
      <c r="F633" s="42"/>
      <c r="G633" s="42"/>
      <c r="H633" s="42"/>
      <c r="I633" s="42"/>
    </row>
    <row r="634">
      <c r="E634" s="42"/>
      <c r="F634" s="42"/>
      <c r="G634" s="42"/>
      <c r="H634" s="42"/>
      <c r="I634" s="42"/>
    </row>
    <row r="635">
      <c r="E635" s="42"/>
      <c r="F635" s="42"/>
      <c r="G635" s="42"/>
      <c r="H635" s="42"/>
      <c r="I635" s="42"/>
    </row>
    <row r="636">
      <c r="E636" s="42"/>
      <c r="F636" s="42"/>
      <c r="G636" s="42"/>
      <c r="H636" s="42"/>
      <c r="I636" s="42"/>
    </row>
    <row r="637">
      <c r="C637" s="52"/>
      <c r="D637" s="52"/>
      <c r="E637" s="42"/>
      <c r="F637" s="42"/>
      <c r="G637" s="42"/>
      <c r="H637" s="42"/>
      <c r="I637" s="42"/>
    </row>
    <row r="638">
      <c r="E638" s="42"/>
      <c r="F638" s="42"/>
      <c r="G638" s="42"/>
      <c r="H638" s="42"/>
      <c r="I638" s="42"/>
    </row>
    <row r="639">
      <c r="E639" s="42"/>
      <c r="F639" s="42"/>
      <c r="G639" s="42"/>
      <c r="H639" s="42"/>
      <c r="I639" s="42"/>
    </row>
    <row r="640">
      <c r="E640" s="42"/>
      <c r="F640" s="42"/>
      <c r="G640" s="42"/>
      <c r="H640" s="42"/>
      <c r="I640" s="42"/>
    </row>
    <row r="641">
      <c r="E641" s="42"/>
      <c r="F641" s="42"/>
      <c r="G641" s="42"/>
      <c r="H641" s="42"/>
      <c r="I641" s="42"/>
    </row>
    <row r="642">
      <c r="C642" s="52"/>
      <c r="D642" s="52"/>
      <c r="E642" s="42"/>
      <c r="F642" s="42"/>
      <c r="G642" s="42"/>
      <c r="H642" s="42"/>
      <c r="I642" s="42"/>
    </row>
    <row r="643">
      <c r="E643" s="42"/>
      <c r="F643" s="42"/>
      <c r="G643" s="42"/>
      <c r="H643" s="42"/>
      <c r="I643" s="42"/>
    </row>
    <row r="644">
      <c r="E644" s="42"/>
      <c r="F644" s="42"/>
      <c r="G644" s="42"/>
      <c r="H644" s="42"/>
      <c r="I644" s="42"/>
    </row>
    <row r="645">
      <c r="E645" s="42"/>
      <c r="F645" s="42"/>
      <c r="G645" s="42"/>
      <c r="H645" s="42"/>
      <c r="I645" s="42"/>
    </row>
    <row r="646">
      <c r="E646" s="42"/>
      <c r="F646" s="42"/>
      <c r="G646" s="42"/>
      <c r="H646" s="42"/>
      <c r="I646" s="42"/>
    </row>
    <row r="647">
      <c r="C647" s="52"/>
      <c r="D647" s="52"/>
      <c r="E647" s="42"/>
      <c r="F647" s="42"/>
      <c r="G647" s="42"/>
      <c r="H647" s="42"/>
      <c r="I647" s="42"/>
    </row>
    <row r="648">
      <c r="E648" s="42"/>
      <c r="F648" s="42"/>
      <c r="G648" s="42"/>
      <c r="H648" s="42"/>
      <c r="I648" s="42"/>
    </row>
    <row r="649">
      <c r="E649" s="42"/>
      <c r="F649" s="42"/>
      <c r="G649" s="42"/>
      <c r="H649" s="42"/>
      <c r="I649" s="42"/>
    </row>
    <row r="650">
      <c r="E650" s="42"/>
      <c r="F650" s="42"/>
      <c r="G650" s="42"/>
      <c r="H650" s="42"/>
      <c r="I650" s="42"/>
    </row>
    <row r="651">
      <c r="E651" s="42"/>
      <c r="F651" s="42"/>
      <c r="G651" s="42"/>
      <c r="H651" s="42"/>
      <c r="I651" s="42"/>
    </row>
    <row r="652">
      <c r="C652" s="52"/>
      <c r="D652" s="52"/>
      <c r="E652" s="42"/>
      <c r="F652" s="42"/>
      <c r="G652" s="42"/>
      <c r="H652" s="42"/>
      <c r="I652" s="42"/>
    </row>
    <row r="653">
      <c r="E653" s="42"/>
      <c r="F653" s="42"/>
      <c r="G653" s="42"/>
      <c r="H653" s="42"/>
      <c r="I653" s="42"/>
    </row>
    <row r="654">
      <c r="E654" s="42"/>
      <c r="F654" s="42"/>
      <c r="G654" s="42"/>
      <c r="H654" s="42"/>
      <c r="I654" s="42"/>
    </row>
    <row r="655">
      <c r="E655" s="42"/>
      <c r="F655" s="42"/>
      <c r="G655" s="42"/>
      <c r="H655" s="42"/>
      <c r="I655" s="42"/>
    </row>
    <row r="656">
      <c r="E656" s="42"/>
      <c r="F656" s="42"/>
      <c r="G656" s="42"/>
      <c r="H656" s="42"/>
      <c r="I656" s="42"/>
    </row>
    <row r="657">
      <c r="C657" s="52"/>
      <c r="D657" s="52"/>
      <c r="E657" s="42"/>
      <c r="F657" s="42"/>
      <c r="G657" s="42"/>
      <c r="H657" s="42"/>
      <c r="I657" s="42"/>
    </row>
    <row r="658">
      <c r="E658" s="42"/>
      <c r="F658" s="42"/>
      <c r="G658" s="42"/>
      <c r="H658" s="42"/>
      <c r="I658" s="42"/>
    </row>
    <row r="659">
      <c r="E659" s="42"/>
      <c r="F659" s="42"/>
      <c r="G659" s="42"/>
      <c r="H659" s="42"/>
      <c r="I659" s="42"/>
    </row>
    <row r="660">
      <c r="E660" s="42"/>
      <c r="F660" s="42"/>
      <c r="G660" s="42"/>
      <c r="H660" s="42"/>
      <c r="I660" s="42"/>
    </row>
    <row r="661">
      <c r="E661" s="42"/>
      <c r="F661" s="42"/>
      <c r="G661" s="42"/>
      <c r="H661" s="42"/>
      <c r="I661" s="42"/>
    </row>
    <row r="662">
      <c r="A662" s="39"/>
      <c r="E662" s="42"/>
      <c r="F662" s="42"/>
      <c r="G662" s="42"/>
      <c r="H662" s="42"/>
      <c r="I662" s="42"/>
    </row>
    <row r="663">
      <c r="B663" s="39"/>
      <c r="C663" s="52"/>
      <c r="D663" s="52"/>
      <c r="E663" s="42"/>
      <c r="F663" s="42"/>
      <c r="G663" s="42"/>
      <c r="H663" s="42"/>
      <c r="I663" s="42"/>
    </row>
    <row r="664">
      <c r="C664" s="39"/>
      <c r="E664" s="52"/>
      <c r="F664" s="52"/>
      <c r="G664" s="52"/>
      <c r="H664" s="52"/>
      <c r="I664" s="52"/>
    </row>
    <row r="665">
      <c r="A665" s="39"/>
      <c r="B665" s="39"/>
      <c r="C665" s="39"/>
      <c r="D665" s="39"/>
      <c r="E665" s="56"/>
      <c r="F665" s="36"/>
      <c r="G665" s="36"/>
      <c r="H665" s="36"/>
      <c r="I665" s="36"/>
      <c r="K665" s="36"/>
      <c r="L665" s="36"/>
    </row>
    <row r="666">
      <c r="A666" s="36"/>
      <c r="B666" s="36"/>
      <c r="C666" s="36"/>
      <c r="D666" s="36"/>
      <c r="E666" s="56"/>
      <c r="F666" s="36"/>
      <c r="G666" s="36"/>
      <c r="H666" s="36"/>
      <c r="I666" s="36"/>
      <c r="K666" s="36"/>
      <c r="L666" s="36"/>
    </row>
    <row r="667">
      <c r="B667" s="36"/>
      <c r="C667" s="36"/>
      <c r="D667" s="36"/>
      <c r="E667" s="56"/>
      <c r="F667" s="36"/>
      <c r="G667" s="36"/>
      <c r="H667" s="36"/>
      <c r="I667" s="36"/>
      <c r="K667" s="36"/>
      <c r="L667" s="36"/>
    </row>
    <row r="668">
      <c r="A668" s="36"/>
      <c r="B668" s="36"/>
      <c r="C668" s="36"/>
      <c r="D668" s="36"/>
      <c r="E668" s="56"/>
      <c r="F668" s="36"/>
      <c r="G668" s="36"/>
      <c r="H668" s="36"/>
      <c r="I668" s="36"/>
      <c r="K668" s="36"/>
      <c r="L668" s="36"/>
    </row>
    <row r="669">
      <c r="A669" s="36"/>
      <c r="B669" s="36"/>
      <c r="C669" s="36"/>
      <c r="D669" s="36"/>
      <c r="E669" s="56"/>
      <c r="F669" s="36"/>
      <c r="G669" s="36"/>
      <c r="H669" s="36"/>
      <c r="I669" s="36"/>
      <c r="K669" s="36"/>
      <c r="L669" s="36"/>
    </row>
    <row r="670">
      <c r="A670" s="36"/>
      <c r="B670" s="36"/>
      <c r="C670" s="36"/>
      <c r="D670" s="36"/>
      <c r="E670" s="56"/>
      <c r="F670" s="36"/>
      <c r="G670" s="36"/>
      <c r="H670" s="36"/>
      <c r="I670" s="36"/>
      <c r="K670" s="36"/>
      <c r="L670" s="36"/>
    </row>
    <row r="671">
      <c r="A671" s="36"/>
      <c r="B671" s="36"/>
      <c r="C671" s="36"/>
      <c r="D671" s="36"/>
      <c r="E671" s="56"/>
      <c r="F671" s="36"/>
      <c r="G671" s="36"/>
      <c r="H671" s="36"/>
      <c r="I671" s="36"/>
      <c r="K671" s="36"/>
      <c r="L671" s="36"/>
    </row>
    <row r="672">
      <c r="A672" s="36"/>
      <c r="B672" s="36"/>
      <c r="C672" s="36"/>
      <c r="D672" s="36"/>
      <c r="E672" s="56"/>
      <c r="F672" s="36"/>
      <c r="G672" s="36"/>
      <c r="H672" s="36"/>
      <c r="I672" s="36"/>
      <c r="K672" s="36"/>
      <c r="L672" s="36"/>
    </row>
    <row r="673">
      <c r="A673" s="36"/>
      <c r="B673" s="36"/>
      <c r="C673" s="36"/>
      <c r="D673" s="36"/>
      <c r="E673" s="56"/>
      <c r="F673" s="36"/>
      <c r="G673" s="36"/>
      <c r="H673" s="36"/>
      <c r="I673" s="36"/>
      <c r="K673" s="36"/>
      <c r="L673" s="36"/>
    </row>
    <row r="674">
      <c r="A674" s="36"/>
      <c r="B674" s="36"/>
      <c r="C674" s="36"/>
      <c r="D674" s="36"/>
      <c r="E674" s="56"/>
      <c r="F674" s="36"/>
      <c r="G674" s="36"/>
      <c r="H674" s="36"/>
      <c r="I674" s="36"/>
      <c r="K674" s="36"/>
      <c r="L674" s="36"/>
    </row>
    <row r="675">
      <c r="A675" s="36"/>
      <c r="B675" s="36"/>
      <c r="C675" s="36"/>
      <c r="D675" s="36"/>
      <c r="E675" s="56"/>
      <c r="F675" s="36"/>
      <c r="G675" s="36"/>
      <c r="H675" s="36"/>
      <c r="I675" s="36"/>
      <c r="K675" s="36"/>
      <c r="L675" s="36"/>
    </row>
    <row r="676">
      <c r="A676" s="36"/>
      <c r="B676" s="36"/>
      <c r="C676" s="36"/>
      <c r="D676" s="36"/>
      <c r="E676" s="56"/>
      <c r="F676" s="36"/>
      <c r="G676" s="36"/>
      <c r="H676" s="36"/>
      <c r="I676" s="36"/>
      <c r="K676" s="36"/>
      <c r="L676" s="36"/>
    </row>
    <row r="677">
      <c r="A677" s="36"/>
      <c r="B677" s="36"/>
      <c r="C677" s="36"/>
      <c r="D677" s="36"/>
      <c r="E677" s="56"/>
      <c r="F677" s="36"/>
      <c r="G677" s="36"/>
      <c r="H677" s="36"/>
      <c r="I677" s="36"/>
      <c r="K677" s="36"/>
      <c r="L677" s="36"/>
    </row>
    <row r="678">
      <c r="A678" s="36"/>
      <c r="B678" s="36"/>
      <c r="C678" s="36"/>
      <c r="D678" s="36"/>
      <c r="E678" s="56"/>
      <c r="F678" s="36"/>
      <c r="G678" s="36"/>
      <c r="H678" s="36"/>
      <c r="I678" s="36"/>
      <c r="K678" s="36"/>
      <c r="L678" s="36"/>
    </row>
    <row r="679">
      <c r="A679" s="36"/>
      <c r="B679" s="36"/>
      <c r="C679" s="36"/>
      <c r="D679" s="36"/>
      <c r="E679" s="56"/>
      <c r="F679" s="36"/>
      <c r="G679" s="36"/>
      <c r="H679" s="36"/>
      <c r="I679" s="36"/>
      <c r="K679" s="36"/>
      <c r="L679" s="36"/>
    </row>
    <row r="680">
      <c r="A680" s="36"/>
      <c r="B680" s="36"/>
      <c r="C680" s="36"/>
      <c r="D680" s="36"/>
      <c r="E680" s="56"/>
      <c r="F680" s="36"/>
      <c r="G680" s="36"/>
      <c r="H680" s="36"/>
      <c r="I680" s="36"/>
      <c r="K680" s="36"/>
      <c r="L680" s="36"/>
    </row>
    <row r="681">
      <c r="A681" s="36"/>
      <c r="B681" s="36"/>
      <c r="C681" s="36"/>
      <c r="D681" s="36"/>
      <c r="E681" s="56"/>
      <c r="F681" s="36"/>
      <c r="G681" s="36"/>
      <c r="H681" s="36"/>
      <c r="I681" s="36"/>
      <c r="K681" s="36"/>
      <c r="L681" s="36"/>
    </row>
    <row r="682">
      <c r="A682" s="36"/>
      <c r="B682" s="36"/>
      <c r="C682" s="36"/>
      <c r="D682" s="36"/>
      <c r="E682" s="56"/>
      <c r="F682" s="36"/>
      <c r="G682" s="36"/>
      <c r="H682" s="36"/>
      <c r="I682" s="36"/>
      <c r="K682" s="36"/>
      <c r="L682" s="36"/>
    </row>
    <row r="683">
      <c r="A683" s="36"/>
      <c r="B683" s="36"/>
      <c r="C683" s="36"/>
      <c r="D683" s="36"/>
      <c r="E683" s="56"/>
      <c r="F683" s="36"/>
      <c r="G683" s="36"/>
      <c r="H683" s="36"/>
      <c r="I683" s="36"/>
      <c r="K683" s="36"/>
      <c r="L683" s="36"/>
    </row>
    <row r="684">
      <c r="A684" s="36"/>
      <c r="B684" s="36"/>
      <c r="C684" s="36"/>
      <c r="D684" s="36"/>
      <c r="E684" s="56"/>
      <c r="F684" s="36"/>
      <c r="G684" s="36"/>
      <c r="H684" s="36"/>
      <c r="I684" s="36"/>
      <c r="K684" s="36"/>
      <c r="L684" s="36"/>
    </row>
    <row r="685">
      <c r="A685" s="36"/>
      <c r="B685" s="36"/>
      <c r="C685" s="36"/>
      <c r="D685" s="36"/>
      <c r="E685" s="56"/>
      <c r="F685" s="36"/>
      <c r="G685" s="36"/>
      <c r="H685" s="36"/>
      <c r="I685" s="36"/>
      <c r="K685" s="36"/>
      <c r="L685" s="36"/>
    </row>
    <row r="686">
      <c r="A686" s="57"/>
      <c r="B686" s="58"/>
      <c r="C686" s="36"/>
      <c r="D686" s="36"/>
      <c r="E686" s="56"/>
      <c r="F686" s="36"/>
      <c r="G686" s="36"/>
      <c r="H686" s="36"/>
      <c r="I686" s="36"/>
      <c r="K686" s="36"/>
      <c r="L686" s="36"/>
    </row>
    <row r="687">
      <c r="A687" s="57"/>
      <c r="B687" s="58"/>
      <c r="C687" s="36"/>
      <c r="D687" s="36"/>
      <c r="E687" s="56"/>
      <c r="F687" s="36"/>
      <c r="G687" s="36"/>
      <c r="H687" s="36"/>
      <c r="I687" s="36"/>
      <c r="K687" s="36"/>
      <c r="L687" s="36"/>
    </row>
    <row r="688">
      <c r="A688" s="57"/>
      <c r="B688" s="58"/>
      <c r="C688" s="36"/>
      <c r="D688" s="36"/>
      <c r="E688" s="56"/>
      <c r="F688" s="36"/>
      <c r="G688" s="36"/>
      <c r="H688" s="36"/>
      <c r="I688" s="36"/>
      <c r="K688" s="36"/>
      <c r="L688" s="36"/>
    </row>
    <row r="689">
      <c r="A689" s="57"/>
      <c r="B689" s="58"/>
      <c r="C689" s="36"/>
      <c r="D689" s="36"/>
      <c r="E689" s="56"/>
      <c r="F689" s="36"/>
      <c r="G689" s="36"/>
      <c r="H689" s="36"/>
      <c r="I689" s="36"/>
      <c r="K689" s="36"/>
      <c r="L689" s="36"/>
    </row>
    <row r="690">
      <c r="A690" s="57"/>
      <c r="B690" s="58"/>
      <c r="C690" s="36"/>
      <c r="D690" s="36"/>
      <c r="E690" s="56"/>
      <c r="F690" s="36"/>
      <c r="G690" s="36"/>
      <c r="H690" s="36"/>
      <c r="I690" s="36"/>
      <c r="K690" s="36"/>
      <c r="L690" s="36"/>
    </row>
    <row r="691">
      <c r="A691" s="57"/>
      <c r="B691" s="58"/>
      <c r="C691" s="36"/>
      <c r="D691" s="36"/>
      <c r="E691" s="56"/>
      <c r="F691" s="36"/>
      <c r="G691" s="36"/>
      <c r="H691" s="36"/>
      <c r="I691" s="36"/>
      <c r="K691" s="36"/>
      <c r="L691" s="36"/>
    </row>
    <row r="692">
      <c r="A692" s="57"/>
      <c r="B692" s="58"/>
      <c r="C692" s="36"/>
      <c r="D692" s="36"/>
      <c r="E692" s="56"/>
      <c r="F692" s="36"/>
      <c r="G692" s="36"/>
      <c r="H692" s="36"/>
      <c r="I692" s="36"/>
      <c r="K692" s="36"/>
      <c r="L692" s="36"/>
    </row>
    <row r="693">
      <c r="A693" s="57"/>
      <c r="B693" s="58"/>
      <c r="C693" s="36"/>
      <c r="D693" s="36"/>
      <c r="E693" s="56"/>
      <c r="F693" s="36"/>
      <c r="G693" s="36"/>
      <c r="H693" s="36"/>
      <c r="I693" s="36"/>
      <c r="K693" s="36"/>
      <c r="L693" s="36"/>
    </row>
    <row r="694">
      <c r="B694" s="29"/>
      <c r="E694" s="59"/>
      <c r="L694" s="53"/>
    </row>
    <row r="695">
      <c r="B695" s="29"/>
      <c r="E695" s="59"/>
      <c r="F695" s="44"/>
      <c r="G695" s="44"/>
      <c r="H695" s="44"/>
      <c r="I695" s="44"/>
      <c r="L695" s="50"/>
    </row>
    <row r="696">
      <c r="B696" s="29"/>
      <c r="E696" s="59"/>
      <c r="F696" s="42"/>
      <c r="G696" s="42"/>
      <c r="H696" s="42"/>
      <c r="I696" s="42"/>
    </row>
    <row r="697">
      <c r="B697" s="29"/>
      <c r="E697" s="59"/>
      <c r="F697" s="42"/>
      <c r="G697" s="42"/>
      <c r="H697" s="42"/>
      <c r="I697" s="42"/>
    </row>
    <row r="698">
      <c r="B698" s="29"/>
      <c r="C698" s="52"/>
      <c r="D698" s="52"/>
      <c r="E698" s="42"/>
      <c r="F698" s="52"/>
      <c r="G698" s="52"/>
      <c r="H698" s="52"/>
      <c r="I698" s="52"/>
    </row>
    <row r="699">
      <c r="B699" s="60"/>
      <c r="C699" s="36"/>
      <c r="D699" s="36"/>
      <c r="E699" s="56"/>
      <c r="F699" s="36"/>
      <c r="G699" s="36"/>
      <c r="H699" s="36"/>
      <c r="I699" s="36"/>
      <c r="K699" s="36"/>
      <c r="L699" s="36"/>
    </row>
    <row r="700">
      <c r="B700" s="60"/>
      <c r="C700" s="36"/>
      <c r="D700" s="36"/>
      <c r="E700" s="56"/>
      <c r="F700" s="36"/>
      <c r="G700" s="36"/>
      <c r="H700" s="36"/>
      <c r="I700" s="36"/>
      <c r="K700" s="36"/>
      <c r="L700" s="36"/>
    </row>
    <row r="701">
      <c r="B701" s="29"/>
      <c r="E701" s="42"/>
      <c r="L701" s="53"/>
    </row>
    <row r="702">
      <c r="B702" s="29"/>
      <c r="C702" s="44"/>
      <c r="D702" s="44"/>
      <c r="E702" s="42"/>
      <c r="F702" s="44"/>
      <c r="G702" s="44"/>
      <c r="H702" s="44"/>
      <c r="I702" s="44"/>
      <c r="L702" s="50"/>
    </row>
    <row r="703">
      <c r="B703" s="29"/>
      <c r="C703" s="42"/>
      <c r="D703" s="42"/>
      <c r="E703" s="42"/>
      <c r="F703" s="42"/>
      <c r="G703" s="42"/>
      <c r="H703" s="42"/>
      <c r="I703" s="42"/>
    </row>
    <row r="704">
      <c r="B704" s="29"/>
      <c r="C704" s="42"/>
      <c r="D704" s="42"/>
      <c r="E704" s="42"/>
      <c r="F704" s="42"/>
      <c r="G704" s="42"/>
      <c r="H704" s="42"/>
      <c r="I704" s="42"/>
    </row>
    <row r="705">
      <c r="B705" s="29"/>
      <c r="C705" s="52"/>
      <c r="D705" s="52"/>
      <c r="E705" s="42"/>
      <c r="F705" s="52"/>
      <c r="G705" s="52"/>
      <c r="H705" s="52"/>
      <c r="I705" s="52"/>
    </row>
    <row r="706">
      <c r="B706" s="60"/>
      <c r="C706" s="36"/>
      <c r="D706" s="36"/>
      <c r="E706" s="56"/>
      <c r="F706" s="36"/>
      <c r="G706" s="36"/>
      <c r="H706" s="36"/>
      <c r="I706" s="36"/>
      <c r="K706" s="36"/>
      <c r="L706" s="36"/>
    </row>
    <row r="707">
      <c r="B707" s="60"/>
      <c r="C707" s="36"/>
      <c r="D707" s="36"/>
      <c r="E707" s="56"/>
      <c r="F707" s="36"/>
      <c r="G707" s="36"/>
      <c r="H707" s="36"/>
      <c r="I707" s="36"/>
      <c r="K707" s="36"/>
      <c r="L707" s="36"/>
    </row>
    <row r="708">
      <c r="B708" s="29"/>
      <c r="E708" s="42"/>
      <c r="L708" s="53"/>
    </row>
    <row r="709">
      <c r="B709" s="29"/>
      <c r="C709" s="44"/>
      <c r="D709" s="44"/>
      <c r="E709" s="42"/>
      <c r="F709" s="44"/>
      <c r="G709" s="44"/>
      <c r="H709" s="44"/>
      <c r="I709" s="44"/>
      <c r="L709" s="50"/>
    </row>
    <row r="710">
      <c r="B710" s="29"/>
      <c r="C710" s="42"/>
      <c r="D710" s="42"/>
      <c r="E710" s="42"/>
      <c r="F710" s="42"/>
      <c r="G710" s="42"/>
      <c r="H710" s="42"/>
      <c r="I710" s="42"/>
    </row>
    <row r="711">
      <c r="B711" s="29"/>
      <c r="C711" s="42"/>
      <c r="D711" s="42"/>
      <c r="E711" s="42"/>
      <c r="F711" s="42"/>
      <c r="G711" s="42"/>
      <c r="H711" s="42"/>
      <c r="I711" s="42"/>
    </row>
    <row r="712">
      <c r="B712" s="29"/>
      <c r="C712" s="52"/>
      <c r="D712" s="52"/>
      <c r="E712" s="42"/>
      <c r="F712" s="52"/>
      <c r="G712" s="52"/>
      <c r="H712" s="52"/>
      <c r="I712" s="52"/>
    </row>
    <row r="713">
      <c r="B713" s="60"/>
      <c r="C713" s="36"/>
      <c r="D713" s="36"/>
      <c r="E713" s="56"/>
      <c r="F713" s="36"/>
      <c r="G713" s="36"/>
      <c r="H713" s="36"/>
      <c r="I713" s="36"/>
      <c r="K713" s="36"/>
      <c r="L713" s="36"/>
    </row>
    <row r="714">
      <c r="B714" s="60"/>
      <c r="C714" s="36"/>
      <c r="D714" s="36"/>
      <c r="E714" s="56"/>
      <c r="F714" s="36"/>
      <c r="G714" s="36"/>
      <c r="H714" s="36"/>
      <c r="I714" s="36"/>
      <c r="K714" s="36"/>
      <c r="L714" s="36"/>
    </row>
    <row r="715">
      <c r="B715" s="29"/>
      <c r="E715" s="42"/>
      <c r="L715" s="53"/>
    </row>
    <row r="716">
      <c r="B716" s="29"/>
      <c r="C716" s="44"/>
      <c r="D716" s="44"/>
      <c r="E716" s="42"/>
      <c r="F716" s="44"/>
      <c r="G716" s="44"/>
      <c r="H716" s="44"/>
      <c r="I716" s="44"/>
      <c r="L716" s="50"/>
    </row>
    <row r="717">
      <c r="B717" s="29"/>
      <c r="C717" s="42"/>
      <c r="D717" s="42"/>
      <c r="E717" s="42"/>
      <c r="F717" s="42"/>
      <c r="G717" s="42"/>
      <c r="H717" s="42"/>
      <c r="I717" s="42"/>
    </row>
    <row r="718">
      <c r="B718" s="29"/>
      <c r="C718" s="42"/>
      <c r="D718" s="42"/>
      <c r="E718" s="42"/>
      <c r="F718" s="42"/>
      <c r="G718" s="42"/>
      <c r="H718" s="42"/>
      <c r="I718" s="42"/>
    </row>
    <row r="719">
      <c r="B719" s="29"/>
      <c r="C719" s="52"/>
      <c r="D719" s="52"/>
      <c r="E719" s="42"/>
      <c r="F719" s="52"/>
      <c r="G719" s="52"/>
      <c r="H719" s="52"/>
      <c r="I719" s="52"/>
    </row>
    <row r="720">
      <c r="B720" s="61"/>
      <c r="C720" s="36"/>
      <c r="D720" s="36"/>
      <c r="E720" s="56"/>
      <c r="F720" s="36"/>
      <c r="G720" s="36"/>
      <c r="H720" s="36"/>
      <c r="I720" s="36"/>
      <c r="K720" s="36"/>
      <c r="L720" s="36"/>
    </row>
    <row r="721">
      <c r="B721" s="60"/>
      <c r="C721" s="36"/>
      <c r="D721" s="36"/>
      <c r="E721" s="56"/>
      <c r="F721" s="36"/>
      <c r="G721" s="36"/>
      <c r="H721" s="36"/>
      <c r="I721" s="36"/>
      <c r="K721" s="36"/>
      <c r="L721" s="36"/>
    </row>
    <row r="722">
      <c r="B722" s="29"/>
      <c r="E722" s="42"/>
      <c r="L722" s="53"/>
    </row>
    <row r="723">
      <c r="B723" s="29"/>
      <c r="C723" s="44"/>
      <c r="D723" s="44"/>
      <c r="E723" s="42"/>
      <c r="F723" s="44"/>
      <c r="G723" s="44"/>
      <c r="H723" s="44"/>
      <c r="I723" s="44"/>
      <c r="L723" s="50"/>
    </row>
    <row r="724">
      <c r="B724" s="29"/>
      <c r="C724" s="42"/>
      <c r="D724" s="42"/>
      <c r="E724" s="42"/>
      <c r="F724" s="42"/>
      <c r="G724" s="42"/>
      <c r="H724" s="42"/>
      <c r="I724" s="42"/>
      <c r="O724" s="39">
        <v>3.0</v>
      </c>
      <c r="P724" s="39"/>
    </row>
    <row r="725">
      <c r="B725" s="29"/>
      <c r="C725" s="42"/>
      <c r="D725" s="42"/>
      <c r="E725" s="42"/>
      <c r="F725" s="42"/>
      <c r="G725" s="42"/>
      <c r="H725" s="42"/>
      <c r="I725" s="42"/>
    </row>
    <row r="726">
      <c r="B726" s="29"/>
      <c r="C726" s="52"/>
      <c r="D726" s="52"/>
      <c r="E726" s="42"/>
      <c r="F726" s="52"/>
      <c r="G726" s="52"/>
      <c r="H726" s="52"/>
      <c r="I726" s="52"/>
    </row>
    <row r="727">
      <c r="B727" s="60"/>
      <c r="C727" s="36"/>
      <c r="D727" s="36"/>
      <c r="E727" s="56"/>
      <c r="F727" s="36"/>
      <c r="G727" s="36"/>
      <c r="H727" s="36"/>
      <c r="I727" s="36"/>
      <c r="K727" s="36"/>
      <c r="L727" s="36"/>
    </row>
    <row r="728">
      <c r="B728" s="60"/>
      <c r="C728" s="36"/>
      <c r="D728" s="36"/>
      <c r="E728" s="56"/>
      <c r="F728" s="36"/>
      <c r="G728" s="36"/>
      <c r="H728" s="36"/>
      <c r="I728" s="36"/>
      <c r="K728" s="36"/>
      <c r="L728" s="36"/>
    </row>
    <row r="729">
      <c r="B729" s="29"/>
      <c r="E729" s="42"/>
      <c r="L729" s="53"/>
    </row>
    <row r="730">
      <c r="B730" s="29"/>
      <c r="C730" s="44"/>
      <c r="D730" s="44"/>
      <c r="E730" s="42"/>
      <c r="F730" s="44"/>
      <c r="G730" s="44"/>
      <c r="H730" s="44"/>
      <c r="I730" s="44"/>
      <c r="L730" s="50"/>
    </row>
    <row r="731">
      <c r="B731" s="29"/>
      <c r="C731" s="42"/>
      <c r="D731" s="42"/>
      <c r="E731" s="42"/>
      <c r="F731" s="42"/>
      <c r="G731" s="42"/>
      <c r="H731" s="42"/>
      <c r="I731" s="42"/>
    </row>
    <row r="732">
      <c r="B732" s="29"/>
      <c r="C732" s="42"/>
      <c r="D732" s="42"/>
      <c r="E732" s="42"/>
      <c r="F732" s="42"/>
      <c r="G732" s="42"/>
      <c r="H732" s="42"/>
      <c r="I732" s="42"/>
    </row>
    <row r="733">
      <c r="B733" s="29"/>
      <c r="C733" s="52"/>
      <c r="D733" s="52"/>
      <c r="E733" s="42"/>
      <c r="F733" s="52"/>
      <c r="G733" s="52"/>
      <c r="H733" s="52"/>
      <c r="I733" s="52"/>
    </row>
    <row r="734">
      <c r="B734" s="60"/>
      <c r="C734" s="36"/>
      <c r="D734" s="36"/>
      <c r="E734" s="56"/>
      <c r="F734" s="36"/>
      <c r="G734" s="36"/>
      <c r="H734" s="36"/>
      <c r="I734" s="36"/>
      <c r="K734" s="36"/>
      <c r="L734" s="36"/>
    </row>
    <row r="735">
      <c r="B735" s="60"/>
      <c r="C735" s="36"/>
      <c r="D735" s="36"/>
      <c r="E735" s="56"/>
      <c r="F735" s="36"/>
      <c r="G735" s="36"/>
      <c r="H735" s="36"/>
      <c r="I735" s="36"/>
      <c r="K735" s="36"/>
      <c r="L735" s="36"/>
    </row>
    <row r="736">
      <c r="B736" s="29"/>
      <c r="E736" s="42"/>
      <c r="L736" s="53"/>
    </row>
    <row r="737">
      <c r="B737" s="29"/>
      <c r="C737" s="44"/>
      <c r="D737" s="44"/>
      <c r="E737" s="42"/>
      <c r="F737" s="44"/>
      <c r="G737" s="44"/>
      <c r="H737" s="44"/>
      <c r="I737" s="44"/>
      <c r="L737" s="50"/>
    </row>
    <row r="738">
      <c r="B738" s="29"/>
      <c r="C738" s="42"/>
      <c r="D738" s="42"/>
      <c r="E738" s="42"/>
      <c r="F738" s="42"/>
      <c r="G738" s="42"/>
      <c r="H738" s="42"/>
      <c r="I738" s="42"/>
    </row>
    <row r="739">
      <c r="B739" s="29"/>
      <c r="C739" s="42"/>
      <c r="D739" s="42"/>
      <c r="E739" s="42"/>
      <c r="F739" s="42"/>
      <c r="G739" s="42"/>
      <c r="H739" s="42"/>
      <c r="I739" s="42"/>
    </row>
    <row r="740">
      <c r="B740" s="29"/>
      <c r="C740" s="52"/>
      <c r="D740" s="52"/>
      <c r="E740" s="42"/>
      <c r="F740" s="52"/>
      <c r="G740" s="52"/>
      <c r="H740" s="52"/>
      <c r="I740" s="52"/>
    </row>
    <row r="741">
      <c r="B741" s="60"/>
      <c r="C741" s="36"/>
      <c r="D741" s="36"/>
      <c r="E741" s="56"/>
      <c r="F741" s="36"/>
      <c r="G741" s="36"/>
      <c r="H741" s="36"/>
      <c r="I741" s="36"/>
      <c r="K741" s="36"/>
      <c r="L741" s="36"/>
    </row>
    <row r="742">
      <c r="B742" s="60"/>
      <c r="C742" s="36"/>
      <c r="D742" s="36"/>
      <c r="E742" s="56"/>
      <c r="F742" s="36"/>
      <c r="G742" s="36"/>
      <c r="H742" s="36"/>
      <c r="I742" s="36"/>
      <c r="K742" s="36"/>
      <c r="L742" s="36"/>
    </row>
    <row r="743">
      <c r="B743" s="29"/>
      <c r="E743" s="42"/>
      <c r="L743" s="53"/>
    </row>
    <row r="744">
      <c r="B744" s="29"/>
      <c r="C744" s="44"/>
      <c r="D744" s="44"/>
      <c r="E744" s="42"/>
      <c r="F744" s="44"/>
      <c r="G744" s="44"/>
      <c r="H744" s="44"/>
      <c r="I744" s="44"/>
      <c r="L744" s="50"/>
    </row>
    <row r="745">
      <c r="B745" s="29"/>
      <c r="C745" s="42"/>
      <c r="D745" s="42"/>
      <c r="E745" s="42"/>
      <c r="F745" s="42"/>
      <c r="G745" s="42"/>
      <c r="H745" s="42"/>
      <c r="I745" s="42"/>
    </row>
    <row r="746">
      <c r="B746" s="29"/>
      <c r="C746" s="42"/>
      <c r="D746" s="42"/>
      <c r="E746" s="42"/>
      <c r="F746" s="42"/>
      <c r="G746" s="42"/>
      <c r="H746" s="42"/>
      <c r="I746" s="42"/>
    </row>
    <row r="747">
      <c r="B747" s="29"/>
      <c r="C747" s="52"/>
      <c r="D747" s="52"/>
      <c r="E747" s="42"/>
      <c r="F747" s="52"/>
      <c r="G747" s="52"/>
      <c r="H747" s="52"/>
      <c r="I747" s="52"/>
    </row>
    <row r="748">
      <c r="B748" s="60"/>
      <c r="C748" s="36"/>
      <c r="D748" s="36"/>
      <c r="E748" s="56"/>
      <c r="F748" s="36"/>
      <c r="G748" s="36"/>
      <c r="H748" s="36"/>
      <c r="I748" s="36"/>
      <c r="K748" s="36"/>
      <c r="L748" s="36"/>
    </row>
    <row r="749">
      <c r="B749" s="60"/>
      <c r="C749" s="36"/>
      <c r="D749" s="36"/>
      <c r="E749" s="56"/>
      <c r="F749" s="36"/>
      <c r="G749" s="36"/>
      <c r="H749" s="36"/>
      <c r="I749" s="36"/>
      <c r="K749" s="36"/>
      <c r="L749" s="36"/>
    </row>
    <row r="750">
      <c r="B750" s="29"/>
      <c r="E750" s="42"/>
      <c r="L750" s="53"/>
    </row>
    <row r="751">
      <c r="B751" s="29"/>
      <c r="C751" s="44"/>
      <c r="D751" s="44"/>
      <c r="E751" s="42"/>
      <c r="F751" s="44"/>
      <c r="G751" s="44"/>
      <c r="H751" s="44"/>
      <c r="I751" s="44"/>
      <c r="L751" s="50"/>
    </row>
    <row r="752">
      <c r="B752" s="29"/>
      <c r="C752" s="42"/>
      <c r="D752" s="42"/>
      <c r="E752" s="42"/>
      <c r="F752" s="42"/>
      <c r="G752" s="42"/>
      <c r="H752" s="42"/>
      <c r="I752" s="42"/>
    </row>
    <row r="753">
      <c r="B753" s="29"/>
      <c r="C753" s="42"/>
      <c r="D753" s="42"/>
      <c r="E753" s="42"/>
      <c r="F753" s="42"/>
      <c r="G753" s="42"/>
      <c r="H753" s="42"/>
      <c r="I753" s="42"/>
    </row>
    <row r="754">
      <c r="B754" s="29"/>
      <c r="C754" s="52"/>
      <c r="D754" s="52"/>
      <c r="E754" s="42"/>
      <c r="F754" s="52"/>
      <c r="G754" s="52"/>
      <c r="H754" s="52"/>
      <c r="I754" s="52"/>
    </row>
    <row r="755">
      <c r="B755" s="60"/>
      <c r="C755" s="36"/>
      <c r="D755" s="36"/>
      <c r="E755" s="56"/>
      <c r="F755" s="36"/>
      <c r="G755" s="36"/>
      <c r="H755" s="36"/>
      <c r="I755" s="36"/>
      <c r="K755" s="36"/>
      <c r="L755" s="36"/>
    </row>
    <row r="756">
      <c r="B756" s="60"/>
      <c r="C756" s="36"/>
      <c r="D756" s="36"/>
      <c r="E756" s="56"/>
      <c r="F756" s="36"/>
      <c r="G756" s="36"/>
      <c r="H756" s="36"/>
      <c r="I756" s="36"/>
      <c r="K756" s="36"/>
      <c r="L756" s="36"/>
    </row>
    <row r="757">
      <c r="B757" s="29"/>
      <c r="E757" s="42"/>
      <c r="L757" s="53"/>
    </row>
    <row r="758">
      <c r="B758" s="29"/>
      <c r="C758" s="44"/>
      <c r="D758" s="44"/>
      <c r="E758" s="42"/>
      <c r="F758" s="44"/>
      <c r="G758" s="44"/>
      <c r="H758" s="44"/>
      <c r="I758" s="44"/>
      <c r="L758" s="50"/>
    </row>
    <row r="759">
      <c r="B759" s="29"/>
      <c r="C759" s="42"/>
      <c r="D759" s="42"/>
      <c r="E759" s="42"/>
      <c r="F759" s="42"/>
      <c r="G759" s="42"/>
      <c r="H759" s="42"/>
      <c r="I759" s="42"/>
    </row>
    <row r="760">
      <c r="B760" s="29"/>
      <c r="C760" s="42"/>
      <c r="D760" s="42"/>
      <c r="E760" s="42"/>
      <c r="F760" s="42"/>
      <c r="G760" s="42"/>
      <c r="H760" s="42"/>
      <c r="I760" s="42"/>
    </row>
    <row r="761">
      <c r="B761" s="29"/>
      <c r="C761" s="52"/>
      <c r="D761" s="52"/>
      <c r="E761" s="42"/>
      <c r="F761" s="52"/>
      <c r="G761" s="52"/>
      <c r="H761" s="52"/>
      <c r="I761" s="52"/>
    </row>
    <row r="762">
      <c r="B762" s="60"/>
      <c r="C762" s="36"/>
      <c r="D762" s="36"/>
      <c r="E762" s="56"/>
      <c r="F762" s="36"/>
      <c r="G762" s="36"/>
      <c r="H762" s="36"/>
      <c r="I762" s="36"/>
      <c r="K762" s="36"/>
      <c r="L762" s="36"/>
    </row>
    <row r="763">
      <c r="B763" s="60"/>
      <c r="C763" s="36"/>
      <c r="D763" s="36"/>
      <c r="E763" s="56"/>
      <c r="F763" s="36"/>
      <c r="G763" s="36"/>
      <c r="H763" s="36"/>
      <c r="I763" s="36"/>
      <c r="K763" s="36"/>
      <c r="L763" s="36"/>
    </row>
    <row r="764">
      <c r="B764" s="29"/>
      <c r="E764" s="42"/>
      <c r="L764" s="53"/>
    </row>
    <row r="765">
      <c r="B765" s="29"/>
      <c r="C765" s="44"/>
      <c r="D765" s="44"/>
      <c r="E765" s="42"/>
      <c r="F765" s="44"/>
      <c r="G765" s="44"/>
      <c r="H765" s="44"/>
      <c r="I765" s="44"/>
      <c r="L765" s="50"/>
    </row>
    <row r="766">
      <c r="B766" s="29"/>
      <c r="C766" s="42"/>
      <c r="D766" s="42"/>
      <c r="E766" s="42"/>
      <c r="F766" s="42"/>
      <c r="G766" s="42"/>
      <c r="H766" s="42"/>
      <c r="I766" s="42"/>
    </row>
    <row r="767">
      <c r="B767" s="29"/>
      <c r="C767" s="42"/>
      <c r="D767" s="42"/>
      <c r="E767" s="42"/>
      <c r="F767" s="42"/>
      <c r="G767" s="42"/>
      <c r="H767" s="42"/>
      <c r="I767" s="42"/>
    </row>
    <row r="768">
      <c r="B768" s="29"/>
      <c r="C768" s="52"/>
      <c r="D768" s="52"/>
      <c r="E768" s="42"/>
      <c r="F768" s="52"/>
      <c r="G768" s="52"/>
      <c r="H768" s="52"/>
      <c r="I768" s="52"/>
    </row>
    <row r="769">
      <c r="B769" s="62"/>
      <c r="E769" s="59"/>
    </row>
    <row r="770">
      <c r="E770" s="42"/>
    </row>
    <row r="771">
      <c r="E771" s="42"/>
    </row>
    <row r="772">
      <c r="E772" s="42"/>
    </row>
    <row r="773">
      <c r="E773" s="42"/>
    </row>
    <row r="774">
      <c r="E774" s="42"/>
    </row>
    <row r="775">
      <c r="E775" s="42"/>
    </row>
    <row r="776">
      <c r="E776" s="42"/>
    </row>
    <row r="777">
      <c r="B777" s="62"/>
      <c r="E777" s="42"/>
    </row>
    <row r="778">
      <c r="E778" s="42"/>
      <c r="L778" s="63"/>
    </row>
    <row r="779">
      <c r="E779" s="42"/>
    </row>
    <row r="780">
      <c r="E780" s="42"/>
    </row>
    <row r="781">
      <c r="B781" s="62"/>
      <c r="E781" s="42"/>
    </row>
    <row r="782">
      <c r="B782" s="62"/>
      <c r="E782" s="42"/>
    </row>
    <row r="783">
      <c r="E783" s="42"/>
      <c r="L783" s="63"/>
    </row>
    <row r="784">
      <c r="E784" s="42"/>
    </row>
    <row r="785">
      <c r="E785" s="42"/>
    </row>
    <row r="786">
      <c r="E786" s="42"/>
    </row>
    <row r="787">
      <c r="E787" s="42"/>
    </row>
    <row r="788">
      <c r="B788" s="62"/>
      <c r="E788" s="42"/>
    </row>
    <row r="789">
      <c r="B789" s="62"/>
      <c r="E789" s="42"/>
    </row>
    <row r="790">
      <c r="E790" s="42"/>
      <c r="L790" s="63"/>
    </row>
    <row r="791">
      <c r="E791" s="42"/>
    </row>
    <row r="792">
      <c r="E792" s="42"/>
    </row>
    <row r="793">
      <c r="E793" s="42"/>
    </row>
    <row r="794">
      <c r="C794" s="51"/>
      <c r="D794" s="51"/>
      <c r="E794" s="59"/>
      <c r="F794" s="51"/>
      <c r="G794" s="51"/>
      <c r="H794" s="51"/>
      <c r="I794" s="51"/>
    </row>
    <row r="795">
      <c r="B795" s="62"/>
      <c r="E795" s="42"/>
    </row>
    <row r="796">
      <c r="B796" s="62"/>
      <c r="E796" s="42"/>
    </row>
    <row r="797">
      <c r="E797" s="42"/>
      <c r="L797" s="63"/>
    </row>
    <row r="798">
      <c r="E798" s="42"/>
    </row>
    <row r="799">
      <c r="E799" s="42"/>
    </row>
    <row r="800">
      <c r="E800" s="42"/>
    </row>
    <row r="801">
      <c r="E801" s="42"/>
    </row>
    <row r="802">
      <c r="B802" s="62"/>
      <c r="E802" s="42"/>
    </row>
    <row r="803">
      <c r="B803" s="62"/>
      <c r="E803" s="42"/>
    </row>
    <row r="804">
      <c r="E804" s="42"/>
      <c r="L804" s="63"/>
    </row>
    <row r="805">
      <c r="E805" s="42"/>
    </row>
    <row r="806">
      <c r="E806" s="42"/>
    </row>
    <row r="807">
      <c r="E807" s="42"/>
    </row>
    <row r="808">
      <c r="E808" s="42"/>
    </row>
    <row r="809">
      <c r="B809" s="62"/>
      <c r="E809" s="59"/>
    </row>
    <row r="810">
      <c r="B810" s="62"/>
      <c r="E810" s="59"/>
    </row>
    <row r="811">
      <c r="B811" s="62"/>
      <c r="E811" s="59"/>
    </row>
    <row r="812">
      <c r="E812" s="42"/>
      <c r="L812" s="63"/>
    </row>
    <row r="813">
      <c r="E813" s="42"/>
    </row>
    <row r="814">
      <c r="E814" s="42"/>
    </row>
    <row r="815">
      <c r="E815" s="42"/>
    </row>
    <row r="816">
      <c r="E816" s="42"/>
    </row>
    <row r="817">
      <c r="B817" s="62"/>
      <c r="E817" s="42"/>
    </row>
    <row r="818">
      <c r="B818" s="62"/>
      <c r="E818" s="42"/>
    </row>
    <row r="819">
      <c r="E819" s="42"/>
      <c r="L819" s="63"/>
    </row>
    <row r="820">
      <c r="E820" s="42"/>
    </row>
    <row r="821">
      <c r="E821" s="42"/>
    </row>
    <row r="822">
      <c r="E822" s="42"/>
    </row>
    <row r="823">
      <c r="E823" s="42"/>
    </row>
    <row r="824">
      <c r="B824" s="62"/>
      <c r="E824" s="42"/>
    </row>
    <row r="825">
      <c r="B825" s="62"/>
      <c r="E825" s="42"/>
    </row>
    <row r="826">
      <c r="E826" s="42"/>
      <c r="L826" s="63"/>
    </row>
    <row r="827">
      <c r="E827" s="42"/>
    </row>
    <row r="828">
      <c r="E828" s="42"/>
    </row>
    <row r="829">
      <c r="E829" s="42"/>
    </row>
    <row r="830">
      <c r="E830" s="42"/>
    </row>
    <row r="831">
      <c r="B831" s="62"/>
      <c r="E831" s="42"/>
    </row>
    <row r="832">
      <c r="B832" s="62"/>
      <c r="E832" s="42"/>
    </row>
    <row r="833">
      <c r="E833" s="42"/>
      <c r="L833" s="53"/>
    </row>
    <row r="834">
      <c r="C834" s="44"/>
      <c r="D834" s="44"/>
      <c r="E834" s="42"/>
      <c r="F834" s="44"/>
      <c r="G834" s="44"/>
      <c r="H834" s="44"/>
      <c r="I834" s="44"/>
    </row>
    <row r="835">
      <c r="C835" s="42"/>
      <c r="D835" s="42"/>
      <c r="E835" s="42"/>
      <c r="F835" s="42"/>
      <c r="G835" s="42"/>
      <c r="H835" s="42"/>
      <c r="I835" s="42"/>
    </row>
    <row r="836">
      <c r="C836" s="42"/>
      <c r="D836" s="42"/>
      <c r="E836" s="42"/>
      <c r="F836" s="42"/>
      <c r="G836" s="42"/>
      <c r="H836" s="42"/>
      <c r="I836" s="42"/>
    </row>
    <row r="837">
      <c r="C837" s="42"/>
      <c r="D837" s="42"/>
      <c r="E837" s="42"/>
      <c r="F837" s="42"/>
      <c r="G837" s="42"/>
      <c r="H837" s="42"/>
      <c r="I837" s="42"/>
    </row>
    <row r="838">
      <c r="B838" s="62"/>
      <c r="E838" s="59"/>
    </row>
    <row r="839">
      <c r="B839" s="62"/>
      <c r="E839" s="42"/>
    </row>
    <row r="840">
      <c r="E840" s="42"/>
    </row>
    <row r="841">
      <c r="B841" s="62"/>
      <c r="E841" s="59"/>
    </row>
    <row r="842">
      <c r="B842" s="62"/>
      <c r="E842" s="59"/>
    </row>
    <row r="843">
      <c r="B843" s="62"/>
      <c r="E843" s="42"/>
    </row>
    <row r="844">
      <c r="E844" s="42"/>
    </row>
    <row r="845">
      <c r="E845" s="42"/>
    </row>
    <row r="846">
      <c r="E846" s="42"/>
    </row>
    <row r="847">
      <c r="E847" s="42"/>
    </row>
    <row r="848">
      <c r="E848" s="42"/>
    </row>
    <row r="849">
      <c r="E849" s="42"/>
    </row>
    <row r="850">
      <c r="E850" s="42"/>
    </row>
    <row r="851">
      <c r="B851" s="62"/>
      <c r="E851" s="42"/>
    </row>
    <row r="852">
      <c r="B852" s="62"/>
      <c r="E852" s="42"/>
    </row>
    <row r="853">
      <c r="E853" s="42"/>
    </row>
    <row r="854">
      <c r="E854" s="42"/>
    </row>
    <row r="855">
      <c r="E855" s="42"/>
    </row>
    <row r="856">
      <c r="E856" s="42"/>
    </row>
    <row r="857">
      <c r="E857" s="42"/>
    </row>
    <row r="858">
      <c r="E858" s="42"/>
    </row>
    <row r="859">
      <c r="E859" s="42"/>
    </row>
    <row r="860">
      <c r="E860" s="42"/>
    </row>
    <row r="861">
      <c r="E861" s="42"/>
    </row>
    <row r="862">
      <c r="E862" s="42"/>
    </row>
    <row r="863">
      <c r="E863" s="42"/>
    </row>
    <row r="864">
      <c r="E864" s="42"/>
    </row>
    <row r="865">
      <c r="C865" s="59"/>
      <c r="E865" s="42"/>
    </row>
    <row r="866">
      <c r="E866" s="42"/>
    </row>
    <row r="867">
      <c r="E867" s="42"/>
    </row>
    <row r="868">
      <c r="E868" s="42"/>
    </row>
    <row r="869">
      <c r="E869" s="42"/>
    </row>
    <row r="870">
      <c r="E870" s="42"/>
    </row>
    <row r="871">
      <c r="E871" s="42"/>
    </row>
    <row r="872">
      <c r="E872" s="42"/>
    </row>
    <row r="873">
      <c r="E873" s="42"/>
    </row>
    <row r="874">
      <c r="E874" s="42"/>
    </row>
    <row r="875">
      <c r="E875" s="42"/>
    </row>
    <row r="876">
      <c r="E876" s="42"/>
    </row>
    <row r="877">
      <c r="E877" s="42"/>
    </row>
    <row r="878">
      <c r="E878" s="42"/>
    </row>
    <row r="879">
      <c r="E879" s="42"/>
    </row>
    <row r="880">
      <c r="E880" s="42"/>
    </row>
    <row r="881">
      <c r="E881" s="42"/>
    </row>
    <row r="882">
      <c r="E882" s="42"/>
    </row>
    <row r="883">
      <c r="E883" s="42"/>
    </row>
    <row r="884">
      <c r="E884" s="42"/>
    </row>
    <row r="885">
      <c r="E885" s="42"/>
    </row>
    <row r="886">
      <c r="E886" s="42"/>
    </row>
    <row r="887">
      <c r="E887" s="42"/>
    </row>
    <row r="888">
      <c r="E888" s="42"/>
    </row>
    <row r="889">
      <c r="E889" s="42"/>
    </row>
    <row r="890">
      <c r="E890" s="42"/>
    </row>
    <row r="891">
      <c r="E891" s="42"/>
    </row>
    <row r="892">
      <c r="E892" s="42"/>
    </row>
    <row r="893">
      <c r="E893" s="42"/>
    </row>
    <row r="894">
      <c r="E894" s="42"/>
    </row>
    <row r="895">
      <c r="E895" s="42"/>
    </row>
    <row r="896">
      <c r="E896" s="42"/>
    </row>
    <row r="897">
      <c r="E897" s="42"/>
    </row>
    <row r="898">
      <c r="E898" s="42"/>
    </row>
    <row r="899">
      <c r="E899" s="42"/>
    </row>
    <row r="900">
      <c r="E900" s="42"/>
    </row>
    <row r="901">
      <c r="E901" s="42"/>
    </row>
    <row r="902">
      <c r="E902" s="42"/>
    </row>
    <row r="903">
      <c r="E903" s="42"/>
    </row>
    <row r="904">
      <c r="E904" s="42"/>
    </row>
    <row r="905">
      <c r="E905" s="42"/>
    </row>
    <row r="906">
      <c r="E906" s="42"/>
    </row>
    <row r="907">
      <c r="E907" s="42"/>
    </row>
    <row r="908">
      <c r="E908" s="42"/>
    </row>
    <row r="909">
      <c r="E909" s="42"/>
    </row>
    <row r="910">
      <c r="E910" s="42"/>
    </row>
    <row r="911">
      <c r="E911" s="42"/>
    </row>
    <row r="912">
      <c r="E912" s="42"/>
    </row>
    <row r="913">
      <c r="E913" s="42"/>
    </row>
    <row r="914">
      <c r="E914" s="42"/>
    </row>
    <row r="915">
      <c r="E915" s="42"/>
    </row>
    <row r="916">
      <c r="E916" s="42"/>
    </row>
    <row r="917">
      <c r="E917" s="42"/>
    </row>
    <row r="918">
      <c r="E918" s="42"/>
    </row>
    <row r="919">
      <c r="E919" s="42"/>
    </row>
    <row r="920">
      <c r="E920" s="42"/>
    </row>
    <row r="921">
      <c r="E921" s="42"/>
    </row>
    <row r="922">
      <c r="E922" s="42"/>
    </row>
    <row r="923">
      <c r="E923" s="42"/>
    </row>
    <row r="924">
      <c r="E924" s="42"/>
    </row>
    <row r="925">
      <c r="E925" s="42"/>
    </row>
    <row r="926">
      <c r="E926" s="42"/>
    </row>
    <row r="927">
      <c r="E927" s="42"/>
    </row>
    <row r="928">
      <c r="E928" s="42"/>
    </row>
    <row r="929">
      <c r="E929" s="42"/>
    </row>
    <row r="930">
      <c r="E930" s="42"/>
    </row>
    <row r="931">
      <c r="E931" s="42"/>
    </row>
    <row r="932">
      <c r="E932" s="42"/>
    </row>
    <row r="933">
      <c r="E933" s="42"/>
    </row>
    <row r="934">
      <c r="E934" s="42"/>
    </row>
    <row r="935">
      <c r="E935" s="42"/>
    </row>
    <row r="936">
      <c r="E936" s="42"/>
    </row>
    <row r="937">
      <c r="E937" s="42"/>
    </row>
    <row r="938">
      <c r="E938" s="42"/>
    </row>
    <row r="939">
      <c r="E939" s="42"/>
    </row>
    <row r="940">
      <c r="E940" s="42"/>
    </row>
    <row r="941">
      <c r="E941" s="42"/>
    </row>
    <row r="942">
      <c r="E942" s="42"/>
    </row>
    <row r="943">
      <c r="E943" s="42"/>
    </row>
    <row r="944">
      <c r="E944" s="42"/>
    </row>
    <row r="945">
      <c r="E945" s="42"/>
    </row>
    <row r="946">
      <c r="E946" s="42"/>
    </row>
    <row r="947">
      <c r="E947" s="42"/>
    </row>
    <row r="948">
      <c r="E948" s="42"/>
    </row>
    <row r="949">
      <c r="E949" s="42"/>
    </row>
    <row r="950">
      <c r="E950" s="42"/>
    </row>
    <row r="951">
      <c r="E951" s="42"/>
    </row>
    <row r="952">
      <c r="E952" s="42"/>
    </row>
    <row r="953">
      <c r="E953" s="42"/>
    </row>
    <row r="954">
      <c r="E954" s="42"/>
    </row>
    <row r="955">
      <c r="E955" s="42"/>
    </row>
    <row r="956">
      <c r="E956" s="42"/>
    </row>
    <row r="957">
      <c r="E957" s="42"/>
    </row>
    <row r="958">
      <c r="E958" s="42"/>
    </row>
    <row r="959">
      <c r="E959" s="42"/>
    </row>
    <row r="960">
      <c r="E960" s="42"/>
    </row>
    <row r="961">
      <c r="E961" s="42"/>
    </row>
    <row r="962">
      <c r="E962" s="42"/>
    </row>
    <row r="963">
      <c r="E963" s="42"/>
    </row>
    <row r="964">
      <c r="E964" s="42"/>
    </row>
    <row r="965">
      <c r="E965" s="42"/>
    </row>
    <row r="966">
      <c r="E966" s="42"/>
    </row>
    <row r="967">
      <c r="E967" s="42"/>
    </row>
    <row r="968">
      <c r="E968" s="42"/>
    </row>
    <row r="969">
      <c r="E969" s="42"/>
    </row>
    <row r="970">
      <c r="E970" s="42"/>
    </row>
    <row r="971">
      <c r="E971" s="42"/>
    </row>
    <row r="972">
      <c r="E972" s="42"/>
    </row>
    <row r="973">
      <c r="E973" s="42"/>
    </row>
    <row r="974">
      <c r="E974" s="42"/>
    </row>
    <row r="975">
      <c r="E975" s="42"/>
    </row>
    <row r="976">
      <c r="E976" s="42"/>
    </row>
    <row r="977">
      <c r="E977" s="42"/>
    </row>
    <row r="978">
      <c r="E978" s="42"/>
    </row>
    <row r="979">
      <c r="E979" s="42"/>
    </row>
    <row r="980">
      <c r="E980" s="42"/>
    </row>
    <row r="981">
      <c r="E981" s="42"/>
    </row>
    <row r="982">
      <c r="E982" s="42"/>
    </row>
    <row r="983">
      <c r="E983" s="42"/>
    </row>
    <row r="984">
      <c r="E984" s="42"/>
    </row>
    <row r="985">
      <c r="E985" s="42"/>
    </row>
    <row r="986">
      <c r="E986" s="42"/>
    </row>
    <row r="987">
      <c r="E987" s="42"/>
    </row>
    <row r="988">
      <c r="E988" s="42"/>
    </row>
    <row r="989">
      <c r="E989" s="42"/>
    </row>
    <row r="990">
      <c r="E990" s="42"/>
    </row>
    <row r="991">
      <c r="E991" s="42"/>
    </row>
    <row r="992">
      <c r="E992" s="42"/>
    </row>
    <row r="993">
      <c r="E993" s="42"/>
    </row>
    <row r="994">
      <c r="E994" s="42"/>
    </row>
    <row r="995">
      <c r="E995" s="42"/>
    </row>
    <row r="996">
      <c r="E996" s="42"/>
    </row>
    <row r="997">
      <c r="E997" s="42"/>
    </row>
    <row r="998">
      <c r="E998" s="42"/>
    </row>
    <row r="999">
      <c r="E999" s="42"/>
    </row>
    <row r="1000">
      <c r="E1000" s="42"/>
    </row>
    <row r="1001">
      <c r="E1001" s="42"/>
    </row>
    <row r="1002">
      <c r="E1002" s="42"/>
    </row>
    <row r="1003">
      <c r="E1003" s="42"/>
    </row>
    <row r="1004">
      <c r="E1004" s="42"/>
    </row>
    <row r="1005">
      <c r="E1005" s="42"/>
    </row>
    <row r="1006">
      <c r="E1006" s="42"/>
    </row>
    <row r="1007">
      <c r="E1007" s="42"/>
    </row>
    <row r="1008">
      <c r="E1008" s="42"/>
    </row>
    <row r="1009">
      <c r="E1009" s="42"/>
    </row>
    <row r="1010">
      <c r="E1010" s="42"/>
    </row>
    <row r="1011">
      <c r="E1011" s="42"/>
    </row>
    <row r="1012">
      <c r="E1012" s="42"/>
    </row>
    <row r="1013">
      <c r="E1013" s="42"/>
    </row>
    <row r="1014">
      <c r="E1014" s="42"/>
    </row>
    <row r="1015">
      <c r="E1015" s="42"/>
    </row>
    <row r="1016">
      <c r="E1016" s="42"/>
    </row>
    <row r="1017">
      <c r="E1017" s="42"/>
    </row>
    <row r="1018">
      <c r="E1018" s="42"/>
    </row>
    <row r="1019">
      <c r="E1019" s="42"/>
    </row>
    <row r="1020">
      <c r="E1020" s="42"/>
    </row>
    <row r="1021">
      <c r="E1021" s="42"/>
    </row>
    <row r="1022">
      <c r="E1022" s="42"/>
    </row>
    <row r="1023">
      <c r="E1023" s="42"/>
    </row>
    <row r="1024">
      <c r="E1024" s="42"/>
    </row>
    <row r="1025">
      <c r="E1025" s="42"/>
    </row>
    <row r="1026">
      <c r="E1026" s="42"/>
    </row>
    <row r="1027">
      <c r="E1027" s="42"/>
    </row>
    <row r="1028">
      <c r="E1028" s="42"/>
    </row>
    <row r="1029">
      <c r="E1029" s="42"/>
    </row>
    <row r="1030">
      <c r="E1030" s="42"/>
    </row>
    <row r="1031">
      <c r="E1031" s="42"/>
    </row>
    <row r="1032">
      <c r="E1032" s="42"/>
    </row>
    <row r="1033">
      <c r="E1033" s="42"/>
    </row>
    <row r="1034">
      <c r="E1034" s="42"/>
    </row>
    <row r="1035">
      <c r="E1035" s="42"/>
    </row>
    <row r="1036">
      <c r="E1036" s="42"/>
    </row>
    <row r="1037">
      <c r="E1037" s="42"/>
    </row>
    <row r="1038">
      <c r="E1038" s="42"/>
    </row>
    <row r="1039">
      <c r="E1039" s="42"/>
    </row>
    <row r="1040">
      <c r="E1040" s="42"/>
    </row>
    <row r="1041">
      <c r="E1041" s="42"/>
    </row>
    <row r="1042">
      <c r="E1042" s="42"/>
    </row>
    <row r="1043">
      <c r="E1043" s="42"/>
    </row>
    <row r="1044">
      <c r="E1044" s="42"/>
    </row>
    <row r="1045">
      <c r="E1045" s="42"/>
    </row>
    <row r="1046">
      <c r="E1046" s="42"/>
    </row>
    <row r="1047">
      <c r="E1047" s="42"/>
    </row>
    <row r="1048">
      <c r="E1048" s="42"/>
    </row>
    <row r="1049">
      <c r="E1049" s="42"/>
    </row>
    <row r="1050">
      <c r="E1050" s="42"/>
    </row>
    <row r="1051">
      <c r="E1051" s="42"/>
    </row>
    <row r="1052">
      <c r="E1052" s="42"/>
    </row>
    <row r="1053">
      <c r="E1053" s="42"/>
    </row>
    <row r="1054">
      <c r="E1054" s="42"/>
    </row>
    <row r="1055">
      <c r="E1055" s="42"/>
    </row>
    <row r="1056">
      <c r="E1056" s="42"/>
    </row>
    <row r="1057">
      <c r="E1057" s="42"/>
    </row>
    <row r="1058">
      <c r="E1058" s="42"/>
    </row>
    <row r="1059">
      <c r="E1059" s="42"/>
    </row>
    <row r="1060">
      <c r="E1060" s="42"/>
    </row>
    <row r="1061">
      <c r="E1061" s="42"/>
    </row>
    <row r="1062">
      <c r="E1062" s="42"/>
    </row>
    <row r="1063">
      <c r="E1063" s="42"/>
    </row>
    <row r="1064">
      <c r="E1064" s="42"/>
    </row>
    <row r="1065">
      <c r="E1065" s="42"/>
    </row>
    <row r="1066">
      <c r="E1066" s="42"/>
    </row>
    <row r="1067">
      <c r="E1067" s="42"/>
    </row>
    <row r="1068">
      <c r="E1068" s="42"/>
    </row>
    <row r="1069">
      <c r="E1069" s="42"/>
    </row>
    <row r="1070">
      <c r="E1070" s="42"/>
    </row>
    <row r="1071">
      <c r="E1071" s="42"/>
    </row>
    <row r="1072">
      <c r="E1072" s="42"/>
    </row>
    <row r="1073">
      <c r="E1073" s="42"/>
    </row>
    <row r="1074">
      <c r="E1074" s="42"/>
    </row>
    <row r="1075">
      <c r="E1075" s="42"/>
    </row>
    <row r="1076">
      <c r="E1076" s="42"/>
    </row>
    <row r="1077">
      <c r="E1077" s="42"/>
    </row>
    <row r="1078">
      <c r="E1078" s="42"/>
    </row>
    <row r="1079">
      <c r="E1079" s="42"/>
    </row>
    <row r="1080">
      <c r="E1080" s="42"/>
    </row>
    <row r="1081">
      <c r="E1081" s="42"/>
    </row>
    <row r="1082">
      <c r="E1082" s="42"/>
    </row>
    <row r="1083">
      <c r="E1083" s="42"/>
    </row>
    <row r="1084">
      <c r="E1084" s="42"/>
    </row>
    <row r="1085">
      <c r="E1085" s="42"/>
    </row>
    <row r="1086">
      <c r="E1086" s="42"/>
    </row>
    <row r="1087">
      <c r="E1087" s="42"/>
    </row>
    <row r="1088">
      <c r="E1088" s="42"/>
    </row>
    <row r="1089">
      <c r="E1089" s="42"/>
    </row>
    <row r="1090">
      <c r="E1090" s="42"/>
    </row>
    <row r="1091">
      <c r="E1091" s="42"/>
    </row>
    <row r="1092">
      <c r="E1092" s="42"/>
    </row>
    <row r="1093">
      <c r="E1093" s="42"/>
    </row>
    <row r="1094">
      <c r="E1094" s="42"/>
    </row>
    <row r="1095">
      <c r="E1095" s="42"/>
    </row>
    <row r="1096">
      <c r="E1096" s="42"/>
    </row>
    <row r="1097">
      <c r="E1097" s="42"/>
    </row>
    <row r="1098">
      <c r="E1098" s="42"/>
    </row>
    <row r="1099">
      <c r="E1099" s="42"/>
    </row>
    <row r="1100">
      <c r="E1100" s="42"/>
    </row>
    <row r="1101">
      <c r="E1101" s="42"/>
    </row>
    <row r="1102">
      <c r="E1102" s="42"/>
    </row>
    <row r="1103">
      <c r="E1103" s="42"/>
    </row>
    <row r="1104">
      <c r="E1104" s="42"/>
    </row>
    <row r="1105">
      <c r="E1105" s="42"/>
    </row>
    <row r="1106">
      <c r="E1106" s="42"/>
    </row>
    <row r="1107">
      <c r="E1107" s="42"/>
    </row>
    <row r="1108">
      <c r="E1108" s="42"/>
    </row>
    <row r="1109">
      <c r="E1109" s="42"/>
    </row>
    <row r="1110">
      <c r="E1110" s="42"/>
    </row>
    <row r="1111">
      <c r="E1111" s="42"/>
    </row>
    <row r="1112">
      <c r="E1112" s="42"/>
    </row>
    <row r="1113">
      <c r="E1113" s="42"/>
    </row>
    <row r="1114">
      <c r="E1114" s="42"/>
    </row>
    <row r="1115">
      <c r="E1115" s="42"/>
    </row>
    <row r="1116">
      <c r="E1116" s="42"/>
    </row>
    <row r="1117">
      <c r="E1117" s="42"/>
    </row>
    <row r="1118">
      <c r="E1118" s="42"/>
    </row>
    <row r="1119">
      <c r="E1119" s="42"/>
    </row>
    <row r="1120">
      <c r="E1120" s="42"/>
    </row>
    <row r="1121">
      <c r="E1121" s="42"/>
    </row>
    <row r="1122">
      <c r="E1122" s="42"/>
    </row>
    <row r="1123">
      <c r="E1123" s="42"/>
    </row>
    <row r="1124">
      <c r="E1124" s="42"/>
    </row>
    <row r="1125">
      <c r="E1125" s="42"/>
    </row>
    <row r="1126">
      <c r="E1126" s="42"/>
    </row>
    <row r="1127">
      <c r="E1127" s="42"/>
    </row>
    <row r="1128">
      <c r="E1128" s="42"/>
    </row>
    <row r="1129">
      <c r="E1129" s="42"/>
    </row>
    <row r="1130">
      <c r="E1130" s="42"/>
    </row>
    <row r="1131">
      <c r="E1131" s="42"/>
    </row>
    <row r="1132">
      <c r="E1132" s="42"/>
    </row>
    <row r="1133">
      <c r="E1133" s="42"/>
    </row>
    <row r="1134">
      <c r="E1134" s="42"/>
    </row>
    <row r="1135">
      <c r="E1135" s="42"/>
    </row>
    <row r="1136">
      <c r="E1136" s="42"/>
    </row>
    <row r="1137">
      <c r="E1137" s="42"/>
    </row>
    <row r="1138">
      <c r="E1138" s="42"/>
    </row>
    <row r="1139">
      <c r="E1139" s="42"/>
    </row>
    <row r="1140">
      <c r="E1140" s="42"/>
    </row>
    <row r="1141">
      <c r="E1141" s="42"/>
    </row>
    <row r="1142">
      <c r="E1142" s="42"/>
    </row>
    <row r="1143">
      <c r="E1143" s="42"/>
    </row>
    <row r="1144">
      <c r="E1144" s="42"/>
    </row>
    <row r="1145">
      <c r="E1145" s="42"/>
    </row>
    <row r="1146">
      <c r="E1146" s="42"/>
    </row>
    <row r="1147">
      <c r="E1147" s="42"/>
    </row>
    <row r="1148">
      <c r="E1148" s="42"/>
    </row>
    <row r="1149">
      <c r="E1149" s="42"/>
    </row>
    <row r="1150">
      <c r="E1150" s="42"/>
    </row>
    <row r="1151">
      <c r="E1151" s="42"/>
    </row>
    <row r="1152">
      <c r="E1152" s="42"/>
    </row>
    <row r="1153">
      <c r="E1153" s="42"/>
    </row>
    <row r="1154">
      <c r="E1154" s="42"/>
    </row>
    <row r="1155">
      <c r="E1155" s="42"/>
    </row>
    <row r="1156">
      <c r="E1156" s="42"/>
    </row>
    <row r="1157">
      <c r="E1157" s="42"/>
    </row>
    <row r="1158">
      <c r="E1158" s="42"/>
    </row>
    <row r="1159">
      <c r="E1159" s="42"/>
    </row>
    <row r="1160">
      <c r="E1160" s="42"/>
    </row>
    <row r="1161">
      <c r="E1161" s="42"/>
    </row>
    <row r="1162">
      <c r="E1162" s="42"/>
    </row>
    <row r="1163">
      <c r="E1163" s="42"/>
    </row>
    <row r="1164">
      <c r="E1164" s="42"/>
    </row>
    <row r="1165">
      <c r="E1165" s="42"/>
    </row>
    <row r="1166">
      <c r="E1166" s="42"/>
    </row>
    <row r="1167">
      <c r="E1167" s="42"/>
    </row>
    <row r="1168">
      <c r="E1168" s="42"/>
    </row>
    <row r="1169">
      <c r="E1169" s="42"/>
    </row>
    <row r="1170">
      <c r="E1170" s="42"/>
    </row>
    <row r="1171">
      <c r="E1171" s="42"/>
    </row>
    <row r="1172">
      <c r="E1172" s="42"/>
    </row>
    <row r="1173">
      <c r="E1173" s="42"/>
    </row>
    <row r="1174">
      <c r="E1174" s="42"/>
    </row>
    <row r="1175">
      <c r="E1175" s="42"/>
    </row>
    <row r="1176">
      <c r="E1176" s="42"/>
    </row>
    <row r="1177">
      <c r="E1177" s="42"/>
    </row>
    <row r="1178">
      <c r="E1178" s="42"/>
    </row>
    <row r="1179">
      <c r="E1179" s="42"/>
    </row>
    <row r="1180">
      <c r="E1180" s="42"/>
    </row>
    <row r="1181">
      <c r="E1181" s="42"/>
    </row>
    <row r="1182">
      <c r="E1182" s="42"/>
    </row>
    <row r="1183">
      <c r="E1183" s="42"/>
    </row>
    <row r="1184">
      <c r="E1184" s="42"/>
    </row>
    <row r="1185">
      <c r="E1185" s="42"/>
    </row>
    <row r="1186">
      <c r="E1186" s="42"/>
    </row>
    <row r="1187">
      <c r="E1187" s="42"/>
    </row>
    <row r="1188">
      <c r="E1188" s="42"/>
    </row>
    <row r="1189">
      <c r="E1189" s="42"/>
    </row>
    <row r="1190">
      <c r="E1190" s="42"/>
    </row>
    <row r="1191">
      <c r="E1191" s="42"/>
    </row>
    <row r="1192">
      <c r="E1192" s="42"/>
    </row>
    <row r="1193">
      <c r="E1193" s="42"/>
    </row>
    <row r="1194">
      <c r="E1194" s="42"/>
    </row>
    <row r="1195">
      <c r="E1195" s="42"/>
    </row>
    <row r="1196">
      <c r="E1196" s="42"/>
    </row>
    <row r="1197">
      <c r="E1197" s="42"/>
    </row>
    <row r="1198">
      <c r="E1198" s="42"/>
    </row>
    <row r="1199">
      <c r="E1199" s="42"/>
    </row>
    <row r="1200">
      <c r="E1200" s="42"/>
    </row>
    <row r="1201">
      <c r="E1201" s="42"/>
    </row>
    <row r="1202">
      <c r="E1202" s="42"/>
    </row>
    <row r="1203">
      <c r="E1203" s="42"/>
    </row>
    <row r="1204">
      <c r="E1204" s="42"/>
    </row>
    <row r="1205">
      <c r="E1205" s="42"/>
    </row>
    <row r="1206">
      <c r="E1206" s="42"/>
    </row>
    <row r="1207">
      <c r="E1207" s="42"/>
    </row>
    <row r="1208">
      <c r="E1208" s="42"/>
    </row>
    <row r="1209">
      <c r="E1209" s="42"/>
    </row>
    <row r="1210">
      <c r="E1210" s="42"/>
    </row>
    <row r="1211">
      <c r="E1211" s="42"/>
    </row>
    <row r="1212">
      <c r="E1212" s="42"/>
    </row>
    <row r="1213">
      <c r="E1213" s="42"/>
    </row>
    <row r="1214">
      <c r="E1214" s="42"/>
    </row>
    <row r="1215">
      <c r="E1215" s="42"/>
    </row>
    <row r="1216">
      <c r="E1216" s="42"/>
    </row>
    <row r="1217">
      <c r="E1217" s="42"/>
    </row>
    <row r="1218">
      <c r="E1218" s="42"/>
    </row>
    <row r="1219">
      <c r="E1219" s="42"/>
    </row>
    <row r="1220">
      <c r="E1220" s="42"/>
    </row>
    <row r="1221">
      <c r="E1221" s="42"/>
    </row>
    <row r="1222">
      <c r="E1222" s="42"/>
    </row>
    <row r="1223">
      <c r="E1223" s="42"/>
    </row>
    <row r="1224">
      <c r="E1224" s="42"/>
    </row>
    <row r="1225">
      <c r="E1225" s="42"/>
    </row>
    <row r="1226">
      <c r="E1226" s="42"/>
    </row>
    <row r="1227">
      <c r="E1227" s="42"/>
    </row>
    <row r="1228">
      <c r="E1228" s="42"/>
    </row>
    <row r="1229">
      <c r="E1229" s="42"/>
    </row>
    <row r="1230">
      <c r="E1230" s="42"/>
    </row>
    <row r="1231">
      <c r="E1231" s="42"/>
    </row>
    <row r="1232">
      <c r="E1232" s="42"/>
    </row>
    <row r="1233">
      <c r="E1233" s="42"/>
    </row>
    <row r="1234">
      <c r="E1234" s="42"/>
    </row>
    <row r="1235">
      <c r="E1235" s="42"/>
    </row>
    <row r="1236">
      <c r="E1236" s="42"/>
    </row>
    <row r="1237">
      <c r="E1237" s="42"/>
    </row>
    <row r="1238">
      <c r="E1238" s="42"/>
    </row>
    <row r="1239">
      <c r="E1239" s="42"/>
    </row>
    <row r="1240">
      <c r="E1240" s="42"/>
    </row>
    <row r="1241">
      <c r="E1241" s="42"/>
    </row>
    <row r="1242">
      <c r="E1242" s="42"/>
    </row>
    <row r="1243">
      <c r="E1243" s="42"/>
    </row>
    <row r="1244">
      <c r="E1244" s="42"/>
    </row>
    <row r="1245">
      <c r="E1245" s="42"/>
    </row>
    <row r="1246">
      <c r="E1246" s="42"/>
    </row>
    <row r="1247">
      <c r="E1247" s="42"/>
    </row>
    <row r="1248">
      <c r="E1248" s="42"/>
    </row>
    <row r="1249">
      <c r="E1249" s="42"/>
    </row>
    <row r="1250">
      <c r="E1250" s="42"/>
    </row>
    <row r="1251">
      <c r="E1251" s="42"/>
    </row>
    <row r="1252">
      <c r="E1252" s="42"/>
    </row>
    <row r="1253">
      <c r="E1253" s="42"/>
    </row>
    <row r="1254">
      <c r="E1254" s="42"/>
    </row>
    <row r="1255">
      <c r="E1255" s="42"/>
    </row>
    <row r="1256">
      <c r="E1256" s="42"/>
    </row>
    <row r="1257">
      <c r="E1257" s="42"/>
    </row>
    <row r="1258">
      <c r="E1258" s="42"/>
    </row>
    <row r="1259">
      <c r="E1259" s="42"/>
    </row>
    <row r="1260">
      <c r="E1260" s="42"/>
    </row>
    <row r="1261">
      <c r="E1261" s="42"/>
    </row>
    <row r="1262">
      <c r="E1262" s="42"/>
    </row>
    <row r="1263">
      <c r="E1263" s="42"/>
    </row>
    <row r="1264">
      <c r="E1264" s="42"/>
    </row>
    <row r="1265">
      <c r="E1265" s="42"/>
    </row>
    <row r="1266">
      <c r="E1266" s="42"/>
    </row>
    <row r="1267">
      <c r="E1267" s="42"/>
    </row>
    <row r="1268">
      <c r="E1268" s="42"/>
    </row>
    <row r="1269">
      <c r="E1269" s="42"/>
    </row>
    <row r="1270">
      <c r="E1270" s="42"/>
    </row>
    <row r="1271">
      <c r="E1271" s="42"/>
    </row>
    <row r="1272">
      <c r="E1272" s="42"/>
    </row>
    <row r="1273">
      <c r="E1273" s="42"/>
    </row>
    <row r="1274">
      <c r="E1274" s="42"/>
    </row>
    <row r="1275">
      <c r="E1275" s="42"/>
    </row>
    <row r="1276">
      <c r="E1276" s="42"/>
    </row>
    <row r="1277">
      <c r="E1277" s="42"/>
    </row>
    <row r="1278">
      <c r="E1278" s="42"/>
    </row>
    <row r="1279">
      <c r="E1279" s="42"/>
    </row>
    <row r="1280">
      <c r="E1280" s="42"/>
    </row>
    <row r="1281">
      <c r="E1281" s="42"/>
    </row>
    <row r="1282">
      <c r="E1282" s="42"/>
    </row>
    <row r="1283">
      <c r="E1283" s="42"/>
    </row>
    <row r="1284">
      <c r="E1284" s="42"/>
    </row>
    <row r="1285">
      <c r="E1285" s="42"/>
    </row>
    <row r="1286">
      <c r="E1286" s="42"/>
    </row>
    <row r="1287">
      <c r="E1287" s="42"/>
    </row>
    <row r="1288">
      <c r="E1288" s="42"/>
    </row>
    <row r="1289">
      <c r="E1289" s="42"/>
    </row>
    <row r="1290">
      <c r="E1290" s="42"/>
    </row>
    <row r="1291">
      <c r="E1291" s="42"/>
    </row>
    <row r="1292">
      <c r="E1292" s="42"/>
    </row>
    <row r="1293">
      <c r="E1293" s="42"/>
    </row>
    <row r="1294">
      <c r="E1294" s="42"/>
    </row>
    <row r="1295">
      <c r="E1295" s="42"/>
    </row>
    <row r="1296">
      <c r="E1296" s="42"/>
    </row>
    <row r="1297">
      <c r="E1297" s="42"/>
    </row>
    <row r="1298">
      <c r="E1298" s="42"/>
    </row>
    <row r="1299">
      <c r="E1299" s="42"/>
    </row>
    <row r="1300">
      <c r="E1300" s="42"/>
    </row>
    <row r="1301">
      <c r="E1301" s="42"/>
    </row>
    <row r="1302">
      <c r="E1302" s="42"/>
    </row>
    <row r="1303">
      <c r="E1303" s="42"/>
    </row>
    <row r="1304">
      <c r="E1304" s="42"/>
    </row>
    <row r="1305">
      <c r="E1305" s="42"/>
    </row>
    <row r="1306">
      <c r="E1306" s="42"/>
    </row>
    <row r="1307">
      <c r="E1307" s="42"/>
    </row>
    <row r="1308">
      <c r="E1308" s="42"/>
    </row>
    <row r="1309">
      <c r="E1309" s="42"/>
    </row>
    <row r="1310">
      <c r="E1310" s="42"/>
    </row>
    <row r="1311">
      <c r="E1311" s="42"/>
    </row>
    <row r="1312">
      <c r="E1312" s="42"/>
    </row>
    <row r="1313">
      <c r="E1313" s="42"/>
    </row>
    <row r="1314">
      <c r="E1314" s="42"/>
    </row>
    <row r="1315">
      <c r="E1315" s="42"/>
    </row>
    <row r="1316">
      <c r="E1316" s="42"/>
    </row>
    <row r="1317">
      <c r="E1317" s="42"/>
    </row>
    <row r="1318">
      <c r="E1318" s="42"/>
    </row>
    <row r="1319">
      <c r="E1319" s="42"/>
    </row>
    <row r="1320">
      <c r="E1320" s="42"/>
    </row>
    <row r="1321">
      <c r="E1321" s="42"/>
    </row>
    <row r="1322">
      <c r="E1322" s="42"/>
    </row>
    <row r="1323">
      <c r="E1323" s="42"/>
    </row>
    <row r="1324">
      <c r="E1324" s="42"/>
    </row>
    <row r="1325">
      <c r="E1325" s="42"/>
    </row>
    <row r="1326">
      <c r="E1326" s="42"/>
    </row>
    <row r="1327">
      <c r="E1327" s="42"/>
    </row>
    <row r="1328">
      <c r="E1328" s="42"/>
    </row>
    <row r="1329">
      <c r="E1329" s="42"/>
    </row>
    <row r="1330">
      <c r="E1330" s="42"/>
    </row>
    <row r="1331">
      <c r="E1331" s="42"/>
    </row>
    <row r="1332">
      <c r="E1332" s="42"/>
    </row>
    <row r="1333">
      <c r="E1333" s="42"/>
    </row>
    <row r="1334">
      <c r="E1334" s="42"/>
    </row>
    <row r="1335">
      <c r="E1335" s="42"/>
    </row>
    <row r="1336">
      <c r="E1336" s="42"/>
    </row>
    <row r="1337">
      <c r="E1337" s="42"/>
    </row>
    <row r="1338">
      <c r="E1338" s="42"/>
    </row>
    <row r="1339">
      <c r="E1339" s="42"/>
    </row>
    <row r="1340">
      <c r="E1340" s="42"/>
    </row>
    <row r="1341">
      <c r="E1341" s="42"/>
    </row>
    <row r="1342">
      <c r="E1342" s="42"/>
    </row>
    <row r="1343">
      <c r="E1343" s="42"/>
    </row>
    <row r="1344">
      <c r="E1344" s="42"/>
    </row>
    <row r="1345">
      <c r="E1345" s="42"/>
    </row>
    <row r="1346">
      <c r="E1346" s="42"/>
    </row>
    <row r="1347">
      <c r="E1347" s="42"/>
    </row>
    <row r="1348">
      <c r="E1348" s="42"/>
    </row>
    <row r="1349">
      <c r="E1349" s="42"/>
    </row>
    <row r="1350">
      <c r="E1350" s="42"/>
    </row>
    <row r="1351">
      <c r="E1351" s="42"/>
    </row>
    <row r="1352">
      <c r="E1352" s="42"/>
    </row>
    <row r="1353">
      <c r="E1353" s="42"/>
    </row>
    <row r="1354">
      <c r="E1354" s="42"/>
    </row>
    <row r="1355">
      <c r="E1355" s="42"/>
    </row>
    <row r="1356">
      <c r="E1356" s="42"/>
    </row>
    <row r="1357">
      <c r="E1357" s="42"/>
    </row>
    <row r="1358">
      <c r="E1358" s="42"/>
    </row>
    <row r="1359">
      <c r="E1359" s="42"/>
    </row>
    <row r="1360">
      <c r="E1360" s="42"/>
    </row>
    <row r="1361">
      <c r="E1361" s="42"/>
    </row>
    <row r="1362">
      <c r="E1362" s="42"/>
    </row>
    <row r="1363">
      <c r="E1363" s="42"/>
    </row>
    <row r="1364">
      <c r="E1364" s="42"/>
    </row>
    <row r="1365">
      <c r="E1365" s="42"/>
    </row>
    <row r="1366">
      <c r="E1366" s="42"/>
    </row>
    <row r="1367">
      <c r="E1367" s="42"/>
    </row>
    <row r="1368">
      <c r="E1368" s="42"/>
    </row>
    <row r="1369">
      <c r="E1369" s="42"/>
    </row>
    <row r="1370">
      <c r="E1370" s="42"/>
    </row>
    <row r="1371">
      <c r="E1371" s="42"/>
    </row>
    <row r="1372">
      <c r="E1372" s="42"/>
    </row>
    <row r="1373">
      <c r="E1373" s="42"/>
    </row>
    <row r="1374">
      <c r="E1374" s="42"/>
    </row>
    <row r="1375">
      <c r="E1375" s="42"/>
    </row>
    <row r="1376">
      <c r="E1376" s="42"/>
    </row>
    <row r="1377">
      <c r="E1377" s="42"/>
    </row>
    <row r="1378">
      <c r="E1378" s="42"/>
    </row>
    <row r="1379">
      <c r="E1379" s="42"/>
    </row>
    <row r="1380">
      <c r="E1380" s="42"/>
    </row>
    <row r="1381">
      <c r="E1381" s="42"/>
    </row>
    <row r="1382">
      <c r="E1382" s="42"/>
    </row>
    <row r="1383">
      <c r="E1383" s="42"/>
    </row>
    <row r="1384">
      <c r="E1384" s="42"/>
    </row>
    <row r="1385">
      <c r="E1385" s="42"/>
    </row>
    <row r="1386">
      <c r="E1386" s="42"/>
    </row>
    <row r="1387">
      <c r="E1387" s="42"/>
    </row>
    <row r="1388">
      <c r="E1388" s="42"/>
    </row>
    <row r="1389">
      <c r="E1389" s="42"/>
    </row>
    <row r="1390">
      <c r="E1390" s="42"/>
    </row>
    <row r="1391">
      <c r="E1391" s="42"/>
    </row>
    <row r="1392">
      <c r="E1392" s="42"/>
    </row>
    <row r="1393">
      <c r="E1393" s="42"/>
    </row>
    <row r="1394">
      <c r="E1394" s="42"/>
    </row>
    <row r="1395">
      <c r="E1395" s="42"/>
    </row>
    <row r="1396">
      <c r="E1396" s="42"/>
    </row>
    <row r="1397">
      <c r="E1397" s="42"/>
    </row>
    <row r="1398">
      <c r="E1398" s="42"/>
    </row>
    <row r="1399">
      <c r="E1399" s="42"/>
    </row>
    <row r="1400">
      <c r="E1400" s="42"/>
    </row>
    <row r="1401">
      <c r="E1401" s="42"/>
    </row>
    <row r="1402">
      <c r="E1402" s="42"/>
    </row>
    <row r="1403">
      <c r="E1403" s="42"/>
    </row>
    <row r="1404">
      <c r="E1404" s="42"/>
    </row>
    <row r="1405">
      <c r="E1405" s="42"/>
    </row>
    <row r="1406">
      <c r="E1406" s="42"/>
    </row>
    <row r="1407">
      <c r="E1407" s="42"/>
    </row>
    <row r="1408">
      <c r="E1408" s="42"/>
    </row>
    <row r="1409">
      <c r="E1409" s="42"/>
    </row>
    <row r="1410">
      <c r="E1410" s="42"/>
    </row>
    <row r="1411">
      <c r="E1411" s="42"/>
    </row>
    <row r="1412">
      <c r="E1412" s="42"/>
    </row>
    <row r="1413">
      <c r="E1413" s="42"/>
    </row>
    <row r="1414">
      <c r="E1414" s="42"/>
    </row>
    <row r="1415">
      <c r="E1415" s="42"/>
    </row>
    <row r="1416">
      <c r="E1416" s="42"/>
    </row>
    <row r="1417">
      <c r="E1417" s="42"/>
    </row>
    <row r="1418">
      <c r="E1418" s="42"/>
    </row>
    <row r="1419">
      <c r="E1419" s="42"/>
    </row>
    <row r="1420">
      <c r="E1420" s="42"/>
    </row>
    <row r="1421">
      <c r="E1421" s="42"/>
    </row>
    <row r="1422">
      <c r="E1422" s="42"/>
    </row>
    <row r="1423">
      <c r="E1423" s="42"/>
    </row>
    <row r="1424">
      <c r="E1424" s="42"/>
    </row>
    <row r="1425">
      <c r="E1425" s="42"/>
    </row>
    <row r="1426">
      <c r="E1426" s="42"/>
    </row>
    <row r="1427">
      <c r="E1427" s="42"/>
    </row>
    <row r="1428">
      <c r="E1428" s="42"/>
    </row>
    <row r="1429">
      <c r="E1429" s="42"/>
    </row>
    <row r="1430">
      <c r="E1430" s="42"/>
    </row>
    <row r="1431">
      <c r="E1431" s="42"/>
    </row>
    <row r="1432">
      <c r="E1432" s="42"/>
    </row>
    <row r="1433">
      <c r="E1433" s="42"/>
    </row>
    <row r="1434">
      <c r="E1434" s="42"/>
    </row>
    <row r="1435">
      <c r="E1435" s="42"/>
    </row>
    <row r="1436">
      <c r="E1436" s="42"/>
    </row>
    <row r="1437">
      <c r="E1437" s="42"/>
    </row>
    <row r="1438">
      <c r="E1438" s="42"/>
    </row>
    <row r="1439">
      <c r="E1439" s="42"/>
    </row>
    <row r="1440">
      <c r="E1440" s="42"/>
    </row>
    <row r="1441">
      <c r="E1441" s="42"/>
    </row>
    <row r="1442">
      <c r="E1442" s="42"/>
    </row>
    <row r="1443">
      <c r="E1443" s="42"/>
    </row>
    <row r="1444">
      <c r="E1444" s="42"/>
    </row>
    <row r="1445">
      <c r="E1445" s="42"/>
    </row>
    <row r="1446">
      <c r="E1446" s="42"/>
    </row>
    <row r="1447">
      <c r="E1447" s="42"/>
    </row>
    <row r="1448">
      <c r="E1448" s="42"/>
    </row>
    <row r="1449">
      <c r="E1449" s="42"/>
    </row>
    <row r="1450">
      <c r="E1450" s="42"/>
    </row>
    <row r="1451">
      <c r="E1451" s="42"/>
    </row>
    <row r="1452">
      <c r="E1452" s="42"/>
    </row>
    <row r="1453">
      <c r="E1453" s="42"/>
    </row>
    <row r="1454">
      <c r="E1454" s="42"/>
    </row>
    <row r="1455">
      <c r="E1455" s="42"/>
    </row>
    <row r="1456">
      <c r="E1456" s="42"/>
    </row>
    <row r="1457">
      <c r="E1457" s="42"/>
    </row>
    <row r="1458">
      <c r="E1458" s="42"/>
    </row>
    <row r="1459">
      <c r="E1459" s="42"/>
    </row>
    <row r="1460">
      <c r="E1460" s="42"/>
    </row>
    <row r="1461">
      <c r="E1461" s="42"/>
    </row>
    <row r="1462">
      <c r="E1462" s="42"/>
    </row>
    <row r="1463">
      <c r="E1463" s="42"/>
    </row>
    <row r="1464">
      <c r="E1464" s="42"/>
    </row>
    <row r="1465">
      <c r="E1465" s="42"/>
    </row>
    <row r="1466">
      <c r="E1466" s="42"/>
    </row>
    <row r="1467">
      <c r="E1467" s="42"/>
    </row>
    <row r="1468">
      <c r="E1468" s="42"/>
    </row>
    <row r="1469">
      <c r="E1469" s="42"/>
    </row>
    <row r="1470">
      <c r="E1470" s="42"/>
    </row>
    <row r="1471">
      <c r="E1471" s="42"/>
    </row>
    <row r="1472">
      <c r="E1472" s="42"/>
    </row>
    <row r="1473">
      <c r="E1473" s="42"/>
    </row>
    <row r="1474">
      <c r="E1474" s="42"/>
    </row>
    <row r="1475">
      <c r="E1475" s="42"/>
    </row>
    <row r="1476">
      <c r="E1476" s="42"/>
    </row>
    <row r="1477">
      <c r="E1477" s="42"/>
    </row>
    <row r="1478">
      <c r="E1478" s="42"/>
    </row>
    <row r="1479">
      <c r="E1479" s="42"/>
    </row>
    <row r="1480">
      <c r="E1480" s="42"/>
    </row>
    <row r="1481">
      <c r="E1481" s="42"/>
    </row>
    <row r="1482">
      <c r="E1482" s="42"/>
    </row>
    <row r="1483">
      <c r="E1483" s="42"/>
    </row>
    <row r="1484">
      <c r="E1484" s="42"/>
    </row>
    <row r="1485">
      <c r="E1485" s="42"/>
    </row>
    <row r="1486">
      <c r="E1486" s="42"/>
    </row>
    <row r="1487">
      <c r="E1487" s="42"/>
    </row>
    <row r="1488">
      <c r="E1488" s="42"/>
    </row>
    <row r="1489">
      <c r="E1489" s="42"/>
    </row>
    <row r="1490">
      <c r="E1490" s="42"/>
    </row>
    <row r="1491">
      <c r="E1491" s="42"/>
    </row>
    <row r="1492">
      <c r="E1492" s="42"/>
    </row>
    <row r="1493">
      <c r="E1493" s="42"/>
    </row>
    <row r="1494">
      <c r="E1494" s="42"/>
    </row>
    <row r="1495">
      <c r="E1495" s="42"/>
    </row>
    <row r="1496">
      <c r="E1496" s="42"/>
    </row>
    <row r="1497">
      <c r="E1497" s="42"/>
    </row>
    <row r="1498">
      <c r="E1498" s="42"/>
    </row>
    <row r="1499">
      <c r="E1499" s="42"/>
    </row>
    <row r="1500">
      <c r="E1500" s="42"/>
    </row>
    <row r="1501">
      <c r="E1501" s="42"/>
    </row>
    <row r="1502">
      <c r="E1502" s="42"/>
    </row>
    <row r="1503">
      <c r="E1503" s="42"/>
    </row>
    <row r="1504">
      <c r="E1504" s="42"/>
    </row>
    <row r="1505">
      <c r="E1505" s="42"/>
    </row>
    <row r="1506">
      <c r="E1506" s="42"/>
    </row>
    <row r="1507">
      <c r="E1507" s="42"/>
    </row>
    <row r="1508">
      <c r="E1508" s="42"/>
    </row>
    <row r="1509">
      <c r="E1509" s="42"/>
    </row>
    <row r="1510">
      <c r="E1510" s="42"/>
    </row>
    <row r="1511">
      <c r="E1511" s="42"/>
    </row>
    <row r="1512">
      <c r="E1512" s="42"/>
    </row>
    <row r="1513">
      <c r="E1513" s="42"/>
    </row>
    <row r="1514">
      <c r="E1514" s="42"/>
    </row>
    <row r="1515">
      <c r="E1515" s="42"/>
    </row>
    <row r="1516">
      <c r="E1516" s="42"/>
    </row>
    <row r="1517">
      <c r="E1517" s="42"/>
    </row>
    <row r="1518">
      <c r="E1518" s="42"/>
    </row>
    <row r="1519">
      <c r="E1519" s="42"/>
    </row>
    <row r="1520">
      <c r="E1520" s="42"/>
    </row>
    <row r="1521">
      <c r="E1521" s="42"/>
    </row>
    <row r="1522">
      <c r="E1522" s="42"/>
    </row>
    <row r="1523">
      <c r="E1523" s="42"/>
    </row>
    <row r="1524">
      <c r="E1524" s="42"/>
    </row>
    <row r="1525">
      <c r="E1525" s="42"/>
    </row>
    <row r="1526">
      <c r="E1526" s="42"/>
    </row>
    <row r="1527">
      <c r="E1527" s="42"/>
    </row>
    <row r="1528">
      <c r="E1528" s="42"/>
    </row>
    <row r="1529">
      <c r="E1529" s="42"/>
    </row>
    <row r="1530">
      <c r="E1530" s="42"/>
    </row>
    <row r="1531">
      <c r="E1531" s="42"/>
    </row>
    <row r="1532">
      <c r="E1532" s="42"/>
    </row>
    <row r="1533">
      <c r="E1533" s="42"/>
    </row>
    <row r="1534">
      <c r="E1534" s="42"/>
    </row>
    <row r="1535">
      <c r="E1535" s="42"/>
    </row>
    <row r="1536">
      <c r="E1536" s="42"/>
    </row>
    <row r="1537">
      <c r="E1537" s="42"/>
    </row>
    <row r="1538">
      <c r="E1538" s="42"/>
    </row>
    <row r="1539">
      <c r="E1539" s="42"/>
    </row>
    <row r="1540">
      <c r="E1540" s="42"/>
    </row>
    <row r="1541">
      <c r="E1541" s="42"/>
    </row>
    <row r="1542">
      <c r="E1542" s="42"/>
    </row>
    <row r="1543">
      <c r="E1543" s="42"/>
    </row>
    <row r="1544">
      <c r="E1544" s="42"/>
    </row>
    <row r="1545">
      <c r="E1545" s="42"/>
    </row>
    <row r="1546">
      <c r="E1546" s="42"/>
    </row>
    <row r="1547">
      <c r="E1547" s="42"/>
    </row>
    <row r="1548">
      <c r="E1548" s="42"/>
    </row>
    <row r="1549">
      <c r="E1549" s="42"/>
    </row>
    <row r="1550">
      <c r="E1550" s="42"/>
    </row>
    <row r="1551">
      <c r="E1551" s="42"/>
    </row>
    <row r="1552">
      <c r="E1552" s="42"/>
    </row>
    <row r="1553">
      <c r="E1553" s="42"/>
    </row>
    <row r="1554">
      <c r="E1554" s="42"/>
    </row>
    <row r="1555">
      <c r="E1555" s="42"/>
    </row>
    <row r="1556">
      <c r="E1556" s="42"/>
    </row>
    <row r="1557">
      <c r="E1557" s="42"/>
    </row>
    <row r="1558">
      <c r="E1558" s="42"/>
    </row>
    <row r="1559">
      <c r="E1559" s="42"/>
    </row>
    <row r="1560">
      <c r="E1560" s="42"/>
    </row>
    <row r="1561">
      <c r="E1561" s="42"/>
    </row>
    <row r="1562">
      <c r="E1562" s="42"/>
    </row>
    <row r="1563">
      <c r="E1563" s="42"/>
    </row>
    <row r="1564">
      <c r="E1564" s="42"/>
    </row>
    <row r="1565">
      <c r="E1565" s="42"/>
    </row>
    <row r="1566">
      <c r="E1566" s="42"/>
    </row>
    <row r="1567">
      <c r="E1567" s="42"/>
    </row>
    <row r="1568">
      <c r="E1568" s="42"/>
    </row>
    <row r="1569">
      <c r="E1569" s="42"/>
    </row>
    <row r="1570">
      <c r="E1570" s="42"/>
    </row>
    <row r="1571">
      <c r="E1571" s="42"/>
    </row>
    <row r="1572">
      <c r="E1572" s="42"/>
    </row>
    <row r="1573">
      <c r="E1573" s="42"/>
    </row>
    <row r="1574">
      <c r="E1574" s="42"/>
    </row>
    <row r="1575">
      <c r="E1575" s="42"/>
    </row>
    <row r="1576">
      <c r="E1576" s="42"/>
    </row>
    <row r="1577">
      <c r="E1577" s="42"/>
    </row>
    <row r="1578">
      <c r="E1578" s="42"/>
    </row>
    <row r="1579">
      <c r="E1579" s="42"/>
    </row>
    <row r="1580">
      <c r="E1580" s="42"/>
    </row>
    <row r="1581">
      <c r="E1581" s="42"/>
    </row>
    <row r="1582">
      <c r="E1582" s="42"/>
    </row>
    <row r="1583">
      <c r="E1583" s="42"/>
    </row>
    <row r="1584">
      <c r="E1584" s="42"/>
    </row>
    <row r="1585">
      <c r="E1585" s="42"/>
    </row>
    <row r="1586">
      <c r="E1586" s="42"/>
    </row>
    <row r="1587">
      <c r="E1587" s="42"/>
    </row>
    <row r="1588">
      <c r="E1588" s="42"/>
    </row>
    <row r="1589">
      <c r="E1589" s="42"/>
    </row>
    <row r="1590">
      <c r="E1590" s="42"/>
    </row>
    <row r="1591">
      <c r="E1591" s="42"/>
    </row>
    <row r="1592">
      <c r="E1592" s="42"/>
    </row>
    <row r="1593">
      <c r="E1593" s="42"/>
    </row>
    <row r="1594">
      <c r="E1594" s="42"/>
    </row>
    <row r="1595">
      <c r="E1595" s="42"/>
    </row>
    <row r="1596">
      <c r="E1596" s="42"/>
    </row>
    <row r="1597">
      <c r="E1597" s="42"/>
    </row>
    <row r="1598">
      <c r="E1598" s="42"/>
    </row>
    <row r="1599">
      <c r="E1599" s="42"/>
    </row>
    <row r="1600">
      <c r="E1600" s="42"/>
    </row>
    <row r="1601">
      <c r="E1601" s="42"/>
    </row>
    <row r="1602">
      <c r="E1602" s="42"/>
    </row>
    <row r="1603">
      <c r="E1603" s="42"/>
    </row>
    <row r="1604">
      <c r="E1604" s="42"/>
    </row>
    <row r="1605">
      <c r="E1605" s="42"/>
    </row>
    <row r="1606">
      <c r="E1606" s="42"/>
    </row>
    <row r="1607">
      <c r="E1607" s="42"/>
    </row>
    <row r="1608">
      <c r="E1608" s="42"/>
    </row>
    <row r="1609">
      <c r="E1609" s="42"/>
    </row>
    <row r="1610">
      <c r="E1610" s="42"/>
    </row>
    <row r="1611">
      <c r="E1611" s="42"/>
    </row>
    <row r="1612">
      <c r="E1612" s="42"/>
    </row>
    <row r="1613">
      <c r="E1613" s="42"/>
    </row>
    <row r="1614">
      <c r="E1614" s="42"/>
    </row>
    <row r="1615">
      <c r="E1615" s="42"/>
    </row>
    <row r="1616">
      <c r="E1616" s="42"/>
    </row>
    <row r="1617">
      <c r="E1617" s="42"/>
    </row>
    <row r="1618">
      <c r="E1618" s="42"/>
    </row>
    <row r="1619">
      <c r="E1619" s="42"/>
    </row>
    <row r="1620">
      <c r="E1620" s="42"/>
    </row>
    <row r="1621">
      <c r="E1621" s="42"/>
    </row>
    <row r="1622">
      <c r="E1622" s="42"/>
    </row>
    <row r="1623">
      <c r="E1623" s="42"/>
    </row>
    <row r="1624">
      <c r="E1624" s="42"/>
    </row>
    <row r="1625">
      <c r="E1625" s="42"/>
    </row>
    <row r="1626">
      <c r="E1626" s="42"/>
    </row>
    <row r="1627">
      <c r="E1627" s="42"/>
    </row>
    <row r="1628">
      <c r="E1628" s="42"/>
    </row>
    <row r="1629">
      <c r="E1629" s="42"/>
    </row>
    <row r="1630">
      <c r="E1630" s="42"/>
    </row>
    <row r="1631">
      <c r="E1631" s="42"/>
    </row>
    <row r="1632">
      <c r="E1632" s="42"/>
    </row>
    <row r="1633">
      <c r="E1633" s="42"/>
    </row>
    <row r="1634">
      <c r="E1634" s="42"/>
    </row>
    <row r="1635">
      <c r="E1635" s="42"/>
    </row>
    <row r="1636">
      <c r="E1636" s="42"/>
    </row>
    <row r="1637">
      <c r="E1637" s="42"/>
    </row>
    <row r="1638">
      <c r="E1638" s="42"/>
    </row>
    <row r="1639">
      <c r="E1639" s="42"/>
    </row>
    <row r="1640">
      <c r="E1640" s="42"/>
    </row>
    <row r="1641">
      <c r="E1641" s="42"/>
    </row>
    <row r="1642">
      <c r="E1642" s="42"/>
    </row>
    <row r="1643">
      <c r="E1643" s="42"/>
    </row>
    <row r="1644">
      <c r="E1644" s="42"/>
    </row>
    <row r="1645">
      <c r="E1645" s="42"/>
    </row>
    <row r="1646">
      <c r="E1646" s="42"/>
    </row>
    <row r="1647">
      <c r="E1647" s="42"/>
    </row>
    <row r="1648">
      <c r="E1648" s="42"/>
    </row>
    <row r="1649">
      <c r="E1649" s="42"/>
    </row>
    <row r="1650">
      <c r="E1650" s="42"/>
    </row>
    <row r="1651">
      <c r="E1651" s="42"/>
    </row>
    <row r="1652">
      <c r="E1652" s="42"/>
    </row>
    <row r="1653">
      <c r="E1653" s="42"/>
    </row>
    <row r="1654">
      <c r="E1654" s="42"/>
    </row>
    <row r="1655">
      <c r="E1655" s="42"/>
    </row>
    <row r="1656">
      <c r="E1656" s="42"/>
    </row>
    <row r="1657">
      <c r="E1657" s="42"/>
    </row>
    <row r="1658">
      <c r="E1658" s="42"/>
    </row>
    <row r="1659">
      <c r="E1659" s="42"/>
    </row>
    <row r="1660">
      <c r="E1660" s="42"/>
    </row>
    <row r="1661">
      <c r="E1661" s="42"/>
    </row>
    <row r="1662">
      <c r="E1662" s="42"/>
    </row>
    <row r="1663">
      <c r="E1663" s="42"/>
    </row>
    <row r="1664">
      <c r="E1664" s="42"/>
    </row>
    <row r="1665">
      <c r="E1665" s="42"/>
    </row>
    <row r="1666">
      <c r="E1666" s="42"/>
    </row>
    <row r="1667">
      <c r="E1667" s="42"/>
    </row>
    <row r="1668">
      <c r="E1668" s="42"/>
    </row>
    <row r="1669">
      <c r="E1669" s="42"/>
    </row>
    <row r="1670">
      <c r="E1670" s="42"/>
    </row>
    <row r="1671">
      <c r="E1671" s="42"/>
    </row>
    <row r="1672">
      <c r="E1672" s="42"/>
    </row>
    <row r="1673">
      <c r="E1673" s="42"/>
    </row>
    <row r="1674">
      <c r="E1674" s="42"/>
    </row>
    <row r="1675">
      <c r="E1675" s="42"/>
    </row>
    <row r="1676">
      <c r="E1676" s="42"/>
    </row>
    <row r="1677">
      <c r="E1677" s="42"/>
    </row>
    <row r="1678">
      <c r="E1678" s="42"/>
    </row>
    <row r="1679">
      <c r="E1679" s="42"/>
    </row>
    <row r="1680">
      <c r="E1680" s="42"/>
    </row>
    <row r="1681">
      <c r="E1681" s="42"/>
    </row>
    <row r="1682">
      <c r="E1682" s="42"/>
    </row>
    <row r="1683">
      <c r="E1683" s="42"/>
    </row>
    <row r="1684">
      <c r="E1684" s="42"/>
    </row>
    <row r="1685">
      <c r="E1685" s="42"/>
    </row>
    <row r="1686">
      <c r="E1686" s="42"/>
    </row>
    <row r="1687">
      <c r="E1687" s="42"/>
    </row>
    <row r="1688">
      <c r="E1688" s="42"/>
    </row>
    <row r="1689">
      <c r="E1689" s="42"/>
    </row>
    <row r="1690">
      <c r="E1690" s="42"/>
    </row>
    <row r="1691">
      <c r="E1691" s="42"/>
    </row>
    <row r="1692">
      <c r="E1692" s="42"/>
    </row>
    <row r="1693">
      <c r="E1693" s="42"/>
    </row>
    <row r="1694">
      <c r="E1694" s="42"/>
    </row>
    <row r="1695">
      <c r="E1695" s="42"/>
    </row>
    <row r="1696">
      <c r="E1696" s="42"/>
    </row>
    <row r="1697">
      <c r="E1697" s="42"/>
    </row>
    <row r="1698">
      <c r="E1698" s="42"/>
    </row>
    <row r="1699">
      <c r="E1699" s="42"/>
    </row>
    <row r="1700">
      <c r="E1700" s="42"/>
    </row>
    <row r="1701">
      <c r="E1701" s="42"/>
    </row>
    <row r="1702">
      <c r="E1702" s="42"/>
    </row>
    <row r="1703">
      <c r="E1703" s="42"/>
    </row>
    <row r="1704">
      <c r="E1704" s="42"/>
    </row>
    <row r="1705">
      <c r="E1705" s="42"/>
    </row>
    <row r="1706">
      <c r="E1706" s="42"/>
    </row>
    <row r="1707">
      <c r="E1707" s="42"/>
    </row>
    <row r="1708">
      <c r="E1708" s="42"/>
    </row>
    <row r="1709">
      <c r="E1709" s="42"/>
    </row>
    <row r="1710">
      <c r="E1710" s="42"/>
    </row>
    <row r="1711">
      <c r="E1711" s="42"/>
    </row>
    <row r="1712">
      <c r="E1712" s="42"/>
    </row>
    <row r="1713">
      <c r="E1713" s="42"/>
    </row>
    <row r="1714">
      <c r="E1714" s="42"/>
    </row>
    <row r="1715">
      <c r="E1715" s="42"/>
    </row>
    <row r="1716">
      <c r="E1716" s="42"/>
    </row>
    <row r="1717">
      <c r="E1717" s="42"/>
    </row>
    <row r="1718">
      <c r="E1718" s="42"/>
    </row>
    <row r="1719">
      <c r="E1719" s="42"/>
    </row>
    <row r="1720">
      <c r="E1720" s="42"/>
    </row>
    <row r="1721">
      <c r="E1721" s="42"/>
    </row>
    <row r="1722">
      <c r="E1722" s="42"/>
    </row>
    <row r="1723">
      <c r="E1723" s="42"/>
    </row>
    <row r="1724">
      <c r="E1724" s="42"/>
    </row>
    <row r="1725">
      <c r="E1725" s="42"/>
    </row>
    <row r="1726">
      <c r="E1726" s="42"/>
    </row>
    <row r="1727">
      <c r="E1727" s="42"/>
    </row>
    <row r="1728">
      <c r="E1728" s="42"/>
    </row>
    <row r="1729">
      <c r="E1729" s="42"/>
    </row>
    <row r="1730">
      <c r="E1730" s="42"/>
    </row>
    <row r="1731">
      <c r="E1731" s="42"/>
    </row>
    <row r="1732">
      <c r="E1732" s="42"/>
    </row>
    <row r="1733">
      <c r="E1733" s="42"/>
    </row>
    <row r="1734">
      <c r="E1734" s="42"/>
    </row>
    <row r="1735">
      <c r="E1735" s="42"/>
    </row>
    <row r="1736">
      <c r="E1736" s="42"/>
    </row>
    <row r="1737">
      <c r="E1737" s="42"/>
    </row>
    <row r="1738">
      <c r="E1738" s="42"/>
    </row>
    <row r="1739">
      <c r="E1739" s="42"/>
    </row>
    <row r="1740">
      <c r="E1740" s="42"/>
    </row>
    <row r="1741">
      <c r="E1741" s="42"/>
    </row>
    <row r="1742">
      <c r="E1742" s="42"/>
    </row>
    <row r="1743">
      <c r="E1743" s="42"/>
    </row>
    <row r="1744">
      <c r="E1744" s="42"/>
    </row>
    <row r="1745">
      <c r="E1745" s="42"/>
    </row>
    <row r="1746">
      <c r="E1746" s="42"/>
    </row>
    <row r="1747">
      <c r="E1747" s="42"/>
    </row>
    <row r="1748">
      <c r="E1748" s="42"/>
    </row>
    <row r="1749">
      <c r="E1749" s="42"/>
    </row>
    <row r="1750">
      <c r="E1750" s="42"/>
    </row>
    <row r="1751">
      <c r="E1751" s="42"/>
    </row>
    <row r="1752">
      <c r="E1752" s="42"/>
    </row>
    <row r="1753">
      <c r="E1753" s="42"/>
    </row>
    <row r="1754">
      <c r="E1754" s="42"/>
    </row>
    <row r="1755">
      <c r="E1755" s="42"/>
    </row>
    <row r="1756">
      <c r="E1756" s="42"/>
    </row>
    <row r="1757">
      <c r="E1757" s="42"/>
    </row>
    <row r="1758">
      <c r="E1758" s="42"/>
    </row>
    <row r="1759">
      <c r="E1759" s="42"/>
    </row>
    <row r="1760">
      <c r="E1760" s="42"/>
    </row>
    <row r="1761">
      <c r="E1761" s="42"/>
    </row>
    <row r="1762">
      <c r="E1762" s="42"/>
    </row>
    <row r="1763">
      <c r="E1763" s="42"/>
    </row>
    <row r="1764">
      <c r="E1764" s="42"/>
    </row>
    <row r="1765">
      <c r="E1765" s="42"/>
    </row>
    <row r="1766">
      <c r="E1766" s="42"/>
    </row>
    <row r="1767">
      <c r="E1767" s="42"/>
    </row>
    <row r="1768">
      <c r="E1768" s="42"/>
    </row>
    <row r="1769">
      <c r="E1769" s="42"/>
    </row>
    <row r="1770">
      <c r="E1770" s="42"/>
    </row>
    <row r="1771">
      <c r="E1771" s="42"/>
    </row>
    <row r="1772">
      <c r="E1772" s="42"/>
    </row>
    <row r="1773">
      <c r="E1773" s="42"/>
    </row>
    <row r="1774">
      <c r="E1774" s="42"/>
    </row>
    <row r="1775">
      <c r="E1775" s="42"/>
    </row>
    <row r="1776">
      <c r="E1776" s="42"/>
    </row>
    <row r="1777">
      <c r="E1777" s="42"/>
    </row>
    <row r="1778">
      <c r="E1778" s="42"/>
    </row>
    <row r="1779">
      <c r="E1779" s="42"/>
    </row>
    <row r="1780">
      <c r="E1780" s="42"/>
    </row>
    <row r="1781">
      <c r="E1781" s="42"/>
    </row>
    <row r="1782">
      <c r="E1782" s="42"/>
    </row>
    <row r="1783">
      <c r="E1783" s="42"/>
    </row>
    <row r="1784">
      <c r="E1784" s="42"/>
    </row>
    <row r="1785">
      <c r="E1785" s="42"/>
    </row>
    <row r="1786">
      <c r="E1786" s="42"/>
    </row>
    <row r="1787">
      <c r="E1787" s="42"/>
    </row>
    <row r="1788">
      <c r="E1788" s="42"/>
    </row>
    <row r="1789">
      <c r="E1789" s="42"/>
    </row>
    <row r="1790">
      <c r="E1790" s="42"/>
    </row>
    <row r="1791">
      <c r="E1791" s="42"/>
    </row>
    <row r="1792">
      <c r="E1792" s="42"/>
    </row>
    <row r="1793">
      <c r="E1793" s="42"/>
    </row>
    <row r="1794">
      <c r="E1794" s="42"/>
    </row>
    <row r="1795">
      <c r="E1795" s="42"/>
    </row>
    <row r="1796">
      <c r="E1796" s="42"/>
    </row>
    <row r="1797">
      <c r="E1797" s="42"/>
    </row>
    <row r="1798">
      <c r="E1798" s="42"/>
    </row>
    <row r="1799">
      <c r="E1799" s="42"/>
    </row>
    <row r="1800">
      <c r="E1800" s="42"/>
    </row>
    <row r="1801">
      <c r="E1801" s="42"/>
    </row>
    <row r="1802">
      <c r="E1802" s="42"/>
    </row>
    <row r="1803">
      <c r="E1803" s="42"/>
    </row>
    <row r="1804">
      <c r="E1804" s="42"/>
    </row>
    <row r="1805">
      <c r="E1805" s="42"/>
    </row>
    <row r="1806">
      <c r="E1806" s="42"/>
    </row>
    <row r="1807">
      <c r="E1807" s="42"/>
    </row>
    <row r="1808">
      <c r="E1808" s="42"/>
    </row>
    <row r="1809">
      <c r="E1809" s="42"/>
    </row>
    <row r="1810">
      <c r="E1810" s="42"/>
    </row>
    <row r="1811">
      <c r="E1811" s="42"/>
    </row>
    <row r="1812">
      <c r="E1812" s="42"/>
    </row>
    <row r="1813">
      <c r="E1813" s="42"/>
    </row>
    <row r="1814">
      <c r="E1814" s="42"/>
    </row>
    <row r="1815">
      <c r="E1815" s="42"/>
    </row>
    <row r="1816">
      <c r="E1816" s="42"/>
    </row>
    <row r="1817">
      <c r="E1817" s="42"/>
    </row>
    <row r="1818">
      <c r="E1818" s="42"/>
    </row>
    <row r="1819">
      <c r="E1819" s="42"/>
    </row>
    <row r="1820">
      <c r="E1820" s="42"/>
    </row>
    <row r="1821">
      <c r="E1821" s="42"/>
    </row>
    <row r="1822">
      <c r="E1822" s="42"/>
    </row>
    <row r="1823">
      <c r="E1823" s="42"/>
    </row>
    <row r="1824">
      <c r="E1824" s="42"/>
    </row>
    <row r="1825">
      <c r="E1825" s="42"/>
    </row>
    <row r="1826">
      <c r="E1826" s="42"/>
    </row>
    <row r="1827">
      <c r="E1827" s="42"/>
    </row>
    <row r="1828">
      <c r="E1828" s="42"/>
    </row>
    <row r="1829">
      <c r="E1829" s="42"/>
    </row>
    <row r="1830">
      <c r="E1830" s="42"/>
    </row>
    <row r="1831">
      <c r="E1831" s="42"/>
    </row>
    <row r="1832">
      <c r="E1832" s="42"/>
    </row>
    <row r="1833">
      <c r="E1833" s="42"/>
    </row>
    <row r="1834">
      <c r="E1834" s="42"/>
    </row>
    <row r="1835">
      <c r="E1835" s="42"/>
    </row>
    <row r="1836">
      <c r="E1836" s="42"/>
    </row>
    <row r="1837">
      <c r="E1837" s="42"/>
    </row>
    <row r="1838">
      <c r="E1838" s="42"/>
    </row>
    <row r="1839">
      <c r="E1839" s="42"/>
    </row>
    <row r="1840">
      <c r="E1840" s="42"/>
    </row>
    <row r="1841">
      <c r="E1841" s="42"/>
    </row>
    <row r="1842">
      <c r="E1842" s="42"/>
    </row>
    <row r="1843">
      <c r="E1843" s="42"/>
    </row>
    <row r="1844">
      <c r="E1844" s="42"/>
    </row>
    <row r="1845">
      <c r="E1845" s="42"/>
    </row>
    <row r="1846">
      <c r="E1846" s="42"/>
    </row>
    <row r="1847">
      <c r="E1847" s="42"/>
    </row>
    <row r="1848">
      <c r="E1848" s="42"/>
    </row>
    <row r="1849">
      <c r="E1849" s="42"/>
    </row>
    <row r="1850">
      <c r="E1850" s="42"/>
    </row>
    <row r="1851">
      <c r="E1851" s="42"/>
    </row>
    <row r="1852">
      <c r="E1852" s="42"/>
    </row>
    <row r="1853">
      <c r="E1853" s="42"/>
    </row>
    <row r="1854">
      <c r="E1854" s="42"/>
    </row>
    <row r="1855">
      <c r="E1855" s="42"/>
    </row>
    <row r="1856">
      <c r="E1856" s="42"/>
    </row>
    <row r="1857">
      <c r="E1857" s="42"/>
    </row>
    <row r="1858">
      <c r="E1858" s="42"/>
    </row>
    <row r="1859">
      <c r="E1859" s="42"/>
    </row>
    <row r="1860">
      <c r="E1860" s="42"/>
    </row>
    <row r="1861">
      <c r="E1861" s="42"/>
    </row>
    <row r="1862">
      <c r="E1862" s="42"/>
    </row>
    <row r="1863">
      <c r="E1863" s="42"/>
    </row>
    <row r="1864">
      <c r="E1864" s="42"/>
    </row>
    <row r="1865">
      <c r="E1865" s="42"/>
    </row>
    <row r="1866">
      <c r="E1866" s="42"/>
    </row>
    <row r="1867">
      <c r="E1867" s="42"/>
    </row>
    <row r="1868">
      <c r="E1868" s="42"/>
    </row>
    <row r="1869">
      <c r="E1869" s="42"/>
    </row>
    <row r="1870">
      <c r="E1870" s="42"/>
    </row>
    <row r="1871">
      <c r="E1871" s="42"/>
    </row>
    <row r="1872">
      <c r="E1872" s="42"/>
    </row>
    <row r="1873">
      <c r="E1873" s="42"/>
    </row>
    <row r="1874">
      <c r="E1874" s="42"/>
    </row>
    <row r="1875">
      <c r="E1875" s="42"/>
    </row>
    <row r="1876">
      <c r="E1876" s="42"/>
    </row>
    <row r="1877">
      <c r="E1877" s="42"/>
    </row>
    <row r="1878">
      <c r="E1878" s="42"/>
    </row>
    <row r="1879">
      <c r="E1879" s="42"/>
    </row>
    <row r="1880">
      <c r="E1880" s="42"/>
    </row>
    <row r="1881">
      <c r="E1881" s="42"/>
    </row>
  </sheetData>
  <mergeCells count="4">
    <mergeCell ref="A1:B1"/>
    <mergeCell ref="C1:D1"/>
    <mergeCell ref="A21:M21"/>
    <mergeCell ref="N21:O21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cols>
    <col customWidth="1" min="1" max="1" width="16.33"/>
    <col customWidth="1" min="8" max="9" width="12.56"/>
    <col customWidth="1" min="11" max="11" width="7.22"/>
    <col customWidth="1" min="12" max="12" width="0.33"/>
    <col customWidth="1" min="13" max="13" width="4.89"/>
    <col customWidth="1" min="14" max="14" width="6.33"/>
    <col customWidth="1" min="15" max="19" width="0.33"/>
    <col customWidth="1" min="20" max="20" width="9.0"/>
    <col customWidth="1" min="21" max="26" width="0.33"/>
    <col customWidth="1" min="27" max="27" width="0.44"/>
    <col customWidth="1" min="28" max="28" width="0.33"/>
    <col customWidth="1" min="29" max="29" width="6.33"/>
    <col customWidth="1" min="30" max="35" width="0.33"/>
    <col customWidth="1" min="36" max="36" width="19.89"/>
    <col customWidth="1" min="37" max="37" width="0.33"/>
    <col customWidth="1" min="38" max="38" width="6.67"/>
    <col customWidth="1" min="39" max="39" width="11.22"/>
  </cols>
  <sheetData>
    <row r="1">
      <c r="A1" s="64" t="s">
        <v>43</v>
      </c>
      <c r="B1" s="65" t="s">
        <v>44</v>
      </c>
      <c r="C1" s="66" t="s">
        <v>14</v>
      </c>
      <c r="D1" s="66" t="s">
        <v>45</v>
      </c>
      <c r="E1" s="66" t="s">
        <v>16</v>
      </c>
      <c r="F1" s="66" t="s">
        <v>46</v>
      </c>
      <c r="G1" s="66" t="s">
        <v>47</v>
      </c>
      <c r="H1" s="66" t="s">
        <v>19</v>
      </c>
      <c r="I1" s="66" t="s">
        <v>20</v>
      </c>
      <c r="J1" s="67" t="s">
        <v>48</v>
      </c>
      <c r="K1" s="68" t="s">
        <v>49</v>
      </c>
      <c r="L1" s="69" t="s">
        <v>50</v>
      </c>
      <c r="M1" s="70" t="s">
        <v>51</v>
      </c>
      <c r="N1" s="71" t="s">
        <v>24</v>
      </c>
      <c r="O1" s="72" t="s">
        <v>52</v>
      </c>
      <c r="P1" s="72" t="s">
        <v>53</v>
      </c>
      <c r="Q1" s="72" t="s">
        <v>54</v>
      </c>
      <c r="R1" s="72" t="s">
        <v>25</v>
      </c>
      <c r="S1" s="72" t="s">
        <v>55</v>
      </c>
      <c r="T1" s="70" t="s">
        <v>56</v>
      </c>
      <c r="U1" s="72" t="s">
        <v>57</v>
      </c>
      <c r="V1" s="73" t="s">
        <v>58</v>
      </c>
      <c r="W1" s="72" t="s">
        <v>59</v>
      </c>
      <c r="X1" s="72" t="s">
        <v>60</v>
      </c>
      <c r="Y1" s="74" t="s">
        <v>61</v>
      </c>
      <c r="Z1" s="74" t="s">
        <v>62</v>
      </c>
      <c r="AA1" s="74" t="s">
        <v>63</v>
      </c>
      <c r="AB1" s="74" t="s">
        <v>64</v>
      </c>
      <c r="AC1" s="70" t="s">
        <v>65</v>
      </c>
      <c r="AD1" s="74" t="s">
        <v>66</v>
      </c>
      <c r="AE1" s="74" t="s">
        <v>67</v>
      </c>
      <c r="AF1" s="74" t="s">
        <v>68</v>
      </c>
      <c r="AG1" s="74" t="s">
        <v>69</v>
      </c>
      <c r="AH1" s="74" t="s">
        <v>70</v>
      </c>
      <c r="AI1" s="69" t="s">
        <v>71</v>
      </c>
      <c r="AJ1" s="68" t="s">
        <v>72</v>
      </c>
      <c r="AK1" s="71"/>
      <c r="AL1" s="70" t="s">
        <v>73</v>
      </c>
      <c r="AM1" s="70" t="s">
        <v>74</v>
      </c>
    </row>
    <row r="2" ht="17.25" customHeight="1">
      <c r="A2" s="75">
        <v>44725.03864252084</v>
      </c>
      <c r="B2" s="76">
        <v>0.01494212962962963</v>
      </c>
      <c r="C2" s="77">
        <v>4.2824074074074075E-4</v>
      </c>
      <c r="D2" s="76">
        <v>0.003125</v>
      </c>
      <c r="E2" s="76">
        <v>0.004479166666666667</v>
      </c>
      <c r="F2" s="76">
        <v>0.005381944444444444</v>
      </c>
      <c r="G2" s="76">
        <v>0.008101851851851851</v>
      </c>
      <c r="H2" s="76">
        <v>0.010023148148148147</v>
      </c>
      <c r="I2" s="77">
        <v>0.012997685185185185</v>
      </c>
      <c r="J2" s="78">
        <v>0.013391203703703704</v>
      </c>
      <c r="K2" s="79">
        <v>24865.0</v>
      </c>
      <c r="L2" s="79">
        <v>164.0</v>
      </c>
      <c r="M2" s="79">
        <v>7.0</v>
      </c>
      <c r="N2" s="79">
        <v>15.0</v>
      </c>
      <c r="O2" s="79">
        <v>1597.0</v>
      </c>
      <c r="P2" s="79">
        <v>83652.0</v>
      </c>
      <c r="Q2" s="79"/>
      <c r="R2" s="80">
        <v>2.0</v>
      </c>
      <c r="S2" s="80">
        <v>2.0</v>
      </c>
      <c r="T2" s="80"/>
      <c r="U2" s="80">
        <v>1.0</v>
      </c>
      <c r="V2" s="80">
        <v>7.0</v>
      </c>
      <c r="W2" s="80">
        <v>6.0</v>
      </c>
      <c r="X2" s="80"/>
      <c r="Y2" s="80"/>
      <c r="Z2" s="80"/>
      <c r="AA2" s="80"/>
      <c r="AB2" s="80">
        <v>886.0</v>
      </c>
      <c r="AC2" s="39">
        <v>1.0</v>
      </c>
      <c r="AD2" s="81">
        <v>1924.0</v>
      </c>
      <c r="AE2" s="81"/>
      <c r="AF2" s="81"/>
      <c r="AG2" s="81"/>
      <c r="AH2" s="81">
        <v>1.0</v>
      </c>
      <c r="AI2" s="81">
        <v>12.0</v>
      </c>
      <c r="AJ2" s="82" t="s">
        <v>75</v>
      </c>
      <c r="AK2" s="81"/>
      <c r="AL2" s="81">
        <v>1000.0</v>
      </c>
      <c r="AM2" s="44">
        <f t="array" ref="AM2">AVERAGE(K2/20)/86400</f>
        <v>0.01438946759</v>
      </c>
    </row>
    <row r="3" ht="17.25" customHeight="1">
      <c r="A3" s="75">
        <v>44725.01467660532</v>
      </c>
      <c r="B3" s="76">
        <v>0.016481481481481482</v>
      </c>
      <c r="C3" s="77">
        <v>1.1574074074074075E-4</v>
      </c>
      <c r="D3" s="76">
        <v>0.0010763888888888889</v>
      </c>
      <c r="E3" s="76">
        <v>0.0020833333333333333</v>
      </c>
      <c r="F3" s="76">
        <v>0.004340277777777778</v>
      </c>
      <c r="G3" s="76">
        <v>0.006527777777777778</v>
      </c>
      <c r="H3" s="76">
        <v>0.008530092592592593</v>
      </c>
      <c r="I3" s="77">
        <v>0.012800925925925926</v>
      </c>
      <c r="J3" s="78">
        <v>0.013831018518518519</v>
      </c>
      <c r="K3" s="79">
        <v>27332.0</v>
      </c>
      <c r="L3" s="79">
        <v>99.0</v>
      </c>
      <c r="M3" s="79">
        <v>6.0</v>
      </c>
      <c r="N3" s="79">
        <v>21.0</v>
      </c>
      <c r="O3" s="79">
        <v>1211.0</v>
      </c>
      <c r="P3" s="79">
        <v>90205.0</v>
      </c>
      <c r="Q3" s="79">
        <v>35238.0</v>
      </c>
      <c r="R3" s="80">
        <v>1.0</v>
      </c>
      <c r="S3" s="80">
        <v>21.0</v>
      </c>
      <c r="T3" s="80"/>
      <c r="U3" s="80"/>
      <c r="V3" s="80">
        <v>1.0</v>
      </c>
      <c r="W3" s="80"/>
      <c r="X3" s="80"/>
      <c r="Y3" s="80"/>
      <c r="Z3" s="80"/>
      <c r="AA3" s="80">
        <v>1.0</v>
      </c>
      <c r="AB3" s="80">
        <v>45852.0</v>
      </c>
      <c r="AC3" s="39">
        <v>2.0</v>
      </c>
      <c r="AD3" s="81">
        <v>8642.0</v>
      </c>
      <c r="AE3" s="81"/>
      <c r="AF3" s="81"/>
      <c r="AG3" s="81"/>
      <c r="AH3" s="81">
        <v>1.0</v>
      </c>
      <c r="AI3" s="81">
        <v>16.0</v>
      </c>
      <c r="AJ3" s="82" t="s">
        <v>76</v>
      </c>
      <c r="AK3" s="81"/>
      <c r="AL3" s="81">
        <v>999.0</v>
      </c>
      <c r="AM3" s="44">
        <f t="array" ref="AM3">AVERAGE(K3/20)/86400</f>
        <v>0.01581712963</v>
      </c>
    </row>
    <row r="4" ht="17.25" customHeight="1">
      <c r="A4" s="75">
        <v>44724.99753726332</v>
      </c>
      <c r="B4" s="76">
        <v>0.0159375</v>
      </c>
      <c r="C4" s="77">
        <v>4.5138888888888887E-4</v>
      </c>
      <c r="D4" s="76">
        <v>0.003564814814814815</v>
      </c>
      <c r="E4" s="76">
        <v>0.004618055555555556</v>
      </c>
      <c r="F4" s="76">
        <v>0.006284722222222222</v>
      </c>
      <c r="G4" s="76">
        <v>0.009247685185185185</v>
      </c>
      <c r="H4" s="76">
        <v>0.011354166666666667</v>
      </c>
      <c r="I4" s="77">
        <v>0.013125</v>
      </c>
      <c r="J4" s="78">
        <v>0.014988425925925926</v>
      </c>
      <c r="K4" s="79">
        <v>27545.0</v>
      </c>
      <c r="L4" s="79">
        <v>142.0</v>
      </c>
      <c r="M4" s="79">
        <v>7.0</v>
      </c>
      <c r="N4" s="79">
        <v>19.0</v>
      </c>
      <c r="O4" s="79">
        <v>1867.0</v>
      </c>
      <c r="P4" s="79">
        <v>112667.0</v>
      </c>
      <c r="Q4" s="79">
        <v>6298.0</v>
      </c>
      <c r="R4" s="80">
        <v>1.0</v>
      </c>
      <c r="S4" s="80">
        <v>2.0</v>
      </c>
      <c r="T4" s="80"/>
      <c r="U4" s="80">
        <v>1.0</v>
      </c>
      <c r="V4" s="80">
        <v>15.0</v>
      </c>
      <c r="W4" s="80">
        <v>4.0</v>
      </c>
      <c r="X4" s="80">
        <v>1.0</v>
      </c>
      <c r="Y4" s="80"/>
      <c r="Z4" s="80">
        <v>5.0</v>
      </c>
      <c r="AA4" s="80"/>
      <c r="AB4" s="80">
        <v>5133.0</v>
      </c>
      <c r="AC4" s="39">
        <v>1.0</v>
      </c>
      <c r="AD4" s="81">
        <v>2331.0</v>
      </c>
      <c r="AE4" s="81">
        <v>1.0</v>
      </c>
      <c r="AF4" s="81"/>
      <c r="AG4" s="81"/>
      <c r="AH4" s="81"/>
      <c r="AI4" s="81">
        <v>9.0</v>
      </c>
      <c r="AJ4" s="82" t="s">
        <v>77</v>
      </c>
      <c r="AK4" s="81" t="s">
        <v>78</v>
      </c>
      <c r="AL4" s="81">
        <v>998.0</v>
      </c>
      <c r="AM4" s="44">
        <f t="array" ref="AM4">AVERAGE(K4/20)/86400</f>
        <v>0.01594039352</v>
      </c>
    </row>
    <row r="5" ht="17.25" customHeight="1">
      <c r="A5" s="75">
        <v>44724.980199726364</v>
      </c>
      <c r="B5" s="76">
        <v>0.02900462962962963</v>
      </c>
      <c r="C5" s="77">
        <v>5.787037037037037E-5</v>
      </c>
      <c r="D5" s="76">
        <v>0.0017939814814814815</v>
      </c>
      <c r="E5" s="76">
        <v>0.002384259259259259</v>
      </c>
      <c r="F5" s="76">
        <v>0.003611111111111111</v>
      </c>
      <c r="G5" s="76">
        <v>0.012986111111111111</v>
      </c>
      <c r="H5" s="76">
        <v>0.013958333333333333</v>
      </c>
      <c r="I5" s="77">
        <v>0.02574074074074074</v>
      </c>
      <c r="J5" s="78">
        <v>0.026747685185185187</v>
      </c>
      <c r="K5" s="79">
        <v>48822.0</v>
      </c>
      <c r="L5" s="79">
        <v>166.0</v>
      </c>
      <c r="M5" s="79">
        <v>11.0</v>
      </c>
      <c r="N5" s="79">
        <v>6.0</v>
      </c>
      <c r="O5" s="79">
        <v>2790.0</v>
      </c>
      <c r="P5" s="79">
        <v>168874.0</v>
      </c>
      <c r="Q5" s="79">
        <v>8957.0</v>
      </c>
      <c r="R5" s="80">
        <v>1.0</v>
      </c>
      <c r="S5" s="80">
        <v>10.0</v>
      </c>
      <c r="T5" s="80"/>
      <c r="U5" s="80">
        <v>1.0</v>
      </c>
      <c r="V5" s="80">
        <v>8.0</v>
      </c>
      <c r="W5" s="80">
        <v>8.0</v>
      </c>
      <c r="X5" s="80"/>
      <c r="Y5" s="80"/>
      <c r="Z5" s="80"/>
      <c r="AA5" s="80"/>
      <c r="AB5" s="80">
        <v>1688.0</v>
      </c>
      <c r="AC5" s="39">
        <v>5.0</v>
      </c>
      <c r="AD5" s="81">
        <v>17028.0</v>
      </c>
      <c r="AE5" s="81"/>
      <c r="AF5" s="81"/>
      <c r="AG5" s="81"/>
      <c r="AH5" s="81">
        <v>1.0</v>
      </c>
      <c r="AI5" s="81">
        <v>20.0</v>
      </c>
      <c r="AJ5" s="82" t="s">
        <v>79</v>
      </c>
      <c r="AK5" s="81"/>
      <c r="AL5" s="81">
        <v>997.0</v>
      </c>
      <c r="AM5" s="44">
        <f t="array" ref="AM5">AVERAGE(K5/20)/86400</f>
        <v>0.02825347222</v>
      </c>
    </row>
    <row r="6" ht="17.25" customHeight="1">
      <c r="A6" s="75">
        <v>44724.95040932227</v>
      </c>
      <c r="B6" s="76">
        <v>0.01258101851851852</v>
      </c>
      <c r="C6" s="77">
        <v>4.166666666666667E-4</v>
      </c>
      <c r="D6" s="76">
        <v>0.0017476851851851852</v>
      </c>
      <c r="E6" s="76">
        <v>0.0025810185185185185</v>
      </c>
      <c r="F6" s="76">
        <v>0.003460648148148148</v>
      </c>
      <c r="G6" s="76">
        <v>0.007314814814814815</v>
      </c>
      <c r="H6" s="76">
        <v>0.008819444444444444</v>
      </c>
      <c r="I6" s="77">
        <v>0.010138888888888888</v>
      </c>
      <c r="J6" s="78">
        <v>0.011099537037037036</v>
      </c>
      <c r="K6" s="79">
        <v>21354.0</v>
      </c>
      <c r="L6" s="79">
        <v>82.0</v>
      </c>
      <c r="M6" s="79">
        <v>6.0</v>
      </c>
      <c r="N6" s="79">
        <v>13.0</v>
      </c>
      <c r="O6" s="79">
        <v>1077.0</v>
      </c>
      <c r="P6" s="79">
        <v>68709.0</v>
      </c>
      <c r="Q6" s="79">
        <v>112116.0</v>
      </c>
      <c r="R6" s="80">
        <v>1.0</v>
      </c>
      <c r="S6" s="80">
        <v>6.0</v>
      </c>
      <c r="T6" s="80"/>
      <c r="U6" s="80"/>
      <c r="V6" s="80">
        <v>3.0</v>
      </c>
      <c r="W6" s="80"/>
      <c r="X6" s="80"/>
      <c r="Y6" s="80"/>
      <c r="Z6" s="80">
        <v>4.0</v>
      </c>
      <c r="AA6" s="80">
        <v>1.0</v>
      </c>
      <c r="AB6" s="80">
        <v>28128.0</v>
      </c>
      <c r="AC6" s="39"/>
      <c r="AD6" s="81">
        <v>21353.0</v>
      </c>
      <c r="AE6" s="81"/>
      <c r="AF6" s="81"/>
      <c r="AG6" s="81"/>
      <c r="AH6" s="81">
        <v>1.0</v>
      </c>
      <c r="AI6" s="81">
        <v>3.0</v>
      </c>
      <c r="AJ6" s="82" t="s">
        <v>80</v>
      </c>
      <c r="AK6" s="81"/>
      <c r="AL6" s="81">
        <v>996.0</v>
      </c>
      <c r="AM6" s="44">
        <f t="array" ref="AM6">AVERAGE(K6/20)/86400</f>
        <v>0.01235763889</v>
      </c>
    </row>
    <row r="7" ht="17.25" customHeight="1">
      <c r="A7" s="75">
        <v>44724.89531521499</v>
      </c>
      <c r="B7" s="76">
        <v>0.015081018518518518</v>
      </c>
      <c r="C7" s="77">
        <v>0.00125</v>
      </c>
      <c r="D7" s="76">
        <v>0.002025462962962963</v>
      </c>
      <c r="E7" s="76">
        <v>0.00537037037037037</v>
      </c>
      <c r="F7" s="76">
        <v>0.0060416666666666665</v>
      </c>
      <c r="G7" s="76">
        <v>0.00869212962962963</v>
      </c>
      <c r="H7" s="76">
        <v>0.01050925925925926</v>
      </c>
      <c r="I7" s="77">
        <v>0.012118055555555556</v>
      </c>
      <c r="J7" s="78">
        <v>0.012858796296296297</v>
      </c>
      <c r="K7" s="79">
        <v>25191.0</v>
      </c>
      <c r="L7" s="79">
        <v>93.0</v>
      </c>
      <c r="M7" s="79">
        <v>7.0</v>
      </c>
      <c r="N7" s="79">
        <v>10.0</v>
      </c>
      <c r="O7" s="79">
        <v>1007.0</v>
      </c>
      <c r="P7" s="79">
        <v>117453.0</v>
      </c>
      <c r="Q7" s="79">
        <v>17191.0</v>
      </c>
      <c r="R7" s="80">
        <v>1.0</v>
      </c>
      <c r="S7" s="80">
        <v>9.0</v>
      </c>
      <c r="T7" s="80"/>
      <c r="U7" s="80">
        <v>1.0</v>
      </c>
      <c r="V7" s="80">
        <v>4.0</v>
      </c>
      <c r="W7" s="80">
        <v>4.0</v>
      </c>
      <c r="X7" s="80"/>
      <c r="Y7" s="80">
        <v>1.0</v>
      </c>
      <c r="Z7" s="80"/>
      <c r="AA7" s="80"/>
      <c r="AB7" s="80">
        <v>5491.0</v>
      </c>
      <c r="AC7" s="39"/>
      <c r="AD7" s="81">
        <v>25190.0</v>
      </c>
      <c r="AE7" s="81"/>
      <c r="AF7" s="81"/>
      <c r="AG7" s="81"/>
      <c r="AH7" s="81">
        <v>1.0</v>
      </c>
      <c r="AI7" s="81">
        <v>2.0</v>
      </c>
      <c r="AJ7" s="82" t="s">
        <v>81</v>
      </c>
      <c r="AK7" s="81"/>
      <c r="AL7" s="81">
        <v>995.0</v>
      </c>
      <c r="AM7" s="44">
        <f t="array" ref="AM7">AVERAGE(K7/20)/86400</f>
        <v>0.014578125</v>
      </c>
    </row>
    <row r="8" ht="17.25" customHeight="1">
      <c r="A8" s="75">
        <v>44724.87916325045</v>
      </c>
      <c r="B8" s="76">
        <v>0.01787037037037037</v>
      </c>
      <c r="C8" s="77">
        <v>8.101851851851852E-5</v>
      </c>
      <c r="D8" s="76">
        <v>0.002349537037037037</v>
      </c>
      <c r="E8" s="76">
        <v>0.0030439814814814813</v>
      </c>
      <c r="F8" s="76">
        <v>0.004918981481481482</v>
      </c>
      <c r="G8" s="76">
        <v>0.008541666666666666</v>
      </c>
      <c r="H8" s="76">
        <v>0.010833333333333334</v>
      </c>
      <c r="I8" s="77">
        <v>0.015405092592592592</v>
      </c>
      <c r="J8" s="78">
        <v>0.01625</v>
      </c>
      <c r="K8" s="79">
        <v>30898.0</v>
      </c>
      <c r="L8" s="79">
        <v>141.0</v>
      </c>
      <c r="M8" s="79">
        <v>8.0</v>
      </c>
      <c r="N8" s="79">
        <v>15.0</v>
      </c>
      <c r="O8" s="79">
        <v>1890.0</v>
      </c>
      <c r="P8" s="79">
        <v>93455.0</v>
      </c>
      <c r="Q8" s="79">
        <v>9103.0</v>
      </c>
      <c r="R8" s="80">
        <v>3.0</v>
      </c>
      <c r="S8" s="80">
        <v>30.0</v>
      </c>
      <c r="T8" s="80"/>
      <c r="U8" s="80">
        <v>1.0</v>
      </c>
      <c r="V8" s="80">
        <v>19.0</v>
      </c>
      <c r="W8" s="80">
        <v>7.0</v>
      </c>
      <c r="X8" s="80"/>
      <c r="Y8" s="80"/>
      <c r="Z8" s="80"/>
      <c r="AA8" s="80"/>
      <c r="AB8" s="80">
        <v>9627.0</v>
      </c>
      <c r="AC8" s="39">
        <v>1.0</v>
      </c>
      <c r="AD8" s="81">
        <v>9919.0</v>
      </c>
      <c r="AE8" s="81"/>
      <c r="AF8" s="81"/>
      <c r="AG8" s="81"/>
      <c r="AH8" s="81">
        <v>1.0</v>
      </c>
      <c r="AI8" s="81">
        <v>10.0</v>
      </c>
      <c r="AJ8" s="82" t="s">
        <v>82</v>
      </c>
      <c r="AK8" s="81" t="s">
        <v>78</v>
      </c>
      <c r="AL8" s="81">
        <v>994.0</v>
      </c>
      <c r="AM8" s="44">
        <f t="array" ref="AM8">AVERAGE(K8/20)/86400</f>
        <v>0.01788078704</v>
      </c>
    </row>
    <row r="9" ht="17.25" customHeight="1">
      <c r="A9" s="75">
        <v>44724.85896473941</v>
      </c>
      <c r="B9" s="76">
        <v>0.0159375</v>
      </c>
      <c r="C9" s="77">
        <v>2.199074074074074E-4</v>
      </c>
      <c r="D9" s="76">
        <v>0.002939814814814815</v>
      </c>
      <c r="E9" s="76">
        <v>0.003564814814814815</v>
      </c>
      <c r="F9" s="76">
        <v>0.004814814814814815</v>
      </c>
      <c r="G9" s="76">
        <v>0.007210648148148148</v>
      </c>
      <c r="H9" s="76">
        <v>0.008541666666666666</v>
      </c>
      <c r="I9" s="77">
        <v>0.013993055555555555</v>
      </c>
      <c r="J9" s="78">
        <v>0.014444444444444444</v>
      </c>
      <c r="K9" s="79">
        <v>27554.0</v>
      </c>
      <c r="L9" s="79">
        <v>78.0</v>
      </c>
      <c r="M9" s="79">
        <v>8.0</v>
      </c>
      <c r="N9" s="79">
        <v>13.0</v>
      </c>
      <c r="O9" s="79">
        <v>670.0</v>
      </c>
      <c r="P9" s="79">
        <v>115369.0</v>
      </c>
      <c r="Q9" s="79">
        <v>12875.0</v>
      </c>
      <c r="R9" s="80">
        <v>1.0</v>
      </c>
      <c r="S9" s="80">
        <v>3.0</v>
      </c>
      <c r="T9" s="80"/>
      <c r="U9" s="80">
        <v>1.0</v>
      </c>
      <c r="V9" s="80">
        <v>8.0</v>
      </c>
      <c r="W9" s="80">
        <v>9.0</v>
      </c>
      <c r="X9" s="80"/>
      <c r="Y9" s="80"/>
      <c r="Z9" s="80"/>
      <c r="AA9" s="80"/>
      <c r="AB9" s="80">
        <v>4120.0</v>
      </c>
      <c r="AC9" s="39"/>
      <c r="AD9" s="81">
        <v>27553.0</v>
      </c>
      <c r="AE9" s="81"/>
      <c r="AF9" s="81"/>
      <c r="AG9" s="81"/>
      <c r="AH9" s="81">
        <v>1.0</v>
      </c>
      <c r="AI9" s="81">
        <v>6.0</v>
      </c>
      <c r="AJ9" s="82" t="s">
        <v>83</v>
      </c>
      <c r="AK9" s="81" t="s">
        <v>78</v>
      </c>
      <c r="AL9" s="81">
        <v>993.0</v>
      </c>
      <c r="AM9" s="44">
        <f t="array" ref="AM9">AVERAGE(K9/20)/86400</f>
        <v>0.01594560185</v>
      </c>
    </row>
    <row r="10" ht="17.25" customHeight="1">
      <c r="A10" s="75">
        <v>44724.838609291364</v>
      </c>
      <c r="B10" s="76">
        <v>0.019675925925925927</v>
      </c>
      <c r="C10" s="77">
        <v>9.25925925925926E-4</v>
      </c>
      <c r="D10" s="76">
        <v>0.005497685185185185</v>
      </c>
      <c r="E10" s="76">
        <v>0.006944444444444444</v>
      </c>
      <c r="F10" s="76">
        <v>0.0077083333333333335</v>
      </c>
      <c r="G10" s="76">
        <v>0.013356481481481481</v>
      </c>
      <c r="H10" s="76">
        <v>0.013668981481481482</v>
      </c>
      <c r="I10" s="77">
        <v>0.017083333333333332</v>
      </c>
      <c r="J10" s="78">
        <v>0.017777777777777778</v>
      </c>
      <c r="K10" s="79">
        <v>34004.0</v>
      </c>
      <c r="L10" s="79">
        <v>129.0</v>
      </c>
      <c r="M10" s="79">
        <v>8.0</v>
      </c>
      <c r="N10" s="79">
        <v>17.0</v>
      </c>
      <c r="O10" s="79">
        <v>1425.0</v>
      </c>
      <c r="P10" s="79">
        <v>143935.0</v>
      </c>
      <c r="Q10" s="79">
        <v>9383.0</v>
      </c>
      <c r="R10" s="80">
        <v>1.0</v>
      </c>
      <c r="S10" s="80">
        <v>6.0</v>
      </c>
      <c r="T10" s="80"/>
      <c r="U10" s="80"/>
      <c r="V10" s="80">
        <v>13.0</v>
      </c>
      <c r="W10" s="80"/>
      <c r="X10" s="80"/>
      <c r="Y10" s="80">
        <v>1.0</v>
      </c>
      <c r="Z10" s="80"/>
      <c r="AA10" s="80"/>
      <c r="AB10" s="80">
        <v>2689.0</v>
      </c>
      <c r="AC10" s="39">
        <v>2.0</v>
      </c>
      <c r="AD10" s="81">
        <v>2950.0</v>
      </c>
      <c r="AE10" s="81">
        <v>2.0</v>
      </c>
      <c r="AF10" s="81"/>
      <c r="AG10" s="81"/>
      <c r="AH10" s="81"/>
      <c r="AI10" s="81">
        <v>1.0</v>
      </c>
      <c r="AJ10" s="82" t="s">
        <v>84</v>
      </c>
      <c r="AK10" s="81" t="s">
        <v>78</v>
      </c>
      <c r="AL10" s="81">
        <v>992.0</v>
      </c>
      <c r="AM10" s="44">
        <f t="array" ref="AM10">AVERAGE(K10/20)/86400</f>
        <v>0.01967824074</v>
      </c>
    </row>
    <row r="11" ht="17.25" customHeight="1">
      <c r="A11" s="75">
        <v>44724.81254427579</v>
      </c>
      <c r="B11" s="76">
        <v>0.026909722222222224</v>
      </c>
      <c r="C11" s="77">
        <v>9.375E-4</v>
      </c>
      <c r="D11" s="76">
        <v>0.001388888888888889</v>
      </c>
      <c r="E11" s="76">
        <v>0.00431712962962963</v>
      </c>
      <c r="F11" s="76">
        <v>0.016168981481481482</v>
      </c>
      <c r="G11" s="76">
        <v>0.004629629629629629</v>
      </c>
      <c r="H11" s="76">
        <v>0.021805555555555557</v>
      </c>
      <c r="I11" s="77">
        <v>0.025798611111111112</v>
      </c>
      <c r="J11" s="78">
        <v>0.026180555555555554</v>
      </c>
      <c r="K11" s="79">
        <v>46501.0</v>
      </c>
      <c r="L11" s="79">
        <v>121.0</v>
      </c>
      <c r="M11" s="79">
        <v>17.0</v>
      </c>
      <c r="N11" s="79">
        <v>19.0</v>
      </c>
      <c r="O11" s="79">
        <v>1578.0</v>
      </c>
      <c r="P11" s="79">
        <v>152865.0</v>
      </c>
      <c r="Q11" s="79">
        <v>77754.0</v>
      </c>
      <c r="R11" s="80">
        <v>1.0</v>
      </c>
      <c r="S11" s="80">
        <v>3.0</v>
      </c>
      <c r="T11" s="80"/>
      <c r="U11" s="80"/>
      <c r="V11" s="80">
        <v>3.0</v>
      </c>
      <c r="W11" s="80"/>
      <c r="X11" s="80">
        <v>7.0</v>
      </c>
      <c r="Y11" s="80">
        <v>1.0</v>
      </c>
      <c r="Z11" s="80">
        <v>1.0</v>
      </c>
      <c r="AA11" s="80"/>
      <c r="AB11" s="80">
        <v>125835.0</v>
      </c>
      <c r="AC11" s="39">
        <v>2.0</v>
      </c>
      <c r="AD11" s="81">
        <v>30231.0</v>
      </c>
      <c r="AE11" s="81">
        <v>4.0</v>
      </c>
      <c r="AF11" s="81"/>
      <c r="AG11" s="81"/>
      <c r="AH11" s="81"/>
      <c r="AI11" s="81">
        <v>4.0</v>
      </c>
      <c r="AJ11" s="82" t="s">
        <v>85</v>
      </c>
      <c r="AK11" s="81" t="s">
        <v>78</v>
      </c>
      <c r="AL11" s="81">
        <v>991.0</v>
      </c>
      <c r="AM11" s="44">
        <f t="array" ref="AM11">AVERAGE(K11/20)/86400</f>
        <v>0.02691030093</v>
      </c>
    </row>
    <row r="12" ht="17.25" customHeight="1">
      <c r="A12" s="75">
        <v>44724.7814203793</v>
      </c>
      <c r="B12" s="76">
        <v>0.019143518518518518</v>
      </c>
      <c r="C12" s="77">
        <v>8.796296296296296E-4</v>
      </c>
      <c r="D12" s="76">
        <v>0.0017476851851851852</v>
      </c>
      <c r="E12" s="76">
        <v>0.003148148148148148</v>
      </c>
      <c r="F12" s="76">
        <v>0.008483796296296297</v>
      </c>
      <c r="G12" s="76">
        <v>0.0038425925925925928</v>
      </c>
      <c r="H12" s="76">
        <v>0.011979166666666667</v>
      </c>
      <c r="I12" s="77">
        <v>0.01568287037037037</v>
      </c>
      <c r="J12" s="78">
        <v>0.016608796296296295</v>
      </c>
      <c r="K12" s="79">
        <v>33093.0</v>
      </c>
      <c r="L12" s="79">
        <v>99.0</v>
      </c>
      <c r="M12" s="79">
        <v>8.0</v>
      </c>
      <c r="N12" s="79">
        <v>11.0</v>
      </c>
      <c r="O12" s="79">
        <v>892.0</v>
      </c>
      <c r="P12" s="79">
        <v>100383.0</v>
      </c>
      <c r="Q12" s="79">
        <v>76137.0</v>
      </c>
      <c r="R12" s="80"/>
      <c r="S12" s="80">
        <v>1.0</v>
      </c>
      <c r="T12" s="80"/>
      <c r="U12" s="80"/>
      <c r="V12" s="80">
        <v>3.0</v>
      </c>
      <c r="W12" s="80"/>
      <c r="X12" s="80"/>
      <c r="Y12" s="80"/>
      <c r="Z12" s="80"/>
      <c r="AA12" s="80"/>
      <c r="AB12" s="80">
        <v>34241.0</v>
      </c>
      <c r="AC12" s="39">
        <v>1.0</v>
      </c>
      <c r="AD12" s="81">
        <v>10.0</v>
      </c>
      <c r="AE12" s="81"/>
      <c r="AF12" s="81">
        <v>1.0</v>
      </c>
      <c r="AG12" s="81">
        <v>1.0</v>
      </c>
      <c r="AH12" s="81">
        <v>1.0</v>
      </c>
      <c r="AI12" s="81">
        <v>6.0</v>
      </c>
      <c r="AJ12" s="82" t="s">
        <v>86</v>
      </c>
      <c r="AK12" s="81" t="s">
        <v>78</v>
      </c>
      <c r="AL12" s="81">
        <v>990.0</v>
      </c>
      <c r="AM12" s="44">
        <f t="array" ref="AM12">AVERAGE(K12/20)/86400</f>
        <v>0.01915104167</v>
      </c>
    </row>
    <row r="13" ht="17.25" customHeight="1">
      <c r="A13" s="75">
        <v>44724.67726999368</v>
      </c>
      <c r="B13" s="76">
        <v>0.021388888888888888</v>
      </c>
      <c r="C13" s="77">
        <v>3.7037037037037035E-4</v>
      </c>
      <c r="D13" s="76">
        <v>0.0038310185185185183</v>
      </c>
      <c r="E13" s="76">
        <v>0.0045138888888888885</v>
      </c>
      <c r="F13" s="76">
        <v>0.00568287037037037</v>
      </c>
      <c r="G13" s="76">
        <v>0.01306712962962963</v>
      </c>
      <c r="H13" s="76">
        <v>0.015104166666666667</v>
      </c>
      <c r="I13" s="77">
        <v>0.019166666666666665</v>
      </c>
      <c r="J13" s="78">
        <v>0.019583333333333335</v>
      </c>
      <c r="K13" s="79">
        <v>36964.0</v>
      </c>
      <c r="L13" s="79">
        <v>73.0</v>
      </c>
      <c r="M13" s="79">
        <v>16.0</v>
      </c>
      <c r="N13" s="79">
        <v>8.0</v>
      </c>
      <c r="O13" s="79">
        <v>1998.0</v>
      </c>
      <c r="P13" s="79">
        <v>154891.0</v>
      </c>
      <c r="Q13" s="79">
        <v>12022.0</v>
      </c>
      <c r="R13" s="80">
        <v>2.0</v>
      </c>
      <c r="S13" s="80">
        <v>14.0</v>
      </c>
      <c r="T13" s="80"/>
      <c r="U13" s="80">
        <v>1.0</v>
      </c>
      <c r="V13" s="80">
        <v>12.0</v>
      </c>
      <c r="W13" s="80">
        <v>13.0</v>
      </c>
      <c r="X13" s="80"/>
      <c r="Y13" s="80"/>
      <c r="Z13" s="80"/>
      <c r="AA13" s="80"/>
      <c r="AB13" s="80">
        <v>892.0</v>
      </c>
      <c r="AC13" s="39">
        <v>4.0</v>
      </c>
      <c r="AD13" s="81">
        <v>1487.0</v>
      </c>
      <c r="AE13" s="81"/>
      <c r="AF13" s="81"/>
      <c r="AG13" s="81"/>
      <c r="AH13" s="81">
        <v>1.0</v>
      </c>
      <c r="AI13" s="81">
        <v>7.0</v>
      </c>
      <c r="AJ13" s="82" t="s">
        <v>87</v>
      </c>
      <c r="AK13" s="81" t="s">
        <v>78</v>
      </c>
      <c r="AL13" s="81">
        <v>989.0</v>
      </c>
      <c r="AM13" s="44">
        <f t="array" ref="AM13">AVERAGE(K13/20)/86400</f>
        <v>0.0213912037</v>
      </c>
    </row>
    <row r="14" ht="17.25" customHeight="1">
      <c r="A14" s="75">
        <v>44724.65329459506</v>
      </c>
      <c r="B14" s="76">
        <v>0.017847222222222223</v>
      </c>
      <c r="C14" s="77">
        <v>5.324074074074074E-4</v>
      </c>
      <c r="D14" s="76">
        <v>0.0019444444444444444</v>
      </c>
      <c r="E14" s="76">
        <v>0.0028587962962962963</v>
      </c>
      <c r="F14" s="76">
        <v>0.009282407407407408</v>
      </c>
      <c r="G14" s="76">
        <v>0.005462962962962963</v>
      </c>
      <c r="H14" s="76">
        <v>0.011111111111111112</v>
      </c>
      <c r="I14" s="77">
        <v>0.01394675925925926</v>
      </c>
      <c r="J14" s="78">
        <v>0.015324074074074073</v>
      </c>
      <c r="K14" s="79">
        <v>30842.0</v>
      </c>
      <c r="L14" s="79">
        <v>130.0</v>
      </c>
      <c r="M14" s="79">
        <v>8.0</v>
      </c>
      <c r="N14" s="79">
        <v>17.0</v>
      </c>
      <c r="O14" s="79">
        <v>1136.0</v>
      </c>
      <c r="P14" s="79">
        <v>105510.0</v>
      </c>
      <c r="Q14" s="79">
        <v>65863.0</v>
      </c>
      <c r="R14" s="80">
        <v>1.0</v>
      </c>
      <c r="S14" s="80">
        <v>5.0</v>
      </c>
      <c r="T14" s="80"/>
      <c r="U14" s="80"/>
      <c r="V14" s="80">
        <v>3.0</v>
      </c>
      <c r="W14" s="80"/>
      <c r="X14" s="80"/>
      <c r="Y14" s="80"/>
      <c r="Z14" s="80"/>
      <c r="AA14" s="80">
        <v>1.0</v>
      </c>
      <c r="AB14" s="80">
        <v>24348.0</v>
      </c>
      <c r="AC14" s="39"/>
      <c r="AD14" s="81">
        <v>30841.0</v>
      </c>
      <c r="AE14" s="81"/>
      <c r="AF14" s="81"/>
      <c r="AG14" s="81">
        <v>1.0</v>
      </c>
      <c r="AH14" s="81">
        <v>1.0</v>
      </c>
      <c r="AI14" s="81">
        <v>4.0</v>
      </c>
      <c r="AJ14" s="82" t="s">
        <v>88</v>
      </c>
      <c r="AK14" s="81" t="s">
        <v>78</v>
      </c>
      <c r="AL14" s="81">
        <v>988.0</v>
      </c>
      <c r="AM14" s="44">
        <f t="array" ref="AM14">AVERAGE(K14/20)/86400</f>
        <v>0.01784837963</v>
      </c>
    </row>
    <row r="15" ht="17.25" customHeight="1">
      <c r="A15" s="75">
        <v>44724.62603696056</v>
      </c>
      <c r="B15" s="76">
        <v>0.01855324074074074</v>
      </c>
      <c r="C15" s="77">
        <v>1.6203703703703703E-4</v>
      </c>
      <c r="D15" s="76">
        <v>0.0022800925925925927</v>
      </c>
      <c r="E15" s="76">
        <v>0.0033449074074074076</v>
      </c>
      <c r="F15" s="76">
        <v>0.005625</v>
      </c>
      <c r="G15" s="76">
        <v>0.013414351851851853</v>
      </c>
      <c r="H15" s="76">
        <v>0.014351851851851852</v>
      </c>
      <c r="I15" s="77">
        <v>0.017094907407407406</v>
      </c>
      <c r="J15" s="78">
        <v>0.01733796296296296</v>
      </c>
      <c r="K15" s="79">
        <v>32066.0</v>
      </c>
      <c r="L15" s="79">
        <v>114.0</v>
      </c>
      <c r="M15" s="79">
        <v>7.0</v>
      </c>
      <c r="N15" s="79">
        <v>11.0</v>
      </c>
      <c r="O15" s="79">
        <v>1615.0</v>
      </c>
      <c r="P15" s="79">
        <v>117847.0</v>
      </c>
      <c r="Q15" s="79">
        <v>13203.0</v>
      </c>
      <c r="R15" s="80">
        <v>1.0</v>
      </c>
      <c r="S15" s="80">
        <v>12.0</v>
      </c>
      <c r="T15" s="80"/>
      <c r="U15" s="80">
        <v>1.0</v>
      </c>
      <c r="V15" s="80">
        <v>12.0</v>
      </c>
      <c r="W15" s="80">
        <v>7.0</v>
      </c>
      <c r="X15" s="80"/>
      <c r="Y15" s="80"/>
      <c r="Z15" s="80"/>
      <c r="AA15" s="80"/>
      <c r="AB15" s="80">
        <v>1370.0</v>
      </c>
      <c r="AC15" s="39"/>
      <c r="AD15" s="81">
        <v>32065.0</v>
      </c>
      <c r="AE15" s="81"/>
      <c r="AF15" s="81"/>
      <c r="AG15" s="81"/>
      <c r="AH15" s="81">
        <v>1.0</v>
      </c>
      <c r="AI15" s="81">
        <v>3.0</v>
      </c>
      <c r="AJ15" s="82" t="s">
        <v>89</v>
      </c>
      <c r="AK15" s="81" t="s">
        <v>78</v>
      </c>
      <c r="AL15" s="81">
        <v>987.0</v>
      </c>
      <c r="AM15" s="44">
        <f t="array" ref="AM15">AVERAGE(K15/20)/86400</f>
        <v>0.01855671296</v>
      </c>
    </row>
    <row r="16" ht="17.25" customHeight="1">
      <c r="A16" s="75">
        <v>44724.60475963403</v>
      </c>
      <c r="B16" s="76">
        <v>0.021296296296296296</v>
      </c>
      <c r="C16" s="77">
        <v>0.0015509259259259259</v>
      </c>
      <c r="D16" s="76">
        <v>0.0025925925925925925</v>
      </c>
      <c r="E16" s="76">
        <v>0.00494212962962963</v>
      </c>
      <c r="F16" s="76">
        <v>0.007222222222222222</v>
      </c>
      <c r="G16" s="76">
        <v>0.009976851851851851</v>
      </c>
      <c r="H16" s="76">
        <v>0.011689814814814814</v>
      </c>
      <c r="I16" s="77">
        <v>0.017847222222222223</v>
      </c>
      <c r="J16" s="78">
        <v>0.019270833333333334</v>
      </c>
      <c r="K16" s="79">
        <v>35253.0</v>
      </c>
      <c r="L16" s="79">
        <v>100.0</v>
      </c>
      <c r="M16" s="79">
        <v>8.0</v>
      </c>
      <c r="N16" s="79">
        <v>12.0</v>
      </c>
      <c r="O16" s="79">
        <v>1450.0</v>
      </c>
      <c r="P16" s="79">
        <v>150702.0</v>
      </c>
      <c r="Q16" s="79">
        <v>4731.0</v>
      </c>
      <c r="R16" s="80">
        <v>1.0</v>
      </c>
      <c r="S16" s="80">
        <v>5.0</v>
      </c>
      <c r="T16" s="80"/>
      <c r="U16" s="80"/>
      <c r="V16" s="80">
        <v>7.0</v>
      </c>
      <c r="W16" s="80"/>
      <c r="X16" s="80"/>
      <c r="Y16" s="80">
        <v>1.0</v>
      </c>
      <c r="Z16" s="80"/>
      <c r="AA16" s="80"/>
      <c r="AB16" s="80">
        <v>3371.0</v>
      </c>
      <c r="AC16" s="39"/>
      <c r="AD16" s="81">
        <v>35252.0</v>
      </c>
      <c r="AE16" s="81">
        <v>4.0</v>
      </c>
      <c r="AF16" s="81">
        <v>1.0</v>
      </c>
      <c r="AG16" s="81"/>
      <c r="AH16" s="81"/>
      <c r="AI16" s="81">
        <v>3.0</v>
      </c>
      <c r="AJ16" s="82" t="s">
        <v>90</v>
      </c>
      <c r="AK16" s="81"/>
      <c r="AL16" s="81">
        <v>986.0</v>
      </c>
      <c r="AM16" s="44">
        <f t="array" ref="AM16">AVERAGE(K16/20)/86400</f>
        <v>0.02040104167</v>
      </c>
    </row>
    <row r="17" ht="17.25" customHeight="1">
      <c r="A17" s="75">
        <v>44724.58291747916</v>
      </c>
      <c r="B17" s="76">
        <v>0.03636574074074074</v>
      </c>
      <c r="C17" s="77">
        <v>1.1574074074074075E-4</v>
      </c>
      <c r="D17" s="76">
        <v>0.0014930555555555556</v>
      </c>
      <c r="E17" s="76">
        <v>0.002962962962962963</v>
      </c>
      <c r="F17" s="76">
        <v>0.006273148148148148</v>
      </c>
      <c r="G17" s="76">
        <v>0.011354166666666667</v>
      </c>
      <c r="H17" s="76">
        <v>0.030266203703703705</v>
      </c>
      <c r="I17" s="77">
        <v>0.034791666666666665</v>
      </c>
      <c r="J17" s="78">
        <v>0.035277777777777776</v>
      </c>
      <c r="K17" s="79">
        <v>62848.0</v>
      </c>
      <c r="L17" s="79">
        <v>150.0</v>
      </c>
      <c r="M17" s="79">
        <v>24.0</v>
      </c>
      <c r="N17" s="79">
        <v>17.0</v>
      </c>
      <c r="O17" s="79">
        <v>2347.0</v>
      </c>
      <c r="P17" s="79">
        <v>234221.0</v>
      </c>
      <c r="Q17" s="79">
        <v>151703.0</v>
      </c>
      <c r="R17" s="80">
        <v>1.0</v>
      </c>
      <c r="S17" s="80">
        <v>8.0</v>
      </c>
      <c r="T17" s="80"/>
      <c r="U17" s="80">
        <v>2.0</v>
      </c>
      <c r="V17" s="80">
        <v>6.0</v>
      </c>
      <c r="W17" s="80">
        <v>2.0</v>
      </c>
      <c r="X17" s="80"/>
      <c r="Y17" s="80"/>
      <c r="Z17" s="80">
        <v>5.0</v>
      </c>
      <c r="AA17" s="80">
        <v>2.0</v>
      </c>
      <c r="AB17" s="80">
        <v>73108.0</v>
      </c>
      <c r="AC17" s="39">
        <v>3.0</v>
      </c>
      <c r="AD17" s="81">
        <v>18385.0</v>
      </c>
      <c r="AE17" s="81"/>
      <c r="AF17" s="81"/>
      <c r="AG17" s="81"/>
      <c r="AH17" s="81">
        <v>1.0</v>
      </c>
      <c r="AI17" s="81">
        <v>3.0</v>
      </c>
      <c r="AJ17" s="82" t="s">
        <v>91</v>
      </c>
      <c r="AK17" s="81" t="s">
        <v>78</v>
      </c>
      <c r="AL17" s="81">
        <v>985.0</v>
      </c>
      <c r="AM17" s="44">
        <f t="array" ref="AM17">AVERAGE(K17/20)/86400</f>
        <v>0.03637037037</v>
      </c>
    </row>
    <row r="18" ht="17.25" customHeight="1">
      <c r="A18" s="75">
        <v>44724.54361501723</v>
      </c>
      <c r="B18" s="76">
        <v>0.013564814814814814</v>
      </c>
      <c r="C18" s="77">
        <v>4.62962962962963E-4</v>
      </c>
      <c r="D18" s="76">
        <v>0.0027546296296296294</v>
      </c>
      <c r="E18" s="76">
        <v>0.0033449074074074076</v>
      </c>
      <c r="F18" s="76">
        <v>0.004895833333333334</v>
      </c>
      <c r="G18" s="76">
        <v>0.008460648148148148</v>
      </c>
      <c r="H18" s="76">
        <v>0.011006944444444444</v>
      </c>
      <c r="I18" s="77">
        <v>0.011921296296296296</v>
      </c>
      <c r="J18" s="78">
        <v>0.012488425925925925</v>
      </c>
      <c r="K18" s="79">
        <v>23446.0</v>
      </c>
      <c r="L18" s="79">
        <v>90.0</v>
      </c>
      <c r="M18" s="79">
        <v>7.0</v>
      </c>
      <c r="N18" s="79">
        <v>19.0</v>
      </c>
      <c r="O18" s="79">
        <v>1645.0</v>
      </c>
      <c r="P18" s="79">
        <v>82484.0</v>
      </c>
      <c r="Q18" s="79"/>
      <c r="R18" s="80">
        <v>1.0</v>
      </c>
      <c r="S18" s="80">
        <v>21.0</v>
      </c>
      <c r="T18" s="80"/>
      <c r="U18" s="80">
        <v>1.0</v>
      </c>
      <c r="V18" s="80">
        <v>15.0</v>
      </c>
      <c r="W18" s="80">
        <v>8.0</v>
      </c>
      <c r="X18" s="80"/>
      <c r="Y18" s="80"/>
      <c r="Z18" s="80"/>
      <c r="AA18" s="80"/>
      <c r="AB18" s="80">
        <v>409.0</v>
      </c>
      <c r="AC18" s="39"/>
      <c r="AD18" s="81">
        <v>23445.0</v>
      </c>
      <c r="AE18" s="81"/>
      <c r="AF18" s="81">
        <v>1.0</v>
      </c>
      <c r="AG18" s="81"/>
      <c r="AH18" s="81">
        <v>1.0</v>
      </c>
      <c r="AI18" s="81">
        <v>1.0</v>
      </c>
      <c r="AJ18" s="82" t="s">
        <v>92</v>
      </c>
      <c r="AK18" s="81" t="s">
        <v>78</v>
      </c>
      <c r="AL18" s="81">
        <v>984.0</v>
      </c>
      <c r="AM18" s="44">
        <f t="array" ref="AM18">AVERAGE(K18/20)/86400</f>
        <v>0.01356828704</v>
      </c>
    </row>
    <row r="19" ht="17.25" customHeight="1">
      <c r="A19" s="75">
        <v>44724.5275681748</v>
      </c>
      <c r="B19" s="76">
        <v>0.01734953703703704</v>
      </c>
      <c r="C19" s="77">
        <v>1.7361111111111112E-4</v>
      </c>
      <c r="D19" s="76">
        <v>0.002002314814814815</v>
      </c>
      <c r="E19" s="76">
        <v>0.0025578703703703705</v>
      </c>
      <c r="F19" s="76">
        <v>0.005509259259259259</v>
      </c>
      <c r="G19" s="76">
        <v>0.008472222222222223</v>
      </c>
      <c r="H19" s="76">
        <v>0.010428240740740741</v>
      </c>
      <c r="I19" s="77">
        <v>0.014456018518518519</v>
      </c>
      <c r="J19" s="78">
        <v>0.015358796296296296</v>
      </c>
      <c r="K19" s="79">
        <v>29142.0</v>
      </c>
      <c r="L19" s="79">
        <v>98.0</v>
      </c>
      <c r="M19" s="79">
        <v>9.0</v>
      </c>
      <c r="N19" s="79">
        <v>19.0</v>
      </c>
      <c r="O19" s="79">
        <v>941.0</v>
      </c>
      <c r="P19" s="79">
        <v>85954.0</v>
      </c>
      <c r="Q19" s="79">
        <v>57034.0</v>
      </c>
      <c r="R19" s="80">
        <v>1.0</v>
      </c>
      <c r="S19" s="80">
        <v>13.0</v>
      </c>
      <c r="T19" s="80"/>
      <c r="U19" s="80"/>
      <c r="V19" s="80"/>
      <c r="W19" s="80"/>
      <c r="X19" s="80"/>
      <c r="Y19" s="80"/>
      <c r="Z19" s="80">
        <v>4.0</v>
      </c>
      <c r="AA19" s="80">
        <v>1.0</v>
      </c>
      <c r="AB19" s="80">
        <v>177850.0</v>
      </c>
      <c r="AC19" s="39"/>
      <c r="AD19" s="81">
        <v>29141.0</v>
      </c>
      <c r="AE19" s="81"/>
      <c r="AF19" s="81"/>
      <c r="AG19" s="81"/>
      <c r="AH19" s="81">
        <v>1.0</v>
      </c>
      <c r="AI19" s="81">
        <v>4.0</v>
      </c>
      <c r="AJ19" s="82" t="s">
        <v>93</v>
      </c>
      <c r="AK19" s="81"/>
      <c r="AL19" s="81">
        <v>983.0</v>
      </c>
      <c r="AM19" s="44">
        <f t="array" ref="AM19">AVERAGE(K19/20)/86400</f>
        <v>0.01686458333</v>
      </c>
    </row>
    <row r="20" ht="17.25" customHeight="1">
      <c r="A20" s="83">
        <v>44724.07522018058</v>
      </c>
      <c r="B20" s="84">
        <v>0.019050925925925926</v>
      </c>
      <c r="C20" s="85">
        <v>8.796296296296296E-4</v>
      </c>
      <c r="D20" s="84">
        <v>0.0032175925925925926</v>
      </c>
      <c r="E20" s="84">
        <v>0.004930555555555555</v>
      </c>
      <c r="F20" s="84">
        <v>0.00920138888888889</v>
      </c>
      <c r="G20" s="84">
        <v>0.005439814814814815</v>
      </c>
      <c r="H20" s="84">
        <v>0.013796296296296296</v>
      </c>
      <c r="I20" s="85">
        <v>0.015925925925925927</v>
      </c>
      <c r="J20" s="86">
        <v>0.017025462962962964</v>
      </c>
      <c r="K20" s="87">
        <v>31876.0</v>
      </c>
      <c r="L20" s="87">
        <v>87.0</v>
      </c>
      <c r="M20" s="87">
        <v>16.0</v>
      </c>
      <c r="N20" s="87">
        <v>14.0</v>
      </c>
      <c r="O20" s="87">
        <v>1140.0</v>
      </c>
      <c r="P20" s="87">
        <v>106702.0</v>
      </c>
      <c r="Q20" s="87">
        <v>124377.0</v>
      </c>
      <c r="R20" s="88">
        <v>1.0</v>
      </c>
      <c r="S20" s="88">
        <v>11.0</v>
      </c>
      <c r="T20" s="88"/>
      <c r="U20" s="88"/>
      <c r="V20" s="88">
        <v>1.0</v>
      </c>
      <c r="W20" s="88"/>
      <c r="X20" s="88"/>
      <c r="Y20" s="88"/>
      <c r="Z20" s="88">
        <v>4.0</v>
      </c>
      <c r="AA20" s="88">
        <v>1.0</v>
      </c>
      <c r="AB20" s="88">
        <v>52486.0</v>
      </c>
      <c r="AC20" s="39">
        <v>1.0</v>
      </c>
      <c r="AD20" s="81">
        <v>14605.0</v>
      </c>
      <c r="AE20" s="81"/>
      <c r="AF20" s="81"/>
      <c r="AG20" s="81">
        <v>1.0</v>
      </c>
      <c r="AH20" s="81">
        <v>1.0</v>
      </c>
      <c r="AI20" s="81">
        <v>3.0</v>
      </c>
      <c r="AJ20" s="82" t="s">
        <v>94</v>
      </c>
      <c r="AK20" s="81"/>
      <c r="AL20" s="81">
        <v>982.0</v>
      </c>
      <c r="AM20" s="44">
        <f t="array" ref="AM20">AVERAGE(K20/20)/86400</f>
        <v>0.01844675926</v>
      </c>
    </row>
    <row r="21" ht="17.25" customHeight="1">
      <c r="A21" s="83">
        <v>44724.049865574205</v>
      </c>
      <c r="B21" s="84">
        <v>0.015960648148148147</v>
      </c>
      <c r="C21" s="85">
        <v>0.0011226851851851851</v>
      </c>
      <c r="D21" s="84">
        <v>0.0012962962962962963</v>
      </c>
      <c r="E21" s="84">
        <v>0.003414351851851852</v>
      </c>
      <c r="F21" s="84">
        <v>0.007071759259259259</v>
      </c>
      <c r="G21" s="84">
        <v>0.009907407407407408</v>
      </c>
      <c r="H21" s="84">
        <v>0.01173611111111111</v>
      </c>
      <c r="I21" s="85">
        <v>0.013287037037037036</v>
      </c>
      <c r="J21" s="86">
        <v>0.014039351851851851</v>
      </c>
      <c r="K21" s="87">
        <v>27592.0</v>
      </c>
      <c r="L21" s="87">
        <v>180.0</v>
      </c>
      <c r="M21" s="87">
        <v>7.0</v>
      </c>
      <c r="N21" s="87">
        <v>16.0</v>
      </c>
      <c r="O21" s="87">
        <v>1835.0</v>
      </c>
      <c r="P21" s="87">
        <v>92027.0</v>
      </c>
      <c r="Q21" s="87">
        <v>13404.0</v>
      </c>
      <c r="R21" s="88">
        <v>1.0</v>
      </c>
      <c r="S21" s="88">
        <v>13.0</v>
      </c>
      <c r="T21" s="88"/>
      <c r="U21" s="88"/>
      <c r="V21" s="88">
        <v>10.0</v>
      </c>
      <c r="W21" s="88"/>
      <c r="X21" s="88">
        <v>18.0</v>
      </c>
      <c r="Y21" s="88"/>
      <c r="Z21" s="88"/>
      <c r="AA21" s="88"/>
      <c r="AB21" s="88">
        <v>453.0</v>
      </c>
      <c r="AC21" s="39"/>
      <c r="AD21" s="81">
        <v>27591.0</v>
      </c>
      <c r="AE21" s="81">
        <v>4.0</v>
      </c>
      <c r="AF21" s="81"/>
      <c r="AG21" s="81"/>
      <c r="AH21" s="81"/>
      <c r="AI21" s="81">
        <v>2.0</v>
      </c>
      <c r="AJ21" s="82" t="s">
        <v>95</v>
      </c>
      <c r="AK21" s="81" t="s">
        <v>78</v>
      </c>
      <c r="AL21" s="81">
        <v>981.0</v>
      </c>
      <c r="AM21" s="44">
        <f t="array" ref="AM21">AVERAGE(K21/20)/86400</f>
        <v>0.01596759259</v>
      </c>
    </row>
    <row r="22" ht="17.25" customHeight="1">
      <c r="A22" s="83">
        <v>44724.031493685856</v>
      </c>
      <c r="B22" s="84">
        <v>0.01375</v>
      </c>
      <c r="C22" s="85">
        <v>1.273148148148148E-4</v>
      </c>
      <c r="D22" s="84">
        <v>0.0022916666666666667</v>
      </c>
      <c r="E22" s="84">
        <v>0.003425925925925926</v>
      </c>
      <c r="F22" s="84">
        <v>0.00474537037037037</v>
      </c>
      <c r="G22" s="84">
        <v>0.0077314814814814815</v>
      </c>
      <c r="H22" s="84">
        <v>0.008912037037037038</v>
      </c>
      <c r="I22" s="85">
        <v>0.010277777777777778</v>
      </c>
      <c r="J22" s="86">
        <v>0.011076388888888889</v>
      </c>
      <c r="K22" s="87">
        <v>23771.0</v>
      </c>
      <c r="L22" s="87">
        <v>81.0</v>
      </c>
      <c r="M22" s="87">
        <v>6.0</v>
      </c>
      <c r="N22" s="87">
        <v>9.0</v>
      </c>
      <c r="O22" s="87">
        <v>1298.0</v>
      </c>
      <c r="P22" s="87">
        <v>68059.0</v>
      </c>
      <c r="Q22" s="87">
        <v>43271.0</v>
      </c>
      <c r="R22" s="88">
        <v>2.0</v>
      </c>
      <c r="S22" s="88">
        <v>11.0</v>
      </c>
      <c r="T22" s="88"/>
      <c r="U22" s="88"/>
      <c r="V22" s="88">
        <v>1.0</v>
      </c>
      <c r="W22" s="88"/>
      <c r="X22" s="88"/>
      <c r="Y22" s="88"/>
      <c r="Z22" s="88">
        <v>3.0</v>
      </c>
      <c r="AA22" s="88">
        <v>1.0</v>
      </c>
      <c r="AB22" s="88">
        <v>97431.0</v>
      </c>
      <c r="AC22" s="39"/>
      <c r="AD22" s="81">
        <v>23770.0</v>
      </c>
      <c r="AE22" s="81"/>
      <c r="AF22" s="81"/>
      <c r="AG22" s="81"/>
      <c r="AH22" s="81">
        <v>1.0</v>
      </c>
      <c r="AI22" s="81">
        <v>4.0</v>
      </c>
      <c r="AJ22" s="82" t="s">
        <v>96</v>
      </c>
      <c r="AK22" s="81" t="s">
        <v>78</v>
      </c>
      <c r="AL22" s="81">
        <v>980.0</v>
      </c>
      <c r="AM22" s="44">
        <f t="array" ref="AM22">AVERAGE(K22/20)/86400</f>
        <v>0.01375636574</v>
      </c>
    </row>
    <row r="23" ht="17.25" customHeight="1">
      <c r="A23" s="83">
        <v>44724.01504797001</v>
      </c>
      <c r="B23" s="84">
        <v>0.016168981481481482</v>
      </c>
      <c r="C23" s="85">
        <v>2.8935185185185184E-4</v>
      </c>
      <c r="D23" s="84">
        <v>0.0013541666666666667</v>
      </c>
      <c r="E23" s="84">
        <v>0.0032523148148148147</v>
      </c>
      <c r="F23" s="84">
        <v>0.00375</v>
      </c>
      <c r="G23" s="84">
        <v>0.00866898148148148</v>
      </c>
      <c r="H23" s="84">
        <v>0.010023148148148147</v>
      </c>
      <c r="I23" s="85">
        <v>0.01460648148148148</v>
      </c>
      <c r="J23" s="86">
        <v>0.015046296296296295</v>
      </c>
      <c r="K23" s="87">
        <v>27112.0</v>
      </c>
      <c r="L23" s="87">
        <v>94.0</v>
      </c>
      <c r="M23" s="87">
        <v>13.0</v>
      </c>
      <c r="N23" s="87">
        <v>17.0</v>
      </c>
      <c r="O23" s="87">
        <v>1649.0</v>
      </c>
      <c r="P23" s="87">
        <v>82788.0</v>
      </c>
      <c r="Q23" s="87">
        <v>21358.0</v>
      </c>
      <c r="R23" s="88">
        <v>1.0</v>
      </c>
      <c r="S23" s="88">
        <v>18.0</v>
      </c>
      <c r="T23" s="88"/>
      <c r="U23" s="88"/>
      <c r="V23" s="88"/>
      <c r="W23" s="88"/>
      <c r="X23" s="88"/>
      <c r="Y23" s="88"/>
      <c r="Z23" s="88">
        <v>4.0</v>
      </c>
      <c r="AA23" s="88">
        <v>1.0</v>
      </c>
      <c r="AB23" s="88">
        <v>123307.0</v>
      </c>
      <c r="AC23" s="39">
        <v>1.0</v>
      </c>
      <c r="AD23" s="81">
        <v>7456.0</v>
      </c>
      <c r="AE23" s="81"/>
      <c r="AF23" s="81"/>
      <c r="AG23" s="81"/>
      <c r="AH23" s="81">
        <v>1.0</v>
      </c>
      <c r="AI23" s="81">
        <v>13.0</v>
      </c>
      <c r="AJ23" s="82" t="s">
        <v>97</v>
      </c>
      <c r="AK23" s="81"/>
      <c r="AL23" s="81">
        <v>979.0</v>
      </c>
      <c r="AM23" s="44">
        <f t="array" ref="AM23">AVERAGE(K23/20)/86400</f>
        <v>0.01568981481</v>
      </c>
    </row>
    <row r="24" ht="17.25" customHeight="1">
      <c r="A24" s="83">
        <v>44723.998279198284</v>
      </c>
      <c r="B24" s="84">
        <v>0.016527777777777777</v>
      </c>
      <c r="C24" s="85">
        <v>0.0015046296296296296</v>
      </c>
      <c r="D24" s="84">
        <v>0.0020717592592592593</v>
      </c>
      <c r="E24" s="84">
        <v>0.004178240740740741</v>
      </c>
      <c r="F24" s="84">
        <v>0.006550925925925926</v>
      </c>
      <c r="G24" s="84">
        <v>0.01068287037037037</v>
      </c>
      <c r="H24" s="84">
        <v>0.011168981481481481</v>
      </c>
      <c r="I24" s="85">
        <v>0.015196759259259259</v>
      </c>
      <c r="J24" s="86">
        <v>0.015891203703703703</v>
      </c>
      <c r="K24" s="87">
        <v>28574.0</v>
      </c>
      <c r="L24" s="87">
        <v>171.0</v>
      </c>
      <c r="M24" s="87">
        <v>7.0</v>
      </c>
      <c r="N24" s="87">
        <v>19.0</v>
      </c>
      <c r="O24" s="87">
        <v>1665.0</v>
      </c>
      <c r="P24" s="87">
        <v>80331.0</v>
      </c>
      <c r="Q24" s="87">
        <v>7185.0</v>
      </c>
      <c r="R24" s="88">
        <v>1.0</v>
      </c>
      <c r="S24" s="88">
        <v>13.0</v>
      </c>
      <c r="T24" s="88"/>
      <c r="U24" s="88"/>
      <c r="V24" s="88">
        <v>4.0</v>
      </c>
      <c r="W24" s="88"/>
      <c r="X24" s="88">
        <v>11.0</v>
      </c>
      <c r="Y24" s="88">
        <v>1.0</v>
      </c>
      <c r="Z24" s="88"/>
      <c r="AA24" s="88"/>
      <c r="AB24" s="88">
        <v>27990.0</v>
      </c>
      <c r="AC24" s="39"/>
      <c r="AD24" s="81">
        <v>28573.0</v>
      </c>
      <c r="AE24" s="81"/>
      <c r="AF24" s="81"/>
      <c r="AG24" s="81"/>
      <c r="AH24" s="81"/>
      <c r="AI24" s="81">
        <v>2.0</v>
      </c>
      <c r="AJ24" s="82" t="s">
        <v>98</v>
      </c>
      <c r="AK24" s="81" t="s">
        <v>78</v>
      </c>
      <c r="AL24" s="81">
        <v>978.0</v>
      </c>
      <c r="AM24" s="44">
        <f t="array" ref="AM24">AVERAGE(K24/20)/86400</f>
        <v>0.01653587963</v>
      </c>
    </row>
    <row r="25" ht="17.25" customHeight="1">
      <c r="A25" s="83">
        <v>44723.97857745033</v>
      </c>
      <c r="B25" s="84">
        <v>0.025185185185185185</v>
      </c>
      <c r="C25" s="85">
        <v>7.754629629629629E-4</v>
      </c>
      <c r="D25" s="84">
        <v>8.564814814814815E-4</v>
      </c>
      <c r="E25" s="84">
        <v>0.0028819444444444444</v>
      </c>
      <c r="F25" s="84">
        <v>0.014525462962962962</v>
      </c>
      <c r="G25" s="84">
        <v>0.003969907407407407</v>
      </c>
      <c r="H25" s="84">
        <v>0.01730324074074074</v>
      </c>
      <c r="I25" s="85">
        <v>0.02273148148148148</v>
      </c>
      <c r="J25" s="86">
        <v>0.023622685185185184</v>
      </c>
      <c r="K25" s="87">
        <v>43529.0</v>
      </c>
      <c r="L25" s="87">
        <v>159.0</v>
      </c>
      <c r="M25" s="87">
        <v>8.0</v>
      </c>
      <c r="N25" s="87">
        <v>21.0</v>
      </c>
      <c r="O25" s="87">
        <v>1275.0</v>
      </c>
      <c r="P25" s="87">
        <v>135795.0</v>
      </c>
      <c r="Q25" s="87">
        <v>95072.0</v>
      </c>
      <c r="R25" s="88"/>
      <c r="S25" s="88">
        <v>4.0</v>
      </c>
      <c r="T25" s="88">
        <v>1.0</v>
      </c>
      <c r="U25" s="88">
        <v>2.0</v>
      </c>
      <c r="V25" s="88">
        <v>7.0</v>
      </c>
      <c r="W25" s="88"/>
      <c r="X25" s="88"/>
      <c r="Y25" s="88"/>
      <c r="Z25" s="88">
        <v>6.0</v>
      </c>
      <c r="AA25" s="88"/>
      <c r="AB25" s="88">
        <v>72453.0</v>
      </c>
      <c r="AC25" s="39">
        <v>1.0</v>
      </c>
      <c r="AD25" s="81">
        <v>36141.0</v>
      </c>
      <c r="AE25" s="81"/>
      <c r="AF25" s="81">
        <v>12.0</v>
      </c>
      <c r="AG25" s="81"/>
      <c r="AH25" s="81">
        <v>1.0</v>
      </c>
      <c r="AI25" s="81">
        <v>10.0</v>
      </c>
      <c r="AJ25" s="82" t="s">
        <v>99</v>
      </c>
      <c r="AK25" s="81" t="s">
        <v>78</v>
      </c>
      <c r="AL25" s="81">
        <v>977.0</v>
      </c>
      <c r="AM25" s="44">
        <f t="array" ref="AM25">AVERAGE(K25/20)/86400</f>
        <v>0.02519039352</v>
      </c>
    </row>
    <row r="26" ht="17.25" customHeight="1">
      <c r="A26" s="83">
        <v>44723.95144474118</v>
      </c>
      <c r="B26" s="84">
        <v>0.017858796296296296</v>
      </c>
      <c r="C26" s="85">
        <v>5.092592592592592E-4</v>
      </c>
      <c r="D26" s="84">
        <v>0.0017013888888888888</v>
      </c>
      <c r="E26" s="84">
        <v>0.004120370370370371</v>
      </c>
      <c r="F26" s="84">
        <v>0.0060416666666666665</v>
      </c>
      <c r="G26" s="84">
        <v>0.010590277777777778</v>
      </c>
      <c r="H26" s="84">
        <v>0.011712962962962963</v>
      </c>
      <c r="I26" s="85">
        <v>0.014699074074074074</v>
      </c>
      <c r="J26" s="86">
        <v>0.015821759259259258</v>
      </c>
      <c r="K26" s="87">
        <v>29360.0</v>
      </c>
      <c r="L26" s="87">
        <v>140.0</v>
      </c>
      <c r="M26" s="87">
        <v>7.0</v>
      </c>
      <c r="N26" s="87">
        <v>18.0</v>
      </c>
      <c r="O26" s="87">
        <v>1284.0</v>
      </c>
      <c r="P26" s="87">
        <v>114740.0</v>
      </c>
      <c r="Q26" s="87">
        <v>34904.0</v>
      </c>
      <c r="R26" s="88">
        <v>1.0</v>
      </c>
      <c r="S26" s="88">
        <v>15.0</v>
      </c>
      <c r="T26" s="88"/>
      <c r="U26" s="88"/>
      <c r="V26" s="88"/>
      <c r="W26" s="88"/>
      <c r="X26" s="88"/>
      <c r="Y26" s="88"/>
      <c r="Z26" s="88"/>
      <c r="AA26" s="88">
        <v>1.0</v>
      </c>
      <c r="AB26" s="88">
        <v>3516.0</v>
      </c>
      <c r="AC26" s="39">
        <v>1.0</v>
      </c>
      <c r="AD26" s="81">
        <v>4605.0</v>
      </c>
      <c r="AE26" s="81"/>
      <c r="AF26" s="81"/>
      <c r="AG26" s="81"/>
      <c r="AH26" s="81">
        <v>1.0</v>
      </c>
      <c r="AI26" s="81">
        <v>10.0</v>
      </c>
      <c r="AJ26" s="82" t="s">
        <v>100</v>
      </c>
      <c r="AK26" s="81"/>
      <c r="AL26" s="81">
        <v>976.0</v>
      </c>
      <c r="AM26" s="44">
        <f t="array" ref="AM26">AVERAGE(K26/20)/86400</f>
        <v>0.01699074074</v>
      </c>
    </row>
    <row r="27" ht="17.25" customHeight="1">
      <c r="A27" s="83">
        <v>44723.93307280987</v>
      </c>
      <c r="B27" s="84">
        <v>0.0153125</v>
      </c>
      <c r="C27" s="85">
        <v>0.0014699074074074074</v>
      </c>
      <c r="D27" s="84">
        <v>0.0013773148148148147</v>
      </c>
      <c r="E27" s="84">
        <v>0.003738425925925926</v>
      </c>
      <c r="F27" s="84">
        <v>0.005486111111111111</v>
      </c>
      <c r="G27" s="84">
        <v>0.008078703703703704</v>
      </c>
      <c r="H27" s="84">
        <v>0.010555555555555556</v>
      </c>
      <c r="I27" s="85">
        <v>0.013136574074074075</v>
      </c>
      <c r="J27" s="86">
        <v>0.013703703703703704</v>
      </c>
      <c r="K27" s="87">
        <v>24787.0</v>
      </c>
      <c r="L27" s="87">
        <v>239.0</v>
      </c>
      <c r="M27" s="87">
        <v>8.0</v>
      </c>
      <c r="N27" s="87">
        <v>18.0</v>
      </c>
      <c r="O27" s="87">
        <v>1314.0</v>
      </c>
      <c r="P27" s="87">
        <v>92559.0</v>
      </c>
      <c r="Q27" s="87">
        <v>5255.0</v>
      </c>
      <c r="R27" s="88">
        <v>1.0</v>
      </c>
      <c r="S27" s="88">
        <v>4.0</v>
      </c>
      <c r="T27" s="88"/>
      <c r="U27" s="88"/>
      <c r="V27" s="88"/>
      <c r="W27" s="88">
        <v>1.0</v>
      </c>
      <c r="X27" s="88">
        <v>11.0</v>
      </c>
      <c r="Y27" s="88"/>
      <c r="Z27" s="88"/>
      <c r="AA27" s="88"/>
      <c r="AB27" s="88">
        <v>19397.0</v>
      </c>
      <c r="AC27" s="39"/>
      <c r="AD27" s="81">
        <v>24786.0</v>
      </c>
      <c r="AE27" s="81"/>
      <c r="AF27" s="81"/>
      <c r="AG27" s="81"/>
      <c r="AH27" s="81">
        <v>1.0</v>
      </c>
      <c r="AI27" s="81">
        <v>5.0</v>
      </c>
      <c r="AJ27" s="82" t="s">
        <v>101</v>
      </c>
      <c r="AK27" s="81"/>
      <c r="AL27" s="81">
        <v>975.0</v>
      </c>
      <c r="AM27" s="44">
        <f t="array" ref="AM27">AVERAGE(K27/20)/86400</f>
        <v>0.0143443287</v>
      </c>
    </row>
    <row r="28" ht="17.25" customHeight="1">
      <c r="A28" s="83">
        <v>44723.91555786118</v>
      </c>
      <c r="B28" s="84">
        <v>0.023171296296296297</v>
      </c>
      <c r="C28" s="85">
        <v>0.002025462962962963</v>
      </c>
      <c r="D28" s="84">
        <v>0.002789351851851852</v>
      </c>
      <c r="E28" s="84">
        <v>0.0060879629629629626</v>
      </c>
      <c r="F28" s="84">
        <v>0.0071875</v>
      </c>
      <c r="G28" s="84">
        <v>0.01423611111111111</v>
      </c>
      <c r="H28" s="84">
        <v>0.016666666666666666</v>
      </c>
      <c r="I28" s="85">
        <v>0.02167824074074074</v>
      </c>
      <c r="J28" s="86">
        <v>0.02207175925925926</v>
      </c>
      <c r="K28" s="87">
        <v>39463.0</v>
      </c>
      <c r="L28" s="87">
        <v>116.0</v>
      </c>
      <c r="M28" s="87">
        <v>8.0</v>
      </c>
      <c r="N28" s="87">
        <v>18.0</v>
      </c>
      <c r="O28" s="87">
        <v>1229.0</v>
      </c>
      <c r="P28" s="87">
        <v>140869.0</v>
      </c>
      <c r="Q28" s="87">
        <v>3759.0</v>
      </c>
      <c r="R28" s="88">
        <v>1.0</v>
      </c>
      <c r="S28" s="88">
        <v>22.0</v>
      </c>
      <c r="T28" s="88"/>
      <c r="U28" s="88"/>
      <c r="V28" s="88">
        <v>6.0</v>
      </c>
      <c r="W28" s="88"/>
      <c r="X28" s="88">
        <v>16.0</v>
      </c>
      <c r="Y28" s="88">
        <v>1.0</v>
      </c>
      <c r="Z28" s="88"/>
      <c r="AA28" s="88"/>
      <c r="AB28" s="88">
        <v>6347.0</v>
      </c>
      <c r="AC28" s="39">
        <v>1.0</v>
      </c>
      <c r="AD28" s="81">
        <v>3.0</v>
      </c>
      <c r="AE28" s="81">
        <v>4.0</v>
      </c>
      <c r="AF28" s="81">
        <v>2.0</v>
      </c>
      <c r="AG28" s="81"/>
      <c r="AH28" s="81"/>
      <c r="AI28" s="81">
        <v>7.0</v>
      </c>
      <c r="AJ28" s="82" t="s">
        <v>102</v>
      </c>
      <c r="AK28" s="81"/>
      <c r="AL28" s="81">
        <v>974.0</v>
      </c>
      <c r="AM28" s="44">
        <f t="array" ref="AM28">AVERAGE(K28/20)/86400</f>
        <v>0.02283738426</v>
      </c>
    </row>
    <row r="29" ht="17.25" customHeight="1">
      <c r="A29" s="83">
        <v>44723.892223077906</v>
      </c>
      <c r="B29" s="84">
        <v>0.014479166666666666</v>
      </c>
      <c r="C29" s="85">
        <v>6.944444444444444E-5</v>
      </c>
      <c r="D29" s="84">
        <v>9.375E-4</v>
      </c>
      <c r="E29" s="84">
        <v>0.0018287037037037037</v>
      </c>
      <c r="F29" s="84">
        <v>0.008356481481481482</v>
      </c>
      <c r="G29" s="84">
        <v>0.0022222222222222222</v>
      </c>
      <c r="H29" s="84">
        <v>0.01025462962962963</v>
      </c>
      <c r="I29" s="85">
        <v>0.011990740740740741</v>
      </c>
      <c r="J29" s="86">
        <v>0.012476851851851852</v>
      </c>
      <c r="K29" s="87">
        <v>23472.0</v>
      </c>
      <c r="L29" s="87">
        <v>85.0</v>
      </c>
      <c r="M29" s="87">
        <v>8.0</v>
      </c>
      <c r="N29" s="87">
        <v>13.0</v>
      </c>
      <c r="O29" s="87">
        <v>1391.0</v>
      </c>
      <c r="P29" s="87">
        <v>74894.0</v>
      </c>
      <c r="Q29" s="87">
        <v>98769.0</v>
      </c>
      <c r="R29" s="88">
        <v>1.0</v>
      </c>
      <c r="S29" s="88">
        <v>3.0</v>
      </c>
      <c r="T29" s="88"/>
      <c r="U29" s="88"/>
      <c r="V29" s="88"/>
      <c r="W29" s="88"/>
      <c r="X29" s="88"/>
      <c r="Y29" s="88"/>
      <c r="Z29" s="88">
        <v>4.0</v>
      </c>
      <c r="AA29" s="88"/>
      <c r="AB29" s="88">
        <v>26372.0</v>
      </c>
      <c r="AC29" s="39">
        <v>1.0</v>
      </c>
      <c r="AD29" s="81">
        <v>18901.0</v>
      </c>
      <c r="AE29" s="81"/>
      <c r="AF29" s="81"/>
      <c r="AG29" s="81"/>
      <c r="AH29" s="81">
        <v>1.0</v>
      </c>
      <c r="AI29" s="81">
        <v>2.0</v>
      </c>
      <c r="AJ29" s="82" t="s">
        <v>103</v>
      </c>
      <c r="AK29" s="81"/>
      <c r="AL29" s="81">
        <v>973.0</v>
      </c>
      <c r="AM29" s="44">
        <f t="array" ref="AM29">AVERAGE(K29/20)/86400</f>
        <v>0.01358333333</v>
      </c>
    </row>
    <row r="30" ht="17.25" customHeight="1">
      <c r="A30" s="83">
        <v>44723.8775287406</v>
      </c>
      <c r="B30" s="84">
        <v>0.015023148148148148</v>
      </c>
      <c r="C30" s="85">
        <v>4.398148148148148E-4</v>
      </c>
      <c r="D30" s="84">
        <v>0.0016087962962962963</v>
      </c>
      <c r="E30" s="84">
        <v>0.0030671296296296297</v>
      </c>
      <c r="F30" s="84">
        <v>0.004456018518518519</v>
      </c>
      <c r="G30" s="84">
        <v>0.006481481481481481</v>
      </c>
      <c r="H30" s="84">
        <v>0.008101851851851851</v>
      </c>
      <c r="I30" s="85">
        <v>0.010902777777777779</v>
      </c>
      <c r="J30" s="86">
        <v>0.011863425925925927</v>
      </c>
      <c r="K30" s="87">
        <v>25966.0</v>
      </c>
      <c r="L30" s="87">
        <v>107.0</v>
      </c>
      <c r="M30" s="87">
        <v>8.0</v>
      </c>
      <c r="N30" s="87">
        <v>10.0</v>
      </c>
      <c r="O30" s="87">
        <v>586.0</v>
      </c>
      <c r="P30" s="87">
        <v>78456.0</v>
      </c>
      <c r="Q30" s="87">
        <v>17401.0</v>
      </c>
      <c r="R30" s="88">
        <v>2.0</v>
      </c>
      <c r="S30" s="88">
        <v>19.0</v>
      </c>
      <c r="T30" s="88"/>
      <c r="U30" s="88"/>
      <c r="V30" s="88">
        <v>6.0</v>
      </c>
      <c r="W30" s="88"/>
      <c r="X30" s="88"/>
      <c r="Y30" s="88"/>
      <c r="Z30" s="88"/>
      <c r="AA30" s="88">
        <v>1.0</v>
      </c>
      <c r="AB30" s="88">
        <v>47848.0</v>
      </c>
      <c r="AC30" s="39"/>
      <c r="AD30" s="81">
        <v>25965.0</v>
      </c>
      <c r="AE30" s="81"/>
      <c r="AF30" s="81">
        <v>1.0</v>
      </c>
      <c r="AG30" s="81"/>
      <c r="AH30" s="81">
        <v>1.0</v>
      </c>
      <c r="AI30" s="81">
        <v>4.0</v>
      </c>
      <c r="AJ30" s="82" t="s">
        <v>104</v>
      </c>
      <c r="AK30" s="81" t="s">
        <v>78</v>
      </c>
      <c r="AL30" s="81">
        <v>972.0</v>
      </c>
      <c r="AM30" s="44">
        <f t="array" ref="AM30">AVERAGE(K30/20)/86400</f>
        <v>0.01502662037</v>
      </c>
    </row>
    <row r="31" ht="17.25" customHeight="1">
      <c r="A31" s="83">
        <v>44723.86020709833</v>
      </c>
      <c r="B31" s="84">
        <v>0.02665509259259259</v>
      </c>
      <c r="C31" s="85">
        <v>2.662037037037037E-4</v>
      </c>
      <c r="D31" s="84">
        <v>0.0020949074074074073</v>
      </c>
      <c r="E31" s="84">
        <v>0.003981481481481482</v>
      </c>
      <c r="F31" s="84">
        <v>0.004398148148148148</v>
      </c>
      <c r="G31" s="84">
        <v>0.006967592592592593</v>
      </c>
      <c r="H31" s="84">
        <v>0.00988425925925926</v>
      </c>
      <c r="I31" s="85">
        <v>0.01724537037037037</v>
      </c>
      <c r="J31" s="86">
        <v>0.026018518518518517</v>
      </c>
      <c r="K31" s="87">
        <v>46076.0</v>
      </c>
      <c r="L31" s="87">
        <v>96.0</v>
      </c>
      <c r="M31" s="87">
        <v>8.0</v>
      </c>
      <c r="N31" s="87">
        <v>18.0</v>
      </c>
      <c r="O31" s="87">
        <v>2059.0</v>
      </c>
      <c r="P31" s="87">
        <v>255384.0</v>
      </c>
      <c r="Q31" s="87">
        <v>79121.0</v>
      </c>
      <c r="R31" s="88">
        <v>1.0</v>
      </c>
      <c r="S31" s="88">
        <v>13.0</v>
      </c>
      <c r="T31" s="88"/>
      <c r="U31" s="88">
        <v>1.0</v>
      </c>
      <c r="V31" s="88">
        <v>8.0</v>
      </c>
      <c r="W31" s="88">
        <v>8.0</v>
      </c>
      <c r="X31" s="88"/>
      <c r="Y31" s="88"/>
      <c r="Z31" s="88"/>
      <c r="AA31" s="88"/>
      <c r="AB31" s="88">
        <v>23771.0</v>
      </c>
      <c r="AC31" s="39">
        <v>1.0</v>
      </c>
      <c r="AD31" s="81">
        <v>14257.0</v>
      </c>
      <c r="AE31" s="81"/>
      <c r="AF31" s="81"/>
      <c r="AG31" s="81"/>
      <c r="AH31" s="81">
        <v>1.0</v>
      </c>
      <c r="AI31" s="81">
        <v>17.0</v>
      </c>
      <c r="AJ31" s="82" t="s">
        <v>105</v>
      </c>
      <c r="AK31" s="81" t="s">
        <v>78</v>
      </c>
      <c r="AL31" s="81">
        <v>971.0</v>
      </c>
      <c r="AM31" s="44">
        <f t="array" ref="AM31">AVERAGE(K31/20)/86400</f>
        <v>0.02666435185</v>
      </c>
    </row>
    <row r="32" ht="17.25" customHeight="1">
      <c r="A32" s="83">
        <v>44723.822872059245</v>
      </c>
      <c r="B32" s="84">
        <v>0.022615740740740742</v>
      </c>
      <c r="C32" s="85">
        <v>1.0416666666666667E-4</v>
      </c>
      <c r="D32" s="84">
        <v>0.003275462962962963</v>
      </c>
      <c r="E32" s="84">
        <v>0.0042824074074074075</v>
      </c>
      <c r="F32" s="84">
        <v>0.006273148148148148</v>
      </c>
      <c r="G32" s="84">
        <v>0.015335648148148149</v>
      </c>
      <c r="H32" s="84">
        <v>0.01712962962962963</v>
      </c>
      <c r="I32" s="85">
        <v>0.019386574074074073</v>
      </c>
      <c r="J32" s="86">
        <v>0.020416666666666666</v>
      </c>
      <c r="K32" s="87">
        <v>39087.0</v>
      </c>
      <c r="L32" s="87">
        <v>119.0</v>
      </c>
      <c r="M32" s="87">
        <v>7.0</v>
      </c>
      <c r="N32" s="87">
        <v>17.0</v>
      </c>
      <c r="O32" s="87">
        <v>1612.0</v>
      </c>
      <c r="P32" s="87">
        <v>143070.0</v>
      </c>
      <c r="Q32" s="87">
        <v>4058.0</v>
      </c>
      <c r="R32" s="88">
        <v>1.0</v>
      </c>
      <c r="S32" s="88">
        <v>10.0</v>
      </c>
      <c r="T32" s="88"/>
      <c r="U32" s="88">
        <v>1.0</v>
      </c>
      <c r="V32" s="88">
        <v>16.0</v>
      </c>
      <c r="W32" s="88">
        <v>8.0</v>
      </c>
      <c r="X32" s="88">
        <v>10.0</v>
      </c>
      <c r="Y32" s="88"/>
      <c r="Z32" s="88"/>
      <c r="AA32" s="88"/>
      <c r="AB32" s="88">
        <v>34452.0</v>
      </c>
      <c r="AC32" s="39"/>
      <c r="AD32" s="81">
        <v>39086.0</v>
      </c>
      <c r="AE32" s="81"/>
      <c r="AF32" s="81"/>
      <c r="AG32" s="81"/>
      <c r="AH32" s="81">
        <v>1.0</v>
      </c>
      <c r="AI32" s="81">
        <v>2.0</v>
      </c>
      <c r="AJ32" s="82" t="s">
        <v>106</v>
      </c>
      <c r="AK32" s="81" t="s">
        <v>78</v>
      </c>
      <c r="AL32" s="81">
        <v>970.0</v>
      </c>
      <c r="AM32" s="44">
        <f t="array" ref="AM32">AVERAGE(K32/20)/86400</f>
        <v>0.02261979167</v>
      </c>
    </row>
    <row r="33" ht="17.25" customHeight="1">
      <c r="A33" s="83">
        <v>44723.79588107883</v>
      </c>
      <c r="B33" s="84">
        <v>0.02722222222222222</v>
      </c>
      <c r="C33" s="85">
        <v>8.564814814814815E-4</v>
      </c>
      <c r="D33" s="84">
        <v>0.004120370370370371</v>
      </c>
      <c r="E33" s="84">
        <v>0.005856481481481482</v>
      </c>
      <c r="F33" s="84"/>
      <c r="G33" s="84">
        <v>0.00730324074074074</v>
      </c>
      <c r="H33" s="84">
        <v>0.018425925925925925</v>
      </c>
      <c r="I33" s="85">
        <v>0.02306712962962963</v>
      </c>
      <c r="J33" s="86">
        <v>0.02459490740740741</v>
      </c>
      <c r="K33" s="87">
        <v>46705.0</v>
      </c>
      <c r="L33" s="87"/>
      <c r="M33" s="87">
        <v>12.0</v>
      </c>
      <c r="N33" s="87">
        <v>17.0</v>
      </c>
      <c r="O33" s="87">
        <v>1415.0</v>
      </c>
      <c r="P33" s="87">
        <v>98481.0</v>
      </c>
      <c r="Q33" s="87">
        <v>348690.0</v>
      </c>
      <c r="R33" s="88">
        <v>1.0</v>
      </c>
      <c r="S33" s="88">
        <v>8.0</v>
      </c>
      <c r="T33" s="88">
        <v>2.0</v>
      </c>
      <c r="U33" s="88"/>
      <c r="V33" s="88">
        <v>2.0</v>
      </c>
      <c r="W33" s="88"/>
      <c r="X33" s="88">
        <v>48.0</v>
      </c>
      <c r="Y33" s="88"/>
      <c r="Z33" s="88">
        <v>4.0</v>
      </c>
      <c r="AA33" s="88">
        <v>1.0</v>
      </c>
      <c r="AB33" s="88">
        <v>125129.0</v>
      </c>
      <c r="AC33" s="39">
        <v>2.0</v>
      </c>
      <c r="AD33" s="81">
        <v>25363.0</v>
      </c>
      <c r="AE33" s="81">
        <v>79.0</v>
      </c>
      <c r="AF33" s="81">
        <v>2.0</v>
      </c>
      <c r="AG33" s="81">
        <v>1.0</v>
      </c>
      <c r="AH33" s="81">
        <v>2.0</v>
      </c>
      <c r="AI33" s="81">
        <v>4.0</v>
      </c>
      <c r="AJ33" s="82" t="s">
        <v>107</v>
      </c>
      <c r="AK33" s="81"/>
      <c r="AL33" s="81">
        <v>969.0</v>
      </c>
      <c r="AM33" s="44">
        <f t="array" ref="AM33">AVERAGE(K33/20)/86400</f>
        <v>0.02702835648</v>
      </c>
    </row>
    <row r="34" ht="17.25" customHeight="1">
      <c r="A34" s="83">
        <v>44723.76334955058</v>
      </c>
      <c r="B34" s="84">
        <v>0.015613425925925926</v>
      </c>
      <c r="C34" s="85">
        <v>1.6203703703703703E-4</v>
      </c>
      <c r="D34" s="84">
        <v>0.002766203703703704</v>
      </c>
      <c r="E34" s="84">
        <v>0.0036805555555555554</v>
      </c>
      <c r="F34" s="84">
        <v>0.0044907407407407405</v>
      </c>
      <c r="G34" s="84">
        <v>0.008287037037037037</v>
      </c>
      <c r="H34" s="84">
        <v>0.010335648148148148</v>
      </c>
      <c r="I34" s="85">
        <v>0.014027777777777778</v>
      </c>
      <c r="J34" s="86">
        <v>0.014409722222222223</v>
      </c>
      <c r="K34" s="87">
        <v>26982.0</v>
      </c>
      <c r="L34" s="87">
        <v>108.0</v>
      </c>
      <c r="M34" s="87">
        <v>9.0</v>
      </c>
      <c r="N34" s="87">
        <v>14.0</v>
      </c>
      <c r="O34" s="87">
        <v>1340.0</v>
      </c>
      <c r="P34" s="87">
        <v>113509.0</v>
      </c>
      <c r="Q34" s="87">
        <v>28700.0</v>
      </c>
      <c r="R34" s="88">
        <v>3.0</v>
      </c>
      <c r="S34" s="88">
        <v>3.0</v>
      </c>
      <c r="T34" s="88"/>
      <c r="U34" s="88">
        <v>1.0</v>
      </c>
      <c r="V34" s="88">
        <v>19.0</v>
      </c>
      <c r="W34" s="88">
        <v>8.0</v>
      </c>
      <c r="X34" s="88"/>
      <c r="Y34" s="88"/>
      <c r="Z34" s="88"/>
      <c r="AA34" s="88"/>
      <c r="AB34" s="88">
        <v>2906.0</v>
      </c>
      <c r="AC34" s="39"/>
      <c r="AD34" s="81">
        <v>26981.0</v>
      </c>
      <c r="AE34" s="81"/>
      <c r="AF34" s="81"/>
      <c r="AG34" s="81"/>
      <c r="AH34" s="81">
        <v>1.0</v>
      </c>
      <c r="AI34" s="81">
        <v>6.0</v>
      </c>
      <c r="AJ34" s="82" t="s">
        <v>108</v>
      </c>
      <c r="AK34" s="81" t="s">
        <v>78</v>
      </c>
      <c r="AL34" s="81">
        <v>968.0</v>
      </c>
      <c r="AM34" s="44">
        <f t="array" ref="AM34">AVERAGE(K34/20)/86400</f>
        <v>0.01561458333</v>
      </c>
    </row>
    <row r="35" ht="17.25" customHeight="1">
      <c r="A35" s="83">
        <v>44723.746275026286</v>
      </c>
      <c r="B35" s="84">
        <v>0.025706018518518517</v>
      </c>
      <c r="C35" s="85">
        <v>1.7361111111111112E-4</v>
      </c>
      <c r="D35" s="84">
        <v>0.002384259259259259</v>
      </c>
      <c r="E35" s="84">
        <v>0.005393518518518519</v>
      </c>
      <c r="F35" s="84"/>
      <c r="G35" s="84">
        <v>0.007696759259259259</v>
      </c>
      <c r="H35" s="84">
        <v>0.010115740740740741</v>
      </c>
      <c r="I35" s="85">
        <v>0.014537037037037038</v>
      </c>
      <c r="J35" s="86">
        <v>0.016354166666666666</v>
      </c>
      <c r="K35" s="87">
        <v>44427.0</v>
      </c>
      <c r="L35" s="87">
        <v>85.0</v>
      </c>
      <c r="M35" s="87">
        <v>7.0</v>
      </c>
      <c r="N35" s="87">
        <v>15.0</v>
      </c>
      <c r="O35" s="87">
        <v>1480.0</v>
      </c>
      <c r="P35" s="87">
        <v>123892.0</v>
      </c>
      <c r="Q35" s="87">
        <v>209819.0</v>
      </c>
      <c r="R35" s="88">
        <v>1.0</v>
      </c>
      <c r="S35" s="88">
        <v>14.0</v>
      </c>
      <c r="T35" s="88">
        <v>2.0</v>
      </c>
      <c r="U35" s="88"/>
      <c r="V35" s="88"/>
      <c r="W35" s="88"/>
      <c r="X35" s="88"/>
      <c r="Y35" s="88"/>
      <c r="Z35" s="88">
        <v>11.0</v>
      </c>
      <c r="AA35" s="88">
        <v>1.0</v>
      </c>
      <c r="AB35" s="88">
        <v>252712.0</v>
      </c>
      <c r="AC35" s="39">
        <v>2.0</v>
      </c>
      <c r="AD35" s="81">
        <v>10990.0</v>
      </c>
      <c r="AE35" s="81"/>
      <c r="AF35" s="81"/>
      <c r="AG35" s="81"/>
      <c r="AH35" s="81">
        <v>2.0</v>
      </c>
      <c r="AI35" s="81">
        <v>4.0</v>
      </c>
      <c r="AJ35" s="82" t="s">
        <v>109</v>
      </c>
      <c r="AK35" s="81" t="s">
        <v>78</v>
      </c>
      <c r="AL35" s="81">
        <v>967.0</v>
      </c>
      <c r="AM35" s="44">
        <f t="array" ref="AM35">AVERAGE(K35/20)/86400</f>
        <v>0.02571006944</v>
      </c>
    </row>
    <row r="36" ht="17.25" customHeight="1">
      <c r="A36" s="83">
        <v>44723.711958695996</v>
      </c>
      <c r="B36" s="84">
        <v>0.01394675925925926</v>
      </c>
      <c r="C36" s="85">
        <v>1.6203703703703703E-4</v>
      </c>
      <c r="D36" s="84">
        <v>0.0030324074074074073</v>
      </c>
      <c r="E36" s="84">
        <v>0.004710648148148148</v>
      </c>
      <c r="F36" s="84">
        <v>0.006111111111111111</v>
      </c>
      <c r="G36" s="84">
        <v>0.009143518518518518</v>
      </c>
      <c r="H36" s="84">
        <v>0.010335648148148148</v>
      </c>
      <c r="I36" s="85">
        <v>0.013252314814814814</v>
      </c>
      <c r="J36" s="86">
        <v>0.013344907407407408</v>
      </c>
      <c r="K36" s="87">
        <v>24101.0</v>
      </c>
      <c r="L36" s="87">
        <v>304.0</v>
      </c>
      <c r="M36" s="87">
        <v>7.0</v>
      </c>
      <c r="N36" s="87">
        <v>26.0</v>
      </c>
      <c r="O36" s="87">
        <v>1163.0</v>
      </c>
      <c r="P36" s="87">
        <v>63976.0</v>
      </c>
      <c r="Q36" s="87">
        <v>5749.0</v>
      </c>
      <c r="R36" s="88">
        <v>1.0</v>
      </c>
      <c r="S36" s="88">
        <v>27.0</v>
      </c>
      <c r="T36" s="88"/>
      <c r="U36" s="88"/>
      <c r="V36" s="88">
        <v>6.0</v>
      </c>
      <c r="W36" s="88"/>
      <c r="X36" s="88"/>
      <c r="Y36" s="88">
        <v>2.0</v>
      </c>
      <c r="Z36" s="88"/>
      <c r="AA36" s="88"/>
      <c r="AB36" s="88">
        <v>15745.0</v>
      </c>
      <c r="AC36" s="39"/>
      <c r="AD36" s="81">
        <v>24100.0</v>
      </c>
      <c r="AE36" s="81">
        <v>1.0</v>
      </c>
      <c r="AF36" s="81"/>
      <c r="AG36" s="81"/>
      <c r="AH36" s="81"/>
      <c r="AI36" s="81">
        <v>1.0</v>
      </c>
      <c r="AJ36" s="82" t="s">
        <v>110</v>
      </c>
      <c r="AK36" s="81" t="s">
        <v>78</v>
      </c>
      <c r="AL36" s="81">
        <v>966.0</v>
      </c>
      <c r="AM36" s="44">
        <f t="array" ref="AM36">AVERAGE(K36/20)/86400</f>
        <v>0.01394733796</v>
      </c>
    </row>
    <row r="37" ht="17.25" customHeight="1">
      <c r="A37" s="83">
        <v>44723.69529880532</v>
      </c>
      <c r="B37" s="84">
        <v>0.016134259259259258</v>
      </c>
      <c r="C37" s="85">
        <v>6.828703703703704E-4</v>
      </c>
      <c r="D37" s="84">
        <v>0.0010648148148148149</v>
      </c>
      <c r="E37" s="84">
        <v>0.0038194444444444443</v>
      </c>
      <c r="F37" s="84">
        <v>0.005497685185185185</v>
      </c>
      <c r="G37" s="84">
        <v>0.009768518518518518</v>
      </c>
      <c r="H37" s="84">
        <v>0.011527777777777777</v>
      </c>
      <c r="I37" s="85">
        <v>0.01443287037037037</v>
      </c>
      <c r="J37" s="86">
        <v>0.01505787037037037</v>
      </c>
      <c r="K37" s="87">
        <v>27564.0</v>
      </c>
      <c r="L37" s="87">
        <v>138.0</v>
      </c>
      <c r="M37" s="87">
        <v>8.0</v>
      </c>
      <c r="N37" s="87">
        <v>14.0</v>
      </c>
      <c r="O37" s="87">
        <v>1332.0</v>
      </c>
      <c r="P37" s="87">
        <v>103419.0</v>
      </c>
      <c r="Q37" s="87">
        <v>32357.0</v>
      </c>
      <c r="R37" s="88">
        <v>1.0</v>
      </c>
      <c r="S37" s="88">
        <v>5.0</v>
      </c>
      <c r="T37" s="88"/>
      <c r="U37" s="88"/>
      <c r="V37" s="88">
        <v>2.0</v>
      </c>
      <c r="W37" s="88"/>
      <c r="X37" s="88">
        <v>12.0</v>
      </c>
      <c r="Y37" s="88">
        <v>1.0</v>
      </c>
      <c r="Z37" s="88"/>
      <c r="AA37" s="88"/>
      <c r="AB37" s="88">
        <v>9309.0</v>
      </c>
      <c r="AC37" s="39"/>
      <c r="AD37" s="81">
        <v>27563.0</v>
      </c>
      <c r="AE37" s="81">
        <v>3.0</v>
      </c>
      <c r="AF37" s="81"/>
      <c r="AG37" s="81"/>
      <c r="AH37" s="81"/>
      <c r="AI37" s="81">
        <v>7.0</v>
      </c>
      <c r="AJ37" s="82" t="s">
        <v>111</v>
      </c>
      <c r="AK37" s="81"/>
      <c r="AL37" s="81">
        <v>965.0</v>
      </c>
      <c r="AM37" s="44">
        <f t="array" ref="AM37">AVERAGE(K37/20)/86400</f>
        <v>0.01595138889</v>
      </c>
    </row>
    <row r="38" ht="17.25" customHeight="1">
      <c r="A38" s="83">
        <v>44723.678093059985</v>
      </c>
      <c r="B38" s="84">
        <v>0.015324074074074073</v>
      </c>
      <c r="C38" s="85">
        <v>8.912037037037037E-4</v>
      </c>
      <c r="D38" s="84">
        <v>0.0011111111111111111</v>
      </c>
      <c r="E38" s="84">
        <v>0.003287037037037037</v>
      </c>
      <c r="F38" s="84">
        <v>0.004548611111111111</v>
      </c>
      <c r="G38" s="84">
        <v>0.007430555555555556</v>
      </c>
      <c r="H38" s="84">
        <v>0.008935185185185185</v>
      </c>
      <c r="I38" s="85">
        <v>0.011168981481481481</v>
      </c>
      <c r="J38" s="86">
        <v>0.011655092592592592</v>
      </c>
      <c r="K38" s="87">
        <v>24763.0</v>
      </c>
      <c r="L38" s="87">
        <v>120.0</v>
      </c>
      <c r="M38" s="87">
        <v>8.0</v>
      </c>
      <c r="N38" s="87">
        <v>13.0</v>
      </c>
      <c r="O38" s="87">
        <v>796.0</v>
      </c>
      <c r="P38" s="87">
        <v>77029.0</v>
      </c>
      <c r="Q38" s="87">
        <v>12600.0</v>
      </c>
      <c r="R38" s="88">
        <v>1.0</v>
      </c>
      <c r="S38" s="88">
        <v>46.0</v>
      </c>
      <c r="T38" s="88"/>
      <c r="U38" s="88"/>
      <c r="V38" s="88"/>
      <c r="W38" s="88"/>
      <c r="X38" s="88">
        <v>6.0</v>
      </c>
      <c r="Y38" s="88">
        <v>1.0</v>
      </c>
      <c r="Z38" s="88"/>
      <c r="AA38" s="88"/>
      <c r="AB38" s="88">
        <v>21846.0</v>
      </c>
      <c r="AC38" s="39"/>
      <c r="AD38" s="81">
        <v>24762.0</v>
      </c>
      <c r="AE38" s="81"/>
      <c r="AF38" s="81">
        <v>5.0</v>
      </c>
      <c r="AG38" s="81"/>
      <c r="AH38" s="81">
        <v>1.0</v>
      </c>
      <c r="AI38" s="81">
        <v>2.0</v>
      </c>
      <c r="AJ38" s="82" t="s">
        <v>112</v>
      </c>
      <c r="AK38" s="81"/>
      <c r="AL38" s="81">
        <v>964.0</v>
      </c>
      <c r="AM38" s="44">
        <f t="array" ref="AM38">AVERAGE(K38/20)/86400</f>
        <v>0.01433043981</v>
      </c>
    </row>
    <row r="39" ht="17.25" customHeight="1">
      <c r="A39" s="83">
        <v>44723.66255841477</v>
      </c>
      <c r="B39" s="84">
        <v>0.01884259259259259</v>
      </c>
      <c r="C39" s="85">
        <v>1.1574074074074075E-4</v>
      </c>
      <c r="D39" s="84">
        <v>0.001388888888888889</v>
      </c>
      <c r="E39" s="84">
        <v>0.0034953703703703705</v>
      </c>
      <c r="F39" s="84">
        <v>0.0070023148148148145</v>
      </c>
      <c r="G39" s="84">
        <v>0.012129629629629629</v>
      </c>
      <c r="H39" s="84">
        <v>0.012685185185185185</v>
      </c>
      <c r="I39" s="85">
        <v>0.01695601851851852</v>
      </c>
      <c r="J39" s="86">
        <v>0.017418981481481483</v>
      </c>
      <c r="K39" s="87">
        <v>32569.0</v>
      </c>
      <c r="L39" s="87">
        <v>113.0</v>
      </c>
      <c r="M39" s="87">
        <v>8.0</v>
      </c>
      <c r="N39" s="87">
        <v>14.0</v>
      </c>
      <c r="O39" s="87">
        <v>1794.0</v>
      </c>
      <c r="P39" s="87">
        <v>109242.0</v>
      </c>
      <c r="Q39" s="87">
        <v>42531.0</v>
      </c>
      <c r="R39" s="88">
        <v>1.0</v>
      </c>
      <c r="S39" s="88">
        <v>14.0</v>
      </c>
      <c r="T39" s="88"/>
      <c r="U39" s="88">
        <v>1.0</v>
      </c>
      <c r="V39" s="88">
        <v>2.0</v>
      </c>
      <c r="W39" s="88">
        <v>2.0</v>
      </c>
      <c r="X39" s="88"/>
      <c r="Y39" s="88">
        <v>1.0</v>
      </c>
      <c r="Z39" s="88"/>
      <c r="AA39" s="88"/>
      <c r="AB39" s="88">
        <v>9241.0</v>
      </c>
      <c r="AC39" s="39"/>
      <c r="AD39" s="81">
        <v>32568.0</v>
      </c>
      <c r="AE39" s="81"/>
      <c r="AF39" s="81"/>
      <c r="AG39" s="81"/>
      <c r="AH39" s="81">
        <v>1.0</v>
      </c>
      <c r="AI39" s="81">
        <v>6.0</v>
      </c>
      <c r="AJ39" s="82" t="s">
        <v>113</v>
      </c>
      <c r="AK39" s="81" t="s">
        <v>78</v>
      </c>
      <c r="AL39" s="81">
        <v>963.0</v>
      </c>
      <c r="AM39" s="44">
        <f t="array" ref="AM39">AVERAGE(K39/20)/86400</f>
        <v>0.01884780093</v>
      </c>
    </row>
    <row r="40" ht="17.25" customHeight="1">
      <c r="A40" s="83">
        <v>44723.641413068035</v>
      </c>
      <c r="B40" s="84">
        <v>0.033171296296296296</v>
      </c>
      <c r="C40" s="85">
        <v>9.606481481481482E-4</v>
      </c>
      <c r="D40" s="84">
        <v>0.002337962962962963</v>
      </c>
      <c r="E40" s="84">
        <v>0.0031134259259259257</v>
      </c>
      <c r="F40" s="84">
        <v>0.003703703703703704</v>
      </c>
      <c r="G40" s="84">
        <v>0.0061574074074074074</v>
      </c>
      <c r="H40" s="84">
        <v>0.008784722222222222</v>
      </c>
      <c r="I40" s="85">
        <v>0.0128125</v>
      </c>
      <c r="J40" s="86">
        <v>0.0303125</v>
      </c>
      <c r="K40" s="87">
        <v>55708.0</v>
      </c>
      <c r="L40" s="87">
        <v>169.0</v>
      </c>
      <c r="M40" s="87">
        <v>9.0</v>
      </c>
      <c r="N40" s="87">
        <v>14.0</v>
      </c>
      <c r="O40" s="87">
        <v>2308.0</v>
      </c>
      <c r="P40" s="87">
        <v>270058.0</v>
      </c>
      <c r="Q40" s="87">
        <v>44734.0</v>
      </c>
      <c r="R40" s="88">
        <v>1.0</v>
      </c>
      <c r="S40" s="88">
        <v>1.0</v>
      </c>
      <c r="T40" s="88"/>
      <c r="U40" s="88">
        <v>1.0</v>
      </c>
      <c r="V40" s="88">
        <v>6.0</v>
      </c>
      <c r="W40" s="88">
        <v>6.0</v>
      </c>
      <c r="X40" s="88">
        <v>5.0</v>
      </c>
      <c r="Y40" s="88"/>
      <c r="Z40" s="88"/>
      <c r="AA40" s="88"/>
      <c r="AB40" s="88">
        <v>94394.0</v>
      </c>
      <c r="AC40" s="39">
        <v>2.0</v>
      </c>
      <c r="AD40" s="81">
        <v>16165.0</v>
      </c>
      <c r="AE40" s="81"/>
      <c r="AF40" s="81">
        <v>2.0</v>
      </c>
      <c r="AG40" s="81"/>
      <c r="AH40" s="81">
        <v>1.0</v>
      </c>
      <c r="AI40" s="81">
        <v>5.0</v>
      </c>
      <c r="AJ40" s="82" t="s">
        <v>114</v>
      </c>
      <c r="AK40" s="81"/>
      <c r="AL40" s="81">
        <v>962.0</v>
      </c>
      <c r="AM40" s="44">
        <f t="array" ref="AM40">AVERAGE(K40/20)/86400</f>
        <v>0.03223842593</v>
      </c>
    </row>
    <row r="41" ht="17.25" customHeight="1">
      <c r="A41" s="83">
        <v>44723.608088582434</v>
      </c>
      <c r="B41" s="84">
        <v>0.01888888888888889</v>
      </c>
      <c r="C41" s="85">
        <v>2.199074074074074E-4</v>
      </c>
      <c r="D41" s="84">
        <v>0.002685185185185185</v>
      </c>
      <c r="E41" s="84">
        <v>0.004884259259259259</v>
      </c>
      <c r="F41" s="84">
        <v>0.0065625</v>
      </c>
      <c r="G41" s="84">
        <v>0.009097222222222222</v>
      </c>
      <c r="H41" s="84">
        <v>0.01037037037037037</v>
      </c>
      <c r="I41" s="85">
        <v>0.01318287037037037</v>
      </c>
      <c r="J41" s="86">
        <v>0.017418981481481483</v>
      </c>
      <c r="K41" s="87">
        <v>32121.0</v>
      </c>
      <c r="L41" s="87">
        <v>110.0</v>
      </c>
      <c r="M41" s="87">
        <v>10.0</v>
      </c>
      <c r="N41" s="87">
        <v>16.0</v>
      </c>
      <c r="O41" s="87">
        <v>1697.0</v>
      </c>
      <c r="P41" s="87">
        <v>137162.0</v>
      </c>
      <c r="Q41" s="87">
        <v>14553.0</v>
      </c>
      <c r="R41" s="88">
        <v>1.0</v>
      </c>
      <c r="S41" s="88">
        <v>8.0</v>
      </c>
      <c r="T41" s="88"/>
      <c r="U41" s="88">
        <v>1.0</v>
      </c>
      <c r="V41" s="88">
        <v>8.0</v>
      </c>
      <c r="W41" s="88">
        <v>10.0</v>
      </c>
      <c r="X41" s="88"/>
      <c r="Y41" s="88"/>
      <c r="Z41" s="88"/>
      <c r="AA41" s="88"/>
      <c r="AB41" s="88">
        <v>4377.0</v>
      </c>
      <c r="AC41" s="39">
        <v>2.0</v>
      </c>
      <c r="AD41" s="81">
        <v>2969.0</v>
      </c>
      <c r="AE41" s="81"/>
      <c r="AF41" s="81"/>
      <c r="AG41" s="81"/>
      <c r="AH41" s="81">
        <v>1.0</v>
      </c>
      <c r="AI41" s="81">
        <v>29.0</v>
      </c>
      <c r="AJ41" s="82" t="s">
        <v>115</v>
      </c>
      <c r="AK41" s="81"/>
      <c r="AL41" s="81">
        <v>961.0</v>
      </c>
      <c r="AM41" s="44">
        <f t="array" ref="AM41">AVERAGE(K41/20)/86400</f>
        <v>0.01858854167</v>
      </c>
    </row>
    <row r="42" ht="17.25" customHeight="1">
      <c r="A42" s="75">
        <v>44723.02237087609</v>
      </c>
      <c r="B42" s="76">
        <v>0.028090277777777777</v>
      </c>
      <c r="C42" s="77">
        <v>2.546296296296296E-4</v>
      </c>
      <c r="D42" s="76">
        <v>0.0028472222222222223</v>
      </c>
      <c r="E42" s="76">
        <v>0.0036805555555555554</v>
      </c>
      <c r="F42" s="76">
        <v>0.005856481481481482</v>
      </c>
      <c r="G42" s="76">
        <v>0.022395833333333334</v>
      </c>
      <c r="H42" s="76">
        <v>0.02386574074074074</v>
      </c>
      <c r="I42" s="77">
        <v>0.02568287037037037</v>
      </c>
      <c r="J42" s="78">
        <v>0.026400462962962962</v>
      </c>
      <c r="K42" s="79">
        <v>48548.0</v>
      </c>
      <c r="L42" s="79">
        <v>142.0</v>
      </c>
      <c r="M42" s="79">
        <v>6.0</v>
      </c>
      <c r="N42" s="79">
        <v>11.0</v>
      </c>
      <c r="O42" s="79">
        <v>2435.0</v>
      </c>
      <c r="P42" s="79">
        <v>193893.0</v>
      </c>
      <c r="Q42" s="79">
        <v>41163.0</v>
      </c>
      <c r="R42" s="80">
        <v>1.0</v>
      </c>
      <c r="S42" s="80">
        <v>10.0</v>
      </c>
      <c r="T42" s="80"/>
      <c r="U42" s="80">
        <v>1.0</v>
      </c>
      <c r="V42" s="80">
        <v>8.0</v>
      </c>
      <c r="W42" s="80">
        <v>11.0</v>
      </c>
      <c r="X42" s="80"/>
      <c r="Y42" s="80"/>
      <c r="Z42" s="80"/>
      <c r="AA42" s="80"/>
      <c r="AB42" s="80">
        <v>11732.0</v>
      </c>
      <c r="AC42" s="39">
        <v>4.0</v>
      </c>
      <c r="AD42" s="81">
        <v>23125.0</v>
      </c>
      <c r="AE42" s="81"/>
      <c r="AF42" s="81"/>
      <c r="AG42" s="81"/>
      <c r="AH42" s="81">
        <v>1.0</v>
      </c>
      <c r="AI42" s="81">
        <v>2.0</v>
      </c>
      <c r="AJ42" s="82" t="s">
        <v>116</v>
      </c>
      <c r="AK42" s="81" t="s">
        <v>78</v>
      </c>
      <c r="AL42" s="81">
        <v>960.0</v>
      </c>
      <c r="AM42" s="44">
        <f t="array" ref="AM42">AVERAGE(K42/20)/86400</f>
        <v>0.02809490741</v>
      </c>
    </row>
    <row r="43" ht="17.25" customHeight="1">
      <c r="A43" s="75">
        <v>44722.986542688785</v>
      </c>
      <c r="B43" s="76">
        <v>0.015960648148148147</v>
      </c>
      <c r="C43" s="77">
        <v>0.0015277777777777779</v>
      </c>
      <c r="D43" s="76">
        <v>0.006516203703703704</v>
      </c>
      <c r="E43" s="76">
        <v>0.005810185185185186</v>
      </c>
      <c r="F43" s="76">
        <v>0.0061805555555555555</v>
      </c>
      <c r="G43" s="76">
        <v>0.010590277777777778</v>
      </c>
      <c r="H43" s="76">
        <v>0.011863425925925927</v>
      </c>
      <c r="I43" s="77">
        <v>0.014004629629629629</v>
      </c>
      <c r="J43" s="78">
        <v>0.014710648148148148</v>
      </c>
      <c r="K43" s="79">
        <v>27599.0</v>
      </c>
      <c r="L43" s="79">
        <v>288.0</v>
      </c>
      <c r="M43" s="79">
        <v>6.0</v>
      </c>
      <c r="N43" s="79">
        <v>16.0</v>
      </c>
      <c r="O43" s="79">
        <v>1307.0</v>
      </c>
      <c r="P43" s="79">
        <v>96138.0</v>
      </c>
      <c r="Q43" s="79">
        <v>3022.0</v>
      </c>
      <c r="R43" s="80">
        <v>1.0</v>
      </c>
      <c r="S43" s="80">
        <v>15.0</v>
      </c>
      <c r="T43" s="80"/>
      <c r="U43" s="80">
        <v>1.0</v>
      </c>
      <c r="V43" s="80">
        <v>6.0</v>
      </c>
      <c r="W43" s="80">
        <v>6.0</v>
      </c>
      <c r="X43" s="80"/>
      <c r="Y43" s="80"/>
      <c r="Z43" s="80"/>
      <c r="AA43" s="80"/>
      <c r="AB43" s="80">
        <v>7779.0</v>
      </c>
      <c r="AC43" s="39"/>
      <c r="AD43" s="81">
        <v>27598.0</v>
      </c>
      <c r="AE43" s="81"/>
      <c r="AF43" s="81"/>
      <c r="AG43" s="81"/>
      <c r="AH43" s="81">
        <v>1.0</v>
      </c>
      <c r="AI43" s="81">
        <v>3.0</v>
      </c>
      <c r="AJ43" s="82" t="s">
        <v>117</v>
      </c>
      <c r="AK43" s="81" t="s">
        <v>78</v>
      </c>
      <c r="AL43" s="81">
        <v>959.0</v>
      </c>
      <c r="AM43" s="44">
        <f t="array" ref="AM43">AVERAGE(K43/20)/86400</f>
        <v>0.01597164352</v>
      </c>
    </row>
    <row r="44" ht="17.25" customHeight="1">
      <c r="A44" s="75">
        <v>44722.96833649376</v>
      </c>
      <c r="B44" s="76">
        <v>0.015092592592592593</v>
      </c>
      <c r="C44" s="77">
        <v>2.314814814814815E-4</v>
      </c>
      <c r="D44" s="76">
        <v>0.0033680555555555556</v>
      </c>
      <c r="E44" s="76">
        <v>0.005983796296296296</v>
      </c>
      <c r="F44" s="76">
        <v>0.0075</v>
      </c>
      <c r="G44" s="76">
        <v>0.009895833333333333</v>
      </c>
      <c r="H44" s="76">
        <v>0.011620370370370371</v>
      </c>
      <c r="I44" s="77">
        <v>0.013530092592592592</v>
      </c>
      <c r="J44" s="78">
        <v>0.013900462962962963</v>
      </c>
      <c r="K44" s="79">
        <v>26081.0</v>
      </c>
      <c r="L44" s="79">
        <v>109.0</v>
      </c>
      <c r="M44" s="79">
        <v>8.0</v>
      </c>
      <c r="N44" s="79">
        <v>22.0</v>
      </c>
      <c r="O44" s="79">
        <v>1344.0</v>
      </c>
      <c r="P44" s="79">
        <v>99306.0</v>
      </c>
      <c r="Q44" s="79"/>
      <c r="R44" s="80">
        <v>1.0</v>
      </c>
      <c r="S44" s="80">
        <v>12.0</v>
      </c>
      <c r="T44" s="80"/>
      <c r="U44" s="80">
        <v>1.0</v>
      </c>
      <c r="V44" s="80">
        <v>9.0</v>
      </c>
      <c r="W44" s="80">
        <v>9.0</v>
      </c>
      <c r="X44" s="80"/>
      <c r="Y44" s="80"/>
      <c r="Z44" s="80"/>
      <c r="AA44" s="80"/>
      <c r="AB44" s="80">
        <v>2300.0</v>
      </c>
      <c r="AC44" s="39"/>
      <c r="AD44" s="81">
        <v>26080.0</v>
      </c>
      <c r="AE44" s="81"/>
      <c r="AF44" s="81"/>
      <c r="AG44" s="81"/>
      <c r="AH44" s="81">
        <v>1.0</v>
      </c>
      <c r="AI44" s="81">
        <v>1.0</v>
      </c>
      <c r="AJ44" s="82" t="s">
        <v>118</v>
      </c>
      <c r="AK44" s="81" t="s">
        <v>78</v>
      </c>
      <c r="AL44" s="81">
        <v>958.0</v>
      </c>
      <c r="AM44" s="44">
        <f t="array" ref="AM44">AVERAGE(K44/20)/86400</f>
        <v>0.0150931713</v>
      </c>
    </row>
    <row r="45" ht="17.25" customHeight="1">
      <c r="A45" s="75">
        <v>44722.95069170379</v>
      </c>
      <c r="B45" s="76">
        <v>0.023460648148148147</v>
      </c>
      <c r="C45" s="77">
        <v>8.101851851851852E-5</v>
      </c>
      <c r="D45" s="76"/>
      <c r="E45" s="76">
        <v>0.006666666666666667</v>
      </c>
      <c r="F45" s="76">
        <v>0.00712962962962963</v>
      </c>
      <c r="G45" s="76">
        <v>0.00883101851851852</v>
      </c>
      <c r="H45" s="76">
        <v>0.009942129629629629</v>
      </c>
      <c r="I45" s="77">
        <v>0.014537037037037038</v>
      </c>
      <c r="J45" s="78">
        <v>0.022349537037037036</v>
      </c>
      <c r="K45" s="79">
        <v>40545.0</v>
      </c>
      <c r="L45" s="79">
        <v>172.0</v>
      </c>
      <c r="M45" s="79">
        <v>9.0</v>
      </c>
      <c r="N45" s="79">
        <v>21.0</v>
      </c>
      <c r="O45" s="79">
        <v>2438.0</v>
      </c>
      <c r="P45" s="79">
        <v>114547.0</v>
      </c>
      <c r="Q45" s="79">
        <v>74108.0</v>
      </c>
      <c r="R45" s="80">
        <v>1.0</v>
      </c>
      <c r="S45" s="80">
        <v>13.0</v>
      </c>
      <c r="T45" s="80">
        <v>1.0</v>
      </c>
      <c r="U45" s="80"/>
      <c r="V45" s="80">
        <v>7.0</v>
      </c>
      <c r="W45" s="80">
        <v>1.0</v>
      </c>
      <c r="X45" s="80">
        <v>9.0</v>
      </c>
      <c r="Y45" s="80">
        <v>1.0</v>
      </c>
      <c r="Z45" s="80"/>
      <c r="AA45" s="80"/>
      <c r="AB45" s="80">
        <v>60868.0</v>
      </c>
      <c r="AC45" s="39"/>
      <c r="AD45" s="81">
        <v>40544.0</v>
      </c>
      <c r="AE45" s="81"/>
      <c r="AF45" s="81">
        <v>1.0</v>
      </c>
      <c r="AG45" s="81"/>
      <c r="AH45" s="81">
        <v>1.0</v>
      </c>
      <c r="AI45" s="81">
        <v>4.0</v>
      </c>
      <c r="AJ45" s="82" t="s">
        <v>119</v>
      </c>
      <c r="AK45" s="81" t="s">
        <v>78</v>
      </c>
      <c r="AL45" s="81">
        <v>957.0</v>
      </c>
      <c r="AM45" s="44">
        <f t="array" ref="AM45">AVERAGE(K45/20)/86400</f>
        <v>0.02346354167</v>
      </c>
    </row>
    <row r="46" ht="17.25" customHeight="1">
      <c r="A46" s="75">
        <v>44722.925139697116</v>
      </c>
      <c r="B46" s="76">
        <v>0.014722222222222222</v>
      </c>
      <c r="C46" s="77">
        <v>1.0416666666666667E-4</v>
      </c>
      <c r="D46" s="76">
        <v>0.0012037037037037038</v>
      </c>
      <c r="E46" s="76">
        <v>0.002939814814814815</v>
      </c>
      <c r="F46" s="76">
        <v>0.007847222222222222</v>
      </c>
      <c r="G46" s="76">
        <v>0.0039004629629629628</v>
      </c>
      <c r="H46" s="76">
        <v>0.00974537037037037</v>
      </c>
      <c r="I46" s="77">
        <v>0.010983796296296297</v>
      </c>
      <c r="J46" s="78">
        <v>0.012534722222222221</v>
      </c>
      <c r="K46" s="79">
        <v>25451.0</v>
      </c>
      <c r="L46" s="79">
        <v>88.0</v>
      </c>
      <c r="M46" s="79">
        <v>6.0</v>
      </c>
      <c r="N46" s="79">
        <v>16.0</v>
      </c>
      <c r="O46" s="79">
        <v>972.0</v>
      </c>
      <c r="P46" s="79">
        <v>91970.0</v>
      </c>
      <c r="Q46" s="79">
        <v>12424.0</v>
      </c>
      <c r="R46" s="80">
        <v>2.0</v>
      </c>
      <c r="S46" s="80">
        <v>36.0</v>
      </c>
      <c r="T46" s="80"/>
      <c r="U46" s="80"/>
      <c r="V46" s="80"/>
      <c r="W46" s="80"/>
      <c r="X46" s="80"/>
      <c r="Y46" s="80"/>
      <c r="Z46" s="80"/>
      <c r="AA46" s="80">
        <v>1.0</v>
      </c>
      <c r="AB46" s="80">
        <v>10764.0</v>
      </c>
      <c r="AC46" s="39"/>
      <c r="AD46" s="81">
        <v>25450.0</v>
      </c>
      <c r="AE46" s="81"/>
      <c r="AF46" s="81"/>
      <c r="AG46" s="81">
        <v>1.0</v>
      </c>
      <c r="AH46" s="81">
        <v>1.0</v>
      </c>
      <c r="AI46" s="81">
        <v>1.0</v>
      </c>
      <c r="AJ46" s="82" t="s">
        <v>120</v>
      </c>
      <c r="AK46" s="81" t="s">
        <v>78</v>
      </c>
      <c r="AL46" s="81">
        <v>956.0</v>
      </c>
      <c r="AM46" s="44">
        <f t="array" ref="AM46">AVERAGE(K46/20)/86400</f>
        <v>0.01472858796</v>
      </c>
    </row>
    <row r="47" ht="17.25" customHeight="1">
      <c r="A47" s="75">
        <v>44722.908105627976</v>
      </c>
      <c r="B47" s="76">
        <v>0.020856481481481483</v>
      </c>
      <c r="C47" s="77">
        <v>2.0833333333333335E-4</v>
      </c>
      <c r="D47" s="76">
        <v>0.002384259259259259</v>
      </c>
      <c r="E47" s="76">
        <v>0.003912037037037037</v>
      </c>
      <c r="F47" s="76">
        <v>0.007997685185185186</v>
      </c>
      <c r="G47" s="76">
        <v>0.011516203703703704</v>
      </c>
      <c r="H47" s="76">
        <v>0.0165625</v>
      </c>
      <c r="I47" s="77">
        <v>0.018773148148148146</v>
      </c>
      <c r="J47" s="78">
        <v>0.01912037037037037</v>
      </c>
      <c r="K47" s="79">
        <v>36041.0</v>
      </c>
      <c r="L47" s="79">
        <v>144.0</v>
      </c>
      <c r="M47" s="79">
        <v>11.0</v>
      </c>
      <c r="N47" s="79">
        <v>15.0</v>
      </c>
      <c r="O47" s="79">
        <v>1585.0</v>
      </c>
      <c r="P47" s="79">
        <v>134116.0</v>
      </c>
      <c r="Q47" s="79">
        <v>15626.0</v>
      </c>
      <c r="R47" s="80">
        <v>1.0</v>
      </c>
      <c r="S47" s="80">
        <v>37.0</v>
      </c>
      <c r="T47" s="80"/>
      <c r="U47" s="80">
        <v>1.0</v>
      </c>
      <c r="V47" s="80">
        <v>7.0</v>
      </c>
      <c r="W47" s="80">
        <v>7.0</v>
      </c>
      <c r="X47" s="80"/>
      <c r="Y47" s="80"/>
      <c r="Z47" s="80"/>
      <c r="AA47" s="80"/>
      <c r="AB47" s="80">
        <v>13486.0</v>
      </c>
      <c r="AC47" s="39">
        <v>1.0</v>
      </c>
      <c r="AD47" s="81">
        <v>14376.0</v>
      </c>
      <c r="AE47" s="81"/>
      <c r="AF47" s="81"/>
      <c r="AG47" s="81"/>
      <c r="AH47" s="81">
        <v>1.0</v>
      </c>
      <c r="AI47" s="81">
        <v>2.0</v>
      </c>
      <c r="AJ47" s="82" t="s">
        <v>121</v>
      </c>
      <c r="AK47" s="81" t="s">
        <v>78</v>
      </c>
      <c r="AL47" s="81">
        <v>955.0</v>
      </c>
      <c r="AM47" s="44">
        <f t="array" ref="AM47">AVERAGE(K47/20)/86400</f>
        <v>0.02085706019</v>
      </c>
    </row>
    <row r="48" ht="17.25" customHeight="1">
      <c r="A48" s="75">
        <v>44722.88307366734</v>
      </c>
      <c r="B48" s="76">
        <v>0.020648148148148148</v>
      </c>
      <c r="C48" s="77">
        <v>6.134259259259259E-4</v>
      </c>
      <c r="D48" s="76">
        <v>0.0033680555555555556</v>
      </c>
      <c r="E48" s="76">
        <v>0.00474537037037037</v>
      </c>
      <c r="F48" s="76">
        <v>0.009131944444444444</v>
      </c>
      <c r="G48" s="76">
        <v>0.006215277777777778</v>
      </c>
      <c r="H48" s="76">
        <v>0.01170138888888889</v>
      </c>
      <c r="I48" s="77">
        <v>0.01814814814814815</v>
      </c>
      <c r="J48" s="78">
        <v>0.018935185185185187</v>
      </c>
      <c r="K48" s="79">
        <v>34913.0</v>
      </c>
      <c r="L48" s="79">
        <v>133.0</v>
      </c>
      <c r="M48" s="79">
        <v>9.0</v>
      </c>
      <c r="N48" s="79">
        <v>11.0</v>
      </c>
      <c r="O48" s="79">
        <v>1128.0</v>
      </c>
      <c r="P48" s="79">
        <v>111193.0</v>
      </c>
      <c r="Q48" s="79">
        <v>157488.0</v>
      </c>
      <c r="R48" s="80">
        <v>1.0</v>
      </c>
      <c r="S48" s="80">
        <v>11.0</v>
      </c>
      <c r="T48" s="80"/>
      <c r="U48" s="80"/>
      <c r="V48" s="80"/>
      <c r="W48" s="80"/>
      <c r="X48" s="80"/>
      <c r="Y48" s="80"/>
      <c r="Z48" s="80">
        <v>4.0</v>
      </c>
      <c r="AA48" s="80">
        <v>1.0</v>
      </c>
      <c r="AB48" s="80">
        <v>123037.0</v>
      </c>
      <c r="AC48" s="39"/>
      <c r="AD48" s="81">
        <v>34912.0</v>
      </c>
      <c r="AE48" s="81"/>
      <c r="AF48" s="81">
        <v>1.0</v>
      </c>
      <c r="AG48" s="81">
        <v>1.0</v>
      </c>
      <c r="AH48" s="81">
        <v>1.0</v>
      </c>
      <c r="AI48" s="81">
        <v>8.0</v>
      </c>
      <c r="AJ48" s="82" t="s">
        <v>122</v>
      </c>
      <c r="AK48" s="81"/>
      <c r="AL48" s="81">
        <v>954.0</v>
      </c>
      <c r="AM48" s="44">
        <f t="array" ref="AM48">AVERAGE(K48/20)/86400</f>
        <v>0.02020428241</v>
      </c>
    </row>
    <row r="49" ht="17.25" customHeight="1">
      <c r="A49" s="75">
        <v>44722.861640472765</v>
      </c>
      <c r="B49" s="76">
        <v>0.01633101851851852</v>
      </c>
      <c r="C49" s="77">
        <v>0.001574074074074074</v>
      </c>
      <c r="D49" s="76">
        <v>0.0028587962962962963</v>
      </c>
      <c r="E49" s="76">
        <v>0.0036226851851851854</v>
      </c>
      <c r="F49" s="76">
        <v>0.0076851851851851855</v>
      </c>
      <c r="G49" s="76">
        <v>0.004166666666666667</v>
      </c>
      <c r="H49" s="76">
        <v>0.011412037037037037</v>
      </c>
      <c r="I49" s="77">
        <v>0.013981481481481482</v>
      </c>
      <c r="J49" s="78">
        <v>0.014502314814814815</v>
      </c>
      <c r="K49" s="79">
        <v>27361.0</v>
      </c>
      <c r="L49" s="79">
        <v>105.0</v>
      </c>
      <c r="M49" s="79">
        <v>8.0</v>
      </c>
      <c r="N49" s="79">
        <v>19.0</v>
      </c>
      <c r="O49" s="79">
        <v>1163.0</v>
      </c>
      <c r="P49" s="79">
        <v>68824.0</v>
      </c>
      <c r="Q49" s="79">
        <v>80090.0</v>
      </c>
      <c r="R49" s="80">
        <v>1.0</v>
      </c>
      <c r="S49" s="80">
        <v>14.0</v>
      </c>
      <c r="T49" s="80"/>
      <c r="U49" s="80"/>
      <c r="V49" s="80">
        <v>1.0</v>
      </c>
      <c r="W49" s="80"/>
      <c r="X49" s="80"/>
      <c r="Y49" s="80"/>
      <c r="Z49" s="80">
        <v>4.0</v>
      </c>
      <c r="AA49" s="80">
        <v>1.0</v>
      </c>
      <c r="AB49" s="80">
        <v>114869.0</v>
      </c>
      <c r="AC49" s="39"/>
      <c r="AD49" s="81">
        <v>27360.0</v>
      </c>
      <c r="AE49" s="81"/>
      <c r="AF49" s="81"/>
      <c r="AG49" s="81">
        <v>1.0</v>
      </c>
      <c r="AH49" s="81">
        <v>1.0</v>
      </c>
      <c r="AI49" s="81">
        <v>5.0</v>
      </c>
      <c r="AJ49" s="82" t="s">
        <v>123</v>
      </c>
      <c r="AK49" s="81"/>
      <c r="AL49" s="81">
        <v>953.0</v>
      </c>
      <c r="AM49" s="44">
        <f t="array" ref="AM49">AVERAGE(K49/20)/86400</f>
        <v>0.01583391204</v>
      </c>
    </row>
    <row r="50" ht="17.25" customHeight="1">
      <c r="A50" s="75">
        <v>44722.84440515749</v>
      </c>
      <c r="B50" s="76">
        <v>0.02025462962962963</v>
      </c>
      <c r="C50" s="77">
        <v>0.0015972222222222223</v>
      </c>
      <c r="D50" s="76">
        <v>0.0038888888888888888</v>
      </c>
      <c r="E50" s="76">
        <v>0.004560185185185185</v>
      </c>
      <c r="F50" s="76">
        <v>0.007326388888888889</v>
      </c>
      <c r="G50" s="76">
        <v>0.012037037037037037</v>
      </c>
      <c r="H50" s="76">
        <v>0.013900462962962963</v>
      </c>
      <c r="I50" s="77">
        <v>0.015960648148148147</v>
      </c>
      <c r="J50" s="78">
        <v>0.016134259259259258</v>
      </c>
      <c r="K50" s="79">
        <v>35019.0</v>
      </c>
      <c r="L50" s="79">
        <v>85.0</v>
      </c>
      <c r="M50" s="79">
        <v>9.0</v>
      </c>
      <c r="N50" s="79">
        <v>15.0</v>
      </c>
      <c r="O50" s="79">
        <v>2114.0</v>
      </c>
      <c r="P50" s="79">
        <v>152511.0</v>
      </c>
      <c r="Q50" s="79">
        <v>35857.0</v>
      </c>
      <c r="R50" s="80">
        <v>1.0</v>
      </c>
      <c r="S50" s="80">
        <v>22.0</v>
      </c>
      <c r="T50" s="80"/>
      <c r="U50" s="80">
        <v>1.0</v>
      </c>
      <c r="V50" s="80">
        <v>10.0</v>
      </c>
      <c r="W50" s="80">
        <v>7.0</v>
      </c>
      <c r="X50" s="80"/>
      <c r="Y50" s="80"/>
      <c r="Z50" s="80"/>
      <c r="AA50" s="80"/>
      <c r="AB50" s="80">
        <v>51685.0</v>
      </c>
      <c r="AC50" s="39">
        <v>2.0</v>
      </c>
      <c r="AD50" s="81">
        <v>3961.0</v>
      </c>
      <c r="AE50" s="81"/>
      <c r="AF50" s="81"/>
      <c r="AG50" s="81"/>
      <c r="AH50" s="81">
        <v>1.0</v>
      </c>
      <c r="AI50" s="81"/>
      <c r="AJ50" s="82" t="s">
        <v>124</v>
      </c>
      <c r="AK50" s="81" t="s">
        <v>78</v>
      </c>
      <c r="AL50" s="81">
        <v>952.0</v>
      </c>
      <c r="AM50" s="44">
        <f t="array" ref="AM50">AVERAGE(K50/20)/86400</f>
        <v>0.020265625</v>
      </c>
    </row>
    <row r="51" ht="17.25" customHeight="1">
      <c r="A51" s="75">
        <v>44722.817773793344</v>
      </c>
      <c r="B51" s="76">
        <v>0.02224537037037037</v>
      </c>
      <c r="C51" s="77">
        <v>2.199074074074074E-4</v>
      </c>
      <c r="D51" s="76">
        <v>0.0016898148148148148</v>
      </c>
      <c r="E51" s="76">
        <v>0.0038078703703703703</v>
      </c>
      <c r="F51" s="76">
        <v>0.00443287037037037</v>
      </c>
      <c r="G51" s="76">
        <v>0.007199074074074074</v>
      </c>
      <c r="H51" s="76">
        <v>0.009351851851851853</v>
      </c>
      <c r="I51" s="77">
        <v>0.012592592592592593</v>
      </c>
      <c r="J51" s="78">
        <v>0.01318287037037037</v>
      </c>
      <c r="K51" s="79">
        <v>36676.0</v>
      </c>
      <c r="L51" s="79">
        <v>90.0</v>
      </c>
      <c r="M51" s="79">
        <v>8.0</v>
      </c>
      <c r="N51" s="79">
        <v>19.0</v>
      </c>
      <c r="O51" s="79">
        <v>1536.0</v>
      </c>
      <c r="P51" s="79">
        <v>108782.0</v>
      </c>
      <c r="Q51" s="79">
        <v>128365.0</v>
      </c>
      <c r="R51" s="80">
        <v>2.0</v>
      </c>
      <c r="S51" s="80">
        <v>11.0</v>
      </c>
      <c r="T51" s="80"/>
      <c r="U51" s="80">
        <v>1.0</v>
      </c>
      <c r="V51" s="80">
        <v>16.0</v>
      </c>
      <c r="W51" s="80">
        <v>9.0</v>
      </c>
      <c r="X51" s="80"/>
      <c r="Y51" s="80"/>
      <c r="Z51" s="80">
        <v>4.0</v>
      </c>
      <c r="AA51" s="80"/>
      <c r="AB51" s="80">
        <v>34598.0</v>
      </c>
      <c r="AC51" s="39">
        <v>1.0</v>
      </c>
      <c r="AD51" s="81">
        <v>13332.0</v>
      </c>
      <c r="AE51" s="81"/>
      <c r="AF51" s="81">
        <v>1.0</v>
      </c>
      <c r="AG51" s="81"/>
      <c r="AH51" s="81">
        <v>1.0</v>
      </c>
      <c r="AI51" s="81">
        <v>4.0</v>
      </c>
      <c r="AJ51" s="82" t="s">
        <v>125</v>
      </c>
      <c r="AK51" s="81"/>
      <c r="AL51" s="81">
        <v>951.0</v>
      </c>
      <c r="AM51" s="44">
        <f t="array" ref="AM51">AVERAGE(K51/20)/86400</f>
        <v>0.02122453704</v>
      </c>
    </row>
    <row r="52" ht="17.25" customHeight="1">
      <c r="A52" s="75">
        <v>44722.79522516748</v>
      </c>
      <c r="B52" s="76">
        <v>0.01778935185185185</v>
      </c>
      <c r="C52" s="77">
        <v>2.546296296296296E-4</v>
      </c>
      <c r="D52" s="76">
        <v>0.004768518518518518</v>
      </c>
      <c r="E52" s="76">
        <v>0.005474537037037037</v>
      </c>
      <c r="F52" s="76">
        <v>0.006331018518518519</v>
      </c>
      <c r="G52" s="76">
        <v>0.009085648148148148</v>
      </c>
      <c r="H52" s="76">
        <v>0.01099537037037037</v>
      </c>
      <c r="I52" s="77">
        <v>0.01443287037037037</v>
      </c>
      <c r="J52" s="78">
        <v>0.015196759259259259</v>
      </c>
      <c r="K52" s="79">
        <v>29676.0</v>
      </c>
      <c r="L52" s="79">
        <v>128.0</v>
      </c>
      <c r="M52" s="79">
        <v>8.0</v>
      </c>
      <c r="N52" s="79">
        <v>15.0</v>
      </c>
      <c r="O52" s="79">
        <v>1615.0</v>
      </c>
      <c r="P52" s="79">
        <v>96539.0</v>
      </c>
      <c r="Q52" s="79">
        <v>24185.0</v>
      </c>
      <c r="R52" s="80">
        <v>2.0</v>
      </c>
      <c r="S52" s="80">
        <v>6.0</v>
      </c>
      <c r="T52" s="80"/>
      <c r="U52" s="80">
        <v>1.0</v>
      </c>
      <c r="V52" s="80">
        <v>8.0</v>
      </c>
      <c r="W52" s="80">
        <v>8.0</v>
      </c>
      <c r="X52" s="80"/>
      <c r="Y52" s="80"/>
      <c r="Z52" s="80"/>
      <c r="AA52" s="80">
        <v>1.0</v>
      </c>
      <c r="AB52" s="80">
        <v>79071.0</v>
      </c>
      <c r="AC52" s="39">
        <v>2.0</v>
      </c>
      <c r="AD52" s="81">
        <v>20402.0</v>
      </c>
      <c r="AE52" s="81"/>
      <c r="AF52" s="81"/>
      <c r="AG52" s="81"/>
      <c r="AH52" s="81">
        <v>1.0</v>
      </c>
      <c r="AI52" s="81">
        <v>5.0</v>
      </c>
      <c r="AJ52" s="82" t="s">
        <v>126</v>
      </c>
      <c r="AK52" s="81"/>
      <c r="AL52" s="81">
        <v>950.0</v>
      </c>
      <c r="AM52" s="44">
        <f t="array" ref="AM52">AVERAGE(K52/20)/86400</f>
        <v>0.01717361111</v>
      </c>
    </row>
    <row r="53" ht="17.25" customHeight="1">
      <c r="A53" s="75">
        <v>44721.75811291697</v>
      </c>
      <c r="B53" s="76">
        <v>0.018969907407407408</v>
      </c>
      <c r="C53" s="77">
        <v>1.273148148148148E-4</v>
      </c>
      <c r="D53" s="76">
        <v>0.008611111111111111</v>
      </c>
      <c r="E53" s="76">
        <v>0.0025925925925925925</v>
      </c>
      <c r="F53" s="76">
        <v>0.005983796296296296</v>
      </c>
      <c r="G53" s="76">
        <v>0.012465277777777778</v>
      </c>
      <c r="H53" s="76">
        <v>0.013773148148148149</v>
      </c>
      <c r="I53" s="77">
        <v>0.017083333333333332</v>
      </c>
      <c r="J53" s="78">
        <v>0.018136574074074076</v>
      </c>
      <c r="K53" s="79">
        <v>32543.0</v>
      </c>
      <c r="L53" s="79">
        <v>73.0</v>
      </c>
      <c r="M53" s="79">
        <v>8.0</v>
      </c>
      <c r="N53" s="79">
        <v>9.0</v>
      </c>
      <c r="O53" s="79">
        <v>1994.0</v>
      </c>
      <c r="P53" s="79">
        <v>128259.0</v>
      </c>
      <c r="Q53" s="79">
        <v>44670.0</v>
      </c>
      <c r="R53" s="80">
        <v>1.0</v>
      </c>
      <c r="S53" s="80">
        <v>26.0</v>
      </c>
      <c r="T53" s="80"/>
      <c r="U53" s="80">
        <v>1.0</v>
      </c>
      <c r="V53" s="80">
        <v>6.0</v>
      </c>
      <c r="W53" s="80">
        <v>1.0</v>
      </c>
      <c r="X53" s="80"/>
      <c r="Y53" s="80"/>
      <c r="Z53" s="80"/>
      <c r="AA53" s="80">
        <v>1.0</v>
      </c>
      <c r="AB53" s="80">
        <v>7232.0</v>
      </c>
      <c r="AC53" s="39"/>
      <c r="AD53" s="81">
        <v>32542.0</v>
      </c>
      <c r="AE53" s="81"/>
      <c r="AF53" s="81"/>
      <c r="AG53" s="81"/>
      <c r="AH53" s="81">
        <v>1.0</v>
      </c>
      <c r="AI53" s="81">
        <v>5.0</v>
      </c>
      <c r="AJ53" s="82" t="s">
        <v>127</v>
      </c>
      <c r="AK53" s="81"/>
      <c r="AL53" s="81">
        <v>949.0</v>
      </c>
      <c r="AM53" s="44">
        <f t="array" ref="AM53">AVERAGE(K53/20)/86400</f>
        <v>0.01883275463</v>
      </c>
    </row>
    <row r="54" ht="17.25" customHeight="1">
      <c r="A54" s="83">
        <v>44721.73622986981</v>
      </c>
      <c r="B54" s="84">
        <v>0.021064814814814814</v>
      </c>
      <c r="C54" s="85">
        <v>8.101851851851852E-5</v>
      </c>
      <c r="D54" s="84">
        <v>0.003310185185185185</v>
      </c>
      <c r="E54" s="84">
        <v>0.004907407407407407</v>
      </c>
      <c r="F54" s="84">
        <v>0.011539351851851851</v>
      </c>
      <c r="G54" s="84">
        <v>0.007071759259259259</v>
      </c>
      <c r="H54" s="84">
        <v>0.013888888888888888</v>
      </c>
      <c r="I54" s="85">
        <v>0.018784722222222223</v>
      </c>
      <c r="J54" s="86">
        <v>0.019560185185185184</v>
      </c>
      <c r="K54" s="87">
        <v>34915.0</v>
      </c>
      <c r="L54" s="87">
        <v>90.0</v>
      </c>
      <c r="M54" s="87">
        <v>8.0</v>
      </c>
      <c r="N54" s="87">
        <v>17.0</v>
      </c>
      <c r="O54" s="87">
        <v>1663.0</v>
      </c>
      <c r="P54" s="87">
        <v>133459.0</v>
      </c>
      <c r="Q54" s="87">
        <v>117429.0</v>
      </c>
      <c r="R54" s="88"/>
      <c r="S54" s="88">
        <v>8.0</v>
      </c>
      <c r="T54" s="88"/>
      <c r="U54" s="88"/>
      <c r="V54" s="88">
        <v>2.0</v>
      </c>
      <c r="W54" s="88"/>
      <c r="X54" s="88"/>
      <c r="Y54" s="88"/>
      <c r="Z54" s="88">
        <v>3.0</v>
      </c>
      <c r="AA54" s="88">
        <v>1.0</v>
      </c>
      <c r="AB54" s="88">
        <v>19418.0</v>
      </c>
      <c r="AC54" s="39"/>
      <c r="AD54" s="81">
        <v>34914.0</v>
      </c>
      <c r="AE54" s="81"/>
      <c r="AF54" s="81"/>
      <c r="AG54" s="81">
        <v>1.0</v>
      </c>
      <c r="AH54" s="81">
        <v>1.0</v>
      </c>
      <c r="AI54" s="81">
        <v>7.0</v>
      </c>
      <c r="AJ54" s="82" t="s">
        <v>128</v>
      </c>
      <c r="AK54" s="81"/>
      <c r="AL54" s="81">
        <v>948.0</v>
      </c>
      <c r="AM54" s="44">
        <f t="array" ref="AM54">AVERAGE(K54/20)/86400</f>
        <v>0.02020543981</v>
      </c>
    </row>
    <row r="55" ht="17.25" customHeight="1">
      <c r="A55" s="83">
        <v>44721.71430738673</v>
      </c>
      <c r="B55" s="84">
        <v>0.02515046296296296</v>
      </c>
      <c r="C55" s="85">
        <v>2.777777777777778E-4</v>
      </c>
      <c r="D55" s="84">
        <v>0.0016666666666666668</v>
      </c>
      <c r="E55" s="84">
        <v>0.0024421296296296296</v>
      </c>
      <c r="F55" s="84">
        <v>0.0035185185185185185</v>
      </c>
      <c r="G55" s="84">
        <v>0.009375</v>
      </c>
      <c r="H55" s="84">
        <v>0.017372685185185185</v>
      </c>
      <c r="I55" s="85">
        <v>0.022372685185185186</v>
      </c>
      <c r="J55" s="86">
        <v>0.023634259259259258</v>
      </c>
      <c r="K55" s="87">
        <v>42989.0</v>
      </c>
      <c r="L55" s="87">
        <v>228.0</v>
      </c>
      <c r="M55" s="87">
        <v>10.0</v>
      </c>
      <c r="N55" s="87">
        <v>11.0</v>
      </c>
      <c r="O55" s="87">
        <v>1950.0</v>
      </c>
      <c r="P55" s="87">
        <v>138738.0</v>
      </c>
      <c r="Q55" s="87">
        <v>119119.0</v>
      </c>
      <c r="R55" s="88">
        <v>1.0</v>
      </c>
      <c r="S55" s="88">
        <v>4.0</v>
      </c>
      <c r="T55" s="88"/>
      <c r="U55" s="88"/>
      <c r="V55" s="88">
        <v>11.0</v>
      </c>
      <c r="W55" s="88"/>
      <c r="X55" s="88"/>
      <c r="Y55" s="88"/>
      <c r="Z55" s="88">
        <v>4.0</v>
      </c>
      <c r="AA55" s="88">
        <v>1.0</v>
      </c>
      <c r="AB55" s="88">
        <v>139604.0</v>
      </c>
      <c r="AC55" s="39">
        <v>3.0</v>
      </c>
      <c r="AD55" s="81">
        <v>26219.0</v>
      </c>
      <c r="AE55" s="81"/>
      <c r="AF55" s="81"/>
      <c r="AG55" s="81"/>
      <c r="AH55" s="81">
        <v>1.0</v>
      </c>
      <c r="AI55" s="81">
        <v>4.0</v>
      </c>
      <c r="AJ55" s="82" t="s">
        <v>129</v>
      </c>
      <c r="AK55" s="81"/>
      <c r="AL55" s="81">
        <v>947.0</v>
      </c>
      <c r="AM55" s="44">
        <f t="array" ref="AM55">AVERAGE(K55/20)/86400</f>
        <v>0.02487789352</v>
      </c>
    </row>
    <row r="56" ht="17.25" customHeight="1">
      <c r="A56" s="83">
        <v>44721.68860410215</v>
      </c>
      <c r="B56" s="84">
        <v>0.014826388888888889</v>
      </c>
      <c r="C56" s="85">
        <v>2.8935185185185184E-4</v>
      </c>
      <c r="D56" s="84">
        <v>0.002627314814814815</v>
      </c>
      <c r="E56" s="84">
        <v>0.003125</v>
      </c>
      <c r="F56" s="84">
        <v>0.0038541666666666668</v>
      </c>
      <c r="G56" s="84">
        <v>0.0071875</v>
      </c>
      <c r="H56" s="84">
        <v>0.009270833333333334</v>
      </c>
      <c r="I56" s="85">
        <v>0.010185185185185186</v>
      </c>
      <c r="J56" s="86">
        <v>0.010787037037037038</v>
      </c>
      <c r="K56" s="87">
        <v>25636.0</v>
      </c>
      <c r="L56" s="87">
        <v>107.0</v>
      </c>
      <c r="M56" s="87">
        <v>7.0</v>
      </c>
      <c r="N56" s="87">
        <v>21.0</v>
      </c>
      <c r="O56" s="87">
        <v>1286.0</v>
      </c>
      <c r="P56" s="87">
        <v>85364.0</v>
      </c>
      <c r="Q56" s="87">
        <v>5221.0</v>
      </c>
      <c r="R56" s="88">
        <v>1.0</v>
      </c>
      <c r="S56" s="88">
        <v>4.0</v>
      </c>
      <c r="T56" s="88"/>
      <c r="U56" s="88">
        <v>1.0</v>
      </c>
      <c r="V56" s="88">
        <v>18.0</v>
      </c>
      <c r="W56" s="88">
        <v>8.0</v>
      </c>
      <c r="X56" s="88"/>
      <c r="Y56" s="88"/>
      <c r="Z56" s="88"/>
      <c r="AA56" s="88"/>
      <c r="AB56" s="88">
        <v>10513.0</v>
      </c>
      <c r="AC56" s="39"/>
      <c r="AD56" s="81">
        <v>25635.0</v>
      </c>
      <c r="AE56" s="81"/>
      <c r="AF56" s="81"/>
      <c r="AG56" s="81"/>
      <c r="AH56" s="81">
        <v>1.0</v>
      </c>
      <c r="AI56" s="81">
        <v>1.0</v>
      </c>
      <c r="AJ56" s="82" t="s">
        <v>130</v>
      </c>
      <c r="AK56" s="81" t="s">
        <v>78</v>
      </c>
      <c r="AL56" s="81">
        <v>946.0</v>
      </c>
      <c r="AM56" s="44">
        <f t="array" ref="AM56">AVERAGE(K56/20)/86400</f>
        <v>0.01483564815</v>
      </c>
    </row>
    <row r="57" ht="17.25" customHeight="1">
      <c r="A57" s="83">
        <v>44721.67165336471</v>
      </c>
      <c r="B57" s="84">
        <v>0.012962962962962963</v>
      </c>
      <c r="C57" s="85">
        <v>5.787037037037037E-5</v>
      </c>
      <c r="D57" s="84">
        <v>0.0011458333333333333</v>
      </c>
      <c r="E57" s="84">
        <v>0.0022685185185185187</v>
      </c>
      <c r="F57" s="84">
        <v>0.0035416666666666665</v>
      </c>
      <c r="G57" s="84">
        <v>0.006122685185185185</v>
      </c>
      <c r="H57" s="84">
        <v>0.007326388888888889</v>
      </c>
      <c r="I57" s="85">
        <v>0.01</v>
      </c>
      <c r="J57" s="86">
        <v>0.010520833333333333</v>
      </c>
      <c r="K57" s="87">
        <v>21643.0</v>
      </c>
      <c r="L57" s="87">
        <v>86.0</v>
      </c>
      <c r="M57" s="87">
        <v>7.0</v>
      </c>
      <c r="N57" s="87">
        <v>14.0</v>
      </c>
      <c r="O57" s="87">
        <v>1534.0</v>
      </c>
      <c r="P57" s="87">
        <v>77948.0</v>
      </c>
      <c r="Q57" s="87">
        <v>96766.0</v>
      </c>
      <c r="R57" s="88"/>
      <c r="S57" s="88"/>
      <c r="T57" s="88"/>
      <c r="U57" s="88"/>
      <c r="V57" s="88">
        <v>3.0</v>
      </c>
      <c r="W57" s="88"/>
      <c r="X57" s="88"/>
      <c r="Y57" s="88"/>
      <c r="Z57" s="88">
        <v>4.0</v>
      </c>
      <c r="AA57" s="88">
        <v>1.0</v>
      </c>
      <c r="AB57" s="88">
        <v>29375.0</v>
      </c>
      <c r="AC57" s="39"/>
      <c r="AD57" s="81">
        <v>21642.0</v>
      </c>
      <c r="AE57" s="81"/>
      <c r="AF57" s="81"/>
      <c r="AG57" s="81"/>
      <c r="AH57" s="81">
        <v>1.0</v>
      </c>
      <c r="AI57" s="81">
        <v>4.0</v>
      </c>
      <c r="AJ57" s="82" t="s">
        <v>131</v>
      </c>
      <c r="AK57" s="81"/>
      <c r="AL57" s="81">
        <v>945.0</v>
      </c>
      <c r="AM57" s="44">
        <f t="array" ref="AM57">AVERAGE(K57/20)/86400</f>
        <v>0.01252488426</v>
      </c>
    </row>
    <row r="58" ht="17.25" customHeight="1">
      <c r="A58" s="83">
        <v>44721.65741405146</v>
      </c>
      <c r="B58" s="84">
        <v>0.02582175925925926</v>
      </c>
      <c r="C58" s="85">
        <v>0.0020486111111111113</v>
      </c>
      <c r="D58" s="84">
        <v>0.0025462962962962965</v>
      </c>
      <c r="E58" s="84">
        <v>0.0046875</v>
      </c>
      <c r="F58" s="84">
        <v>0.01892361111111111</v>
      </c>
      <c r="G58" s="84">
        <v>0.005127314814814815</v>
      </c>
      <c r="H58" s="84">
        <v>0.02133101851851852</v>
      </c>
      <c r="I58" s="85">
        <v>0.023368055555555555</v>
      </c>
      <c r="J58" s="86">
        <v>0.024502314814814814</v>
      </c>
      <c r="K58" s="87">
        <v>44629.0</v>
      </c>
      <c r="L58" s="87">
        <v>178.0</v>
      </c>
      <c r="M58" s="87">
        <v>16.0</v>
      </c>
      <c r="N58" s="87">
        <v>22.0</v>
      </c>
      <c r="O58" s="87">
        <v>2400.0</v>
      </c>
      <c r="P58" s="87">
        <v>181234.0</v>
      </c>
      <c r="Q58" s="87">
        <v>20267.0</v>
      </c>
      <c r="R58" s="88">
        <v>2.0</v>
      </c>
      <c r="S58" s="88">
        <v>17.0</v>
      </c>
      <c r="T58" s="88"/>
      <c r="U58" s="88">
        <v>3.0</v>
      </c>
      <c r="V58" s="88">
        <v>8.0</v>
      </c>
      <c r="W58" s="88">
        <v>4.0</v>
      </c>
      <c r="X58" s="88">
        <v>31.0</v>
      </c>
      <c r="Y58" s="88">
        <v>1.0</v>
      </c>
      <c r="Z58" s="88"/>
      <c r="AA58" s="88"/>
      <c r="AB58" s="88">
        <v>5693.0</v>
      </c>
      <c r="AC58" s="39">
        <v>1.0</v>
      </c>
      <c r="AD58" s="81">
        <v>25637.0</v>
      </c>
      <c r="AE58" s="81">
        <v>4.0</v>
      </c>
      <c r="AF58" s="81"/>
      <c r="AG58" s="81"/>
      <c r="AH58" s="81"/>
      <c r="AI58" s="81">
        <v>4.0</v>
      </c>
      <c r="AJ58" s="82" t="s">
        <v>132</v>
      </c>
      <c r="AK58" s="81" t="s">
        <v>78</v>
      </c>
      <c r="AL58" s="81">
        <v>944.0</v>
      </c>
      <c r="AM58" s="44">
        <f t="array" ref="AM58">AVERAGE(K58/20)/86400</f>
        <v>0.02582696759</v>
      </c>
    </row>
    <row r="59" ht="17.25" customHeight="1">
      <c r="A59" s="83">
        <v>44721.62111336896</v>
      </c>
      <c r="B59" s="84">
        <v>0.01642361111111111</v>
      </c>
      <c r="C59" s="85">
        <v>3.587962962962963E-4</v>
      </c>
      <c r="D59" s="84">
        <v>0.0019444444444444444</v>
      </c>
      <c r="E59" s="84">
        <v>0.004629629629629629</v>
      </c>
      <c r="F59" s="84">
        <v>0.006273148148148148</v>
      </c>
      <c r="G59" s="84">
        <v>0.01017361111111111</v>
      </c>
      <c r="H59" s="84">
        <v>0.01068287037037037</v>
      </c>
      <c r="I59" s="85">
        <v>0.014328703703703703</v>
      </c>
      <c r="J59" s="86">
        <v>0.015</v>
      </c>
      <c r="K59" s="87">
        <v>27207.0</v>
      </c>
      <c r="L59" s="87">
        <v>138.0</v>
      </c>
      <c r="M59" s="87">
        <v>7.0</v>
      </c>
      <c r="N59" s="87">
        <v>14.0</v>
      </c>
      <c r="O59" s="87">
        <v>2183.0</v>
      </c>
      <c r="P59" s="87">
        <v>87632.0</v>
      </c>
      <c r="Q59" s="87">
        <v>5212.0</v>
      </c>
      <c r="R59" s="88">
        <v>2.0</v>
      </c>
      <c r="S59" s="88">
        <v>24.0</v>
      </c>
      <c r="T59" s="88"/>
      <c r="U59" s="88"/>
      <c r="V59" s="88"/>
      <c r="W59" s="88"/>
      <c r="X59" s="88">
        <v>7.0</v>
      </c>
      <c r="Y59" s="88">
        <v>1.0</v>
      </c>
      <c r="Z59" s="88"/>
      <c r="AA59" s="88"/>
      <c r="AB59" s="88">
        <v>63057.0</v>
      </c>
      <c r="AC59" s="39">
        <v>1.0</v>
      </c>
      <c r="AD59" s="81">
        <v>25179.0</v>
      </c>
      <c r="AE59" s="81">
        <v>1.0</v>
      </c>
      <c r="AF59" s="81"/>
      <c r="AG59" s="81"/>
      <c r="AH59" s="81"/>
      <c r="AI59" s="81">
        <v>4.0</v>
      </c>
      <c r="AJ59" s="82" t="s">
        <v>133</v>
      </c>
      <c r="AK59" s="81"/>
      <c r="AL59" s="81">
        <v>943.0</v>
      </c>
      <c r="AM59" s="44">
        <f t="array" ref="AM59">AVERAGE(K59/20)/86400</f>
        <v>0.01574479167</v>
      </c>
    </row>
    <row r="60" ht="17.25" customHeight="1">
      <c r="A60" s="83">
        <v>44721.603788121596</v>
      </c>
      <c r="B60" s="84">
        <v>0.014398148148148148</v>
      </c>
      <c r="C60" s="85">
        <v>0.0019097222222222222</v>
      </c>
      <c r="D60" s="84">
        <v>0.0034953703703703705</v>
      </c>
      <c r="E60" s="84">
        <v>0.0050347222222222225</v>
      </c>
      <c r="F60" s="84">
        <v>0.005729166666666666</v>
      </c>
      <c r="G60" s="84">
        <v>0.008333333333333333</v>
      </c>
      <c r="H60" s="84">
        <v>0.010115740740740741</v>
      </c>
      <c r="I60" s="85">
        <v>0.011493055555555555</v>
      </c>
      <c r="J60" s="86">
        <v>0.011828703703703704</v>
      </c>
      <c r="K60" s="87">
        <v>23207.0</v>
      </c>
      <c r="L60" s="87">
        <v>211.0</v>
      </c>
      <c r="M60" s="87">
        <v>7.0</v>
      </c>
      <c r="N60" s="87">
        <v>13.0</v>
      </c>
      <c r="O60" s="87">
        <v>1009.0</v>
      </c>
      <c r="P60" s="87">
        <v>68317.0</v>
      </c>
      <c r="Q60" s="87">
        <v>8113.0</v>
      </c>
      <c r="R60" s="88">
        <v>1.0</v>
      </c>
      <c r="S60" s="88">
        <v>9.0</v>
      </c>
      <c r="T60" s="88"/>
      <c r="U60" s="88">
        <v>1.0</v>
      </c>
      <c r="V60" s="88">
        <v>8.0</v>
      </c>
      <c r="W60" s="88">
        <v>9.0</v>
      </c>
      <c r="X60" s="88"/>
      <c r="Y60" s="88"/>
      <c r="Z60" s="88"/>
      <c r="AA60" s="88"/>
      <c r="AB60" s="88">
        <v>9929.0</v>
      </c>
      <c r="AC60" s="39"/>
      <c r="AD60" s="81">
        <v>23206.0</v>
      </c>
      <c r="AE60" s="81"/>
      <c r="AF60" s="81"/>
      <c r="AG60" s="81"/>
      <c r="AH60" s="81">
        <v>1.0</v>
      </c>
      <c r="AI60" s="81">
        <v>2.0</v>
      </c>
      <c r="AJ60" s="82" t="s">
        <v>134</v>
      </c>
      <c r="AK60" s="81"/>
      <c r="AL60" s="81">
        <v>942.0</v>
      </c>
      <c r="AM60" s="44">
        <f t="array" ref="AM60">AVERAGE(K60/20)/86400</f>
        <v>0.01342997685</v>
      </c>
    </row>
    <row r="61" ht="17.25" customHeight="1">
      <c r="A61" s="83">
        <v>44721.58897067927</v>
      </c>
      <c r="B61" s="84">
        <v>0.03023148148148148</v>
      </c>
      <c r="C61" s="85">
        <v>1.273148148148148E-4</v>
      </c>
      <c r="D61" s="84">
        <v>0.0029861111111111113</v>
      </c>
      <c r="E61" s="84">
        <v>0.0031134259259259257</v>
      </c>
      <c r="F61" s="84">
        <v>0.006967592592592593</v>
      </c>
      <c r="G61" s="84">
        <v>0.010914351851851852</v>
      </c>
      <c r="H61" s="84">
        <v>0.01738425925925926</v>
      </c>
      <c r="I61" s="85">
        <v>0.021643518518518517</v>
      </c>
      <c r="J61" s="86">
        <v>0.027766203703703703</v>
      </c>
      <c r="K61" s="87">
        <v>50993.0</v>
      </c>
      <c r="L61" s="87">
        <v>114.0</v>
      </c>
      <c r="M61" s="87">
        <v>9.0</v>
      </c>
      <c r="N61" s="87">
        <v>17.0</v>
      </c>
      <c r="O61" s="87">
        <v>2473.0</v>
      </c>
      <c r="P61" s="87">
        <v>204917.0</v>
      </c>
      <c r="Q61" s="87">
        <v>57709.0</v>
      </c>
      <c r="R61" s="88">
        <v>3.0</v>
      </c>
      <c r="S61" s="88">
        <v>14.0</v>
      </c>
      <c r="T61" s="88"/>
      <c r="U61" s="88">
        <v>2.0</v>
      </c>
      <c r="V61" s="88">
        <v>10.0</v>
      </c>
      <c r="W61" s="88">
        <v>11.0</v>
      </c>
      <c r="X61" s="88"/>
      <c r="Y61" s="88"/>
      <c r="Z61" s="88"/>
      <c r="AA61" s="88"/>
      <c r="AB61" s="88">
        <v>114508.0</v>
      </c>
      <c r="AC61" s="39">
        <v>2.0</v>
      </c>
      <c r="AD61" s="81">
        <v>30726.0</v>
      </c>
      <c r="AE61" s="81"/>
      <c r="AF61" s="81"/>
      <c r="AG61" s="81"/>
      <c r="AH61" s="81">
        <v>1.0</v>
      </c>
      <c r="AI61" s="81">
        <v>3.0</v>
      </c>
      <c r="AJ61" s="82" t="s">
        <v>135</v>
      </c>
      <c r="AK61" s="81"/>
      <c r="AL61" s="81">
        <v>941.0</v>
      </c>
      <c r="AM61" s="44">
        <f t="array" ref="AM61">AVERAGE(K61/20)/86400</f>
        <v>0.02950983796</v>
      </c>
    </row>
    <row r="62" ht="17.25" customHeight="1">
      <c r="A62" s="83">
        <v>44721.5583026984</v>
      </c>
      <c r="B62" s="84">
        <v>0.013136574074074075</v>
      </c>
      <c r="C62" s="85">
        <v>1.9675925925925926E-4</v>
      </c>
      <c r="D62" s="84">
        <v>0.0032060185185185186</v>
      </c>
      <c r="E62" s="84">
        <v>0.0036458333333333334</v>
      </c>
      <c r="F62" s="84">
        <v>0.007013888888888889</v>
      </c>
      <c r="G62" s="84">
        <v>0.003923611111111111</v>
      </c>
      <c r="H62" s="84">
        <v>0.008680555555555556</v>
      </c>
      <c r="I62" s="85">
        <v>0.011377314814814814</v>
      </c>
      <c r="J62" s="86">
        <v>0.012025462962962963</v>
      </c>
      <c r="K62" s="87">
        <v>22709.0</v>
      </c>
      <c r="L62" s="87">
        <v>183.0</v>
      </c>
      <c r="M62" s="87">
        <v>7.0</v>
      </c>
      <c r="N62" s="87">
        <v>16.0</v>
      </c>
      <c r="O62" s="87">
        <v>1391.0</v>
      </c>
      <c r="P62" s="87">
        <v>69880.0</v>
      </c>
      <c r="Q62" s="87">
        <v>8872.0</v>
      </c>
      <c r="R62" s="88">
        <v>1.0</v>
      </c>
      <c r="S62" s="88">
        <v>11.0</v>
      </c>
      <c r="T62" s="88"/>
      <c r="U62" s="88">
        <v>1.0</v>
      </c>
      <c r="V62" s="88">
        <v>8.0</v>
      </c>
      <c r="W62" s="88">
        <v>8.0</v>
      </c>
      <c r="X62" s="88"/>
      <c r="Y62" s="88"/>
      <c r="Z62" s="88"/>
      <c r="AA62" s="88"/>
      <c r="AB62" s="88">
        <v>20420.0</v>
      </c>
      <c r="AC62" s="39"/>
      <c r="AD62" s="81">
        <v>22708.0</v>
      </c>
      <c r="AE62" s="81"/>
      <c r="AF62" s="81"/>
      <c r="AG62" s="81">
        <v>1.0</v>
      </c>
      <c r="AH62" s="81">
        <v>1.0</v>
      </c>
      <c r="AI62" s="81">
        <v>2.0</v>
      </c>
      <c r="AJ62" s="82" t="s">
        <v>136</v>
      </c>
      <c r="AK62" s="81" t="s">
        <v>78</v>
      </c>
      <c r="AL62" s="81">
        <v>940.0</v>
      </c>
      <c r="AM62" s="44">
        <f t="array" ref="AM62">AVERAGE(K62/20)/86400</f>
        <v>0.01314178241</v>
      </c>
    </row>
    <row r="63" ht="17.25" customHeight="1">
      <c r="A63" s="83">
        <v>44721.54271692246</v>
      </c>
      <c r="B63" s="84">
        <v>0.017361111111111112</v>
      </c>
      <c r="C63" s="85">
        <v>1.7361111111111112E-4</v>
      </c>
      <c r="D63" s="84">
        <v>0.002384259259259259</v>
      </c>
      <c r="E63" s="84">
        <v>0.0033333333333333335</v>
      </c>
      <c r="F63" s="84">
        <v>0.0044444444444444444</v>
      </c>
      <c r="G63" s="84">
        <v>0.010289351851851852</v>
      </c>
      <c r="H63" s="84">
        <v>0.012256944444444445</v>
      </c>
      <c r="I63" s="85">
        <v>0.014074074074074074</v>
      </c>
      <c r="J63" s="86">
        <v>0.015185185185185185</v>
      </c>
      <c r="K63" s="87">
        <v>28270.0</v>
      </c>
      <c r="L63" s="87">
        <v>157.0</v>
      </c>
      <c r="M63" s="87">
        <v>8.0</v>
      </c>
      <c r="N63" s="87">
        <v>15.0</v>
      </c>
      <c r="O63" s="87">
        <v>1599.0</v>
      </c>
      <c r="P63" s="87">
        <v>106613.0</v>
      </c>
      <c r="Q63" s="87">
        <v>9047.0</v>
      </c>
      <c r="R63" s="88">
        <v>1.0</v>
      </c>
      <c r="S63" s="88">
        <v>2.0</v>
      </c>
      <c r="T63" s="88"/>
      <c r="U63" s="88">
        <v>1.0</v>
      </c>
      <c r="V63" s="88">
        <v>13.0</v>
      </c>
      <c r="W63" s="88">
        <v>7.0</v>
      </c>
      <c r="X63" s="88"/>
      <c r="Y63" s="88"/>
      <c r="Z63" s="88"/>
      <c r="AA63" s="88"/>
      <c r="AB63" s="88">
        <v>21128.0</v>
      </c>
      <c r="AC63" s="39"/>
      <c r="AD63" s="81">
        <v>28269.0</v>
      </c>
      <c r="AE63" s="81"/>
      <c r="AF63" s="81">
        <v>1.0</v>
      </c>
      <c r="AG63" s="81"/>
      <c r="AH63" s="81">
        <v>1.0</v>
      </c>
      <c r="AI63" s="81">
        <v>1.0</v>
      </c>
      <c r="AJ63" s="82" t="s">
        <v>137</v>
      </c>
      <c r="AK63" s="81"/>
      <c r="AL63" s="81">
        <v>939.0</v>
      </c>
      <c r="AM63" s="44">
        <f t="array" ref="AM63">AVERAGE(K63/20)/86400</f>
        <v>0.0163599537</v>
      </c>
    </row>
    <row r="64" ht="17.25" customHeight="1">
      <c r="A64" s="83">
        <v>44721.52480875793</v>
      </c>
      <c r="B64" s="84">
        <v>0.028958333333333332</v>
      </c>
      <c r="C64" s="85">
        <v>8.796296296296296E-4</v>
      </c>
      <c r="D64" s="84">
        <v>0.0011111111111111111</v>
      </c>
      <c r="E64" s="84">
        <v>0.004641203703703704</v>
      </c>
      <c r="F64" s="84">
        <v>0.0052662037037037035</v>
      </c>
      <c r="G64" s="84">
        <v>0.01193287037037037</v>
      </c>
      <c r="H64" s="84">
        <v>0.0246875</v>
      </c>
      <c r="I64" s="85">
        <v>0.027256944444444445</v>
      </c>
      <c r="J64" s="86">
        <v>0.027685185185185184</v>
      </c>
      <c r="K64" s="87">
        <v>50043.0</v>
      </c>
      <c r="L64" s="87">
        <v>149.0</v>
      </c>
      <c r="M64" s="87">
        <v>16.0</v>
      </c>
      <c r="N64" s="87">
        <v>8.0</v>
      </c>
      <c r="O64" s="87">
        <v>1752.0</v>
      </c>
      <c r="P64" s="87">
        <v>205748.0</v>
      </c>
      <c r="Q64" s="87">
        <v>50864.0</v>
      </c>
      <c r="R64" s="88">
        <v>4.0</v>
      </c>
      <c r="S64" s="88">
        <v>22.0</v>
      </c>
      <c r="T64" s="88"/>
      <c r="U64" s="88">
        <v>1.0</v>
      </c>
      <c r="V64" s="88">
        <v>8.0</v>
      </c>
      <c r="W64" s="88">
        <v>5.0</v>
      </c>
      <c r="X64" s="88"/>
      <c r="Y64" s="88">
        <v>1.0</v>
      </c>
      <c r="Z64" s="88"/>
      <c r="AA64" s="88"/>
      <c r="AB64" s="88">
        <v>7787.0</v>
      </c>
      <c r="AC64" s="39">
        <v>2.0</v>
      </c>
      <c r="AD64" s="81">
        <v>17473.0</v>
      </c>
      <c r="AE64" s="81"/>
      <c r="AF64" s="81"/>
      <c r="AG64" s="81"/>
      <c r="AH64" s="81">
        <v>1.0</v>
      </c>
      <c r="AI64" s="81">
        <v>2.0</v>
      </c>
      <c r="AJ64" s="82" t="s">
        <v>138</v>
      </c>
      <c r="AK64" s="81" t="s">
        <v>78</v>
      </c>
      <c r="AL64" s="81">
        <v>938.0</v>
      </c>
      <c r="AM64" s="44">
        <f t="array" ref="AM64">AVERAGE(K64/20)/86400</f>
        <v>0.02896006944</v>
      </c>
    </row>
    <row r="65" ht="17.25" customHeight="1">
      <c r="A65" s="83">
        <v>44721.49394323589</v>
      </c>
      <c r="B65" s="84">
        <v>0.023414351851851853</v>
      </c>
      <c r="C65" s="85">
        <v>4.5138888888888887E-4</v>
      </c>
      <c r="D65" s="84">
        <v>0.004699074074074074</v>
      </c>
      <c r="E65" s="84">
        <v>0.007314814814814815</v>
      </c>
      <c r="F65" s="84">
        <v>0.008275462962962964</v>
      </c>
      <c r="G65" s="84">
        <v>0.02599537037037037</v>
      </c>
      <c r="H65" s="84">
        <v>0.028043981481481482</v>
      </c>
      <c r="I65" s="85">
        <v>0.033368055555555554</v>
      </c>
      <c r="J65" s="86">
        <v>0.034756944444444444</v>
      </c>
      <c r="K65" s="87">
        <v>61892.0</v>
      </c>
      <c r="L65" s="87">
        <v>312.0</v>
      </c>
      <c r="M65" s="87">
        <v>8.0</v>
      </c>
      <c r="N65" s="87">
        <v>20.0</v>
      </c>
      <c r="O65" s="87">
        <v>2358.0</v>
      </c>
      <c r="P65" s="87">
        <v>225608.0</v>
      </c>
      <c r="Q65" s="87">
        <v>341671.0</v>
      </c>
      <c r="R65" s="88">
        <v>9.0</v>
      </c>
      <c r="S65" s="88">
        <v>34.0</v>
      </c>
      <c r="T65" s="88"/>
      <c r="U65" s="88"/>
      <c r="V65" s="88">
        <v>6.0</v>
      </c>
      <c r="W65" s="88"/>
      <c r="X65" s="88">
        <v>13.0</v>
      </c>
      <c r="Y65" s="88">
        <v>1.0</v>
      </c>
      <c r="Z65" s="88">
        <v>3.0</v>
      </c>
      <c r="AA65" s="88">
        <v>2.0</v>
      </c>
      <c r="AB65" s="88">
        <v>111742.0</v>
      </c>
      <c r="AC65" s="39">
        <v>1.0</v>
      </c>
      <c r="AD65" s="81">
        <v>39080.0</v>
      </c>
      <c r="AE65" s="81">
        <v>1.0</v>
      </c>
      <c r="AF65" s="81"/>
      <c r="AG65" s="81"/>
      <c r="AH65" s="81">
        <v>1.0</v>
      </c>
      <c r="AI65" s="81">
        <v>7.0</v>
      </c>
      <c r="AJ65" s="82" t="s">
        <v>139</v>
      </c>
      <c r="AK65" s="81"/>
      <c r="AL65" s="81">
        <v>937.0</v>
      </c>
      <c r="AM65" s="44">
        <f t="array" ref="AM65">AVERAGE(K65/20)/86400</f>
        <v>0.03581712963</v>
      </c>
    </row>
    <row r="66" ht="17.25" customHeight="1">
      <c r="A66" s="83">
        <v>44720.094923866156</v>
      </c>
      <c r="B66" s="84">
        <v>0.021886574074074076</v>
      </c>
      <c r="C66" s="85">
        <v>3.587962962962963E-4</v>
      </c>
      <c r="D66" s="84">
        <v>0.0027546296296296294</v>
      </c>
      <c r="E66" s="84">
        <v>0.004652777777777777</v>
      </c>
      <c r="F66" s="84">
        <v>0.005648148148148148</v>
      </c>
      <c r="G66" s="84">
        <v>0.013993055555555555</v>
      </c>
      <c r="H66" s="84">
        <v>0.015034722222222222</v>
      </c>
      <c r="I66" s="85">
        <v>0.018692129629629628</v>
      </c>
      <c r="J66" s="86">
        <v>0.02050925925925926</v>
      </c>
      <c r="K66" s="87">
        <v>37834.0</v>
      </c>
      <c r="L66" s="87">
        <v>166.0</v>
      </c>
      <c r="M66" s="87">
        <v>9.0</v>
      </c>
      <c r="N66" s="87">
        <v>12.0</v>
      </c>
      <c r="O66" s="87">
        <v>1813.0</v>
      </c>
      <c r="P66" s="87">
        <v>162021.0</v>
      </c>
      <c r="Q66" s="87">
        <v>6584.0</v>
      </c>
      <c r="R66" s="88">
        <v>1.0</v>
      </c>
      <c r="S66" s="88">
        <v>15.0</v>
      </c>
      <c r="T66" s="88"/>
      <c r="U66" s="88">
        <v>1.0</v>
      </c>
      <c r="V66" s="88">
        <v>22.0</v>
      </c>
      <c r="W66" s="88">
        <v>8.0</v>
      </c>
      <c r="X66" s="88"/>
      <c r="Y66" s="88"/>
      <c r="Z66" s="88"/>
      <c r="AA66" s="88"/>
      <c r="AB66" s="88"/>
      <c r="AC66" s="39">
        <v>1.0</v>
      </c>
      <c r="AD66" s="81">
        <v>3130.0</v>
      </c>
      <c r="AE66" s="81"/>
      <c r="AF66" s="81"/>
      <c r="AG66" s="81"/>
      <c r="AH66" s="81">
        <v>1.0</v>
      </c>
      <c r="AI66" s="81">
        <v>12.0</v>
      </c>
      <c r="AJ66" s="82" t="s">
        <v>140</v>
      </c>
      <c r="AK66" s="81" t="s">
        <v>78</v>
      </c>
      <c r="AL66" s="81">
        <v>936.0</v>
      </c>
      <c r="AM66" s="44">
        <f t="array" ref="AM66">AVERAGE(K66/20)/86400</f>
        <v>0.02189467593</v>
      </c>
    </row>
    <row r="67" ht="17.25" customHeight="1">
      <c r="A67" s="83">
        <v>44720.066467471355</v>
      </c>
      <c r="B67" s="84">
        <v>0.020023148148148148</v>
      </c>
      <c r="C67" s="85">
        <v>5.787037037037037E-5</v>
      </c>
      <c r="D67" s="84">
        <v>0.002361111111111111</v>
      </c>
      <c r="E67" s="84">
        <v>0.004675925925925926</v>
      </c>
      <c r="F67" s="84">
        <v>0.005833333333333334</v>
      </c>
      <c r="G67" s="84">
        <v>0.00980324074074074</v>
      </c>
      <c r="H67" s="84">
        <v>0.011782407407407408</v>
      </c>
      <c r="I67" s="85">
        <v>0.014930555555555556</v>
      </c>
      <c r="J67" s="86">
        <v>0.016898148148148148</v>
      </c>
      <c r="K67" s="87">
        <v>33475.0</v>
      </c>
      <c r="L67" s="87">
        <v>96.0</v>
      </c>
      <c r="M67" s="87">
        <v>7.0</v>
      </c>
      <c r="N67" s="87">
        <v>13.0</v>
      </c>
      <c r="O67" s="87">
        <v>1762.0</v>
      </c>
      <c r="P67" s="87">
        <v>111186.0</v>
      </c>
      <c r="Q67" s="87">
        <v>45130.0</v>
      </c>
      <c r="R67" s="88">
        <v>1.0</v>
      </c>
      <c r="S67" s="88">
        <v>13.0</v>
      </c>
      <c r="T67" s="88"/>
      <c r="U67" s="88"/>
      <c r="V67" s="88">
        <v>2.0</v>
      </c>
      <c r="W67" s="88"/>
      <c r="X67" s="88"/>
      <c r="Y67" s="88"/>
      <c r="Z67" s="88"/>
      <c r="AA67" s="88">
        <v>1.0</v>
      </c>
      <c r="AB67" s="88">
        <v>96101.0</v>
      </c>
      <c r="AC67" s="39">
        <v>1.0</v>
      </c>
      <c r="AD67" s="81">
        <v>5275.0</v>
      </c>
      <c r="AE67" s="81"/>
      <c r="AF67" s="81"/>
      <c r="AG67" s="81"/>
      <c r="AH67" s="81">
        <v>1.0</v>
      </c>
      <c r="AI67" s="81">
        <v>6.0</v>
      </c>
      <c r="AJ67" s="82" t="s">
        <v>141</v>
      </c>
      <c r="AK67" s="81"/>
      <c r="AL67" s="81">
        <v>935.0</v>
      </c>
      <c r="AM67" s="44">
        <f t="array" ref="AM67">AVERAGE(K67/20)/86400</f>
        <v>0.01937210648</v>
      </c>
    </row>
    <row r="68" ht="17.25" customHeight="1">
      <c r="A68" s="83">
        <v>44720.04627806411</v>
      </c>
      <c r="B68" s="84">
        <v>0.01224537037037037</v>
      </c>
      <c r="C68" s="85">
        <v>3.935185185185185E-4</v>
      </c>
      <c r="D68" s="84">
        <v>0.00494212962962963</v>
      </c>
      <c r="E68" s="84">
        <v>0.0033564814814814816</v>
      </c>
      <c r="F68" s="84">
        <v>0.004629629629629629</v>
      </c>
      <c r="G68" s="84">
        <v>0.006805555555555555</v>
      </c>
      <c r="H68" s="84">
        <v>0.008113425925925927</v>
      </c>
      <c r="I68" s="85">
        <v>0.009282407407407408</v>
      </c>
      <c r="J68" s="86">
        <v>0.010497685185185185</v>
      </c>
      <c r="K68" s="87">
        <v>21175.0</v>
      </c>
      <c r="L68" s="87">
        <v>80.0</v>
      </c>
      <c r="M68" s="87">
        <v>6.0</v>
      </c>
      <c r="N68" s="87">
        <v>9.0</v>
      </c>
      <c r="O68" s="87">
        <v>1587.0</v>
      </c>
      <c r="P68" s="87">
        <v>82439.0</v>
      </c>
      <c r="Q68" s="87">
        <v>4063.0</v>
      </c>
      <c r="R68" s="88">
        <v>1.0</v>
      </c>
      <c r="S68" s="88">
        <v>4.0</v>
      </c>
      <c r="T68" s="88"/>
      <c r="U68" s="88">
        <v>1.0</v>
      </c>
      <c r="V68" s="88">
        <v>4.0</v>
      </c>
      <c r="W68" s="88">
        <v>4.0</v>
      </c>
      <c r="X68" s="88"/>
      <c r="Y68" s="88"/>
      <c r="Z68" s="88"/>
      <c r="AA68" s="88"/>
      <c r="AB68" s="88">
        <v>612.0</v>
      </c>
      <c r="AC68" s="39"/>
      <c r="AD68" s="81">
        <v>21174.0</v>
      </c>
      <c r="AE68" s="81"/>
      <c r="AF68" s="81"/>
      <c r="AG68" s="81"/>
      <c r="AH68" s="81">
        <v>1.0</v>
      </c>
      <c r="AI68" s="81">
        <v>2.0</v>
      </c>
      <c r="AJ68" s="82" t="s">
        <v>142</v>
      </c>
      <c r="AK68" s="81" t="s">
        <v>78</v>
      </c>
      <c r="AL68" s="81">
        <v>934.0</v>
      </c>
      <c r="AM68" s="44">
        <f t="array" ref="AM68">AVERAGE(K68/20)/86400</f>
        <v>0.01225405093</v>
      </c>
    </row>
    <row r="69" ht="17.25" customHeight="1">
      <c r="A69" s="83">
        <v>44720.03046892087</v>
      </c>
      <c r="B69" s="84">
        <v>0.019664351851851853</v>
      </c>
      <c r="C69" s="85">
        <v>8.101851851851852E-4</v>
      </c>
      <c r="D69" s="84">
        <v>0.0015393518518518519</v>
      </c>
      <c r="E69" s="84">
        <v>0.003715277777777778</v>
      </c>
      <c r="F69" s="84">
        <v>0.004502314814814815</v>
      </c>
      <c r="G69" s="84">
        <v>0.008356481481481482</v>
      </c>
      <c r="H69" s="84">
        <v>0.010775462962962962</v>
      </c>
      <c r="I69" s="85">
        <v>0.015069444444444444</v>
      </c>
      <c r="J69" s="86">
        <v>0.015787037037037037</v>
      </c>
      <c r="K69" s="87">
        <v>33489.0</v>
      </c>
      <c r="L69" s="87">
        <v>90.0</v>
      </c>
      <c r="M69" s="87">
        <v>8.0</v>
      </c>
      <c r="N69" s="87">
        <v>16.0</v>
      </c>
      <c r="O69" s="87">
        <v>2188.0</v>
      </c>
      <c r="P69" s="87">
        <v>110760.0</v>
      </c>
      <c r="Q69" s="87">
        <v>28125.0</v>
      </c>
      <c r="R69" s="88">
        <v>1.0</v>
      </c>
      <c r="S69" s="88">
        <v>27.0</v>
      </c>
      <c r="T69" s="88"/>
      <c r="U69" s="88"/>
      <c r="V69" s="88"/>
      <c r="W69" s="88"/>
      <c r="X69" s="88">
        <v>11.0</v>
      </c>
      <c r="Y69" s="88"/>
      <c r="Z69" s="88"/>
      <c r="AA69" s="88"/>
      <c r="AB69" s="88">
        <v>1768.0</v>
      </c>
      <c r="AC69" s="39"/>
      <c r="AD69" s="81">
        <v>33488.0</v>
      </c>
      <c r="AE69" s="81"/>
      <c r="AF69" s="81"/>
      <c r="AG69" s="81"/>
      <c r="AH69" s="81">
        <v>1.0</v>
      </c>
      <c r="AI69" s="81">
        <v>9.0</v>
      </c>
      <c r="AJ69" s="82" t="s">
        <v>143</v>
      </c>
      <c r="AK69" s="81"/>
      <c r="AL69" s="81">
        <v>933.0</v>
      </c>
      <c r="AM69" s="44">
        <f t="array" ref="AM69">AVERAGE(K69/20)/86400</f>
        <v>0.01938020833</v>
      </c>
    </row>
    <row r="70" ht="17.25" customHeight="1">
      <c r="A70" s="83">
        <v>44720.01043844184</v>
      </c>
      <c r="B70" s="84">
        <v>0.025625</v>
      </c>
      <c r="C70" s="85">
        <v>2.0833333333333335E-4</v>
      </c>
      <c r="D70" s="84">
        <v>0.0036574074074074074</v>
      </c>
      <c r="E70" s="84">
        <v>0.0043518518518518515</v>
      </c>
      <c r="F70" s="84">
        <v>0.009421296296296296</v>
      </c>
      <c r="G70" s="84">
        <v>0.014560185185185185</v>
      </c>
      <c r="H70" s="84">
        <v>0.017569444444444443</v>
      </c>
      <c r="I70" s="85">
        <v>0.020891203703703703</v>
      </c>
      <c r="J70" s="86">
        <v>0.024537037037037038</v>
      </c>
      <c r="K70" s="87">
        <v>44283.0</v>
      </c>
      <c r="L70" s="87">
        <v>156.0</v>
      </c>
      <c r="M70" s="87">
        <v>14.0</v>
      </c>
      <c r="N70" s="87">
        <v>19.0</v>
      </c>
      <c r="O70" s="87">
        <v>2674.0</v>
      </c>
      <c r="P70" s="87">
        <v>227291.0</v>
      </c>
      <c r="Q70" s="87">
        <v>13718.0</v>
      </c>
      <c r="R70" s="88">
        <v>1.0</v>
      </c>
      <c r="S70" s="88">
        <v>22.0</v>
      </c>
      <c r="T70" s="88"/>
      <c r="U70" s="88">
        <v>1.0</v>
      </c>
      <c r="V70" s="88">
        <v>17.0</v>
      </c>
      <c r="W70" s="88">
        <v>8.0</v>
      </c>
      <c r="X70" s="88"/>
      <c r="Y70" s="88"/>
      <c r="Z70" s="88"/>
      <c r="AA70" s="88"/>
      <c r="AB70" s="88"/>
      <c r="AC70" s="39">
        <v>4.0</v>
      </c>
      <c r="AD70" s="81">
        <v>4837.0</v>
      </c>
      <c r="AE70" s="81"/>
      <c r="AF70" s="81"/>
      <c r="AG70" s="81"/>
      <c r="AH70" s="81">
        <v>1.0</v>
      </c>
      <c r="AI70" s="81">
        <v>31.0</v>
      </c>
      <c r="AJ70" s="82" t="s">
        <v>144</v>
      </c>
      <c r="AK70" s="81" t="s">
        <v>78</v>
      </c>
      <c r="AL70" s="81">
        <v>932.0</v>
      </c>
      <c r="AM70" s="44">
        <f t="array" ref="AM70">AVERAGE(K70/20)/86400</f>
        <v>0.02562673611</v>
      </c>
    </row>
    <row r="71" ht="17.25" customHeight="1">
      <c r="A71" s="83">
        <v>44719.98212758389</v>
      </c>
      <c r="B71" s="84">
        <v>0.02826388888888889</v>
      </c>
      <c r="C71" s="85">
        <v>1.388888888888889E-4</v>
      </c>
      <c r="D71" s="84">
        <v>0.0020833333333333333</v>
      </c>
      <c r="E71" s="84">
        <v>0.0030902777777777777</v>
      </c>
      <c r="F71" s="84">
        <v>0.0044907407407407405</v>
      </c>
      <c r="G71" s="84">
        <v>0.02179398148148148</v>
      </c>
      <c r="H71" s="84">
        <v>0.02349537037037037</v>
      </c>
      <c r="I71" s="85">
        <v>0.026157407407407407</v>
      </c>
      <c r="J71" s="86">
        <v>0.026504629629629628</v>
      </c>
      <c r="K71" s="87">
        <v>48857.0</v>
      </c>
      <c r="L71" s="87">
        <v>349.0</v>
      </c>
      <c r="M71" s="87">
        <v>12.0</v>
      </c>
      <c r="N71" s="87">
        <v>23.0</v>
      </c>
      <c r="O71" s="87">
        <v>3561.0</v>
      </c>
      <c r="P71" s="87">
        <v>159326.0</v>
      </c>
      <c r="Q71" s="87">
        <v>10484.0</v>
      </c>
      <c r="R71" s="88">
        <v>2.0</v>
      </c>
      <c r="S71" s="88">
        <v>25.0</v>
      </c>
      <c r="T71" s="88"/>
      <c r="U71" s="88">
        <v>1.0</v>
      </c>
      <c r="V71" s="88">
        <v>14.0</v>
      </c>
      <c r="W71" s="88">
        <v>11.0</v>
      </c>
      <c r="X71" s="88"/>
      <c r="Y71" s="88"/>
      <c r="Z71" s="88"/>
      <c r="AA71" s="88"/>
      <c r="AB71" s="88">
        <v>25132.0</v>
      </c>
      <c r="AC71" s="39">
        <v>3.0</v>
      </c>
      <c r="AD71" s="81">
        <v>2293.0</v>
      </c>
      <c r="AE71" s="81"/>
      <c r="AF71" s="81">
        <v>3.0</v>
      </c>
      <c r="AG71" s="81"/>
      <c r="AH71" s="81">
        <v>1.0</v>
      </c>
      <c r="AI71" s="81">
        <v>2.0</v>
      </c>
      <c r="AJ71" s="82" t="s">
        <v>145</v>
      </c>
      <c r="AK71" s="81" t="s">
        <v>78</v>
      </c>
      <c r="AL71" s="81">
        <v>931.0</v>
      </c>
      <c r="AM71" s="44">
        <f t="array" ref="AM71">AVERAGE(K71/20)/86400</f>
        <v>0.02827372685</v>
      </c>
    </row>
    <row r="72" ht="17.25" customHeight="1">
      <c r="A72" s="83">
        <v>44719.94843745939</v>
      </c>
      <c r="B72" s="84">
        <v>0.014965277777777777</v>
      </c>
      <c r="C72" s="85">
        <v>9.25925925925926E-4</v>
      </c>
      <c r="D72" s="84">
        <v>0.0013541666666666667</v>
      </c>
      <c r="E72" s="84">
        <v>0.0030208333333333333</v>
      </c>
      <c r="F72" s="84">
        <v>0.00318287037037037</v>
      </c>
      <c r="G72" s="84">
        <v>0.00625</v>
      </c>
      <c r="H72" s="84">
        <v>0.007534722222222222</v>
      </c>
      <c r="I72" s="85">
        <v>0.010335648148148148</v>
      </c>
      <c r="J72" s="86">
        <v>0.010659722222222221</v>
      </c>
      <c r="K72" s="87">
        <v>24157.0</v>
      </c>
      <c r="L72" s="87">
        <v>94.0</v>
      </c>
      <c r="M72" s="87">
        <v>6.0</v>
      </c>
      <c r="N72" s="87">
        <v>8.0</v>
      </c>
      <c r="O72" s="87">
        <v>1418.0</v>
      </c>
      <c r="P72" s="87">
        <v>76770.0</v>
      </c>
      <c r="Q72" s="87">
        <v>53073.0</v>
      </c>
      <c r="R72" s="88">
        <v>2.0</v>
      </c>
      <c r="S72" s="88">
        <v>8.0</v>
      </c>
      <c r="T72" s="88"/>
      <c r="U72" s="88"/>
      <c r="V72" s="88">
        <v>5.0</v>
      </c>
      <c r="W72" s="88"/>
      <c r="X72" s="88">
        <v>13.0</v>
      </c>
      <c r="Y72" s="88">
        <v>1.0</v>
      </c>
      <c r="Z72" s="88"/>
      <c r="AA72" s="88"/>
      <c r="AB72" s="88">
        <v>49410.0</v>
      </c>
      <c r="AC72" s="39"/>
      <c r="AD72" s="81">
        <v>24156.0</v>
      </c>
      <c r="AE72" s="81">
        <v>4.0</v>
      </c>
      <c r="AF72" s="81"/>
      <c r="AG72" s="81"/>
      <c r="AH72" s="81"/>
      <c r="AI72" s="81">
        <v>5.0</v>
      </c>
      <c r="AJ72" s="82" t="s">
        <v>146</v>
      </c>
      <c r="AK72" s="81"/>
      <c r="AL72" s="81">
        <v>930.0</v>
      </c>
      <c r="AM72" s="44">
        <f t="array" ref="AM72">AVERAGE(K72/20)/86400</f>
        <v>0.01397974537</v>
      </c>
    </row>
    <row r="73" ht="17.25" customHeight="1">
      <c r="A73" s="83">
        <v>44719.932918327606</v>
      </c>
      <c r="B73" s="84">
        <v>0.011851851851851851</v>
      </c>
      <c r="C73" s="85">
        <v>1.273148148148148E-4</v>
      </c>
      <c r="D73" s="84">
        <v>0.002638888888888889</v>
      </c>
      <c r="E73" s="84">
        <v>0.003136574074074074</v>
      </c>
      <c r="F73" s="84">
        <v>0.0033912037037037036</v>
      </c>
      <c r="G73" s="84">
        <v>0.005451388888888889</v>
      </c>
      <c r="H73" s="84">
        <v>0.007175925925925926</v>
      </c>
      <c r="I73" s="85">
        <v>0.009363425925925926</v>
      </c>
      <c r="J73" s="86">
        <v>0.01074074074074074</v>
      </c>
      <c r="K73" s="87">
        <v>19861.0</v>
      </c>
      <c r="L73" s="87">
        <v>77.0</v>
      </c>
      <c r="M73" s="87">
        <v>7.0</v>
      </c>
      <c r="N73" s="87">
        <v>15.0</v>
      </c>
      <c r="O73" s="87">
        <v>940.0</v>
      </c>
      <c r="P73" s="87">
        <v>71564.0</v>
      </c>
      <c r="Q73" s="87">
        <v>119215.0</v>
      </c>
      <c r="R73" s="88">
        <v>1.0</v>
      </c>
      <c r="S73" s="88">
        <v>2.0</v>
      </c>
      <c r="T73" s="88"/>
      <c r="U73" s="88"/>
      <c r="V73" s="88"/>
      <c r="W73" s="88"/>
      <c r="X73" s="88"/>
      <c r="Y73" s="88"/>
      <c r="Z73" s="88">
        <v>4.0</v>
      </c>
      <c r="AA73" s="88">
        <v>1.0</v>
      </c>
      <c r="AB73" s="88">
        <v>80315.0</v>
      </c>
      <c r="AC73" s="39"/>
      <c r="AD73" s="81">
        <v>19860.0</v>
      </c>
      <c r="AE73" s="81"/>
      <c r="AF73" s="81">
        <v>1.0</v>
      </c>
      <c r="AG73" s="81"/>
      <c r="AH73" s="81">
        <v>1.0</v>
      </c>
      <c r="AI73" s="81">
        <v>4.0</v>
      </c>
      <c r="AJ73" s="82" t="s">
        <v>147</v>
      </c>
      <c r="AK73" s="81"/>
      <c r="AL73" s="81">
        <v>929.0</v>
      </c>
      <c r="AM73" s="44">
        <f t="array" ref="AM73">AVERAGE(K73/20)/86400</f>
        <v>0.01149363426</v>
      </c>
    </row>
    <row r="74" ht="17.25" customHeight="1">
      <c r="A74" s="83">
        <v>44719.89706399995</v>
      </c>
      <c r="B74" s="84">
        <v>3.935185185185185E-4</v>
      </c>
      <c r="C74" s="85"/>
      <c r="D74" s="84"/>
      <c r="E74" s="84"/>
      <c r="F74" s="84"/>
      <c r="G74" s="84"/>
      <c r="H74" s="84"/>
      <c r="I74" s="85"/>
      <c r="J74" s="86"/>
      <c r="K74" s="87">
        <v>689.0</v>
      </c>
      <c r="L74" s="87"/>
      <c r="M74" s="87"/>
      <c r="N74" s="87"/>
      <c r="O74" s="87"/>
      <c r="P74" s="87">
        <v>4631.0</v>
      </c>
      <c r="Q74" s="87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39"/>
      <c r="AD74" s="81">
        <v>689.0</v>
      </c>
      <c r="AE74" s="81"/>
      <c r="AF74" s="81"/>
      <c r="AG74" s="81"/>
      <c r="AH74" s="81"/>
      <c r="AI74" s="81"/>
      <c r="AJ74" s="82" t="s">
        <v>148</v>
      </c>
      <c r="AK74" s="81"/>
      <c r="AL74" s="81">
        <v>928.0</v>
      </c>
      <c r="AM74" s="44">
        <f t="array" ref="AM74">AVERAGE(K74/20)/86400</f>
        <v>0.0003987268519</v>
      </c>
    </row>
    <row r="75" ht="17.25" customHeight="1">
      <c r="A75" s="83">
        <v>44719.86764397727</v>
      </c>
      <c r="B75" s="84">
        <v>0.0215625</v>
      </c>
      <c r="C75" s="85">
        <v>5.787037037037037E-4</v>
      </c>
      <c r="D75" s="84">
        <v>0.002962962962962963</v>
      </c>
      <c r="E75" s="84">
        <v>0.003703703703703704</v>
      </c>
      <c r="F75" s="84">
        <v>0.0052662037037037035</v>
      </c>
      <c r="G75" s="84">
        <v>0.012662037037037038</v>
      </c>
      <c r="H75" s="84">
        <v>0.014664351851851852</v>
      </c>
      <c r="I75" s="85">
        <v>0.018090277777777778</v>
      </c>
      <c r="J75" s="86">
        <v>0.018831018518518518</v>
      </c>
      <c r="K75" s="87">
        <v>37276.0</v>
      </c>
      <c r="L75" s="87">
        <v>102.0</v>
      </c>
      <c r="M75" s="87">
        <v>7.0</v>
      </c>
      <c r="N75" s="87">
        <v>25.0</v>
      </c>
      <c r="O75" s="87">
        <v>1215.0</v>
      </c>
      <c r="P75" s="87">
        <v>126117.0</v>
      </c>
      <c r="Q75" s="87">
        <v>25055.0</v>
      </c>
      <c r="R75" s="88">
        <v>1.0</v>
      </c>
      <c r="S75" s="88">
        <v>14.0</v>
      </c>
      <c r="T75" s="88"/>
      <c r="U75" s="88">
        <v>1.0</v>
      </c>
      <c r="V75" s="88">
        <v>8.0</v>
      </c>
      <c r="W75" s="88">
        <v>8.0</v>
      </c>
      <c r="X75" s="88"/>
      <c r="Y75" s="88"/>
      <c r="Z75" s="88"/>
      <c r="AA75" s="88"/>
      <c r="AB75" s="88">
        <v>111282.0</v>
      </c>
      <c r="AC75" s="39">
        <v>1.0</v>
      </c>
      <c r="AD75" s="81">
        <v>25561.0</v>
      </c>
      <c r="AE75" s="81"/>
      <c r="AF75" s="81">
        <v>3.0</v>
      </c>
      <c r="AG75" s="81"/>
      <c r="AH75" s="81">
        <v>1.0</v>
      </c>
      <c r="AI75" s="81">
        <v>3.0</v>
      </c>
      <c r="AJ75" s="82" t="s">
        <v>149</v>
      </c>
      <c r="AK75" s="81" t="s">
        <v>78</v>
      </c>
      <c r="AL75" s="81">
        <v>927.0</v>
      </c>
      <c r="AM75" s="44">
        <f t="array" ref="AM75">AVERAGE(K75/20)/86400</f>
        <v>0.02157175926</v>
      </c>
    </row>
    <row r="76" ht="17.25" customHeight="1">
      <c r="A76" s="83">
        <v>44719.843472372304</v>
      </c>
      <c r="B76" s="84">
        <v>0.02267361111111111</v>
      </c>
      <c r="C76" s="85">
        <v>5.555555555555556E-4</v>
      </c>
      <c r="D76" s="84">
        <v>7.523148148148148E-4</v>
      </c>
      <c r="E76" s="84">
        <v>0.0013773148148148147</v>
      </c>
      <c r="F76" s="84">
        <v>0.0036226851851851854</v>
      </c>
      <c r="G76" s="84">
        <v>0.01150462962962963</v>
      </c>
      <c r="H76" s="84">
        <v>0.015555555555555555</v>
      </c>
      <c r="I76" s="85">
        <v>0.019780092592592592</v>
      </c>
      <c r="J76" s="86">
        <v>0.020324074074074074</v>
      </c>
      <c r="K76" s="87">
        <v>39189.0</v>
      </c>
      <c r="L76" s="87">
        <v>76.0</v>
      </c>
      <c r="M76" s="87">
        <v>8.0</v>
      </c>
      <c r="N76" s="87">
        <v>17.0</v>
      </c>
      <c r="O76" s="87">
        <v>1686.0</v>
      </c>
      <c r="P76" s="87">
        <v>161105.0</v>
      </c>
      <c r="Q76" s="87">
        <v>39459.0</v>
      </c>
      <c r="R76" s="88">
        <v>2.0</v>
      </c>
      <c r="S76" s="88">
        <v>3.0</v>
      </c>
      <c r="T76" s="88"/>
      <c r="U76" s="88"/>
      <c r="V76" s="88">
        <v>13.0</v>
      </c>
      <c r="W76" s="88"/>
      <c r="X76" s="88"/>
      <c r="Y76" s="88"/>
      <c r="Z76" s="88">
        <v>4.0</v>
      </c>
      <c r="AA76" s="88"/>
      <c r="AB76" s="88">
        <v>13419.0</v>
      </c>
      <c r="AC76" s="39"/>
      <c r="AD76" s="81">
        <v>39188.0</v>
      </c>
      <c r="AE76" s="81"/>
      <c r="AF76" s="81">
        <v>4.0</v>
      </c>
      <c r="AG76" s="81"/>
      <c r="AH76" s="81">
        <v>1.0</v>
      </c>
      <c r="AI76" s="81">
        <v>4.0</v>
      </c>
      <c r="AJ76" s="82" t="s">
        <v>150</v>
      </c>
      <c r="AK76" s="81" t="s">
        <v>78</v>
      </c>
      <c r="AL76" s="81">
        <v>926.0</v>
      </c>
      <c r="AM76" s="44">
        <f t="array" ref="AM76">AVERAGE(K76/20)/86400</f>
        <v>0.02267881944</v>
      </c>
    </row>
    <row r="77" ht="17.25" customHeight="1">
      <c r="A77" s="83">
        <v>44719.81881167605</v>
      </c>
      <c r="B77" s="84">
        <v>0.01324074074074074</v>
      </c>
      <c r="C77" s="85">
        <v>3.4722222222222224E-4</v>
      </c>
      <c r="D77" s="84">
        <v>0.0016550925925925926</v>
      </c>
      <c r="E77" s="84">
        <v>0.0017824074074074075</v>
      </c>
      <c r="F77" s="84">
        <v>0.003159722222222222</v>
      </c>
      <c r="G77" s="84">
        <v>0.007314814814814815</v>
      </c>
      <c r="H77" s="84">
        <v>0.009525462962962963</v>
      </c>
      <c r="I77" s="85">
        <v>0.011817129629629629</v>
      </c>
      <c r="J77" s="86">
        <v>0.012152777777777778</v>
      </c>
      <c r="K77" s="87">
        <v>22883.0</v>
      </c>
      <c r="L77" s="87">
        <v>110.0</v>
      </c>
      <c r="M77" s="87">
        <v>8.0</v>
      </c>
      <c r="N77" s="87">
        <v>15.0</v>
      </c>
      <c r="O77" s="87">
        <v>736.0</v>
      </c>
      <c r="P77" s="87">
        <v>92653.0</v>
      </c>
      <c r="Q77" s="87">
        <v>26193.0</v>
      </c>
      <c r="R77" s="88"/>
      <c r="S77" s="88">
        <v>1.0</v>
      </c>
      <c r="T77" s="88"/>
      <c r="U77" s="88"/>
      <c r="V77" s="88"/>
      <c r="W77" s="88"/>
      <c r="X77" s="88"/>
      <c r="Y77" s="88"/>
      <c r="Z77" s="88"/>
      <c r="AA77" s="88">
        <v>1.0</v>
      </c>
      <c r="AB77" s="88">
        <v>11271.0</v>
      </c>
      <c r="AC77" s="39"/>
      <c r="AD77" s="81">
        <v>22882.0</v>
      </c>
      <c r="AE77" s="81"/>
      <c r="AF77" s="81"/>
      <c r="AG77" s="81"/>
      <c r="AH77" s="81"/>
      <c r="AI77" s="81">
        <v>2.0</v>
      </c>
      <c r="AJ77" s="82" t="s">
        <v>151</v>
      </c>
      <c r="AK77" s="81" t="s">
        <v>78</v>
      </c>
      <c r="AL77" s="81">
        <v>925.0</v>
      </c>
      <c r="AM77" s="44">
        <f t="array" ref="AM77">AVERAGE(K77/20)/86400</f>
        <v>0.01324247685</v>
      </c>
    </row>
    <row r="78" ht="17.25" customHeight="1">
      <c r="A78" s="83">
        <v>44719.80236900147</v>
      </c>
      <c r="B78" s="84">
        <v>0.021655092592592594</v>
      </c>
      <c r="C78" s="85">
        <v>5.902777777777778E-4</v>
      </c>
      <c r="D78" s="84">
        <v>0.001863425925925926</v>
      </c>
      <c r="E78" s="84">
        <v>0.0033680555555555556</v>
      </c>
      <c r="F78" s="84">
        <v>0.003726851851851852</v>
      </c>
      <c r="G78" s="84">
        <v>0.013888888888888888</v>
      </c>
      <c r="H78" s="84">
        <v>0.01545138888888889</v>
      </c>
      <c r="I78" s="85">
        <v>0.018726851851851852</v>
      </c>
      <c r="J78" s="86">
        <v>0.019930555555555556</v>
      </c>
      <c r="K78" s="87">
        <v>37426.0</v>
      </c>
      <c r="L78" s="87">
        <v>147.0</v>
      </c>
      <c r="M78" s="87">
        <v>8.0</v>
      </c>
      <c r="N78" s="87">
        <v>13.0</v>
      </c>
      <c r="O78" s="87">
        <v>2097.0</v>
      </c>
      <c r="P78" s="87">
        <v>134719.0</v>
      </c>
      <c r="Q78" s="87">
        <v>106814.0</v>
      </c>
      <c r="R78" s="88">
        <v>2.0</v>
      </c>
      <c r="S78" s="88">
        <v>15.0</v>
      </c>
      <c r="T78" s="88"/>
      <c r="U78" s="88">
        <v>2.0</v>
      </c>
      <c r="V78" s="88">
        <v>8.0</v>
      </c>
      <c r="W78" s="88">
        <v>1.0</v>
      </c>
      <c r="X78" s="88"/>
      <c r="Y78" s="88"/>
      <c r="Z78" s="88"/>
      <c r="AA78" s="88">
        <v>1.0</v>
      </c>
      <c r="AB78" s="88">
        <v>32622.0</v>
      </c>
      <c r="AC78" s="39">
        <v>2.0</v>
      </c>
      <c r="AD78" s="81">
        <v>2251.0</v>
      </c>
      <c r="AE78" s="81"/>
      <c r="AF78" s="81"/>
      <c r="AG78" s="81"/>
      <c r="AH78" s="81">
        <v>1.0</v>
      </c>
      <c r="AI78" s="81">
        <v>3.0</v>
      </c>
      <c r="AJ78" s="82" t="s">
        <v>152</v>
      </c>
      <c r="AK78" s="81" t="s">
        <v>78</v>
      </c>
      <c r="AL78" s="81">
        <v>924.0</v>
      </c>
      <c r="AM78" s="44">
        <f t="array" ref="AM78">AVERAGE(K78/20)/86400</f>
        <v>0.02165856481</v>
      </c>
    </row>
    <row r="79" ht="17.25" customHeight="1">
      <c r="A79" s="75">
        <v>44719.085458014204</v>
      </c>
      <c r="B79" s="76">
        <v>0.01673611111111111</v>
      </c>
      <c r="C79" s="77">
        <v>1.7361111111111112E-4</v>
      </c>
      <c r="D79" s="76">
        <v>0.0021412037037037038</v>
      </c>
      <c r="E79" s="76">
        <v>0.003738425925925926</v>
      </c>
      <c r="F79" s="76">
        <v>0.005231481481481481</v>
      </c>
      <c r="G79" s="76">
        <v>0.009664351851851851</v>
      </c>
      <c r="H79" s="76">
        <v>0.010787037037037038</v>
      </c>
      <c r="I79" s="77">
        <v>0.013726851851851851</v>
      </c>
      <c r="J79" s="78">
        <v>0.0146875</v>
      </c>
      <c r="K79" s="79">
        <v>28930.0</v>
      </c>
      <c r="L79" s="79">
        <v>212.0</v>
      </c>
      <c r="M79" s="79">
        <v>8.0</v>
      </c>
      <c r="N79" s="79">
        <v>16.0</v>
      </c>
      <c r="O79" s="79">
        <v>2076.0</v>
      </c>
      <c r="P79" s="79">
        <v>81132.0</v>
      </c>
      <c r="Q79" s="79">
        <v>46993.0</v>
      </c>
      <c r="R79" s="80">
        <v>1.0</v>
      </c>
      <c r="S79" s="80">
        <v>13.0</v>
      </c>
      <c r="T79" s="80"/>
      <c r="U79" s="80"/>
      <c r="V79" s="80">
        <v>1.0</v>
      </c>
      <c r="W79" s="80"/>
      <c r="X79" s="80"/>
      <c r="Y79" s="80"/>
      <c r="Z79" s="80">
        <v>5.0</v>
      </c>
      <c r="AA79" s="80">
        <v>1.0</v>
      </c>
      <c r="AB79" s="80">
        <v>53554.0</v>
      </c>
      <c r="AC79" s="39">
        <v>1.0</v>
      </c>
      <c r="AD79" s="81">
        <v>4598.0</v>
      </c>
      <c r="AE79" s="81"/>
      <c r="AF79" s="81"/>
      <c r="AG79" s="81"/>
      <c r="AH79" s="81">
        <v>1.0</v>
      </c>
      <c r="AI79" s="81">
        <v>15.0</v>
      </c>
      <c r="AJ79" s="82" t="s">
        <v>153</v>
      </c>
      <c r="AK79" s="81" t="s">
        <v>78</v>
      </c>
      <c r="AL79" s="81">
        <v>923.0</v>
      </c>
      <c r="AM79" s="44">
        <f t="array" ref="AM79">AVERAGE(K79/20)/86400</f>
        <v>0.01674189815</v>
      </c>
    </row>
    <row r="80" ht="17.25" customHeight="1">
      <c r="A80" s="75">
        <v>44719.06495690833</v>
      </c>
      <c r="B80" s="76">
        <v>0.014363425925925925</v>
      </c>
      <c r="C80" s="77">
        <v>2.199074074074074E-4</v>
      </c>
      <c r="D80" s="76">
        <v>0.0035300925925925925</v>
      </c>
      <c r="E80" s="76">
        <v>0.004224537037037037</v>
      </c>
      <c r="F80" s="76">
        <v>0.005405092592592592</v>
      </c>
      <c r="G80" s="76">
        <v>0.00951388888888889</v>
      </c>
      <c r="H80" s="76">
        <v>0.011423611111111112</v>
      </c>
      <c r="I80" s="77">
        <v>0.012743055555555556</v>
      </c>
      <c r="J80" s="78">
        <v>0.01326388888888889</v>
      </c>
      <c r="K80" s="79">
        <v>24837.0</v>
      </c>
      <c r="L80" s="79">
        <v>152.0</v>
      </c>
      <c r="M80" s="79">
        <v>8.0</v>
      </c>
      <c r="N80" s="79">
        <v>21.0</v>
      </c>
      <c r="O80" s="79">
        <v>957.0</v>
      </c>
      <c r="P80" s="79">
        <v>84473.0</v>
      </c>
      <c r="Q80" s="79">
        <v>169.0</v>
      </c>
      <c r="R80" s="80">
        <v>2.0</v>
      </c>
      <c r="S80" s="80">
        <v>4.0</v>
      </c>
      <c r="T80" s="80"/>
      <c r="U80" s="80">
        <v>1.0</v>
      </c>
      <c r="V80" s="80">
        <v>7.0</v>
      </c>
      <c r="W80" s="80">
        <v>7.0</v>
      </c>
      <c r="X80" s="80"/>
      <c r="Y80" s="80"/>
      <c r="Z80" s="80"/>
      <c r="AA80" s="80"/>
      <c r="AB80" s="80">
        <v>729.0</v>
      </c>
      <c r="AC80" s="39"/>
      <c r="AD80" s="81">
        <v>24836.0</v>
      </c>
      <c r="AE80" s="81"/>
      <c r="AF80" s="81"/>
      <c r="AG80" s="81"/>
      <c r="AH80" s="81">
        <v>1.0</v>
      </c>
      <c r="AI80" s="81">
        <v>3.0</v>
      </c>
      <c r="AJ80" s="82" t="s">
        <v>154</v>
      </c>
      <c r="AK80" s="81" t="s">
        <v>78</v>
      </c>
      <c r="AL80" s="81">
        <v>922.0</v>
      </c>
      <c r="AM80" s="44">
        <f t="array" ref="AM80">AVERAGE(K80/20)/86400</f>
        <v>0.01437326389</v>
      </c>
    </row>
    <row r="81" ht="17.25" customHeight="1">
      <c r="A81" s="75">
        <v>44719.04674427034</v>
      </c>
      <c r="B81" s="76">
        <v>0.016087962962962964</v>
      </c>
      <c r="C81" s="77">
        <v>8.101851851851852E-4</v>
      </c>
      <c r="D81" s="76">
        <v>0.0012962962962962963</v>
      </c>
      <c r="E81" s="76">
        <v>0.00443287037037037</v>
      </c>
      <c r="F81" s="76">
        <v>0.010150462962962964</v>
      </c>
      <c r="G81" s="76">
        <v>0.005138888888888889</v>
      </c>
      <c r="H81" s="76">
        <v>0.012905092592592593</v>
      </c>
      <c r="I81" s="77">
        <v>0.014722222222222222</v>
      </c>
      <c r="J81" s="78">
        <v>0.015335648148148149</v>
      </c>
      <c r="K81" s="79">
        <v>27814.0</v>
      </c>
      <c r="L81" s="79">
        <v>132.0</v>
      </c>
      <c r="M81" s="79">
        <v>8.0</v>
      </c>
      <c r="N81" s="79">
        <v>23.0</v>
      </c>
      <c r="O81" s="79">
        <v>1191.0</v>
      </c>
      <c r="P81" s="79">
        <v>103619.0</v>
      </c>
      <c r="Q81" s="79">
        <v>3423.0</v>
      </c>
      <c r="R81" s="80"/>
      <c r="S81" s="80">
        <v>9.0</v>
      </c>
      <c r="T81" s="80"/>
      <c r="U81" s="80"/>
      <c r="V81" s="80">
        <v>3.0</v>
      </c>
      <c r="W81" s="80">
        <v>3.0</v>
      </c>
      <c r="X81" s="80"/>
      <c r="Y81" s="80">
        <v>1.0</v>
      </c>
      <c r="Z81" s="80"/>
      <c r="AA81" s="80"/>
      <c r="AB81" s="80">
        <v>462.0</v>
      </c>
      <c r="AC81" s="39"/>
      <c r="AD81" s="81">
        <v>27813.0</v>
      </c>
      <c r="AE81" s="81"/>
      <c r="AF81" s="81"/>
      <c r="AG81" s="81"/>
      <c r="AH81" s="81">
        <v>1.0</v>
      </c>
      <c r="AI81" s="81">
        <v>4.0</v>
      </c>
      <c r="AJ81" s="82" t="s">
        <v>155</v>
      </c>
      <c r="AK81" s="81" t="s">
        <v>78</v>
      </c>
      <c r="AL81" s="81">
        <v>921.0</v>
      </c>
      <c r="AM81" s="44">
        <f t="array" ref="AM81">AVERAGE(K81/20)/86400</f>
        <v>0.01609606481</v>
      </c>
    </row>
    <row r="82" ht="17.25" customHeight="1">
      <c r="A82" s="75">
        <v>44719.02828323037</v>
      </c>
      <c r="B82" s="76">
        <v>0.023159722222222224</v>
      </c>
      <c r="C82" s="77">
        <v>2.546296296296296E-4</v>
      </c>
      <c r="D82" s="76">
        <v>0.001875</v>
      </c>
      <c r="E82" s="76">
        <v>0.00568287037037037</v>
      </c>
      <c r="F82" s="76">
        <v>0.007893518518518518</v>
      </c>
      <c r="G82" s="76">
        <v>0.012233796296296296</v>
      </c>
      <c r="H82" s="76">
        <v>0.013738425925925926</v>
      </c>
      <c r="I82" s="77">
        <v>0.018865740740740742</v>
      </c>
      <c r="J82" s="78">
        <v>0.019733796296296298</v>
      </c>
      <c r="K82" s="79">
        <v>40021.0</v>
      </c>
      <c r="L82" s="79">
        <v>79.0</v>
      </c>
      <c r="M82" s="79">
        <v>8.0</v>
      </c>
      <c r="N82" s="79">
        <v>18.0</v>
      </c>
      <c r="O82" s="79">
        <v>1486.0</v>
      </c>
      <c r="P82" s="79">
        <v>120457.0</v>
      </c>
      <c r="Q82" s="79">
        <v>9534.0</v>
      </c>
      <c r="R82" s="80">
        <v>1.0</v>
      </c>
      <c r="S82" s="80">
        <v>7.0</v>
      </c>
      <c r="T82" s="80"/>
      <c r="U82" s="80">
        <v>1.0</v>
      </c>
      <c r="V82" s="80">
        <v>11.0</v>
      </c>
      <c r="W82" s="80">
        <v>9.0</v>
      </c>
      <c r="X82" s="80"/>
      <c r="Y82" s="80"/>
      <c r="Z82" s="80">
        <v>6.0</v>
      </c>
      <c r="AA82" s="80"/>
      <c r="AB82" s="80">
        <v>8867.0</v>
      </c>
      <c r="AC82" s="39">
        <v>1.0</v>
      </c>
      <c r="AD82" s="81">
        <v>36260.0</v>
      </c>
      <c r="AE82" s="81"/>
      <c r="AF82" s="81"/>
      <c r="AG82" s="81"/>
      <c r="AH82" s="81">
        <v>1.0</v>
      </c>
      <c r="AI82" s="81">
        <v>5.0</v>
      </c>
      <c r="AJ82" s="82" t="s">
        <v>156</v>
      </c>
      <c r="AK82" s="81" t="s">
        <v>78</v>
      </c>
      <c r="AL82" s="81">
        <v>920.0</v>
      </c>
      <c r="AM82" s="44">
        <f t="array" ref="AM82">AVERAGE(K82/20)/86400</f>
        <v>0.02316030093</v>
      </c>
    </row>
    <row r="83" ht="17.25" customHeight="1">
      <c r="A83" s="75">
        <v>44718.99935307858</v>
      </c>
      <c r="B83" s="76">
        <v>0.0077777777777777776</v>
      </c>
      <c r="C83" s="77">
        <v>4.7453703703703704E-4</v>
      </c>
      <c r="D83" s="76">
        <v>0.0045138888888888885</v>
      </c>
      <c r="E83" s="76">
        <v>0.005613425925925926</v>
      </c>
      <c r="F83" s="76">
        <v>0.023599537037037037</v>
      </c>
      <c r="G83" s="76">
        <v>0.005798611111111111</v>
      </c>
      <c r="H83" s="76">
        <v>0.03707175925925926</v>
      </c>
      <c r="I83" s="77">
        <v>0.03920138888888889</v>
      </c>
      <c r="J83" s="78">
        <v>0.03943287037037037</v>
      </c>
      <c r="K83" s="79">
        <v>71972.0</v>
      </c>
      <c r="L83" s="79">
        <v>37.0</v>
      </c>
      <c r="M83" s="79">
        <v>16.0</v>
      </c>
      <c r="N83" s="79">
        <v>36.0</v>
      </c>
      <c r="O83" s="79">
        <v>2632.0</v>
      </c>
      <c r="P83" s="79">
        <v>304347.0</v>
      </c>
      <c r="Q83" s="79">
        <v>8876.0</v>
      </c>
      <c r="R83" s="80">
        <v>1.0</v>
      </c>
      <c r="S83" s="80">
        <v>2.0</v>
      </c>
      <c r="T83" s="80"/>
      <c r="U83" s="80">
        <v>2.0</v>
      </c>
      <c r="V83" s="80">
        <v>8.0</v>
      </c>
      <c r="W83" s="80">
        <v>8.0</v>
      </c>
      <c r="X83" s="80"/>
      <c r="Y83" s="80"/>
      <c r="Z83" s="80"/>
      <c r="AA83" s="80"/>
      <c r="AB83" s="80">
        <v>16706.0</v>
      </c>
      <c r="AC83" s="39">
        <v>2.0</v>
      </c>
      <c r="AD83" s="81">
        <v>30851.0</v>
      </c>
      <c r="AE83" s="81"/>
      <c r="AF83" s="81"/>
      <c r="AG83" s="81">
        <v>1.0</v>
      </c>
      <c r="AH83" s="81">
        <v>1.0</v>
      </c>
      <c r="AI83" s="81">
        <v>2.0</v>
      </c>
      <c r="AJ83" s="82" t="s">
        <v>157</v>
      </c>
      <c r="AK83" s="81"/>
      <c r="AL83" s="81">
        <v>919.0</v>
      </c>
      <c r="AM83" s="44">
        <f t="array" ref="AM83">AVERAGE(K83/20)/86400</f>
        <v>0.04165046296</v>
      </c>
    </row>
    <row r="84" ht="17.25" customHeight="1">
      <c r="A84" s="75">
        <v>44718.9495140288</v>
      </c>
      <c r="B84" s="76">
        <v>0.019675925925925927</v>
      </c>
      <c r="C84" s="77">
        <v>5.671296296296297E-4</v>
      </c>
      <c r="D84" s="76">
        <v>0.001851851851851852</v>
      </c>
      <c r="E84" s="76">
        <v>0.0022337962962962962</v>
      </c>
      <c r="F84" s="76">
        <v>0.0035300925925925925</v>
      </c>
      <c r="G84" s="76">
        <v>0.012094907407407407</v>
      </c>
      <c r="H84" s="76">
        <v>0.014027777777777778</v>
      </c>
      <c r="I84" s="77">
        <v>0.01556712962962963</v>
      </c>
      <c r="J84" s="78">
        <v>0.016307870370370372</v>
      </c>
      <c r="K84" s="79">
        <v>32369.0</v>
      </c>
      <c r="L84" s="79">
        <v>164.0</v>
      </c>
      <c r="M84" s="79">
        <v>6.0</v>
      </c>
      <c r="N84" s="79">
        <v>11.0</v>
      </c>
      <c r="O84" s="79">
        <v>1707.0</v>
      </c>
      <c r="P84" s="79">
        <v>107241.0</v>
      </c>
      <c r="Q84" s="79">
        <v>16340.0</v>
      </c>
      <c r="R84" s="80">
        <v>1.0</v>
      </c>
      <c r="S84" s="80">
        <v>3.0</v>
      </c>
      <c r="T84" s="80"/>
      <c r="U84" s="80"/>
      <c r="V84" s="80">
        <v>8.0</v>
      </c>
      <c r="W84" s="80"/>
      <c r="X84" s="80"/>
      <c r="Y84" s="80"/>
      <c r="Z84" s="80">
        <v>4.0</v>
      </c>
      <c r="AA84" s="80">
        <v>1.0</v>
      </c>
      <c r="AB84" s="80">
        <v>49532.0</v>
      </c>
      <c r="AC84" s="39">
        <v>2.0</v>
      </c>
      <c r="AD84" s="81">
        <v>23080.0</v>
      </c>
      <c r="AE84" s="81"/>
      <c r="AF84" s="81"/>
      <c r="AG84" s="81"/>
      <c r="AH84" s="81">
        <v>1.0</v>
      </c>
      <c r="AI84" s="81">
        <v>3.0</v>
      </c>
      <c r="AJ84" s="82" t="s">
        <v>158</v>
      </c>
      <c r="AK84" s="81"/>
      <c r="AL84" s="81">
        <v>918.0</v>
      </c>
      <c r="AM84" s="44">
        <f t="array" ref="AM84">AVERAGE(K84/20)/86400</f>
        <v>0.01873206019</v>
      </c>
    </row>
    <row r="85" ht="17.25" customHeight="1">
      <c r="A85" s="75">
        <v>44718.928243970695</v>
      </c>
      <c r="B85" s="76">
        <v>0.0221875</v>
      </c>
      <c r="C85" s="77">
        <v>1.1574074074074075E-4</v>
      </c>
      <c r="D85" s="76">
        <v>0.0017013888888888888</v>
      </c>
      <c r="E85" s="76">
        <v>0.003599537037037037</v>
      </c>
      <c r="F85" s="76">
        <v>0.004895833333333334</v>
      </c>
      <c r="G85" s="76">
        <v>0.014895833333333334</v>
      </c>
      <c r="H85" s="76">
        <v>0.016886574074074075</v>
      </c>
      <c r="I85" s="77">
        <v>0.020462962962962964</v>
      </c>
      <c r="J85" s="78">
        <v>0.021377314814814814</v>
      </c>
      <c r="K85" s="79">
        <v>38341.0</v>
      </c>
      <c r="L85" s="79">
        <v>113.0</v>
      </c>
      <c r="M85" s="79">
        <v>8.0</v>
      </c>
      <c r="N85" s="79">
        <v>14.0</v>
      </c>
      <c r="O85" s="79">
        <v>1449.0</v>
      </c>
      <c r="P85" s="79">
        <v>179637.0</v>
      </c>
      <c r="Q85" s="79">
        <v>30866.0</v>
      </c>
      <c r="R85" s="80">
        <v>1.0</v>
      </c>
      <c r="S85" s="80">
        <v>9.0</v>
      </c>
      <c r="T85" s="80"/>
      <c r="U85" s="80">
        <v>1.0</v>
      </c>
      <c r="V85" s="80">
        <v>17.0</v>
      </c>
      <c r="W85" s="80">
        <v>8.0</v>
      </c>
      <c r="X85" s="80"/>
      <c r="Y85" s="80"/>
      <c r="Z85" s="80"/>
      <c r="AA85" s="80"/>
      <c r="AB85" s="80">
        <v>2048.0</v>
      </c>
      <c r="AC85" s="39">
        <v>1.0</v>
      </c>
      <c r="AD85" s="81">
        <v>28943.0</v>
      </c>
      <c r="AE85" s="81"/>
      <c r="AF85" s="81"/>
      <c r="AG85" s="81"/>
      <c r="AH85" s="81">
        <v>1.0</v>
      </c>
      <c r="AI85" s="81">
        <v>4.0</v>
      </c>
      <c r="AJ85" s="82" t="s">
        <v>159</v>
      </c>
      <c r="AK85" s="81" t="s">
        <v>78</v>
      </c>
      <c r="AL85" s="81">
        <v>917.0</v>
      </c>
      <c r="AM85" s="44">
        <f t="array" ref="AM85">AVERAGE(K85/20)/86400</f>
        <v>0.0221880787</v>
      </c>
    </row>
    <row r="86" ht="17.25" customHeight="1">
      <c r="A86" s="75">
        <v>44718.902486446976</v>
      </c>
      <c r="B86" s="76">
        <v>0.022708333333333334</v>
      </c>
      <c r="C86" s="77">
        <v>3.472222222222222E-5</v>
      </c>
      <c r="D86" s="76">
        <v>0.0016550925925925926</v>
      </c>
      <c r="E86" s="76">
        <v>0.0027083333333333334</v>
      </c>
      <c r="F86" s="76">
        <v>0.003414351851851852</v>
      </c>
      <c r="G86" s="76">
        <v>0.008854166666666666</v>
      </c>
      <c r="H86" s="76">
        <v>0.011307870370370371</v>
      </c>
      <c r="I86" s="77">
        <v>0.01861111111111111</v>
      </c>
      <c r="J86" s="78">
        <v>0.020775462962962964</v>
      </c>
      <c r="K86" s="79">
        <v>39256.0</v>
      </c>
      <c r="L86" s="79">
        <v>158.0</v>
      </c>
      <c r="M86" s="79">
        <v>11.0</v>
      </c>
      <c r="N86" s="79">
        <v>18.0</v>
      </c>
      <c r="O86" s="79">
        <v>2118.0</v>
      </c>
      <c r="P86" s="79">
        <v>150286.0</v>
      </c>
      <c r="Q86" s="79">
        <v>153381.0</v>
      </c>
      <c r="R86" s="80">
        <v>1.0</v>
      </c>
      <c r="S86" s="80">
        <v>7.0</v>
      </c>
      <c r="T86" s="80"/>
      <c r="U86" s="80"/>
      <c r="V86" s="80"/>
      <c r="W86" s="80"/>
      <c r="X86" s="80"/>
      <c r="Y86" s="80"/>
      <c r="Z86" s="80">
        <v>4.0</v>
      </c>
      <c r="AA86" s="80">
        <v>1.0</v>
      </c>
      <c r="AB86" s="80">
        <v>42382.0</v>
      </c>
      <c r="AC86" s="39">
        <v>1.0</v>
      </c>
      <c r="AD86" s="81">
        <v>17846.0</v>
      </c>
      <c r="AE86" s="81"/>
      <c r="AF86" s="81"/>
      <c r="AG86" s="81"/>
      <c r="AH86" s="81">
        <v>1.0</v>
      </c>
      <c r="AI86" s="81">
        <v>17.0</v>
      </c>
      <c r="AJ86" s="82" t="s">
        <v>160</v>
      </c>
      <c r="AK86" s="81" t="s">
        <v>78</v>
      </c>
      <c r="AL86" s="81">
        <v>916.0</v>
      </c>
      <c r="AM86" s="44">
        <f t="array" ref="AM86">AVERAGE(K86/20)/86400</f>
        <v>0.02271759259</v>
      </c>
    </row>
    <row r="87" ht="17.25" customHeight="1">
      <c r="A87" s="75">
        <v>44718.87785583418</v>
      </c>
      <c r="B87" s="76">
        <v>0.02459490740740741</v>
      </c>
      <c r="C87" s="77">
        <v>8.101851851851852E-5</v>
      </c>
      <c r="D87" s="76">
        <v>0.0035416666666666665</v>
      </c>
      <c r="E87" s="76">
        <v>0.004618055555555556</v>
      </c>
      <c r="F87" s="76">
        <v>0.0068865740740740745</v>
      </c>
      <c r="G87" s="76">
        <v>0.015</v>
      </c>
      <c r="H87" s="76">
        <v>0.01792824074074074</v>
      </c>
      <c r="I87" s="77">
        <v>0.023506944444444445</v>
      </c>
      <c r="J87" s="78">
        <v>0.023958333333333335</v>
      </c>
      <c r="K87" s="79">
        <v>42518.0</v>
      </c>
      <c r="L87" s="79">
        <v>137.0</v>
      </c>
      <c r="M87" s="79">
        <v>8.0</v>
      </c>
      <c r="N87" s="79">
        <v>12.0</v>
      </c>
      <c r="O87" s="79">
        <v>2367.0</v>
      </c>
      <c r="P87" s="79">
        <v>187425.0</v>
      </c>
      <c r="Q87" s="79">
        <v>47919.0</v>
      </c>
      <c r="R87" s="80">
        <v>1.0</v>
      </c>
      <c r="S87" s="80">
        <v>1.0</v>
      </c>
      <c r="T87" s="80"/>
      <c r="U87" s="80">
        <v>1.0</v>
      </c>
      <c r="V87" s="80">
        <v>14.0</v>
      </c>
      <c r="W87" s="80">
        <v>7.0</v>
      </c>
      <c r="X87" s="80"/>
      <c r="Y87" s="80"/>
      <c r="Z87" s="80"/>
      <c r="AA87" s="80"/>
      <c r="AB87" s="80">
        <v>8149.0</v>
      </c>
      <c r="AC87" s="39"/>
      <c r="AD87" s="81">
        <v>42517.0</v>
      </c>
      <c r="AE87" s="81"/>
      <c r="AF87" s="81"/>
      <c r="AG87" s="81"/>
      <c r="AH87" s="81">
        <v>1.0</v>
      </c>
      <c r="AI87" s="81">
        <v>3.0</v>
      </c>
      <c r="AJ87" s="82" t="s">
        <v>161</v>
      </c>
      <c r="AK87" s="81" t="s">
        <v>78</v>
      </c>
      <c r="AL87" s="81">
        <v>915.0</v>
      </c>
      <c r="AM87" s="44">
        <f t="array" ref="AM87">AVERAGE(K87/20)/86400</f>
        <v>0.02460532407</v>
      </c>
    </row>
    <row r="88" ht="17.25" customHeight="1">
      <c r="A88" s="75">
        <v>44718.84845669327</v>
      </c>
      <c r="B88" s="76">
        <v>0.030462962962962963</v>
      </c>
      <c r="C88" s="77">
        <v>3.935185185185185E-4</v>
      </c>
      <c r="D88" s="76">
        <v>0.0028703703703703703</v>
      </c>
      <c r="E88" s="76">
        <v>0.0038425925925925928</v>
      </c>
      <c r="F88" s="76">
        <v>0.00474537037037037</v>
      </c>
      <c r="G88" s="76">
        <v>0.013136574074074075</v>
      </c>
      <c r="H88" s="76">
        <v>0.024363425925925927</v>
      </c>
      <c r="I88" s="77">
        <v>0.027939814814814813</v>
      </c>
      <c r="J88" s="78">
        <v>0.02861111111111111</v>
      </c>
      <c r="K88" s="79">
        <v>52643.0</v>
      </c>
      <c r="L88" s="79">
        <v>222.0</v>
      </c>
      <c r="M88" s="79">
        <v>7.0</v>
      </c>
      <c r="N88" s="79">
        <v>16.0</v>
      </c>
      <c r="O88" s="79">
        <v>2058.0</v>
      </c>
      <c r="P88" s="79">
        <v>176116.0</v>
      </c>
      <c r="Q88" s="79">
        <v>17878.0</v>
      </c>
      <c r="R88" s="80">
        <v>2.0</v>
      </c>
      <c r="S88" s="80">
        <v>13.0</v>
      </c>
      <c r="T88" s="80"/>
      <c r="U88" s="80">
        <v>1.0</v>
      </c>
      <c r="V88" s="80">
        <v>7.0</v>
      </c>
      <c r="W88" s="80">
        <v>7.0</v>
      </c>
      <c r="X88" s="80"/>
      <c r="Y88" s="80"/>
      <c r="Z88" s="80"/>
      <c r="AA88" s="80"/>
      <c r="AB88" s="80">
        <v>4181.0</v>
      </c>
      <c r="AC88" s="39">
        <v>3.0</v>
      </c>
      <c r="AD88" s="81">
        <v>1564.0</v>
      </c>
      <c r="AE88" s="81"/>
      <c r="AF88" s="81"/>
      <c r="AG88" s="81"/>
      <c r="AH88" s="81">
        <v>1.0</v>
      </c>
      <c r="AI88" s="81">
        <v>5.0</v>
      </c>
      <c r="AJ88" s="82" t="s">
        <v>162</v>
      </c>
      <c r="AK88" s="81" t="s">
        <v>78</v>
      </c>
      <c r="AL88" s="81">
        <v>914.0</v>
      </c>
      <c r="AM88" s="44">
        <f t="array" ref="AM88">AVERAGE(K88/20)/86400</f>
        <v>0.03046469907</v>
      </c>
    </row>
    <row r="89" ht="17.25" customHeight="1">
      <c r="A89" s="75">
        <v>44718.80732032628</v>
      </c>
      <c r="B89" s="76">
        <v>0.02113425925925926</v>
      </c>
      <c r="C89" s="77">
        <v>1.7361111111111112E-4</v>
      </c>
      <c r="D89" s="76">
        <v>0.0033912037037037036</v>
      </c>
      <c r="E89" s="76">
        <v>0.004016203703703704</v>
      </c>
      <c r="F89" s="76">
        <v>0.005023148148148148</v>
      </c>
      <c r="G89" s="76">
        <v>0.009849537037037037</v>
      </c>
      <c r="H89" s="76">
        <v>0.011354166666666667</v>
      </c>
      <c r="I89" s="77">
        <v>0.01363425925925926</v>
      </c>
      <c r="J89" s="78">
        <v>0.014618055555555556</v>
      </c>
      <c r="K89" s="79">
        <v>36173.0</v>
      </c>
      <c r="L89" s="79">
        <v>103.0</v>
      </c>
      <c r="M89" s="79">
        <v>8.0</v>
      </c>
      <c r="N89" s="79">
        <v>15.0</v>
      </c>
      <c r="O89" s="79">
        <v>1538.0</v>
      </c>
      <c r="P89" s="79">
        <v>187505.0</v>
      </c>
      <c r="Q89" s="79">
        <v>18315.0</v>
      </c>
      <c r="R89" s="80"/>
      <c r="S89" s="80">
        <v>3.0</v>
      </c>
      <c r="T89" s="80"/>
      <c r="U89" s="80">
        <v>1.0</v>
      </c>
      <c r="V89" s="80">
        <v>19.0</v>
      </c>
      <c r="W89" s="80">
        <v>7.0</v>
      </c>
      <c r="X89" s="80"/>
      <c r="Y89" s="80"/>
      <c r="Z89" s="80"/>
      <c r="AA89" s="80"/>
      <c r="AB89" s="80">
        <v>9526.0</v>
      </c>
      <c r="AC89" s="39">
        <v>2.0</v>
      </c>
      <c r="AD89" s="81">
        <v>9373.0</v>
      </c>
      <c r="AE89" s="81"/>
      <c r="AF89" s="81"/>
      <c r="AG89" s="81"/>
      <c r="AH89" s="81">
        <v>1.0</v>
      </c>
      <c r="AI89" s="81">
        <v>5.0</v>
      </c>
      <c r="AJ89" s="82" t="s">
        <v>163</v>
      </c>
      <c r="AK89" s="81"/>
      <c r="AL89" s="81">
        <v>913.0</v>
      </c>
      <c r="AM89" s="44">
        <f t="array" ref="AM89">AVERAGE(K89/20)/86400</f>
        <v>0.02093344907</v>
      </c>
    </row>
    <row r="90" ht="17.25" customHeight="1">
      <c r="A90" s="75">
        <v>44718.78541882537</v>
      </c>
      <c r="B90" s="76">
        <v>0.021041666666666667</v>
      </c>
      <c r="C90" s="77">
        <v>2.777777777777778E-4</v>
      </c>
      <c r="D90" s="76">
        <v>0.0012962962962962963</v>
      </c>
      <c r="E90" s="76">
        <v>0.0020601851851851853</v>
      </c>
      <c r="F90" s="76">
        <v>0.002638888888888889</v>
      </c>
      <c r="G90" s="76">
        <v>0.005752314814814815</v>
      </c>
      <c r="H90" s="76">
        <v>0.01525462962962963</v>
      </c>
      <c r="I90" s="77">
        <v>0.019189814814814816</v>
      </c>
      <c r="J90" s="78">
        <v>0.019664351851851853</v>
      </c>
      <c r="K90" s="79">
        <v>36375.0</v>
      </c>
      <c r="L90" s="79">
        <v>166.0</v>
      </c>
      <c r="M90" s="79">
        <v>18.0</v>
      </c>
      <c r="N90" s="79">
        <v>11.0</v>
      </c>
      <c r="O90" s="79">
        <v>1738.0</v>
      </c>
      <c r="P90" s="79">
        <v>118897.0</v>
      </c>
      <c r="Q90" s="79">
        <v>75063.0</v>
      </c>
      <c r="R90" s="80">
        <v>1.0</v>
      </c>
      <c r="S90" s="80">
        <v>37.0</v>
      </c>
      <c r="T90" s="80"/>
      <c r="U90" s="80"/>
      <c r="V90" s="80"/>
      <c r="W90" s="80"/>
      <c r="X90" s="80">
        <v>5.0</v>
      </c>
      <c r="Y90" s="80"/>
      <c r="Z90" s="80">
        <v>4.0</v>
      </c>
      <c r="AA90" s="80">
        <v>1.0</v>
      </c>
      <c r="AB90" s="80">
        <v>128740.0</v>
      </c>
      <c r="AC90" s="39">
        <v>3.0</v>
      </c>
      <c r="AD90" s="81">
        <v>10161.0</v>
      </c>
      <c r="AE90" s="81"/>
      <c r="AF90" s="81">
        <v>3.0</v>
      </c>
      <c r="AG90" s="81"/>
      <c r="AH90" s="81">
        <v>1.0</v>
      </c>
      <c r="AI90" s="81">
        <v>4.0</v>
      </c>
      <c r="AJ90" s="82" t="s">
        <v>164</v>
      </c>
      <c r="AK90" s="81" t="s">
        <v>78</v>
      </c>
      <c r="AL90" s="81">
        <v>912.0</v>
      </c>
      <c r="AM90" s="44">
        <f t="array" ref="AM90">AVERAGE(K90/20)/86400</f>
        <v>0.02105034722</v>
      </c>
    </row>
    <row r="91" ht="17.25" customHeight="1">
      <c r="A91" s="83">
        <v>44717.89277073973</v>
      </c>
      <c r="B91" s="84">
        <v>0.015613425925925926</v>
      </c>
      <c r="C91" s="85">
        <v>2.0833333333333335E-4</v>
      </c>
      <c r="D91" s="84">
        <v>0.0030208333333333333</v>
      </c>
      <c r="E91" s="84">
        <v>0.004965277777777778</v>
      </c>
      <c r="F91" s="84">
        <v>0.008206018518518519</v>
      </c>
      <c r="G91" s="84">
        <v>0.011307870370370371</v>
      </c>
      <c r="H91" s="84">
        <v>0.012638888888888889</v>
      </c>
      <c r="I91" s="85">
        <v>0.013761574074074074</v>
      </c>
      <c r="J91" s="86">
        <v>0.014178240740740741</v>
      </c>
      <c r="K91" s="87">
        <v>26991.0</v>
      </c>
      <c r="L91" s="87">
        <v>63.0</v>
      </c>
      <c r="M91" s="87">
        <v>8.0</v>
      </c>
      <c r="N91" s="87">
        <v>11.0</v>
      </c>
      <c r="O91" s="87">
        <v>1695.0</v>
      </c>
      <c r="P91" s="87">
        <v>95008.0</v>
      </c>
      <c r="Q91" s="87">
        <v>10921.0</v>
      </c>
      <c r="R91" s="88">
        <v>4.0</v>
      </c>
      <c r="S91" s="88"/>
      <c r="T91" s="88"/>
      <c r="U91" s="88">
        <v>1.0</v>
      </c>
      <c r="V91" s="88">
        <v>1.0</v>
      </c>
      <c r="W91" s="88">
        <v>1.0</v>
      </c>
      <c r="X91" s="88">
        <v>3.0</v>
      </c>
      <c r="Y91" s="88">
        <v>1.0</v>
      </c>
      <c r="Z91" s="88"/>
      <c r="AA91" s="88"/>
      <c r="AB91" s="88">
        <v>2350.0</v>
      </c>
      <c r="AC91" s="39"/>
      <c r="AD91" s="81">
        <v>26990.0</v>
      </c>
      <c r="AE91" s="81">
        <v>1.0</v>
      </c>
      <c r="AF91" s="81"/>
      <c r="AG91" s="81"/>
      <c r="AH91" s="81"/>
      <c r="AI91" s="81">
        <v>5.0</v>
      </c>
      <c r="AJ91" s="82" t="s">
        <v>165</v>
      </c>
      <c r="AK91" s="81" t="s">
        <v>78</v>
      </c>
      <c r="AL91" s="81">
        <v>911.0</v>
      </c>
      <c r="AM91" s="44">
        <f t="array" ref="AM91">AVERAGE(K91/20)/86400</f>
        <v>0.01561979167</v>
      </c>
    </row>
    <row r="92" ht="17.25" customHeight="1">
      <c r="A92" s="83">
        <v>44717.87197700485</v>
      </c>
      <c r="B92" s="84">
        <v>0.01814814814814815</v>
      </c>
      <c r="C92" s="85">
        <v>2.314814814814815E-4</v>
      </c>
      <c r="D92" s="84">
        <v>0.001736111111111111</v>
      </c>
      <c r="E92" s="84">
        <v>0.003587962962962963</v>
      </c>
      <c r="F92" s="84">
        <v>0.004849537037037037</v>
      </c>
      <c r="G92" s="84">
        <v>0.008194444444444445</v>
      </c>
      <c r="H92" s="84">
        <v>0.009444444444444445</v>
      </c>
      <c r="I92" s="85">
        <v>0.012523148148148148</v>
      </c>
      <c r="J92" s="86">
        <v>0.013206018518518518</v>
      </c>
      <c r="K92" s="87">
        <v>30229.0</v>
      </c>
      <c r="L92" s="87">
        <v>144.0</v>
      </c>
      <c r="M92" s="87">
        <v>7.0</v>
      </c>
      <c r="N92" s="87">
        <v>12.0</v>
      </c>
      <c r="O92" s="87">
        <v>1759.0</v>
      </c>
      <c r="P92" s="87">
        <v>86629.0</v>
      </c>
      <c r="Q92" s="87">
        <v>123234.0</v>
      </c>
      <c r="R92" s="88">
        <v>1.0</v>
      </c>
      <c r="S92" s="88">
        <v>16.0</v>
      </c>
      <c r="T92" s="88"/>
      <c r="U92" s="88"/>
      <c r="V92" s="88">
        <v>11.0</v>
      </c>
      <c r="W92" s="88">
        <v>1.0</v>
      </c>
      <c r="X92" s="88"/>
      <c r="Y92" s="88"/>
      <c r="Z92" s="88">
        <v>4.0</v>
      </c>
      <c r="AA92" s="88">
        <v>1.0</v>
      </c>
      <c r="AB92" s="88">
        <v>87831.0</v>
      </c>
      <c r="AC92" s="39">
        <v>3.0</v>
      </c>
      <c r="AD92" s="81">
        <v>4331.0</v>
      </c>
      <c r="AE92" s="81"/>
      <c r="AF92" s="81"/>
      <c r="AG92" s="81"/>
      <c r="AH92" s="81">
        <v>1.0</v>
      </c>
      <c r="AI92" s="81">
        <v>16.0</v>
      </c>
      <c r="AJ92" s="82" t="s">
        <v>166</v>
      </c>
      <c r="AK92" s="81"/>
      <c r="AL92" s="81">
        <v>910.0</v>
      </c>
      <c r="AM92" s="44">
        <f t="array" ref="AM92">AVERAGE(K92/20)/86400</f>
        <v>0.01749363426</v>
      </c>
    </row>
    <row r="93" ht="17.25" customHeight="1">
      <c r="A93" s="83">
        <v>44717.853529173764</v>
      </c>
      <c r="B93" s="84">
        <v>0.01804398148148148</v>
      </c>
      <c r="C93" s="85">
        <v>2.662037037037037E-4</v>
      </c>
      <c r="D93" s="84">
        <v>0.002372685185185185</v>
      </c>
      <c r="E93" s="84">
        <v>0.0034837962962962965</v>
      </c>
      <c r="F93" s="84">
        <v>0.004166666666666667</v>
      </c>
      <c r="G93" s="84">
        <v>0.013321759259259259</v>
      </c>
      <c r="H93" s="84">
        <v>0.014930555555555556</v>
      </c>
      <c r="I93" s="85">
        <v>0.016180555555555556</v>
      </c>
      <c r="J93" s="86">
        <v>0.016875</v>
      </c>
      <c r="K93" s="87">
        <v>31187.0</v>
      </c>
      <c r="L93" s="87">
        <v>203.0</v>
      </c>
      <c r="M93" s="87">
        <v>7.0</v>
      </c>
      <c r="N93" s="87">
        <v>13.0</v>
      </c>
      <c r="O93" s="87">
        <v>1319.0</v>
      </c>
      <c r="P93" s="87">
        <v>105526.0</v>
      </c>
      <c r="Q93" s="87">
        <v>14299.0</v>
      </c>
      <c r="R93" s="88">
        <v>1.0</v>
      </c>
      <c r="S93" s="88">
        <v>6.0</v>
      </c>
      <c r="T93" s="88"/>
      <c r="U93" s="88"/>
      <c r="V93" s="88"/>
      <c r="W93" s="88"/>
      <c r="X93" s="88">
        <v>16.0</v>
      </c>
      <c r="Y93" s="88">
        <v>1.0</v>
      </c>
      <c r="Z93" s="88">
        <v>4.0</v>
      </c>
      <c r="AA93" s="88">
        <v>1.0</v>
      </c>
      <c r="AB93" s="88">
        <v>18900.0</v>
      </c>
      <c r="AC93" s="39"/>
      <c r="AD93" s="81">
        <v>31186.0</v>
      </c>
      <c r="AE93" s="81">
        <v>4.0</v>
      </c>
      <c r="AF93" s="81"/>
      <c r="AG93" s="81"/>
      <c r="AH93" s="81"/>
      <c r="AI93" s="81"/>
      <c r="AJ93" s="82" t="s">
        <v>167</v>
      </c>
      <c r="AK93" s="81" t="s">
        <v>78</v>
      </c>
      <c r="AL93" s="81">
        <v>909.0</v>
      </c>
      <c r="AM93" s="44">
        <f t="array" ref="AM93">AVERAGE(K93/20)/86400</f>
        <v>0.01804803241</v>
      </c>
    </row>
    <row r="94" ht="17.25" customHeight="1">
      <c r="A94" s="83">
        <v>44717.82579803993</v>
      </c>
      <c r="B94" s="84">
        <v>0.012025462962962963</v>
      </c>
      <c r="C94" s="85">
        <v>5.555555555555556E-4</v>
      </c>
      <c r="D94" s="84">
        <v>0.0016550925925925926</v>
      </c>
      <c r="E94" s="84">
        <v>0.0036574074074074074</v>
      </c>
      <c r="F94" s="84">
        <v>0.004710648148148148</v>
      </c>
      <c r="G94" s="84">
        <v>0.0071643518518518514</v>
      </c>
      <c r="H94" s="84">
        <v>0.00849537037037037</v>
      </c>
      <c r="I94" s="85">
        <v>0.010474537037037037</v>
      </c>
      <c r="J94" s="86">
        <v>0.010671296296296297</v>
      </c>
      <c r="K94" s="87">
        <v>20798.0</v>
      </c>
      <c r="L94" s="87">
        <v>104.0</v>
      </c>
      <c r="M94" s="87">
        <v>8.0</v>
      </c>
      <c r="N94" s="87">
        <v>16.0</v>
      </c>
      <c r="O94" s="87">
        <v>1542.0</v>
      </c>
      <c r="P94" s="87">
        <v>65965.0</v>
      </c>
      <c r="Q94" s="87">
        <v>2260.0</v>
      </c>
      <c r="R94" s="88">
        <v>1.0</v>
      </c>
      <c r="S94" s="88">
        <v>26.0</v>
      </c>
      <c r="T94" s="88"/>
      <c r="U94" s="88"/>
      <c r="V94" s="88"/>
      <c r="W94" s="88"/>
      <c r="X94" s="88">
        <v>8.0</v>
      </c>
      <c r="Y94" s="88">
        <v>1.0</v>
      </c>
      <c r="Z94" s="88"/>
      <c r="AA94" s="88"/>
      <c r="AB94" s="88">
        <v>35458.0</v>
      </c>
      <c r="AC94" s="39"/>
      <c r="AD94" s="81">
        <v>20797.0</v>
      </c>
      <c r="AE94" s="81">
        <v>1.0</v>
      </c>
      <c r="AF94" s="81"/>
      <c r="AG94" s="81"/>
      <c r="AH94" s="81"/>
      <c r="AI94" s="81">
        <v>2.0</v>
      </c>
      <c r="AJ94" s="82" t="s">
        <v>168</v>
      </c>
      <c r="AK94" s="81" t="s">
        <v>78</v>
      </c>
      <c r="AL94" s="81">
        <v>908.0</v>
      </c>
      <c r="AM94" s="44">
        <f t="array" ref="AM94">AVERAGE(K94/20)/86400</f>
        <v>0.01203587963</v>
      </c>
    </row>
    <row r="95" ht="17.25" customHeight="1">
      <c r="A95" s="83">
        <v>44717.81198719301</v>
      </c>
      <c r="B95" s="84">
        <v>0.012314814814814815</v>
      </c>
      <c r="C95" s="85">
        <v>4.050925925925926E-4</v>
      </c>
      <c r="D95" s="84">
        <v>0.0018055555555555555</v>
      </c>
      <c r="E95" s="84">
        <v>0.0029745370370370373</v>
      </c>
      <c r="F95" s="84">
        <v>0.004780092592592593</v>
      </c>
      <c r="G95" s="84">
        <v>0.007430555555555556</v>
      </c>
      <c r="H95" s="84">
        <v>0.008784722222222222</v>
      </c>
      <c r="I95" s="85">
        <v>0.010104166666666666</v>
      </c>
      <c r="J95" s="86">
        <v>0.010601851851851852</v>
      </c>
      <c r="K95" s="87">
        <v>21287.0</v>
      </c>
      <c r="L95" s="87">
        <v>153.0</v>
      </c>
      <c r="M95" s="87">
        <v>8.0</v>
      </c>
      <c r="N95" s="87">
        <v>18.0</v>
      </c>
      <c r="O95" s="87">
        <v>1051.0</v>
      </c>
      <c r="P95" s="87">
        <v>56488.0</v>
      </c>
      <c r="Q95" s="87">
        <v>32041.0</v>
      </c>
      <c r="R95" s="88">
        <v>1.0</v>
      </c>
      <c r="S95" s="88">
        <v>12.0</v>
      </c>
      <c r="T95" s="88"/>
      <c r="U95" s="88"/>
      <c r="V95" s="88">
        <v>10.0</v>
      </c>
      <c r="W95" s="88"/>
      <c r="X95" s="88"/>
      <c r="Y95" s="88"/>
      <c r="Z95" s="88"/>
      <c r="AA95" s="88">
        <v>1.0</v>
      </c>
      <c r="AB95" s="88">
        <v>25878.0</v>
      </c>
      <c r="AC95" s="39"/>
      <c r="AD95" s="81">
        <v>21286.0</v>
      </c>
      <c r="AE95" s="81"/>
      <c r="AF95" s="81"/>
      <c r="AG95" s="81"/>
      <c r="AH95" s="81">
        <v>1.0</v>
      </c>
      <c r="AI95" s="81"/>
      <c r="AJ95" s="82" t="s">
        <v>169</v>
      </c>
      <c r="AK95" s="81" t="s">
        <v>78</v>
      </c>
      <c r="AL95" s="81">
        <v>907.0</v>
      </c>
      <c r="AM95" s="44">
        <f t="array" ref="AM95">AVERAGE(K95/20)/86400</f>
        <v>0.01231886574</v>
      </c>
    </row>
    <row r="96" ht="17.25" customHeight="1">
      <c r="A96" s="83">
        <v>44717.79769205991</v>
      </c>
      <c r="B96" s="84">
        <v>0.01755787037037037</v>
      </c>
      <c r="C96" s="85">
        <v>4.976851851851852E-4</v>
      </c>
      <c r="D96" s="84">
        <v>9.027777777777777E-4</v>
      </c>
      <c r="E96" s="84">
        <v>0.002361111111111111</v>
      </c>
      <c r="F96" s="84">
        <v>0.003715277777777778</v>
      </c>
      <c r="G96" s="84">
        <v>0.010185185185185186</v>
      </c>
      <c r="H96" s="84">
        <v>0.011967592592592592</v>
      </c>
      <c r="I96" s="85">
        <v>0.014375</v>
      </c>
      <c r="J96" s="86">
        <v>0.015787037037037037</v>
      </c>
      <c r="K96" s="87">
        <v>29795.0</v>
      </c>
      <c r="L96" s="87">
        <v>131.0</v>
      </c>
      <c r="M96" s="87">
        <v>8.0</v>
      </c>
      <c r="N96" s="87">
        <v>10.0</v>
      </c>
      <c r="O96" s="87">
        <v>2160.0</v>
      </c>
      <c r="P96" s="87">
        <v>118225.0</v>
      </c>
      <c r="Q96" s="87">
        <v>21748.0</v>
      </c>
      <c r="R96" s="88">
        <v>1.0</v>
      </c>
      <c r="S96" s="88">
        <v>2.0</v>
      </c>
      <c r="T96" s="88"/>
      <c r="U96" s="88"/>
      <c r="V96" s="88">
        <v>10.0</v>
      </c>
      <c r="W96" s="88"/>
      <c r="X96" s="88">
        <v>12.0</v>
      </c>
      <c r="Y96" s="88">
        <v>1.0</v>
      </c>
      <c r="Z96" s="88"/>
      <c r="AA96" s="88"/>
      <c r="AB96" s="88">
        <v>28749.0</v>
      </c>
      <c r="AC96" s="39">
        <v>2.0</v>
      </c>
      <c r="AD96" s="81">
        <v>6339.0</v>
      </c>
      <c r="AE96" s="81">
        <v>4.0</v>
      </c>
      <c r="AF96" s="81"/>
      <c r="AG96" s="81"/>
      <c r="AH96" s="81"/>
      <c r="AI96" s="81">
        <v>18.0</v>
      </c>
      <c r="AJ96" s="82" t="s">
        <v>170</v>
      </c>
      <c r="AK96" s="81"/>
      <c r="AL96" s="81">
        <v>906.0</v>
      </c>
      <c r="AM96" s="44">
        <f t="array" ref="AM96">AVERAGE(K96/20)/86400</f>
        <v>0.01724247685</v>
      </c>
    </row>
    <row r="97" ht="17.25" customHeight="1">
      <c r="A97" s="83">
        <v>44717.779818166964</v>
      </c>
      <c r="B97" s="84">
        <v>0.022847222222222224</v>
      </c>
      <c r="C97" s="85">
        <v>3.0092592592592595E-4</v>
      </c>
      <c r="D97" s="84">
        <v>4.2824074074074075E-4</v>
      </c>
      <c r="E97" s="84">
        <v>0.0038425925925925928</v>
      </c>
      <c r="F97" s="84"/>
      <c r="G97" s="84">
        <v>0.005335648148148148</v>
      </c>
      <c r="H97" s="84">
        <v>0.014594907407407407</v>
      </c>
      <c r="I97" s="85">
        <v>0.019212962962962963</v>
      </c>
      <c r="J97" s="86">
        <v>0.019467592592592592</v>
      </c>
      <c r="K97" s="87">
        <v>38335.0</v>
      </c>
      <c r="L97" s="87">
        <v>191.0</v>
      </c>
      <c r="M97" s="87">
        <v>8.0</v>
      </c>
      <c r="N97" s="87">
        <v>21.0</v>
      </c>
      <c r="O97" s="87">
        <v>1104.0</v>
      </c>
      <c r="P97" s="87">
        <v>124707.0</v>
      </c>
      <c r="Q97" s="87">
        <v>71857.0</v>
      </c>
      <c r="R97" s="88">
        <v>1.0</v>
      </c>
      <c r="S97" s="88">
        <v>36.0</v>
      </c>
      <c r="T97" s="88">
        <v>1.0</v>
      </c>
      <c r="U97" s="88"/>
      <c r="V97" s="88"/>
      <c r="W97" s="88"/>
      <c r="X97" s="88"/>
      <c r="Y97" s="88"/>
      <c r="Z97" s="88">
        <v>4.0</v>
      </c>
      <c r="AA97" s="88"/>
      <c r="AB97" s="88">
        <v>133529.0</v>
      </c>
      <c r="AC97" s="39">
        <v>1.0</v>
      </c>
      <c r="AD97" s="81">
        <v>32719.0</v>
      </c>
      <c r="AE97" s="81"/>
      <c r="AF97" s="81">
        <v>1.0</v>
      </c>
      <c r="AG97" s="81">
        <v>1.0</v>
      </c>
      <c r="AH97" s="81">
        <v>1.0</v>
      </c>
      <c r="AI97" s="81">
        <v>5.0</v>
      </c>
      <c r="AJ97" s="82" t="s">
        <v>171</v>
      </c>
      <c r="AK97" s="81"/>
      <c r="AL97" s="81">
        <v>905.0</v>
      </c>
      <c r="AM97" s="44">
        <f t="array" ref="AM97">AVERAGE(K97/20)/86400</f>
        <v>0.02218460648</v>
      </c>
    </row>
    <row r="98" ht="17.25" customHeight="1">
      <c r="A98" s="83">
        <v>44717.75679114034</v>
      </c>
      <c r="B98" s="84">
        <v>0.015104166666666667</v>
      </c>
      <c r="C98" s="85">
        <v>1.6203703703703703E-4</v>
      </c>
      <c r="D98" s="84">
        <v>0.002037037037037037</v>
      </c>
      <c r="E98" s="84">
        <v>0.0027314814814814814</v>
      </c>
      <c r="F98" s="84">
        <v>0.0030208333333333333</v>
      </c>
      <c r="G98" s="84">
        <v>0.008287037037037037</v>
      </c>
      <c r="H98" s="84">
        <v>0.009791666666666667</v>
      </c>
      <c r="I98" s="85">
        <v>0.011979166666666667</v>
      </c>
      <c r="J98" s="86">
        <v>0.012604166666666666</v>
      </c>
      <c r="K98" s="87">
        <v>26116.0</v>
      </c>
      <c r="L98" s="87">
        <v>142.0</v>
      </c>
      <c r="M98" s="87">
        <v>7.0</v>
      </c>
      <c r="N98" s="87">
        <v>12.0</v>
      </c>
      <c r="O98" s="87">
        <v>1198.0</v>
      </c>
      <c r="P98" s="87">
        <v>77061.0</v>
      </c>
      <c r="Q98" s="87">
        <v>101669.0</v>
      </c>
      <c r="R98" s="88">
        <v>1.0</v>
      </c>
      <c r="S98" s="88">
        <v>3.0</v>
      </c>
      <c r="T98" s="88"/>
      <c r="U98" s="88"/>
      <c r="V98" s="88">
        <v>9.0</v>
      </c>
      <c r="W98" s="88"/>
      <c r="X98" s="88"/>
      <c r="Y98" s="88"/>
      <c r="Z98" s="88">
        <v>4.0</v>
      </c>
      <c r="AA98" s="88">
        <v>2.0</v>
      </c>
      <c r="AB98" s="88">
        <v>62689.0</v>
      </c>
      <c r="AC98" s="39">
        <v>2.0</v>
      </c>
      <c r="AD98" s="81">
        <v>4691.0</v>
      </c>
      <c r="AE98" s="81"/>
      <c r="AF98" s="81"/>
      <c r="AG98" s="81"/>
      <c r="AH98" s="81">
        <v>1.0</v>
      </c>
      <c r="AI98" s="81">
        <v>23.0</v>
      </c>
      <c r="AJ98" s="82" t="s">
        <v>172</v>
      </c>
      <c r="AK98" s="81" t="s">
        <v>78</v>
      </c>
      <c r="AL98" s="81">
        <v>904.0</v>
      </c>
      <c r="AM98" s="44">
        <f t="array" ref="AM98">AVERAGE(K98/20)/86400</f>
        <v>0.01511342593</v>
      </c>
    </row>
    <row r="99" ht="17.25" customHeight="1">
      <c r="A99" s="83">
        <v>44717.739667503694</v>
      </c>
      <c r="B99" s="84">
        <v>0.01818287037037037</v>
      </c>
      <c r="C99" s="85">
        <v>6.944444444444444E-5</v>
      </c>
      <c r="D99" s="84">
        <v>0.0016782407407407408</v>
      </c>
      <c r="E99" s="84">
        <v>0.0023263888888888887</v>
      </c>
      <c r="F99" s="84">
        <v>0.005694444444444445</v>
      </c>
      <c r="G99" s="84">
        <v>0.012916666666666667</v>
      </c>
      <c r="H99" s="84">
        <v>0.014143518518518519</v>
      </c>
      <c r="I99" s="85">
        <v>0.016377314814814813</v>
      </c>
      <c r="J99" s="86">
        <v>0.0171875</v>
      </c>
      <c r="K99" s="87">
        <v>31437.0</v>
      </c>
      <c r="L99" s="87">
        <v>103.0</v>
      </c>
      <c r="M99" s="87">
        <v>8.0</v>
      </c>
      <c r="N99" s="87">
        <v>13.0</v>
      </c>
      <c r="O99" s="87">
        <v>1794.0</v>
      </c>
      <c r="P99" s="87">
        <v>117382.0</v>
      </c>
      <c r="Q99" s="87">
        <v>51127.0</v>
      </c>
      <c r="R99" s="88">
        <v>1.0</v>
      </c>
      <c r="S99" s="88">
        <v>2.0</v>
      </c>
      <c r="T99" s="88"/>
      <c r="U99" s="88"/>
      <c r="V99" s="88">
        <v>2.0</v>
      </c>
      <c r="W99" s="88"/>
      <c r="X99" s="88"/>
      <c r="Y99" s="88"/>
      <c r="Z99" s="88">
        <v>4.0</v>
      </c>
      <c r="AA99" s="88">
        <v>1.0</v>
      </c>
      <c r="AB99" s="88">
        <v>29616.0</v>
      </c>
      <c r="AC99" s="39"/>
      <c r="AD99" s="81">
        <v>31436.0</v>
      </c>
      <c r="AE99" s="81"/>
      <c r="AF99" s="81"/>
      <c r="AG99" s="81"/>
      <c r="AH99" s="81">
        <v>1.0</v>
      </c>
      <c r="AI99" s="81">
        <v>3.0</v>
      </c>
      <c r="AJ99" s="82" t="s">
        <v>173</v>
      </c>
      <c r="AK99" s="81" t="s">
        <v>78</v>
      </c>
      <c r="AL99" s="81">
        <v>903.0</v>
      </c>
      <c r="AM99" s="44">
        <f t="array" ref="AM99">AVERAGE(K99/20)/86400</f>
        <v>0.01819270833</v>
      </c>
    </row>
    <row r="100" ht="17.25" customHeight="1">
      <c r="A100" s="83">
        <v>44717.71998496948</v>
      </c>
      <c r="B100" s="84">
        <v>0.018414351851851852</v>
      </c>
      <c r="C100" s="85">
        <v>2.314814814814815E-4</v>
      </c>
      <c r="D100" s="84">
        <v>0.0015972222222222223</v>
      </c>
      <c r="E100" s="84">
        <v>0.0025578703703703705</v>
      </c>
      <c r="F100" s="84">
        <v>0.004502314814814815</v>
      </c>
      <c r="G100" s="84">
        <v>0.011099537037037036</v>
      </c>
      <c r="H100" s="84">
        <v>0.011944444444444445</v>
      </c>
      <c r="I100" s="85">
        <v>0.016261574074074074</v>
      </c>
      <c r="J100" s="86">
        <v>0.016493055555555556</v>
      </c>
      <c r="K100" s="87">
        <v>31821.0</v>
      </c>
      <c r="L100" s="87">
        <v>116.0</v>
      </c>
      <c r="M100" s="87">
        <v>8.0</v>
      </c>
      <c r="N100" s="87">
        <v>15.0</v>
      </c>
      <c r="O100" s="87">
        <v>1534.0</v>
      </c>
      <c r="P100" s="87">
        <v>123827.0</v>
      </c>
      <c r="Q100" s="87">
        <v>5425.0</v>
      </c>
      <c r="R100" s="88">
        <v>1.0</v>
      </c>
      <c r="S100" s="88">
        <v>5.0</v>
      </c>
      <c r="T100" s="88"/>
      <c r="U100" s="88">
        <v>1.0</v>
      </c>
      <c r="V100" s="88">
        <v>14.0</v>
      </c>
      <c r="W100" s="88">
        <v>7.0</v>
      </c>
      <c r="X100" s="88"/>
      <c r="Y100" s="88"/>
      <c r="Z100" s="88"/>
      <c r="AA100" s="88"/>
      <c r="AB100" s="88">
        <v>384.0</v>
      </c>
      <c r="AC100" s="39"/>
      <c r="AD100" s="81">
        <v>31820.0</v>
      </c>
      <c r="AE100" s="81"/>
      <c r="AF100" s="81">
        <v>1.0</v>
      </c>
      <c r="AG100" s="81"/>
      <c r="AH100" s="81">
        <v>1.0</v>
      </c>
      <c r="AI100" s="81">
        <v>2.0</v>
      </c>
      <c r="AJ100" s="82" t="s">
        <v>174</v>
      </c>
      <c r="AK100" s="81" t="s">
        <v>78</v>
      </c>
      <c r="AL100" s="81">
        <v>902.0</v>
      </c>
      <c r="AM100" s="44">
        <f t="array" ref="AM100">AVERAGE(K100/20)/86400</f>
        <v>0.01841493056</v>
      </c>
    </row>
    <row r="101" ht="17.25" customHeight="1">
      <c r="A101" s="83">
        <v>44717.07821388366</v>
      </c>
      <c r="B101" s="84">
        <v>0.019953703703703703</v>
      </c>
      <c r="C101" s="85">
        <v>6.25E-4</v>
      </c>
      <c r="D101" s="84">
        <v>0.002349537037037037</v>
      </c>
      <c r="E101" s="84">
        <v>0.003414351851851852</v>
      </c>
      <c r="F101" s="84">
        <v>0.010324074074074074</v>
      </c>
      <c r="G101" s="84">
        <v>0.015150462962962963</v>
      </c>
      <c r="H101" s="84">
        <v>0.01636574074074074</v>
      </c>
      <c r="I101" s="85">
        <v>0.01761574074074074</v>
      </c>
      <c r="J101" s="86">
        <v>0.018217592592592594</v>
      </c>
      <c r="K101" s="87">
        <v>32707.0</v>
      </c>
      <c r="L101" s="87">
        <v>102.0</v>
      </c>
      <c r="M101" s="87">
        <v>8.0</v>
      </c>
      <c r="N101" s="87">
        <v>9.0</v>
      </c>
      <c r="O101" s="87">
        <v>1584.0</v>
      </c>
      <c r="P101" s="87">
        <v>95745.0</v>
      </c>
      <c r="Q101" s="87">
        <v>86057.0</v>
      </c>
      <c r="R101" s="88">
        <v>1.0</v>
      </c>
      <c r="S101" s="88">
        <v>41.0</v>
      </c>
      <c r="T101" s="88"/>
      <c r="U101" s="88">
        <v>1.0</v>
      </c>
      <c r="V101" s="88">
        <v>2.0</v>
      </c>
      <c r="W101" s="88">
        <v>1.0</v>
      </c>
      <c r="X101" s="88"/>
      <c r="Y101" s="88"/>
      <c r="Z101" s="88">
        <v>4.0</v>
      </c>
      <c r="AA101" s="88">
        <v>1.0</v>
      </c>
      <c r="AB101" s="88">
        <v>51490.0</v>
      </c>
      <c r="AC101" s="39">
        <v>1.0</v>
      </c>
      <c r="AD101" s="81">
        <v>21552.0</v>
      </c>
      <c r="AE101" s="81"/>
      <c r="AF101" s="81"/>
      <c r="AG101" s="81"/>
      <c r="AH101" s="81">
        <v>1.0</v>
      </c>
      <c r="AI101" s="81">
        <v>3.0</v>
      </c>
      <c r="AJ101" s="82" t="s">
        <v>175</v>
      </c>
      <c r="AK101" s="81"/>
      <c r="AL101" s="81">
        <v>901.0</v>
      </c>
      <c r="AM101" s="44">
        <f t="array" ref="AM101">AVERAGE(K101/20)/86400</f>
        <v>0.01892766204</v>
      </c>
    </row>
    <row r="102" ht="17.25" customHeight="1">
      <c r="A102" s="75">
        <v>44717.05677447173</v>
      </c>
      <c r="B102" s="76">
        <v>0.013333333333333334</v>
      </c>
      <c r="C102" s="77">
        <v>3.356481481481481E-4</v>
      </c>
      <c r="D102" s="76">
        <v>0.003425925925925926</v>
      </c>
      <c r="E102" s="76">
        <v>0.00400462962962963</v>
      </c>
      <c r="F102" s="76">
        <v>0.005</v>
      </c>
      <c r="G102" s="76">
        <v>0.007314814814814815</v>
      </c>
      <c r="H102" s="76">
        <v>0.009155092592592593</v>
      </c>
      <c r="I102" s="77">
        <v>0.011076388888888889</v>
      </c>
      <c r="J102" s="78">
        <v>0.011944444444444445</v>
      </c>
      <c r="K102" s="79">
        <v>22404.0</v>
      </c>
      <c r="L102" s="79">
        <v>95.0</v>
      </c>
      <c r="M102" s="79">
        <v>8.0</v>
      </c>
      <c r="N102" s="79">
        <v>17.0</v>
      </c>
      <c r="O102" s="79">
        <v>1188.0</v>
      </c>
      <c r="P102" s="79">
        <v>96671.0</v>
      </c>
      <c r="Q102" s="79">
        <v>11889.0</v>
      </c>
      <c r="R102" s="80">
        <v>1.0</v>
      </c>
      <c r="S102" s="80">
        <v>10.0</v>
      </c>
      <c r="T102" s="80"/>
      <c r="U102" s="80">
        <v>1.0</v>
      </c>
      <c r="V102" s="80">
        <v>13.0</v>
      </c>
      <c r="W102" s="80">
        <v>8.0</v>
      </c>
      <c r="X102" s="80"/>
      <c r="Y102" s="80"/>
      <c r="Z102" s="80"/>
      <c r="AA102" s="80"/>
      <c r="AB102" s="80">
        <v>19971.0</v>
      </c>
      <c r="AC102" s="39">
        <v>1.0</v>
      </c>
      <c r="AD102" s="81">
        <v>16668.0</v>
      </c>
      <c r="AE102" s="81"/>
      <c r="AF102" s="81"/>
      <c r="AG102" s="81"/>
      <c r="AH102" s="81">
        <v>1.0</v>
      </c>
      <c r="AI102" s="81">
        <v>5.0</v>
      </c>
      <c r="AJ102" s="82" t="s">
        <v>176</v>
      </c>
      <c r="AK102" s="81"/>
      <c r="AL102" s="81">
        <v>900.0</v>
      </c>
      <c r="AM102" s="44">
        <f t="array" ref="AM102">AVERAGE(K102/20)/86400</f>
        <v>0.01296527778</v>
      </c>
    </row>
    <row r="103" ht="17.25" customHeight="1">
      <c r="A103" s="75">
        <v>44717.04330698684</v>
      </c>
      <c r="B103" s="76">
        <v>0.022453703703703705</v>
      </c>
      <c r="C103" s="77">
        <v>6.25E-4</v>
      </c>
      <c r="D103" s="76">
        <v>0.0020601851851851853</v>
      </c>
      <c r="E103" s="76">
        <v>0.0027430555555555554</v>
      </c>
      <c r="F103" s="76">
        <v>0.003761574074074074</v>
      </c>
      <c r="G103" s="76">
        <v>0.013229166666666667</v>
      </c>
      <c r="H103" s="76">
        <v>0.016064814814814816</v>
      </c>
      <c r="I103" s="77">
        <v>0.019363425925925926</v>
      </c>
      <c r="J103" s="78">
        <v>0.020416666666666666</v>
      </c>
      <c r="K103" s="79">
        <v>37583.0</v>
      </c>
      <c r="L103" s="79">
        <v>138.0</v>
      </c>
      <c r="M103" s="79">
        <v>8.0</v>
      </c>
      <c r="N103" s="79">
        <v>17.0</v>
      </c>
      <c r="O103" s="79">
        <v>2131.0</v>
      </c>
      <c r="P103" s="79">
        <v>104546.0</v>
      </c>
      <c r="Q103" s="79">
        <v>63777.0</v>
      </c>
      <c r="R103" s="80">
        <v>2.0</v>
      </c>
      <c r="S103" s="80">
        <v>6.0</v>
      </c>
      <c r="T103" s="80"/>
      <c r="U103" s="80"/>
      <c r="V103" s="80"/>
      <c r="W103" s="80">
        <v>1.0</v>
      </c>
      <c r="X103" s="80"/>
      <c r="Y103" s="80"/>
      <c r="Z103" s="80">
        <v>4.0</v>
      </c>
      <c r="AA103" s="80">
        <v>2.0</v>
      </c>
      <c r="AB103" s="80">
        <v>214123.0</v>
      </c>
      <c r="AC103" s="39">
        <v>3.0</v>
      </c>
      <c r="AD103" s="81">
        <v>23194.0</v>
      </c>
      <c r="AE103" s="81"/>
      <c r="AF103" s="81"/>
      <c r="AG103" s="81"/>
      <c r="AH103" s="81">
        <v>1.0</v>
      </c>
      <c r="AI103" s="81">
        <v>3.0</v>
      </c>
      <c r="AJ103" s="82" t="s">
        <v>177</v>
      </c>
      <c r="AK103" s="81"/>
      <c r="AL103" s="81">
        <v>899.0</v>
      </c>
      <c r="AM103" s="44">
        <f t="array" ref="AM103">AVERAGE(K103/20)/86400</f>
        <v>0.0217494213</v>
      </c>
    </row>
    <row r="104" ht="17.25" customHeight="1">
      <c r="A104" s="75">
        <v>44717.02038576059</v>
      </c>
      <c r="B104" s="76">
        <v>0.020972222222222222</v>
      </c>
      <c r="C104" s="77">
        <v>3.0092592592592595E-4</v>
      </c>
      <c r="D104" s="76">
        <v>0.0013541666666666667</v>
      </c>
      <c r="E104" s="76">
        <v>0.0023148148148148147</v>
      </c>
      <c r="F104" s="76">
        <v>0.0036342592592592594</v>
      </c>
      <c r="G104" s="76">
        <v>0.01273148148148148</v>
      </c>
      <c r="H104" s="76">
        <v>0.01431712962962963</v>
      </c>
      <c r="I104" s="77">
        <v>0.018159722222222223</v>
      </c>
      <c r="J104" s="78">
        <v>0.01853009259259259</v>
      </c>
      <c r="K104" s="79">
        <v>34440.0</v>
      </c>
      <c r="L104" s="79">
        <v>35.0</v>
      </c>
      <c r="M104" s="79">
        <v>9.0</v>
      </c>
      <c r="N104" s="79">
        <v>14.0</v>
      </c>
      <c r="O104" s="79">
        <v>1391.0</v>
      </c>
      <c r="P104" s="79">
        <v>140323.0</v>
      </c>
      <c r="Q104" s="79">
        <v>24307.0</v>
      </c>
      <c r="R104" s="80">
        <v>1.0</v>
      </c>
      <c r="S104" s="80">
        <v>10.0</v>
      </c>
      <c r="T104" s="80"/>
      <c r="U104" s="80"/>
      <c r="V104" s="80">
        <v>3.0</v>
      </c>
      <c r="W104" s="80"/>
      <c r="X104" s="80">
        <v>3.0</v>
      </c>
      <c r="Y104" s="80">
        <v>1.0</v>
      </c>
      <c r="Z104" s="80">
        <v>4.0</v>
      </c>
      <c r="AA104" s="80"/>
      <c r="AB104" s="80">
        <v>43509.0</v>
      </c>
      <c r="AC104" s="39">
        <v>1.0</v>
      </c>
      <c r="AD104" s="81">
        <v>25359.0</v>
      </c>
      <c r="AE104" s="81">
        <v>1.0</v>
      </c>
      <c r="AF104" s="81">
        <v>4.0</v>
      </c>
      <c r="AG104" s="81"/>
      <c r="AH104" s="81"/>
      <c r="AI104" s="81">
        <v>7.0</v>
      </c>
      <c r="AJ104" s="82" t="s">
        <v>178</v>
      </c>
      <c r="AK104" s="81"/>
      <c r="AL104" s="81">
        <v>898.0</v>
      </c>
      <c r="AM104" s="44">
        <f t="array" ref="AM104">AVERAGE(K104/20)/86400</f>
        <v>0.01993055556</v>
      </c>
    </row>
    <row r="105" ht="17.25" customHeight="1">
      <c r="A105" s="75">
        <v>44716.9985460347</v>
      </c>
      <c r="B105" s="76">
        <v>0.013541666666666667</v>
      </c>
      <c r="C105" s="77">
        <v>1.273148148148148E-4</v>
      </c>
      <c r="D105" s="76">
        <v>0.002777777777777778</v>
      </c>
      <c r="E105" s="76">
        <v>0.0030787037037037037</v>
      </c>
      <c r="F105" s="76">
        <v>0.003576388888888889</v>
      </c>
      <c r="G105" s="76">
        <v>0.0069560185185185185</v>
      </c>
      <c r="H105" s="76">
        <v>0.008206018518518519</v>
      </c>
      <c r="I105" s="77">
        <v>0.011064814814814816</v>
      </c>
      <c r="J105" s="78">
        <v>0.01170138888888889</v>
      </c>
      <c r="K105" s="79">
        <v>22663.0</v>
      </c>
      <c r="L105" s="79">
        <v>84.0</v>
      </c>
      <c r="M105" s="79">
        <v>7.0</v>
      </c>
      <c r="N105" s="79">
        <v>14.0</v>
      </c>
      <c r="O105" s="79">
        <v>1069.0</v>
      </c>
      <c r="P105" s="79">
        <v>90913.0</v>
      </c>
      <c r="Q105" s="79">
        <v>34619.0</v>
      </c>
      <c r="R105" s="80">
        <v>2.0</v>
      </c>
      <c r="S105" s="80">
        <v>13.0</v>
      </c>
      <c r="T105" s="80"/>
      <c r="U105" s="80">
        <v>1.0</v>
      </c>
      <c r="V105" s="80">
        <v>8.0</v>
      </c>
      <c r="W105" s="80">
        <v>8.0</v>
      </c>
      <c r="X105" s="80"/>
      <c r="Y105" s="80"/>
      <c r="Z105" s="80"/>
      <c r="AA105" s="80"/>
      <c r="AB105" s="80">
        <v>15932.0</v>
      </c>
      <c r="AC105" s="39"/>
      <c r="AD105" s="81">
        <v>22662.0</v>
      </c>
      <c r="AE105" s="81"/>
      <c r="AF105" s="81"/>
      <c r="AG105" s="81"/>
      <c r="AH105" s="81">
        <v>1.0</v>
      </c>
      <c r="AI105" s="81">
        <v>4.0</v>
      </c>
      <c r="AJ105" s="82" t="s">
        <v>179</v>
      </c>
      <c r="AK105" s="81"/>
      <c r="AL105" s="81">
        <v>897.0</v>
      </c>
      <c r="AM105" s="44">
        <f t="array" ref="AM105">AVERAGE(K105/20)/86400</f>
        <v>0.01311516204</v>
      </c>
    </row>
    <row r="106" ht="17.25" customHeight="1">
      <c r="A106" s="75">
        <v>44716.98459499013</v>
      </c>
      <c r="B106" s="76">
        <v>0.013831018518518519</v>
      </c>
      <c r="C106" s="77">
        <v>4.6296296296296294E-5</v>
      </c>
      <c r="D106" s="76">
        <v>0.0023263888888888887</v>
      </c>
      <c r="E106" s="76">
        <v>0.0037962962962962963</v>
      </c>
      <c r="F106" s="76">
        <v>0.005150462962962963</v>
      </c>
      <c r="G106" s="76">
        <v>0.007442129629629629</v>
      </c>
      <c r="H106" s="76">
        <v>0.008761574074074074</v>
      </c>
      <c r="I106" s="77">
        <v>0.011782407407407408</v>
      </c>
      <c r="J106" s="78">
        <v>0.012337962962962964</v>
      </c>
      <c r="K106" s="79">
        <v>23129.0</v>
      </c>
      <c r="L106" s="79">
        <v>116.0</v>
      </c>
      <c r="M106" s="79">
        <v>12.0</v>
      </c>
      <c r="N106" s="79">
        <v>17.0</v>
      </c>
      <c r="O106" s="79">
        <v>1265.0</v>
      </c>
      <c r="P106" s="79">
        <v>49756.0</v>
      </c>
      <c r="Q106" s="79">
        <v>110938.0</v>
      </c>
      <c r="R106" s="80">
        <v>1.0</v>
      </c>
      <c r="S106" s="80">
        <v>3.0</v>
      </c>
      <c r="T106" s="80"/>
      <c r="U106" s="80"/>
      <c r="V106" s="80">
        <v>1.0</v>
      </c>
      <c r="W106" s="80"/>
      <c r="X106" s="80"/>
      <c r="Y106" s="80"/>
      <c r="Z106" s="80">
        <v>6.0</v>
      </c>
      <c r="AA106" s="80">
        <v>1.0</v>
      </c>
      <c r="AB106" s="80">
        <v>29274.0</v>
      </c>
      <c r="AC106" s="39">
        <v>2.0</v>
      </c>
      <c r="AD106" s="81">
        <v>2268.0</v>
      </c>
      <c r="AE106" s="81"/>
      <c r="AF106" s="81"/>
      <c r="AG106" s="81"/>
      <c r="AH106" s="81">
        <v>1.0</v>
      </c>
      <c r="AI106" s="81">
        <v>26.0</v>
      </c>
      <c r="AJ106" s="82" t="s">
        <v>180</v>
      </c>
      <c r="AK106" s="81"/>
      <c r="AL106" s="81">
        <v>896.0</v>
      </c>
      <c r="AM106" s="44">
        <f t="array" ref="AM106">AVERAGE(K106/20)/86400</f>
        <v>0.01338483796</v>
      </c>
    </row>
    <row r="107" ht="17.25" customHeight="1">
      <c r="A107" s="75">
        <v>44716.97062246142</v>
      </c>
      <c r="B107" s="76">
        <v>0.016712962962962964</v>
      </c>
      <c r="C107" s="77">
        <v>1.273148148148148E-4</v>
      </c>
      <c r="D107" s="76">
        <v>6.25E-4</v>
      </c>
      <c r="E107" s="76">
        <v>0.002476851851851852</v>
      </c>
      <c r="F107" s="76">
        <v>0.004143518518518519</v>
      </c>
      <c r="G107" s="76">
        <v>0.008888888888888889</v>
      </c>
      <c r="H107" s="76">
        <v>0.009270833333333334</v>
      </c>
      <c r="I107" s="77">
        <v>0.012592592592592593</v>
      </c>
      <c r="J107" s="78">
        <v>0.013657407407407408</v>
      </c>
      <c r="K107" s="79">
        <v>28890.0</v>
      </c>
      <c r="L107" s="79">
        <v>109.0</v>
      </c>
      <c r="M107" s="79">
        <v>9.0</v>
      </c>
      <c r="N107" s="79">
        <v>6.0</v>
      </c>
      <c r="O107" s="79">
        <v>1850.0</v>
      </c>
      <c r="P107" s="79">
        <v>106668.0</v>
      </c>
      <c r="Q107" s="79">
        <v>14947.0</v>
      </c>
      <c r="R107" s="80">
        <v>2.0</v>
      </c>
      <c r="S107" s="80">
        <v>3.0</v>
      </c>
      <c r="T107" s="80"/>
      <c r="U107" s="80"/>
      <c r="V107" s="80"/>
      <c r="W107" s="80"/>
      <c r="X107" s="80">
        <v>17.0</v>
      </c>
      <c r="Y107" s="80">
        <v>1.0</v>
      </c>
      <c r="Z107" s="80">
        <v>4.0</v>
      </c>
      <c r="AA107" s="80"/>
      <c r="AB107" s="80">
        <v>10912.0</v>
      </c>
      <c r="AC107" s="39">
        <v>1.0</v>
      </c>
      <c r="AD107" s="81">
        <v>4304.0</v>
      </c>
      <c r="AE107" s="81">
        <v>4.0</v>
      </c>
      <c r="AF107" s="81"/>
      <c r="AG107" s="81"/>
      <c r="AH107" s="81"/>
      <c r="AI107" s="81">
        <v>5.0</v>
      </c>
      <c r="AJ107" s="82" t="s">
        <v>181</v>
      </c>
      <c r="AK107" s="81" t="s">
        <v>78</v>
      </c>
      <c r="AL107" s="81">
        <v>895.0</v>
      </c>
      <c r="AM107" s="44">
        <f t="array" ref="AM107">AVERAGE(K107/20)/86400</f>
        <v>0.01671875</v>
      </c>
    </row>
    <row r="108" ht="17.25" customHeight="1">
      <c r="A108" s="75">
        <v>44716.95225031323</v>
      </c>
      <c r="B108" s="76">
        <v>0.01431712962962963</v>
      </c>
      <c r="C108" s="77">
        <v>1.8518518518518518E-4</v>
      </c>
      <c r="D108" s="76">
        <v>0.0018402777777777777</v>
      </c>
      <c r="E108" s="76">
        <v>0.0026041666666666665</v>
      </c>
      <c r="F108" s="76">
        <v>0.004756944444444445</v>
      </c>
      <c r="G108" s="76">
        <v>0.008125</v>
      </c>
      <c r="H108" s="76">
        <v>0.009548611111111112</v>
      </c>
      <c r="I108" s="77">
        <v>0.011909722222222223</v>
      </c>
      <c r="J108" s="78">
        <v>0.012523148148148148</v>
      </c>
      <c r="K108" s="79">
        <v>22978.0</v>
      </c>
      <c r="L108" s="79">
        <v>170.0</v>
      </c>
      <c r="M108" s="79">
        <v>7.0</v>
      </c>
      <c r="N108" s="79">
        <v>14.0</v>
      </c>
      <c r="O108" s="79">
        <v>1226.0</v>
      </c>
      <c r="P108" s="79">
        <v>67582.0</v>
      </c>
      <c r="Q108" s="79">
        <v>8874.0</v>
      </c>
      <c r="R108" s="80">
        <v>1.0</v>
      </c>
      <c r="S108" s="80">
        <v>2.0</v>
      </c>
      <c r="T108" s="80"/>
      <c r="U108" s="80"/>
      <c r="V108" s="80">
        <v>2.0</v>
      </c>
      <c r="W108" s="80"/>
      <c r="X108" s="80"/>
      <c r="Y108" s="80"/>
      <c r="Z108" s="80">
        <v>7.0</v>
      </c>
      <c r="AA108" s="80">
        <v>1.0</v>
      </c>
      <c r="AB108" s="80">
        <v>98084.0</v>
      </c>
      <c r="AC108" s="39">
        <v>2.0</v>
      </c>
      <c r="AD108" s="81">
        <v>531.0</v>
      </c>
      <c r="AE108" s="81"/>
      <c r="AF108" s="81"/>
      <c r="AG108" s="81"/>
      <c r="AH108" s="81">
        <v>1.0</v>
      </c>
      <c r="AI108" s="81">
        <v>7.0</v>
      </c>
      <c r="AJ108" s="82" t="s">
        <v>182</v>
      </c>
      <c r="AK108" s="81"/>
      <c r="AL108" s="81">
        <v>894.0</v>
      </c>
      <c r="AM108" s="44">
        <f t="array" ref="AM108">AVERAGE(K108/20)/86400</f>
        <v>0.0132974537</v>
      </c>
    </row>
    <row r="109" ht="17.25" customHeight="1">
      <c r="A109" s="75">
        <v>44716.93706357485</v>
      </c>
      <c r="B109" s="76">
        <v>0.027604166666666666</v>
      </c>
      <c r="C109" s="77">
        <v>1.5046296296296297E-4</v>
      </c>
      <c r="D109" s="76">
        <v>0.001724537037037037</v>
      </c>
      <c r="E109" s="76">
        <v>0.003993055555555555</v>
      </c>
      <c r="F109" s="76">
        <v>0.005092592592592593</v>
      </c>
      <c r="G109" s="76">
        <v>0.01005787037037037</v>
      </c>
      <c r="H109" s="76">
        <v>0.011550925925925926</v>
      </c>
      <c r="I109" s="77">
        <v>0.01474537037037037</v>
      </c>
      <c r="J109" s="78">
        <v>0.02494212962962963</v>
      </c>
      <c r="K109" s="79">
        <v>46085.0</v>
      </c>
      <c r="L109" s="79">
        <v>175.0</v>
      </c>
      <c r="M109" s="79">
        <v>8.0</v>
      </c>
      <c r="N109" s="79">
        <v>16.0</v>
      </c>
      <c r="O109" s="79">
        <v>1530.0</v>
      </c>
      <c r="P109" s="79">
        <v>154012.0</v>
      </c>
      <c r="Q109" s="79">
        <v>32036.0</v>
      </c>
      <c r="R109" s="80">
        <v>1.0</v>
      </c>
      <c r="S109" s="80">
        <v>16.0</v>
      </c>
      <c r="T109" s="80"/>
      <c r="U109" s="80"/>
      <c r="V109" s="80">
        <v>5.0</v>
      </c>
      <c r="W109" s="80"/>
      <c r="X109" s="80"/>
      <c r="Y109" s="80"/>
      <c r="Z109" s="80">
        <v>7.0</v>
      </c>
      <c r="AA109" s="80">
        <v>1.0</v>
      </c>
      <c r="AB109" s="80">
        <v>32825.0</v>
      </c>
      <c r="AC109" s="39"/>
      <c r="AD109" s="81">
        <v>46084.0</v>
      </c>
      <c r="AE109" s="81"/>
      <c r="AF109" s="81">
        <v>1.0</v>
      </c>
      <c r="AG109" s="81"/>
      <c r="AH109" s="81">
        <v>1.0</v>
      </c>
      <c r="AI109" s="81">
        <v>5.0</v>
      </c>
      <c r="AJ109" s="82" t="s">
        <v>183</v>
      </c>
      <c r="AK109" s="81"/>
      <c r="AL109" s="81">
        <v>893.0</v>
      </c>
      <c r="AM109" s="44">
        <f t="array" ref="AM109">AVERAGE(K109/20)/86400</f>
        <v>0.02666956019</v>
      </c>
    </row>
    <row r="110" ht="17.25" customHeight="1">
      <c r="A110" s="75">
        <v>44716.907883804175</v>
      </c>
      <c r="B110" s="76">
        <v>0.01662037037037037</v>
      </c>
      <c r="C110" s="77">
        <v>4.6296296296296294E-5</v>
      </c>
      <c r="D110" s="76">
        <v>9.375E-4</v>
      </c>
      <c r="E110" s="76">
        <v>0.001736111111111111</v>
      </c>
      <c r="F110" s="76">
        <v>0.005277777777777778</v>
      </c>
      <c r="G110" s="76">
        <v>0.008541666666666666</v>
      </c>
      <c r="H110" s="76">
        <v>0.009652777777777777</v>
      </c>
      <c r="I110" s="77">
        <v>0.012002314814814815</v>
      </c>
      <c r="J110" s="78">
        <v>0.012615740740740742</v>
      </c>
      <c r="K110" s="79">
        <v>27348.0</v>
      </c>
      <c r="L110" s="79">
        <v>98.0</v>
      </c>
      <c r="M110" s="79">
        <v>8.0</v>
      </c>
      <c r="N110" s="79">
        <v>12.0</v>
      </c>
      <c r="O110" s="79">
        <v>934.0</v>
      </c>
      <c r="P110" s="79">
        <v>91894.0</v>
      </c>
      <c r="Q110" s="79">
        <v>32413.0</v>
      </c>
      <c r="R110" s="80">
        <v>1.0</v>
      </c>
      <c r="S110" s="80">
        <v>23.0</v>
      </c>
      <c r="T110" s="80"/>
      <c r="U110" s="80"/>
      <c r="V110" s="80"/>
      <c r="W110" s="80"/>
      <c r="X110" s="80"/>
      <c r="Y110" s="80"/>
      <c r="Z110" s="80">
        <v>4.0</v>
      </c>
      <c r="AA110" s="80">
        <v>1.0</v>
      </c>
      <c r="AB110" s="80">
        <v>12640.0</v>
      </c>
      <c r="AC110" s="39"/>
      <c r="AD110" s="81">
        <v>27347.0</v>
      </c>
      <c r="AE110" s="81"/>
      <c r="AF110" s="81"/>
      <c r="AG110" s="81"/>
      <c r="AH110" s="81">
        <v>1.0</v>
      </c>
      <c r="AI110" s="81">
        <v>3.0</v>
      </c>
      <c r="AJ110" s="82" t="s">
        <v>184</v>
      </c>
      <c r="AK110" s="81"/>
      <c r="AL110" s="81">
        <v>892.0</v>
      </c>
      <c r="AM110" s="44">
        <f t="array" ref="AM110">AVERAGE(K110/20)/86400</f>
        <v>0.01582638889</v>
      </c>
    </row>
    <row r="111" ht="17.25" customHeight="1">
      <c r="A111" s="75">
        <v>44716.89104900184</v>
      </c>
      <c r="B111" s="76">
        <v>0.013738425925925926</v>
      </c>
      <c r="C111" s="77">
        <v>4.6296296296296294E-5</v>
      </c>
      <c r="D111" s="76">
        <v>0.0026967592592592594</v>
      </c>
      <c r="E111" s="76">
        <v>0.0036574074074074074</v>
      </c>
      <c r="F111" s="76">
        <v>0.004502314814814815</v>
      </c>
      <c r="G111" s="76">
        <v>0.006412037037037037</v>
      </c>
      <c r="H111" s="76">
        <v>0.0078125</v>
      </c>
      <c r="I111" s="77">
        <v>0.010081018518518519</v>
      </c>
      <c r="J111" s="78">
        <v>0.010694444444444444</v>
      </c>
      <c r="K111" s="79">
        <v>22460.0</v>
      </c>
      <c r="L111" s="79">
        <v>142.0</v>
      </c>
      <c r="M111" s="79">
        <v>7.0</v>
      </c>
      <c r="N111" s="79">
        <v>14.0</v>
      </c>
      <c r="O111" s="79">
        <v>1140.0</v>
      </c>
      <c r="P111" s="79">
        <v>61643.0</v>
      </c>
      <c r="Q111" s="79">
        <v>15811.0</v>
      </c>
      <c r="R111" s="80"/>
      <c r="S111" s="80">
        <v>1.0</v>
      </c>
      <c r="T111" s="80"/>
      <c r="U111" s="80"/>
      <c r="V111" s="80"/>
      <c r="W111" s="80"/>
      <c r="X111" s="80"/>
      <c r="Y111" s="80"/>
      <c r="Z111" s="80"/>
      <c r="AA111" s="80">
        <v>1.0</v>
      </c>
      <c r="AB111" s="80">
        <v>115149.0</v>
      </c>
      <c r="AC111" s="39">
        <v>1.0</v>
      </c>
      <c r="AD111" s="81">
        <v>3147.0</v>
      </c>
      <c r="AE111" s="81"/>
      <c r="AF111" s="81">
        <v>2.0</v>
      </c>
      <c r="AG111" s="81"/>
      <c r="AH111" s="81">
        <v>1.0</v>
      </c>
      <c r="AI111" s="81">
        <v>1.0</v>
      </c>
      <c r="AJ111" s="82" t="s">
        <v>185</v>
      </c>
      <c r="AK111" s="81"/>
      <c r="AL111" s="81">
        <v>891.0</v>
      </c>
      <c r="AM111" s="44">
        <f t="array" ref="AM111">AVERAGE(K111/20)/86400</f>
        <v>0.01299768519</v>
      </c>
    </row>
    <row r="112" ht="17.25" customHeight="1">
      <c r="A112" s="75">
        <v>44716.87658757794</v>
      </c>
      <c r="B112" s="76">
        <v>0.017013888888888887</v>
      </c>
      <c r="C112" s="77">
        <v>6.828703703703704E-4</v>
      </c>
      <c r="D112" s="76">
        <v>0.003969907407407407</v>
      </c>
      <c r="E112" s="76">
        <v>0.005891203703703704</v>
      </c>
      <c r="F112" s="76">
        <v>0.008842592592592593</v>
      </c>
      <c r="G112" s="76">
        <v>0.01173611111111111</v>
      </c>
      <c r="H112" s="76">
        <v>0.013321759259259259</v>
      </c>
      <c r="I112" s="77">
        <v>0.014976851851851852</v>
      </c>
      <c r="J112" s="78">
        <v>0.015393518518518518</v>
      </c>
      <c r="K112" s="79">
        <v>29413.0</v>
      </c>
      <c r="L112" s="79">
        <v>140.0</v>
      </c>
      <c r="M112" s="79">
        <v>8.0</v>
      </c>
      <c r="N112" s="79">
        <v>14.0</v>
      </c>
      <c r="O112" s="79">
        <v>1155.0</v>
      </c>
      <c r="P112" s="79">
        <v>82742.0</v>
      </c>
      <c r="Q112" s="79">
        <v>13467.0</v>
      </c>
      <c r="R112" s="80">
        <v>1.0</v>
      </c>
      <c r="S112" s="80">
        <v>11.0</v>
      </c>
      <c r="T112" s="80"/>
      <c r="U112" s="80"/>
      <c r="V112" s="80"/>
      <c r="W112" s="80"/>
      <c r="X112" s="80">
        <v>27.0</v>
      </c>
      <c r="Y112" s="80">
        <v>1.0</v>
      </c>
      <c r="Z112" s="80"/>
      <c r="AA112" s="80"/>
      <c r="AB112" s="80">
        <v>30814.0</v>
      </c>
      <c r="AC112" s="39"/>
      <c r="AD112" s="81">
        <v>29412.0</v>
      </c>
      <c r="AE112" s="81">
        <v>4.0</v>
      </c>
      <c r="AF112" s="81">
        <v>1.0</v>
      </c>
      <c r="AG112" s="81"/>
      <c r="AH112" s="81"/>
      <c r="AI112" s="81">
        <v>3.0</v>
      </c>
      <c r="AJ112" s="82" t="s">
        <v>186</v>
      </c>
      <c r="AK112" s="81" t="s">
        <v>78</v>
      </c>
      <c r="AL112" s="81">
        <v>890.0</v>
      </c>
      <c r="AM112" s="44">
        <f t="array" ref="AM112">AVERAGE(K112/20)/86400</f>
        <v>0.01702141204</v>
      </c>
    </row>
    <row r="113" ht="17.25" customHeight="1">
      <c r="A113" s="75">
        <v>44716.06511762906</v>
      </c>
      <c r="B113" s="76">
        <v>0.027789351851851853</v>
      </c>
      <c r="C113" s="77">
        <v>1.8518518518518518E-4</v>
      </c>
      <c r="D113" s="76">
        <v>0.002905092592592593</v>
      </c>
      <c r="E113" s="76">
        <v>0.004386574074074074</v>
      </c>
      <c r="F113" s="76">
        <v>0.005659722222222222</v>
      </c>
      <c r="G113" s="76">
        <v>0.007835648148148149</v>
      </c>
      <c r="H113" s="76">
        <v>0.009259259259259259</v>
      </c>
      <c r="I113" s="77">
        <v>0.025578703703703704</v>
      </c>
      <c r="J113" s="78">
        <v>0.026643518518518518</v>
      </c>
      <c r="K113" s="79">
        <v>48027.0</v>
      </c>
      <c r="L113" s="79">
        <v>228.0</v>
      </c>
      <c r="M113" s="79">
        <v>15.0</v>
      </c>
      <c r="N113" s="79">
        <v>22.0</v>
      </c>
      <c r="O113" s="79">
        <v>2303.0</v>
      </c>
      <c r="P113" s="79">
        <v>150759.0</v>
      </c>
      <c r="Q113" s="79">
        <v>273978.0</v>
      </c>
      <c r="R113" s="80">
        <v>1.0</v>
      </c>
      <c r="S113" s="80">
        <v>7.0</v>
      </c>
      <c r="T113" s="80"/>
      <c r="U113" s="80"/>
      <c r="V113" s="80">
        <v>8.0</v>
      </c>
      <c r="W113" s="80"/>
      <c r="X113" s="80"/>
      <c r="Y113" s="80"/>
      <c r="Z113" s="80">
        <v>8.0</v>
      </c>
      <c r="AA113" s="80">
        <v>1.0</v>
      </c>
      <c r="AB113" s="80">
        <v>59405.0</v>
      </c>
      <c r="AC113" s="39">
        <v>1.0</v>
      </c>
      <c r="AD113" s="81">
        <v>28611.0</v>
      </c>
      <c r="AE113" s="81"/>
      <c r="AF113" s="81">
        <v>1.0</v>
      </c>
      <c r="AG113" s="81">
        <v>1.0</v>
      </c>
      <c r="AH113" s="81">
        <v>2.0</v>
      </c>
      <c r="AI113" s="81">
        <v>4.0</v>
      </c>
      <c r="AJ113" s="82" t="s">
        <v>187</v>
      </c>
      <c r="AK113" s="81" t="s">
        <v>78</v>
      </c>
      <c r="AL113" s="81">
        <v>889.0</v>
      </c>
      <c r="AM113" s="44">
        <f t="array" ref="AM113">AVERAGE(K113/20)/86400</f>
        <v>0.02779340278</v>
      </c>
    </row>
    <row r="114" ht="17.25" customHeight="1">
      <c r="A114" s="83">
        <v>44716.03026245569</v>
      </c>
      <c r="B114" s="84">
        <v>0.015219907407407408</v>
      </c>
      <c r="C114" s="85">
        <v>2.0833333333333335E-4</v>
      </c>
      <c r="D114" s="84">
        <v>0.001851851851851852</v>
      </c>
      <c r="E114" s="84">
        <v>0.0045138888888888885</v>
      </c>
      <c r="F114" s="84">
        <v>0.004988425925925926</v>
      </c>
      <c r="G114" s="84">
        <v>0.007615740740740741</v>
      </c>
      <c r="H114" s="84">
        <v>0.009456018518518518</v>
      </c>
      <c r="I114" s="85">
        <v>0.010763888888888889</v>
      </c>
      <c r="J114" s="86">
        <v>0.011643518518518518</v>
      </c>
      <c r="K114" s="87">
        <v>24982.0</v>
      </c>
      <c r="L114" s="87">
        <v>153.0</v>
      </c>
      <c r="M114" s="87">
        <v>8.0</v>
      </c>
      <c r="N114" s="87">
        <v>12.0</v>
      </c>
      <c r="O114" s="87">
        <v>1750.0</v>
      </c>
      <c r="P114" s="87">
        <v>91614.0</v>
      </c>
      <c r="Q114" s="87">
        <v>23724.0</v>
      </c>
      <c r="R114" s="88">
        <v>1.0</v>
      </c>
      <c r="S114" s="88">
        <v>7.0</v>
      </c>
      <c r="T114" s="88"/>
      <c r="U114" s="88">
        <v>1.0</v>
      </c>
      <c r="V114" s="88">
        <v>7.0</v>
      </c>
      <c r="W114" s="88">
        <v>9.0</v>
      </c>
      <c r="X114" s="88"/>
      <c r="Y114" s="88"/>
      <c r="Z114" s="88"/>
      <c r="AA114" s="88"/>
      <c r="AB114" s="88">
        <v>14740.0</v>
      </c>
      <c r="AC114" s="39">
        <v>2.0</v>
      </c>
      <c r="AD114" s="81">
        <v>4088.0</v>
      </c>
      <c r="AE114" s="81"/>
      <c r="AF114" s="81"/>
      <c r="AG114" s="81"/>
      <c r="AH114" s="81">
        <v>1.0</v>
      </c>
      <c r="AI114" s="81">
        <v>2.0</v>
      </c>
      <c r="AJ114" s="82" t="s">
        <v>188</v>
      </c>
      <c r="AK114" s="81"/>
      <c r="AL114" s="81">
        <v>888.0</v>
      </c>
      <c r="AM114" s="44">
        <f t="array" ref="AM114">AVERAGE(K114/20)/86400</f>
        <v>0.01445717593</v>
      </c>
    </row>
    <row r="115" ht="17.25" customHeight="1">
      <c r="A115" s="83">
        <v>44716.014831749955</v>
      </c>
      <c r="B115" s="84">
        <v>0.015347222222222222</v>
      </c>
      <c r="C115" s="85">
        <v>3.0092592592592595E-4</v>
      </c>
      <c r="D115" s="84">
        <v>0.0022569444444444442</v>
      </c>
      <c r="E115" s="84">
        <v>0.00369212962962963</v>
      </c>
      <c r="F115" s="84">
        <v>0.005127314814814815</v>
      </c>
      <c r="G115" s="84">
        <v>0.010613425925925925</v>
      </c>
      <c r="H115" s="84">
        <v>0.011979166666666667</v>
      </c>
      <c r="I115" s="85">
        <v>0.013877314814814815</v>
      </c>
      <c r="J115" s="86">
        <v>0.01412037037037037</v>
      </c>
      <c r="K115" s="87">
        <v>26532.0</v>
      </c>
      <c r="L115" s="87">
        <v>143.0</v>
      </c>
      <c r="M115" s="87">
        <v>8.0</v>
      </c>
      <c r="N115" s="87">
        <v>16.0</v>
      </c>
      <c r="O115" s="87">
        <v>1388.0</v>
      </c>
      <c r="P115" s="87">
        <v>85069.0</v>
      </c>
      <c r="Q115" s="87">
        <v>3680.0</v>
      </c>
      <c r="R115" s="88">
        <v>1.0</v>
      </c>
      <c r="S115" s="88">
        <v>11.0</v>
      </c>
      <c r="T115" s="88"/>
      <c r="U115" s="88"/>
      <c r="V115" s="88"/>
      <c r="W115" s="88"/>
      <c r="X115" s="88">
        <v>20.0</v>
      </c>
      <c r="Y115" s="88">
        <v>1.0</v>
      </c>
      <c r="Z115" s="88"/>
      <c r="AA115" s="88"/>
      <c r="AB115" s="88">
        <v>4523.0</v>
      </c>
      <c r="AC115" s="39"/>
      <c r="AD115" s="81">
        <v>26531.0</v>
      </c>
      <c r="AE115" s="81">
        <v>4.0</v>
      </c>
      <c r="AF115" s="81"/>
      <c r="AG115" s="81"/>
      <c r="AH115" s="81"/>
      <c r="AI115" s="81">
        <v>2.0</v>
      </c>
      <c r="AJ115" s="82" t="s">
        <v>189</v>
      </c>
      <c r="AK115" s="81" t="s">
        <v>78</v>
      </c>
      <c r="AL115" s="81">
        <v>887.0</v>
      </c>
      <c r="AM115" s="44">
        <f t="array" ref="AM115">AVERAGE(K115/20)/86400</f>
        <v>0.01535416667</v>
      </c>
    </row>
    <row r="116" ht="17.25" customHeight="1">
      <c r="A116" s="83">
        <v>44715.99112578618</v>
      </c>
      <c r="B116" s="84">
        <v>0.028599537037037038</v>
      </c>
      <c r="C116" s="85">
        <v>0.0010879629629629629</v>
      </c>
      <c r="D116" s="84">
        <v>0.004525462962962963</v>
      </c>
      <c r="E116" s="84">
        <v>0.005115740740740741</v>
      </c>
      <c r="F116" s="84">
        <v>0.0084375</v>
      </c>
      <c r="G116" s="84">
        <v>0.012800925925925926</v>
      </c>
      <c r="H116" s="84">
        <v>0.023761574074074074</v>
      </c>
      <c r="I116" s="85">
        <v>0.025972222222222223</v>
      </c>
      <c r="J116" s="86">
        <v>0.026898148148148147</v>
      </c>
      <c r="K116" s="87">
        <v>49437.0</v>
      </c>
      <c r="L116" s="87">
        <v>131.0</v>
      </c>
      <c r="M116" s="87">
        <v>14.0</v>
      </c>
      <c r="N116" s="87">
        <v>33.0</v>
      </c>
      <c r="O116" s="87">
        <v>1985.0</v>
      </c>
      <c r="P116" s="87">
        <v>224799.0</v>
      </c>
      <c r="Q116" s="87">
        <v>13375.0</v>
      </c>
      <c r="R116" s="88">
        <v>2.0</v>
      </c>
      <c r="S116" s="88">
        <v>30.0</v>
      </c>
      <c r="T116" s="88"/>
      <c r="U116" s="88">
        <v>1.0</v>
      </c>
      <c r="V116" s="88">
        <v>12.0</v>
      </c>
      <c r="W116" s="88">
        <v>8.0</v>
      </c>
      <c r="X116" s="88"/>
      <c r="Y116" s="88"/>
      <c r="Z116" s="88"/>
      <c r="AA116" s="88"/>
      <c r="AB116" s="88"/>
      <c r="AC116" s="39">
        <v>1.0</v>
      </c>
      <c r="AD116" s="81">
        <v>23984.0</v>
      </c>
      <c r="AE116" s="81"/>
      <c r="AF116" s="81"/>
      <c r="AG116" s="81"/>
      <c r="AH116" s="81">
        <v>1.0</v>
      </c>
      <c r="AI116" s="81">
        <v>1.0</v>
      </c>
      <c r="AJ116" s="82" t="s">
        <v>190</v>
      </c>
      <c r="AK116" s="81" t="s">
        <v>78</v>
      </c>
      <c r="AL116" s="81">
        <v>886.0</v>
      </c>
      <c r="AM116" s="44">
        <f t="array" ref="AM116">AVERAGE(K116/20)/86400</f>
        <v>0.028609375</v>
      </c>
    </row>
    <row r="117" ht="17.25" customHeight="1">
      <c r="A117" s="83">
        <v>44715.95806926607</v>
      </c>
      <c r="B117" s="84">
        <v>0.01835648148148148</v>
      </c>
      <c r="C117" s="85">
        <v>2.199074074074074E-4</v>
      </c>
      <c r="D117" s="84">
        <v>0.001412037037037037</v>
      </c>
      <c r="E117" s="84">
        <v>0.005046296296296296</v>
      </c>
      <c r="F117" s="84">
        <v>0.0061574074074074074</v>
      </c>
      <c r="G117" s="84">
        <v>0.01</v>
      </c>
      <c r="H117" s="84">
        <v>0.01175925925925926</v>
      </c>
      <c r="I117" s="85">
        <v>0.012858796296296297</v>
      </c>
      <c r="J117" s="86">
        <v>0.013171296296296296</v>
      </c>
      <c r="K117" s="87">
        <v>31724.0</v>
      </c>
      <c r="L117" s="87">
        <v>169.0</v>
      </c>
      <c r="M117" s="87">
        <v>6.0</v>
      </c>
      <c r="N117" s="87">
        <v>11.0</v>
      </c>
      <c r="O117" s="87">
        <v>2144.0</v>
      </c>
      <c r="P117" s="87">
        <v>102933.0</v>
      </c>
      <c r="Q117" s="87">
        <v>62706.0</v>
      </c>
      <c r="R117" s="88">
        <v>1.0</v>
      </c>
      <c r="S117" s="88">
        <v>3.0</v>
      </c>
      <c r="T117" s="88"/>
      <c r="U117" s="88"/>
      <c r="V117" s="88"/>
      <c r="W117" s="88"/>
      <c r="X117" s="88"/>
      <c r="Y117" s="88">
        <v>1.0</v>
      </c>
      <c r="Z117" s="88"/>
      <c r="AA117" s="88"/>
      <c r="AB117" s="88">
        <v>7865.0</v>
      </c>
      <c r="AC117" s="39">
        <v>2.0</v>
      </c>
      <c r="AD117" s="81">
        <v>4699.0</v>
      </c>
      <c r="AE117" s="81">
        <v>1.0</v>
      </c>
      <c r="AF117" s="81"/>
      <c r="AG117" s="81"/>
      <c r="AH117" s="81"/>
      <c r="AI117" s="81">
        <v>1.0</v>
      </c>
      <c r="AJ117" s="82" t="s">
        <v>191</v>
      </c>
      <c r="AK117" s="81" t="s">
        <v>78</v>
      </c>
      <c r="AL117" s="81">
        <v>885.0</v>
      </c>
      <c r="AM117" s="44">
        <f t="array" ref="AM117">AVERAGE(K117/20)/86400</f>
        <v>0.0183587963</v>
      </c>
    </row>
    <row r="118" ht="17.25" customHeight="1">
      <c r="A118" s="83">
        <v>44715.93794894964</v>
      </c>
      <c r="B118" s="84">
        <v>0.01615740740740741</v>
      </c>
      <c r="C118" s="85">
        <v>1.6203703703703703E-4</v>
      </c>
      <c r="D118" s="84">
        <v>0.0016898148148148148</v>
      </c>
      <c r="E118" s="84">
        <v>0.00369212962962963</v>
      </c>
      <c r="F118" s="84">
        <v>0.0044675925925925924</v>
      </c>
      <c r="G118" s="84">
        <v>0.00951388888888889</v>
      </c>
      <c r="H118" s="84">
        <v>0.011689814814814814</v>
      </c>
      <c r="I118" s="85">
        <v>0.012673611111111111</v>
      </c>
      <c r="J118" s="86">
        <v>0.01306712962962963</v>
      </c>
      <c r="K118" s="87">
        <v>27137.0</v>
      </c>
      <c r="L118" s="87">
        <v>73.0</v>
      </c>
      <c r="M118" s="87">
        <v>6.0</v>
      </c>
      <c r="N118" s="87">
        <v>16.0</v>
      </c>
      <c r="O118" s="87">
        <v>1555.0</v>
      </c>
      <c r="P118" s="87">
        <v>85838.0</v>
      </c>
      <c r="Q118" s="87">
        <v>3737.0</v>
      </c>
      <c r="R118" s="88">
        <v>1.0</v>
      </c>
      <c r="S118" s="88">
        <v>1.0</v>
      </c>
      <c r="T118" s="88"/>
      <c r="U118" s="88">
        <v>1.0</v>
      </c>
      <c r="V118" s="88">
        <v>10.0</v>
      </c>
      <c r="W118" s="88">
        <v>7.0</v>
      </c>
      <c r="X118" s="88"/>
      <c r="Y118" s="88"/>
      <c r="Z118" s="88"/>
      <c r="AA118" s="88"/>
      <c r="AB118" s="88">
        <v>63345.0</v>
      </c>
      <c r="AC118" s="39">
        <v>1.0</v>
      </c>
      <c r="AD118" s="81">
        <v>18994.0</v>
      </c>
      <c r="AE118" s="81"/>
      <c r="AF118" s="81"/>
      <c r="AG118" s="81"/>
      <c r="AH118" s="81">
        <v>1.0</v>
      </c>
      <c r="AI118" s="81">
        <v>2.0</v>
      </c>
      <c r="AJ118" s="82" t="s">
        <v>192</v>
      </c>
      <c r="AK118" s="81"/>
      <c r="AL118" s="81">
        <v>884.0</v>
      </c>
      <c r="AM118" s="44">
        <f t="array" ref="AM118">AVERAGE(K118/20)/86400</f>
        <v>0.01570428241</v>
      </c>
    </row>
    <row r="119" ht="17.25" customHeight="1">
      <c r="A119" s="83">
        <v>44715.92099752664</v>
      </c>
      <c r="B119" s="84">
        <v>0.017395833333333333</v>
      </c>
      <c r="C119" s="85">
        <v>3.356481481481481E-4</v>
      </c>
      <c r="D119" s="84">
        <v>6.712962962962962E-4</v>
      </c>
      <c r="E119" s="84">
        <v>0.0033912037037037036</v>
      </c>
      <c r="F119" s="84">
        <v>0.004571759259259259</v>
      </c>
      <c r="G119" s="84">
        <v>0.009525462962962963</v>
      </c>
      <c r="H119" s="84">
        <v>0.011539351851851851</v>
      </c>
      <c r="I119" s="85">
        <v>0.013391203703703704</v>
      </c>
      <c r="J119" s="86">
        <v>0.013900462962962963</v>
      </c>
      <c r="K119" s="87">
        <v>28889.0</v>
      </c>
      <c r="L119" s="87">
        <v>124.0</v>
      </c>
      <c r="M119" s="87">
        <v>9.0</v>
      </c>
      <c r="N119" s="87">
        <v>17.0</v>
      </c>
      <c r="O119" s="87">
        <v>1046.0</v>
      </c>
      <c r="P119" s="87">
        <v>101660.0</v>
      </c>
      <c r="Q119" s="87">
        <v>272.0</v>
      </c>
      <c r="R119" s="88">
        <v>1.0</v>
      </c>
      <c r="S119" s="88">
        <v>1.0</v>
      </c>
      <c r="T119" s="88"/>
      <c r="U119" s="88"/>
      <c r="V119" s="88">
        <v>3.0</v>
      </c>
      <c r="W119" s="88"/>
      <c r="X119" s="88">
        <v>17.0</v>
      </c>
      <c r="Y119" s="88">
        <v>1.0</v>
      </c>
      <c r="Z119" s="88"/>
      <c r="AA119" s="88"/>
      <c r="AB119" s="88">
        <v>352.0</v>
      </c>
      <c r="AC119" s="39"/>
      <c r="AD119" s="81">
        <v>28888.0</v>
      </c>
      <c r="AE119" s="81">
        <v>4.0</v>
      </c>
      <c r="AF119" s="81"/>
      <c r="AG119" s="81"/>
      <c r="AH119" s="81"/>
      <c r="AI119" s="81">
        <v>4.0</v>
      </c>
      <c r="AJ119" s="82" t="s">
        <v>193</v>
      </c>
      <c r="AK119" s="81"/>
      <c r="AL119" s="81">
        <v>883.0</v>
      </c>
      <c r="AM119" s="44">
        <f t="array" ref="AM119">AVERAGE(K119/20)/86400</f>
        <v>0.0167181713</v>
      </c>
    </row>
    <row r="120" ht="17.25" customHeight="1">
      <c r="A120" s="83">
        <v>44715.90290715017</v>
      </c>
      <c r="B120" s="84">
        <v>0.013819444444444445</v>
      </c>
      <c r="C120" s="85">
        <v>1.8518518518518518E-4</v>
      </c>
      <c r="D120" s="84">
        <v>0.0018055555555555555</v>
      </c>
      <c r="E120" s="84">
        <v>0.0025694444444444445</v>
      </c>
      <c r="F120" s="84">
        <v>0.0030439814814814813</v>
      </c>
      <c r="G120" s="84">
        <v>0.006099537037037037</v>
      </c>
      <c r="H120" s="84">
        <v>0.007546296296296297</v>
      </c>
      <c r="I120" s="85">
        <v>0.011851851851851851</v>
      </c>
      <c r="J120" s="86">
        <v>0.012233796296296296</v>
      </c>
      <c r="K120" s="87">
        <v>23897.0</v>
      </c>
      <c r="L120" s="87">
        <v>90.0</v>
      </c>
      <c r="M120" s="87">
        <v>7.0</v>
      </c>
      <c r="N120" s="87">
        <v>10.0</v>
      </c>
      <c r="O120" s="87">
        <v>1919.0</v>
      </c>
      <c r="P120" s="87">
        <v>90395.0</v>
      </c>
      <c r="Q120" s="87">
        <v>44883.0</v>
      </c>
      <c r="R120" s="88">
        <v>1.0</v>
      </c>
      <c r="S120" s="88">
        <v>32.0</v>
      </c>
      <c r="T120" s="88"/>
      <c r="U120" s="88"/>
      <c r="V120" s="88">
        <v>7.0</v>
      </c>
      <c r="W120" s="88"/>
      <c r="X120" s="88"/>
      <c r="Y120" s="88"/>
      <c r="Z120" s="88">
        <v>4.0</v>
      </c>
      <c r="AA120" s="88">
        <v>1.0</v>
      </c>
      <c r="AB120" s="88">
        <v>46201.0</v>
      </c>
      <c r="AC120" s="39">
        <v>2.0</v>
      </c>
      <c r="AD120" s="81">
        <v>3975.0</v>
      </c>
      <c r="AE120" s="81"/>
      <c r="AF120" s="81"/>
      <c r="AG120" s="81"/>
      <c r="AH120" s="81">
        <v>1.0</v>
      </c>
      <c r="AI120" s="81">
        <v>12.0</v>
      </c>
      <c r="AJ120" s="82" t="s">
        <v>194</v>
      </c>
      <c r="AK120" s="81" t="s">
        <v>78</v>
      </c>
      <c r="AL120" s="81">
        <v>882.0</v>
      </c>
      <c r="AM120" s="44">
        <f t="array" ref="AM120">AVERAGE(K120/20)/86400</f>
        <v>0.01382928241</v>
      </c>
    </row>
    <row r="121" ht="17.25" customHeight="1">
      <c r="A121" s="83">
        <v>44715.875711107874</v>
      </c>
      <c r="B121" s="84">
        <v>0.03184027777777778</v>
      </c>
      <c r="C121" s="85">
        <v>3.2407407407407406E-4</v>
      </c>
      <c r="D121" s="84">
        <v>4.2824074074074075E-4</v>
      </c>
      <c r="E121" s="84">
        <v>0.0020717592592592593</v>
      </c>
      <c r="F121" s="84">
        <v>0.003136574074074074</v>
      </c>
      <c r="G121" s="84">
        <v>0.009282407407407408</v>
      </c>
      <c r="H121" s="84">
        <v>0.010729166666666666</v>
      </c>
      <c r="I121" s="85">
        <v>0.01599537037037037</v>
      </c>
      <c r="J121" s="86">
        <v>0.028900462962962965</v>
      </c>
      <c r="K121" s="87">
        <v>53489.0</v>
      </c>
      <c r="L121" s="87">
        <v>50.0</v>
      </c>
      <c r="M121" s="87">
        <v>8.0</v>
      </c>
      <c r="N121" s="87">
        <v>22.0</v>
      </c>
      <c r="O121" s="87">
        <v>1817.0</v>
      </c>
      <c r="P121" s="87">
        <v>208157.0</v>
      </c>
      <c r="Q121" s="87">
        <v>107228.0</v>
      </c>
      <c r="R121" s="88">
        <v>1.0</v>
      </c>
      <c r="S121" s="88">
        <v>18.0</v>
      </c>
      <c r="T121" s="88"/>
      <c r="U121" s="88"/>
      <c r="V121" s="88"/>
      <c r="W121" s="88"/>
      <c r="X121" s="88"/>
      <c r="Y121" s="88"/>
      <c r="Z121" s="88">
        <v>4.0</v>
      </c>
      <c r="AA121" s="88"/>
      <c r="AB121" s="88">
        <v>87397.0</v>
      </c>
      <c r="AC121" s="39">
        <v>3.0</v>
      </c>
      <c r="AD121" s="81">
        <v>3946.0</v>
      </c>
      <c r="AE121" s="81"/>
      <c r="AF121" s="81">
        <v>5.0</v>
      </c>
      <c r="AG121" s="81"/>
      <c r="AH121" s="81">
        <v>1.0</v>
      </c>
      <c r="AI121" s="81">
        <v>5.0</v>
      </c>
      <c r="AJ121" s="82" t="s">
        <v>195</v>
      </c>
      <c r="AK121" s="81"/>
      <c r="AL121" s="81">
        <v>881.0</v>
      </c>
      <c r="AM121" s="44">
        <f t="array" ref="AM121">AVERAGE(K121/20)/86400</f>
        <v>0.03095428241</v>
      </c>
    </row>
    <row r="122" ht="17.25" customHeight="1">
      <c r="A122" s="83">
        <v>44715.84358936741</v>
      </c>
      <c r="B122" s="84">
        <v>0.018113425925925925</v>
      </c>
      <c r="C122" s="85">
        <v>6.828703703703704E-4</v>
      </c>
      <c r="D122" s="84">
        <v>0.0044907407407407405</v>
      </c>
      <c r="E122" s="84">
        <v>0.004560185185185185</v>
      </c>
      <c r="F122" s="84">
        <v>0.004907407407407407</v>
      </c>
      <c r="G122" s="84">
        <v>0.011331018518518518</v>
      </c>
      <c r="H122" s="84">
        <v>0.013854166666666667</v>
      </c>
      <c r="I122" s="85">
        <v>0.01576388888888889</v>
      </c>
      <c r="J122" s="86">
        <v>0.01638888888888889</v>
      </c>
      <c r="K122" s="87">
        <v>31302.0</v>
      </c>
      <c r="L122" s="87">
        <v>133.0</v>
      </c>
      <c r="M122" s="87">
        <v>7.0</v>
      </c>
      <c r="N122" s="87">
        <v>23.0</v>
      </c>
      <c r="O122" s="87">
        <v>1224.0</v>
      </c>
      <c r="P122" s="87">
        <v>132121.0</v>
      </c>
      <c r="Q122" s="87"/>
      <c r="R122" s="88">
        <v>1.0</v>
      </c>
      <c r="S122" s="88">
        <v>3.0</v>
      </c>
      <c r="T122" s="88"/>
      <c r="U122" s="88">
        <v>1.0</v>
      </c>
      <c r="V122" s="88">
        <v>22.0</v>
      </c>
      <c r="W122" s="88">
        <v>7.0</v>
      </c>
      <c r="X122" s="88"/>
      <c r="Y122" s="88"/>
      <c r="Z122" s="88"/>
      <c r="AA122" s="88"/>
      <c r="AB122" s="88"/>
      <c r="AC122" s="39"/>
      <c r="AD122" s="81">
        <v>31301.0</v>
      </c>
      <c r="AE122" s="81"/>
      <c r="AF122" s="81">
        <v>1.0</v>
      </c>
      <c r="AG122" s="81"/>
      <c r="AH122" s="81">
        <v>1.0</v>
      </c>
      <c r="AI122" s="81">
        <v>1.0</v>
      </c>
      <c r="AJ122" s="82" t="s">
        <v>196</v>
      </c>
      <c r="AK122" s="81" t="s">
        <v>78</v>
      </c>
      <c r="AL122" s="81">
        <v>880.0</v>
      </c>
      <c r="AM122" s="44">
        <f t="array" ref="AM122">AVERAGE(K122/20)/86400</f>
        <v>0.01811458333</v>
      </c>
    </row>
    <row r="123" ht="17.25" customHeight="1">
      <c r="A123" s="83">
        <v>44715.82103627817</v>
      </c>
      <c r="B123" s="84">
        <v>0.01866898148148148</v>
      </c>
      <c r="C123" s="85">
        <v>1.273148148148148E-4</v>
      </c>
      <c r="D123" s="84">
        <v>0.0022337962962962962</v>
      </c>
      <c r="E123" s="84">
        <v>0.003564814814814815</v>
      </c>
      <c r="F123" s="84">
        <v>0.004872685185185185</v>
      </c>
      <c r="G123" s="84">
        <v>0.011203703703703704</v>
      </c>
      <c r="H123" s="84">
        <v>0.01326388888888889</v>
      </c>
      <c r="I123" s="85">
        <v>0.014456018518518519</v>
      </c>
      <c r="J123" s="86">
        <v>0.016689814814814814</v>
      </c>
      <c r="K123" s="87">
        <v>31502.0</v>
      </c>
      <c r="L123" s="87">
        <v>111.0</v>
      </c>
      <c r="M123" s="87">
        <v>8.0</v>
      </c>
      <c r="N123" s="87">
        <v>20.0</v>
      </c>
      <c r="O123" s="87">
        <v>1646.0</v>
      </c>
      <c r="P123" s="87">
        <v>136181.0</v>
      </c>
      <c r="Q123" s="87">
        <v>63084.0</v>
      </c>
      <c r="R123" s="88">
        <v>1.0</v>
      </c>
      <c r="S123" s="88">
        <v>14.0</v>
      </c>
      <c r="T123" s="88"/>
      <c r="U123" s="88"/>
      <c r="V123" s="88"/>
      <c r="W123" s="88">
        <v>1.0</v>
      </c>
      <c r="X123" s="88"/>
      <c r="Y123" s="88"/>
      <c r="Z123" s="88"/>
      <c r="AA123" s="88">
        <v>1.0</v>
      </c>
      <c r="AB123" s="88">
        <v>72515.0</v>
      </c>
      <c r="AC123" s="39"/>
      <c r="AD123" s="81">
        <v>31501.0</v>
      </c>
      <c r="AE123" s="81"/>
      <c r="AF123" s="81"/>
      <c r="AG123" s="81"/>
      <c r="AH123" s="81">
        <v>1.0</v>
      </c>
      <c r="AI123" s="81">
        <v>2.0</v>
      </c>
      <c r="AJ123" s="82" t="s">
        <v>197</v>
      </c>
      <c r="AK123" s="81"/>
      <c r="AL123" s="81">
        <v>879.0</v>
      </c>
      <c r="AM123" s="44">
        <f t="array" ref="AM123">AVERAGE(K123/20)/86400</f>
        <v>0.01823032407</v>
      </c>
    </row>
    <row r="124" ht="17.25" customHeight="1">
      <c r="A124" s="83">
        <v>44715.80178298153</v>
      </c>
      <c r="B124" s="84">
        <v>0.037835648148148146</v>
      </c>
      <c r="C124" s="85">
        <v>0.0010300925925925926</v>
      </c>
      <c r="D124" s="84">
        <v>0.003321759259259259</v>
      </c>
      <c r="E124" s="84">
        <v>0.0037847222222222223</v>
      </c>
      <c r="F124" s="84">
        <v>0.010439814814814815</v>
      </c>
      <c r="G124" s="84">
        <v>0.012638888888888889</v>
      </c>
      <c r="H124" s="84">
        <v>0.01513888888888889</v>
      </c>
      <c r="I124" s="85">
        <v>0.016921296296296295</v>
      </c>
      <c r="J124" s="86">
        <v>0.01787037037037037</v>
      </c>
      <c r="K124" s="87">
        <v>65389.0</v>
      </c>
      <c r="L124" s="87">
        <v>84.0</v>
      </c>
      <c r="M124" s="87">
        <v>7.0</v>
      </c>
      <c r="N124" s="87">
        <v>12.0</v>
      </c>
      <c r="O124" s="87">
        <v>2170.0</v>
      </c>
      <c r="P124" s="87">
        <v>213471.0</v>
      </c>
      <c r="Q124" s="87">
        <v>82638.0</v>
      </c>
      <c r="R124" s="88"/>
      <c r="S124" s="88">
        <v>2.0</v>
      </c>
      <c r="T124" s="88"/>
      <c r="U124" s="88">
        <v>1.0</v>
      </c>
      <c r="V124" s="88">
        <v>7.0</v>
      </c>
      <c r="W124" s="88">
        <v>6.0</v>
      </c>
      <c r="X124" s="88"/>
      <c r="Y124" s="88"/>
      <c r="Z124" s="88">
        <v>1.0</v>
      </c>
      <c r="AA124" s="88"/>
      <c r="AB124" s="88">
        <v>68887.0</v>
      </c>
      <c r="AC124" s="39">
        <v>3.0</v>
      </c>
      <c r="AD124" s="81">
        <v>19375.0</v>
      </c>
      <c r="AE124" s="81"/>
      <c r="AF124" s="81"/>
      <c r="AG124" s="81">
        <v>1.0</v>
      </c>
      <c r="AH124" s="81">
        <v>1.0</v>
      </c>
      <c r="AI124" s="81">
        <v>3.0</v>
      </c>
      <c r="AJ124" s="82" t="s">
        <v>198</v>
      </c>
      <c r="AK124" s="81" t="s">
        <v>78</v>
      </c>
      <c r="AL124" s="81">
        <v>878.0</v>
      </c>
      <c r="AM124" s="44">
        <f t="array" ref="AM124">AVERAGE(K124/20)/86400</f>
        <v>0.03784085648</v>
      </c>
    </row>
    <row r="125" ht="17.25" customHeight="1">
      <c r="A125" s="83">
        <v>44715.75976182581</v>
      </c>
      <c r="B125" s="84">
        <v>0.02542824074074074</v>
      </c>
      <c r="C125" s="85">
        <v>1.1574074074074075E-4</v>
      </c>
      <c r="D125" s="84">
        <v>0.0012962962962962963</v>
      </c>
      <c r="E125" s="84">
        <v>0.0031134259259259257</v>
      </c>
      <c r="F125" s="84">
        <v>0.013391203703703704</v>
      </c>
      <c r="G125" s="84">
        <v>0.0044444444444444444</v>
      </c>
      <c r="H125" s="84">
        <v>0.017986111111111112</v>
      </c>
      <c r="I125" s="85">
        <v>0.022789351851851852</v>
      </c>
      <c r="J125" s="86">
        <v>0.024189814814814813</v>
      </c>
      <c r="K125" s="87">
        <v>42834.0</v>
      </c>
      <c r="L125" s="87">
        <v>91.0</v>
      </c>
      <c r="M125" s="87">
        <v>8.0</v>
      </c>
      <c r="N125" s="87">
        <v>13.0</v>
      </c>
      <c r="O125" s="87">
        <v>1953.0</v>
      </c>
      <c r="P125" s="87">
        <v>172655.0</v>
      </c>
      <c r="Q125" s="87">
        <v>11738.0</v>
      </c>
      <c r="R125" s="88">
        <v>1.0</v>
      </c>
      <c r="S125" s="88">
        <v>10.0</v>
      </c>
      <c r="T125" s="88"/>
      <c r="U125" s="88">
        <v>2.0</v>
      </c>
      <c r="V125" s="88">
        <v>6.0</v>
      </c>
      <c r="W125" s="88">
        <v>5.0</v>
      </c>
      <c r="X125" s="88"/>
      <c r="Y125" s="88"/>
      <c r="Z125" s="88"/>
      <c r="AA125" s="88"/>
      <c r="AB125" s="88">
        <v>113456.0</v>
      </c>
      <c r="AC125" s="39">
        <v>1.0</v>
      </c>
      <c r="AD125" s="81">
        <v>8796.0</v>
      </c>
      <c r="AE125" s="81"/>
      <c r="AF125" s="81"/>
      <c r="AG125" s="81">
        <v>1.0</v>
      </c>
      <c r="AH125" s="81"/>
      <c r="AI125" s="81">
        <v>9.0</v>
      </c>
      <c r="AJ125" s="82" t="s">
        <v>199</v>
      </c>
      <c r="AK125" s="81"/>
      <c r="AL125" s="81">
        <v>877.0</v>
      </c>
      <c r="AM125" s="44">
        <f t="array" ref="AM125">AVERAGE(K125/20)/86400</f>
        <v>0.02478819444</v>
      </c>
    </row>
    <row r="126" ht="17.25" customHeight="1">
      <c r="A126" s="83">
        <v>44715.73403053371</v>
      </c>
      <c r="B126" s="84">
        <v>0.013171296296296296</v>
      </c>
      <c r="C126" s="85">
        <v>4.6296296296296294E-5</v>
      </c>
      <c r="D126" s="84">
        <v>0.0010069444444444444</v>
      </c>
      <c r="E126" s="84">
        <v>0.0015509259259259259</v>
      </c>
      <c r="F126" s="84">
        <v>0.0025462962962962965</v>
      </c>
      <c r="G126" s="84">
        <v>0.00619212962962963</v>
      </c>
      <c r="H126" s="84">
        <v>0.0071643518518518514</v>
      </c>
      <c r="I126" s="85">
        <v>0.009131944444444444</v>
      </c>
      <c r="J126" s="86">
        <v>0.01173611111111111</v>
      </c>
      <c r="K126" s="87">
        <v>22136.0</v>
      </c>
      <c r="L126" s="87">
        <v>120.0</v>
      </c>
      <c r="M126" s="87">
        <v>6.0</v>
      </c>
      <c r="N126" s="87">
        <v>9.0</v>
      </c>
      <c r="O126" s="87">
        <v>1201.0</v>
      </c>
      <c r="P126" s="87">
        <v>120651.0</v>
      </c>
      <c r="Q126" s="87">
        <v>33905.0</v>
      </c>
      <c r="R126" s="88">
        <v>1.0</v>
      </c>
      <c r="S126" s="88">
        <v>7.0</v>
      </c>
      <c r="T126" s="88"/>
      <c r="U126" s="88"/>
      <c r="V126" s="88"/>
      <c r="W126" s="88"/>
      <c r="X126" s="88"/>
      <c r="Y126" s="88"/>
      <c r="Z126" s="88">
        <v>3.0</v>
      </c>
      <c r="AA126" s="88">
        <v>1.0</v>
      </c>
      <c r="AB126" s="88">
        <v>72769.0</v>
      </c>
      <c r="AC126" s="39"/>
      <c r="AD126" s="81">
        <v>22135.0</v>
      </c>
      <c r="AE126" s="81"/>
      <c r="AF126" s="81"/>
      <c r="AG126" s="81"/>
      <c r="AH126" s="81">
        <v>1.0</v>
      </c>
      <c r="AI126" s="81">
        <v>2.0</v>
      </c>
      <c r="AJ126" s="82" t="s">
        <v>200</v>
      </c>
      <c r="AK126" s="81"/>
      <c r="AL126" s="81">
        <v>876.0</v>
      </c>
      <c r="AM126" s="44">
        <f t="array" ref="AM126">AVERAGE(K126/20)/86400</f>
        <v>0.01281018519</v>
      </c>
    </row>
    <row r="127" ht="17.25" customHeight="1">
      <c r="A127" s="83">
        <v>44714.73341167237</v>
      </c>
      <c r="B127" s="84">
        <v>0.02181712962962963</v>
      </c>
      <c r="C127" s="85">
        <v>5.208333333333333E-4</v>
      </c>
      <c r="D127" s="84">
        <v>0.0060416666666666665</v>
      </c>
      <c r="E127" s="84">
        <v>0.0038541666666666668</v>
      </c>
      <c r="F127" s="84">
        <v>0.005648148148148148</v>
      </c>
      <c r="G127" s="84">
        <v>0.014351851851851852</v>
      </c>
      <c r="H127" s="84">
        <v>0.015844907407407408</v>
      </c>
      <c r="I127" s="85">
        <v>0.018171296296296297</v>
      </c>
      <c r="J127" s="86">
        <v>0.019085648148148147</v>
      </c>
      <c r="K127" s="87">
        <v>37715.0</v>
      </c>
      <c r="L127" s="87">
        <v>110.0</v>
      </c>
      <c r="M127" s="87">
        <v>8.0</v>
      </c>
      <c r="N127" s="87">
        <v>22.0</v>
      </c>
      <c r="O127" s="87">
        <v>1948.0</v>
      </c>
      <c r="P127" s="87">
        <v>141918.0</v>
      </c>
      <c r="Q127" s="87">
        <v>5426.0</v>
      </c>
      <c r="R127" s="88">
        <v>1.0</v>
      </c>
      <c r="S127" s="88">
        <v>11.0</v>
      </c>
      <c r="T127" s="88"/>
      <c r="U127" s="88">
        <v>1.0</v>
      </c>
      <c r="V127" s="88">
        <v>4.0</v>
      </c>
      <c r="W127" s="88">
        <v>5.0</v>
      </c>
      <c r="X127" s="88"/>
      <c r="Y127" s="88"/>
      <c r="Z127" s="88"/>
      <c r="AA127" s="88"/>
      <c r="AB127" s="88">
        <v>1658.0</v>
      </c>
      <c r="AC127" s="39">
        <v>3.0</v>
      </c>
      <c r="AD127" s="81">
        <v>4046.0</v>
      </c>
      <c r="AE127" s="81"/>
      <c r="AF127" s="81"/>
      <c r="AG127" s="81"/>
      <c r="AH127" s="81">
        <v>1.0</v>
      </c>
      <c r="AI127" s="81">
        <v>11.0</v>
      </c>
      <c r="AJ127" s="82" t="s">
        <v>201</v>
      </c>
      <c r="AK127" s="81" t="s">
        <v>78</v>
      </c>
      <c r="AL127" s="81">
        <v>875.0</v>
      </c>
      <c r="AM127" s="44">
        <f t="array" ref="AM127">AVERAGE(K127/20)/86400</f>
        <v>0.02182581019</v>
      </c>
    </row>
    <row r="128" ht="17.25" customHeight="1">
      <c r="A128" s="75">
        <v>44714.70833199828</v>
      </c>
      <c r="B128" s="76">
        <v>0.014027777777777778</v>
      </c>
      <c r="C128" s="77">
        <v>2.4305555555555555E-4</v>
      </c>
      <c r="D128" s="76">
        <v>0.002025462962962963</v>
      </c>
      <c r="E128" s="76">
        <v>0.0032175925925925926</v>
      </c>
      <c r="F128" s="76">
        <v>0.004340277777777778</v>
      </c>
      <c r="G128" s="76">
        <v>0.008125</v>
      </c>
      <c r="H128" s="76">
        <v>0.00982638888888889</v>
      </c>
      <c r="I128" s="77">
        <v>0.01105324074074074</v>
      </c>
      <c r="J128" s="78">
        <v>0.01204861111111111</v>
      </c>
      <c r="K128" s="79">
        <v>23956.0</v>
      </c>
      <c r="L128" s="79">
        <v>161.0</v>
      </c>
      <c r="M128" s="79">
        <v>8.0</v>
      </c>
      <c r="N128" s="79">
        <v>20.0</v>
      </c>
      <c r="O128" s="79">
        <v>1329.0</v>
      </c>
      <c r="P128" s="79">
        <v>101040.0</v>
      </c>
      <c r="Q128" s="79">
        <v>27613.0</v>
      </c>
      <c r="R128" s="80">
        <v>1.0</v>
      </c>
      <c r="S128" s="80">
        <v>5.0</v>
      </c>
      <c r="T128" s="80"/>
      <c r="U128" s="80">
        <v>1.0</v>
      </c>
      <c r="V128" s="80"/>
      <c r="W128" s="80"/>
      <c r="X128" s="80"/>
      <c r="Y128" s="80"/>
      <c r="Z128" s="80"/>
      <c r="AA128" s="80">
        <v>1.0</v>
      </c>
      <c r="AB128" s="80">
        <v>64347.0</v>
      </c>
      <c r="AC128" s="39">
        <v>1.0</v>
      </c>
      <c r="AD128" s="81">
        <v>2723.0</v>
      </c>
      <c r="AE128" s="81"/>
      <c r="AF128" s="81"/>
      <c r="AG128" s="81"/>
      <c r="AH128" s="81">
        <v>1.0</v>
      </c>
      <c r="AI128" s="81"/>
      <c r="AJ128" s="82" t="s">
        <v>202</v>
      </c>
      <c r="AK128" s="81" t="s">
        <v>78</v>
      </c>
      <c r="AL128" s="81">
        <v>874.0</v>
      </c>
      <c r="AM128" s="44">
        <f t="array" ref="AM128">AVERAGE(K128/20)/86400</f>
        <v>0.01386342593</v>
      </c>
    </row>
    <row r="129" ht="17.25" customHeight="1">
      <c r="A129" s="75">
        <v>44714.69051697189</v>
      </c>
      <c r="B129" s="76">
        <v>0.019583333333333335</v>
      </c>
      <c r="C129" s="77">
        <v>8.680555555555555E-4</v>
      </c>
      <c r="D129" s="76">
        <v>0.003171296296296296</v>
      </c>
      <c r="E129" s="76">
        <v>0.0037847222222222223</v>
      </c>
      <c r="F129" s="76">
        <v>0.004930555555555555</v>
      </c>
      <c r="G129" s="76">
        <v>0.010416666666666666</v>
      </c>
      <c r="H129" s="76">
        <v>0.012511574074074074</v>
      </c>
      <c r="I129" s="77">
        <v>0.01704861111111111</v>
      </c>
      <c r="J129" s="78">
        <v>0.017777777777777778</v>
      </c>
      <c r="K129" s="79">
        <v>32606.0</v>
      </c>
      <c r="L129" s="79">
        <v>51.0</v>
      </c>
      <c r="M129" s="79">
        <v>7.0</v>
      </c>
      <c r="N129" s="79">
        <v>10.0</v>
      </c>
      <c r="O129" s="79">
        <v>1770.0</v>
      </c>
      <c r="P129" s="79">
        <v>143867.0</v>
      </c>
      <c r="Q129" s="79">
        <v>45761.0</v>
      </c>
      <c r="R129" s="80"/>
      <c r="S129" s="80"/>
      <c r="T129" s="80"/>
      <c r="U129" s="80">
        <v>1.0</v>
      </c>
      <c r="V129" s="80">
        <v>11.0</v>
      </c>
      <c r="W129" s="80">
        <v>7.0</v>
      </c>
      <c r="X129" s="80"/>
      <c r="Y129" s="80"/>
      <c r="Z129" s="80">
        <v>1.0</v>
      </c>
      <c r="AA129" s="80"/>
      <c r="AB129" s="80">
        <v>50697.0</v>
      </c>
      <c r="AC129" s="39"/>
      <c r="AD129" s="81">
        <v>32605.0</v>
      </c>
      <c r="AE129" s="81"/>
      <c r="AF129" s="81"/>
      <c r="AG129" s="81"/>
      <c r="AH129" s="81">
        <v>1.0</v>
      </c>
      <c r="AI129" s="81">
        <v>5.0</v>
      </c>
      <c r="AJ129" s="82" t="s">
        <v>203</v>
      </c>
      <c r="AK129" s="81"/>
      <c r="AL129" s="81">
        <v>873.0</v>
      </c>
      <c r="AM129" s="44">
        <f t="array" ref="AM129">AVERAGE(K129/20)/86400</f>
        <v>0.01886921296</v>
      </c>
    </row>
    <row r="130" ht="17.25" customHeight="1">
      <c r="A130" s="75">
        <v>44714.67064649509</v>
      </c>
      <c r="B130" s="76">
        <v>0.016550925925925927</v>
      </c>
      <c r="C130" s="77">
        <v>0.0012731481481481483</v>
      </c>
      <c r="D130" s="76">
        <v>0.002951388888888889</v>
      </c>
      <c r="E130" s="76">
        <v>0.005300925925925926</v>
      </c>
      <c r="F130" s="76">
        <v>0.007337962962962963</v>
      </c>
      <c r="G130" s="76">
        <v>0.010636574074074074</v>
      </c>
      <c r="H130" s="76">
        <v>0.01170138888888889</v>
      </c>
      <c r="I130" s="77">
        <v>0.013229166666666667</v>
      </c>
      <c r="J130" s="78">
        <v>0.014131944444444445</v>
      </c>
      <c r="K130" s="79">
        <v>28602.0</v>
      </c>
      <c r="L130" s="79">
        <v>226.0</v>
      </c>
      <c r="M130" s="79">
        <v>7.0</v>
      </c>
      <c r="N130" s="79">
        <v>12.0</v>
      </c>
      <c r="O130" s="79">
        <v>1631.0</v>
      </c>
      <c r="P130" s="79">
        <v>105224.0</v>
      </c>
      <c r="Q130" s="79">
        <v>10483.0</v>
      </c>
      <c r="R130" s="80">
        <v>2.0</v>
      </c>
      <c r="S130" s="80">
        <v>13.0</v>
      </c>
      <c r="T130" s="80"/>
      <c r="U130" s="80"/>
      <c r="V130" s="80">
        <v>3.0</v>
      </c>
      <c r="W130" s="80">
        <v>5.0</v>
      </c>
      <c r="X130" s="80"/>
      <c r="Y130" s="80">
        <v>1.0</v>
      </c>
      <c r="Z130" s="80"/>
      <c r="AA130" s="80">
        <v>1.0</v>
      </c>
      <c r="AB130" s="80">
        <v>14817.0</v>
      </c>
      <c r="AC130" s="39">
        <v>1.0</v>
      </c>
      <c r="AD130" s="81">
        <v>25516.0</v>
      </c>
      <c r="AE130" s="81"/>
      <c r="AF130" s="81">
        <v>3.0</v>
      </c>
      <c r="AG130" s="81"/>
      <c r="AH130" s="81">
        <v>1.0</v>
      </c>
      <c r="AI130" s="81">
        <v>3.0</v>
      </c>
      <c r="AJ130" s="82" t="s">
        <v>204</v>
      </c>
      <c r="AK130" s="81" t="s">
        <v>78</v>
      </c>
      <c r="AL130" s="81">
        <v>872.0</v>
      </c>
      <c r="AM130" s="44">
        <f t="array" ref="AM130">AVERAGE(K130/20)/86400</f>
        <v>0.01655208333</v>
      </c>
    </row>
    <row r="131" ht="17.25" customHeight="1">
      <c r="A131" s="75">
        <v>44714.65254613984</v>
      </c>
      <c r="B131" s="76">
        <v>0.03546296296296296</v>
      </c>
      <c r="C131" s="77">
        <v>6.944444444444444E-5</v>
      </c>
      <c r="D131" s="76">
        <v>0.0024537037037037036</v>
      </c>
      <c r="E131" s="76">
        <v>0.003738425925925926</v>
      </c>
      <c r="F131" s="76">
        <v>0.0046875</v>
      </c>
      <c r="G131" s="76">
        <v>0.008518518518518519</v>
      </c>
      <c r="H131" s="76">
        <v>0.0109375</v>
      </c>
      <c r="I131" s="77">
        <v>0.01601851851851852</v>
      </c>
      <c r="J131" s="78">
        <v>0.028043981481481482</v>
      </c>
      <c r="K131" s="79">
        <v>59608.0</v>
      </c>
      <c r="L131" s="79">
        <v>123.0</v>
      </c>
      <c r="M131" s="79">
        <v>8.0</v>
      </c>
      <c r="N131" s="79">
        <v>12.0</v>
      </c>
      <c r="O131" s="79">
        <v>4513.0</v>
      </c>
      <c r="P131" s="79">
        <v>353338.0</v>
      </c>
      <c r="Q131" s="79">
        <v>28571.0</v>
      </c>
      <c r="R131" s="80">
        <v>1.0</v>
      </c>
      <c r="S131" s="80">
        <v>5.0</v>
      </c>
      <c r="T131" s="80">
        <v>1.0</v>
      </c>
      <c r="U131" s="80">
        <v>1.0</v>
      </c>
      <c r="V131" s="80">
        <v>17.0</v>
      </c>
      <c r="W131" s="80">
        <v>7.0</v>
      </c>
      <c r="X131" s="80"/>
      <c r="Y131" s="80"/>
      <c r="Z131" s="80"/>
      <c r="AA131" s="80"/>
      <c r="AB131" s="80">
        <v>41960.0</v>
      </c>
      <c r="AC131" s="39">
        <v>10.0</v>
      </c>
      <c r="AD131" s="81">
        <v>1468.0</v>
      </c>
      <c r="AE131" s="81"/>
      <c r="AF131" s="81">
        <v>6.0</v>
      </c>
      <c r="AG131" s="81">
        <v>2.0</v>
      </c>
      <c r="AH131" s="81">
        <v>1.0</v>
      </c>
      <c r="AI131" s="81">
        <v>70.0</v>
      </c>
      <c r="AJ131" s="82" t="s">
        <v>205</v>
      </c>
      <c r="AK131" s="81"/>
      <c r="AL131" s="81">
        <v>871.0</v>
      </c>
      <c r="AM131" s="44">
        <f t="array" ref="AM131">AVERAGE(K131/20)/86400</f>
        <v>0.03449537037</v>
      </c>
    </row>
    <row r="132" ht="17.25" customHeight="1">
      <c r="A132" s="75">
        <v>44714.61579701529</v>
      </c>
      <c r="B132" s="76">
        <v>0.026643518518518518</v>
      </c>
      <c r="C132" s="77">
        <v>6.944444444444444E-5</v>
      </c>
      <c r="D132" s="76">
        <v>9.606481481481482E-4</v>
      </c>
      <c r="E132" s="76">
        <v>0.003715277777777778</v>
      </c>
      <c r="F132" s="76">
        <v>0.02105324074074074</v>
      </c>
      <c r="G132" s="76">
        <v>0.004710648148148148</v>
      </c>
      <c r="H132" s="76">
        <v>0.018692129629629628</v>
      </c>
      <c r="I132" s="77">
        <v>0.024293981481481482</v>
      </c>
      <c r="J132" s="78">
        <v>0.02505787037037037</v>
      </c>
      <c r="K132" s="79">
        <v>44501.0</v>
      </c>
      <c r="L132" s="79">
        <v>283.0</v>
      </c>
      <c r="M132" s="79">
        <v>8.0</v>
      </c>
      <c r="N132" s="79">
        <v>18.0</v>
      </c>
      <c r="O132" s="79">
        <v>1990.0</v>
      </c>
      <c r="P132" s="79">
        <v>117872.0</v>
      </c>
      <c r="Q132" s="79">
        <v>132671.0</v>
      </c>
      <c r="R132" s="80">
        <v>4.0</v>
      </c>
      <c r="S132" s="80">
        <v>4.0</v>
      </c>
      <c r="T132" s="80">
        <v>2.0</v>
      </c>
      <c r="U132" s="80"/>
      <c r="V132" s="80"/>
      <c r="W132" s="80"/>
      <c r="X132" s="80"/>
      <c r="Y132" s="80"/>
      <c r="Z132" s="80">
        <v>4.0</v>
      </c>
      <c r="AA132" s="80">
        <v>1.0</v>
      </c>
      <c r="AB132" s="80">
        <v>210392.0</v>
      </c>
      <c r="AC132" s="39">
        <v>2.0</v>
      </c>
      <c r="AD132" s="81">
        <v>3338.0</v>
      </c>
      <c r="AE132" s="81"/>
      <c r="AF132" s="81"/>
      <c r="AG132" s="81">
        <v>1.0</v>
      </c>
      <c r="AH132" s="81">
        <v>1.0</v>
      </c>
      <c r="AI132" s="81">
        <v>6.0</v>
      </c>
      <c r="AJ132" s="82" t="s">
        <v>206</v>
      </c>
      <c r="AK132" s="81"/>
      <c r="AL132" s="81">
        <v>870.0</v>
      </c>
      <c r="AM132" s="44">
        <f t="array" ref="AM132">AVERAGE(K132/20)/86400</f>
        <v>0.02575289352</v>
      </c>
    </row>
    <row r="133" ht="17.25" customHeight="1">
      <c r="A133" s="75">
        <v>44714.58882502901</v>
      </c>
      <c r="B133" s="76">
        <v>0.017407407407407406</v>
      </c>
      <c r="C133" s="77">
        <v>5.787037037037037E-5</v>
      </c>
      <c r="D133" s="76">
        <v>0.001099537037037037</v>
      </c>
      <c r="E133" s="76">
        <v>0.0021643518518518518</v>
      </c>
      <c r="F133" s="76"/>
      <c r="G133" s="76">
        <v>0.010289351851851852</v>
      </c>
      <c r="H133" s="76">
        <v>0.01306712962962963</v>
      </c>
      <c r="I133" s="77">
        <v>0.015787037037037037</v>
      </c>
      <c r="J133" s="78">
        <v>0.016574074074074074</v>
      </c>
      <c r="K133" s="79">
        <v>30098.0</v>
      </c>
      <c r="L133" s="79">
        <v>103.0</v>
      </c>
      <c r="M133" s="79">
        <v>7.0</v>
      </c>
      <c r="N133" s="79">
        <v>12.0</v>
      </c>
      <c r="O133" s="79">
        <v>1594.0</v>
      </c>
      <c r="P133" s="79">
        <v>99527.0</v>
      </c>
      <c r="Q133" s="79">
        <v>64158.0</v>
      </c>
      <c r="R133" s="80">
        <v>1.0</v>
      </c>
      <c r="S133" s="80">
        <v>18.0</v>
      </c>
      <c r="T133" s="80">
        <v>1.0</v>
      </c>
      <c r="U133" s="80">
        <v>1.0</v>
      </c>
      <c r="V133" s="80">
        <v>2.0</v>
      </c>
      <c r="W133" s="80">
        <v>2.0</v>
      </c>
      <c r="X133" s="80"/>
      <c r="Y133" s="80"/>
      <c r="Z133" s="80">
        <v>5.0</v>
      </c>
      <c r="AA133" s="80">
        <v>1.0</v>
      </c>
      <c r="AB133" s="80">
        <v>54696.0</v>
      </c>
      <c r="AC133" s="39"/>
      <c r="AD133" s="81">
        <v>30097.0</v>
      </c>
      <c r="AE133" s="81"/>
      <c r="AF133" s="81"/>
      <c r="AG133" s="81"/>
      <c r="AH133" s="81">
        <v>1.0</v>
      </c>
      <c r="AI133" s="81">
        <v>4.0</v>
      </c>
      <c r="AJ133" s="82" t="s">
        <v>207</v>
      </c>
      <c r="AK133" s="81" t="s">
        <v>78</v>
      </c>
      <c r="AL133" s="81">
        <v>869.0</v>
      </c>
      <c r="AM133" s="44">
        <f t="array" ref="AM133">AVERAGE(K133/20)/86400</f>
        <v>0.01741782407</v>
      </c>
    </row>
    <row r="134" ht="17.25" customHeight="1">
      <c r="A134" s="75">
        <v>44714.567146278736</v>
      </c>
      <c r="B134" s="76">
        <v>0.01238425925925926</v>
      </c>
      <c r="C134" s="77">
        <v>4.861111111111111E-4</v>
      </c>
      <c r="D134" s="76">
        <v>0.0033912037037037036</v>
      </c>
      <c r="E134" s="76">
        <v>0.0043287037037037035</v>
      </c>
      <c r="F134" s="76">
        <v>0.00587962962962963</v>
      </c>
      <c r="G134" s="76">
        <v>0.004571759259259259</v>
      </c>
      <c r="H134" s="76">
        <v>0.007152777777777778</v>
      </c>
      <c r="I134" s="77">
        <v>0.008726851851851852</v>
      </c>
      <c r="J134" s="78">
        <v>0.009432870370370371</v>
      </c>
      <c r="K134" s="79">
        <v>19742.0</v>
      </c>
      <c r="L134" s="79">
        <v>82.0</v>
      </c>
      <c r="M134" s="79">
        <v>8.0</v>
      </c>
      <c r="N134" s="79">
        <v>9.0</v>
      </c>
      <c r="O134" s="79">
        <v>1068.0</v>
      </c>
      <c r="P134" s="79">
        <v>68016.0</v>
      </c>
      <c r="Q134" s="79">
        <v>1865.0</v>
      </c>
      <c r="R134" s="80">
        <v>1.0</v>
      </c>
      <c r="S134" s="80">
        <v>28.0</v>
      </c>
      <c r="T134" s="80"/>
      <c r="U134" s="80">
        <v>1.0</v>
      </c>
      <c r="V134" s="80">
        <v>7.0</v>
      </c>
      <c r="W134" s="80">
        <v>7.0</v>
      </c>
      <c r="X134" s="80"/>
      <c r="Y134" s="80"/>
      <c r="Z134" s="80"/>
      <c r="AA134" s="80"/>
      <c r="AB134" s="80">
        <v>3377.0</v>
      </c>
      <c r="AC134" s="39"/>
      <c r="AD134" s="81">
        <v>19741.0</v>
      </c>
      <c r="AE134" s="81"/>
      <c r="AF134" s="81"/>
      <c r="AG134" s="81"/>
      <c r="AH134" s="81">
        <v>1.0</v>
      </c>
      <c r="AI134" s="81">
        <v>3.0</v>
      </c>
      <c r="AJ134" s="82" t="s">
        <v>208</v>
      </c>
      <c r="AK134" s="81"/>
      <c r="AL134" s="81">
        <v>868.0</v>
      </c>
      <c r="AM134" s="44">
        <f t="array" ref="AM134">AVERAGE(K134/20)/86400</f>
        <v>0.01142476852</v>
      </c>
    </row>
    <row r="135" ht="17.25" customHeight="1">
      <c r="A135" s="75">
        <v>44714.554503594154</v>
      </c>
      <c r="B135" s="76">
        <v>0.0190625</v>
      </c>
      <c r="C135" s="77">
        <v>9.375E-4</v>
      </c>
      <c r="D135" s="76">
        <v>0.0015972222222222223</v>
      </c>
      <c r="E135" s="76">
        <v>0.004664351851851852</v>
      </c>
      <c r="F135" s="76">
        <v>0.008715277777777778</v>
      </c>
      <c r="G135" s="76">
        <v>0.004791666666666666</v>
      </c>
      <c r="H135" s="76">
        <v>0.011319444444444444</v>
      </c>
      <c r="I135" s="77">
        <v>0.015439814814814814</v>
      </c>
      <c r="J135" s="78">
        <v>0.017199074074074075</v>
      </c>
      <c r="K135" s="79">
        <v>32516.0</v>
      </c>
      <c r="L135" s="79">
        <v>180.0</v>
      </c>
      <c r="M135" s="79">
        <v>7.0</v>
      </c>
      <c r="N135" s="79">
        <v>13.0</v>
      </c>
      <c r="O135" s="79">
        <v>1872.0</v>
      </c>
      <c r="P135" s="79">
        <v>119185.0</v>
      </c>
      <c r="Q135" s="79">
        <v>36653.0</v>
      </c>
      <c r="R135" s="80"/>
      <c r="S135" s="80">
        <v>7.0</v>
      </c>
      <c r="T135" s="80"/>
      <c r="U135" s="80"/>
      <c r="V135" s="80"/>
      <c r="W135" s="80"/>
      <c r="X135" s="80">
        <v>15.0</v>
      </c>
      <c r="Y135" s="80">
        <v>1.0</v>
      </c>
      <c r="Z135" s="80"/>
      <c r="AA135" s="80"/>
      <c r="AB135" s="80">
        <v>22602.0</v>
      </c>
      <c r="AC135" s="39">
        <v>1.0</v>
      </c>
      <c r="AD135" s="81">
        <v>1923.0</v>
      </c>
      <c r="AE135" s="81">
        <v>4.0</v>
      </c>
      <c r="AF135" s="81"/>
      <c r="AG135" s="81"/>
      <c r="AH135" s="81"/>
      <c r="AI135" s="81">
        <v>6.0</v>
      </c>
      <c r="AJ135" s="82" t="s">
        <v>209</v>
      </c>
      <c r="AK135" s="81"/>
      <c r="AL135" s="81">
        <v>867.0</v>
      </c>
      <c r="AM135" s="44">
        <f t="array" ref="AM135">AVERAGE(K135/20)/86400</f>
        <v>0.01881712963</v>
      </c>
    </row>
    <row r="136" ht="17.25" customHeight="1">
      <c r="A136" s="75">
        <v>44714.52471551106</v>
      </c>
      <c r="B136" s="76">
        <v>0.013460648148148149</v>
      </c>
      <c r="C136" s="77">
        <v>1.1574074074074075E-4</v>
      </c>
      <c r="D136" s="76">
        <v>0.0011111111111111111</v>
      </c>
      <c r="E136" s="76">
        <v>0.002650462962962963</v>
      </c>
      <c r="F136" s="76">
        <v>0.0036689814814814814</v>
      </c>
      <c r="G136" s="76">
        <v>0.008229166666666666</v>
      </c>
      <c r="H136" s="76">
        <v>0.010486111111111111</v>
      </c>
      <c r="I136" s="77">
        <v>0.011863425925925927</v>
      </c>
      <c r="J136" s="78">
        <v>0.011979166666666667</v>
      </c>
      <c r="K136" s="79">
        <v>22674.0</v>
      </c>
      <c r="L136" s="79">
        <v>75.0</v>
      </c>
      <c r="M136" s="79">
        <v>7.0</v>
      </c>
      <c r="N136" s="79">
        <v>21.0</v>
      </c>
      <c r="O136" s="79">
        <v>1701.0</v>
      </c>
      <c r="P136" s="79">
        <v>60915.0</v>
      </c>
      <c r="Q136" s="79">
        <v>60808.0</v>
      </c>
      <c r="R136" s="80">
        <v>1.0</v>
      </c>
      <c r="S136" s="80">
        <v>3.0</v>
      </c>
      <c r="T136" s="80"/>
      <c r="U136" s="80"/>
      <c r="V136" s="80">
        <v>2.0</v>
      </c>
      <c r="W136" s="80"/>
      <c r="X136" s="80"/>
      <c r="Y136" s="80"/>
      <c r="Z136" s="80">
        <v>5.0</v>
      </c>
      <c r="AA136" s="80">
        <v>1.0</v>
      </c>
      <c r="AB136" s="80">
        <v>76373.0</v>
      </c>
      <c r="AC136" s="39"/>
      <c r="AD136" s="81">
        <v>22673.0</v>
      </c>
      <c r="AE136" s="81"/>
      <c r="AF136" s="81"/>
      <c r="AG136" s="81"/>
      <c r="AH136" s="81">
        <v>1.0</v>
      </c>
      <c r="AI136" s="81">
        <v>3.0</v>
      </c>
      <c r="AJ136" s="82" t="s">
        <v>210</v>
      </c>
      <c r="AK136" s="81"/>
      <c r="AL136" s="81">
        <v>866.0</v>
      </c>
      <c r="AM136" s="44">
        <f t="array" ref="AM136">AVERAGE(K136/20)/86400</f>
        <v>0.01312152778</v>
      </c>
    </row>
    <row r="137" ht="17.25" customHeight="1">
      <c r="A137" s="75">
        <v>44714.5102629571</v>
      </c>
      <c r="B137" s="76">
        <v>0.02474537037037037</v>
      </c>
      <c r="C137" s="77">
        <v>1.9675925925925926E-4</v>
      </c>
      <c r="D137" s="76">
        <v>0.0012037037037037038</v>
      </c>
      <c r="E137" s="76">
        <v>0.005914351851851852</v>
      </c>
      <c r="F137" s="76">
        <v>0.006990740740740741</v>
      </c>
      <c r="G137" s="76">
        <v>0.011516203703703704</v>
      </c>
      <c r="H137" s="76">
        <v>0.018865740740740742</v>
      </c>
      <c r="I137" s="77">
        <v>0.02087962962962963</v>
      </c>
      <c r="J137" s="78">
        <v>0.022939814814814816</v>
      </c>
      <c r="K137" s="79">
        <v>42774.0</v>
      </c>
      <c r="L137" s="79">
        <v>132.0</v>
      </c>
      <c r="M137" s="79">
        <v>8.0</v>
      </c>
      <c r="N137" s="79">
        <v>15.0</v>
      </c>
      <c r="O137" s="79">
        <v>1347.0</v>
      </c>
      <c r="P137" s="79">
        <v>149627.0</v>
      </c>
      <c r="Q137" s="79">
        <v>51272.0</v>
      </c>
      <c r="R137" s="80">
        <v>2.0</v>
      </c>
      <c r="S137" s="80">
        <v>25.0</v>
      </c>
      <c r="T137" s="80"/>
      <c r="U137" s="80"/>
      <c r="V137" s="80">
        <v>7.0</v>
      </c>
      <c r="W137" s="80"/>
      <c r="X137" s="80"/>
      <c r="Y137" s="80"/>
      <c r="Z137" s="80">
        <v>5.0</v>
      </c>
      <c r="AA137" s="80">
        <v>1.0</v>
      </c>
      <c r="AB137" s="80">
        <v>135816.0</v>
      </c>
      <c r="AC137" s="39">
        <v>1.0</v>
      </c>
      <c r="AD137" s="81">
        <v>37628.0</v>
      </c>
      <c r="AE137" s="81"/>
      <c r="AF137" s="81"/>
      <c r="AG137" s="81"/>
      <c r="AH137" s="81">
        <v>2.0</v>
      </c>
      <c r="AI137" s="81">
        <v>1.0</v>
      </c>
      <c r="AJ137" s="82" t="s">
        <v>211</v>
      </c>
      <c r="AK137" s="81" t="s">
        <v>78</v>
      </c>
      <c r="AL137" s="81">
        <v>865.0</v>
      </c>
      <c r="AM137" s="44">
        <f t="array" ref="AM137">AVERAGE(K137/20)/86400</f>
        <v>0.02475347222</v>
      </c>
    </row>
    <row r="138" ht="17.25" customHeight="1">
      <c r="A138" s="75">
        <v>44714.483370452464</v>
      </c>
      <c r="B138" s="76">
        <v>0.01804398148148148</v>
      </c>
      <c r="C138" s="77">
        <v>4.050925925925926E-4</v>
      </c>
      <c r="D138" s="76">
        <v>0.0026967592592592594</v>
      </c>
      <c r="E138" s="76">
        <v>0.003171296296296296</v>
      </c>
      <c r="F138" s="76">
        <v>0.004571759259259259</v>
      </c>
      <c r="G138" s="76">
        <v>0.009722222222222222</v>
      </c>
      <c r="H138" s="76">
        <v>0.011412037037037037</v>
      </c>
      <c r="I138" s="77">
        <v>0.01474537037037037</v>
      </c>
      <c r="J138" s="78">
        <v>0.01599537037037037</v>
      </c>
      <c r="K138" s="79">
        <v>30164.0</v>
      </c>
      <c r="L138" s="79">
        <v>113.0</v>
      </c>
      <c r="M138" s="79">
        <v>8.0</v>
      </c>
      <c r="N138" s="79">
        <v>16.0</v>
      </c>
      <c r="O138" s="79">
        <v>2165.0</v>
      </c>
      <c r="P138" s="79">
        <v>128571.0</v>
      </c>
      <c r="Q138" s="79">
        <v>2567.0</v>
      </c>
      <c r="R138" s="80">
        <v>1.0</v>
      </c>
      <c r="S138" s="80">
        <v>3.0</v>
      </c>
      <c r="T138" s="80"/>
      <c r="U138" s="80">
        <v>1.0</v>
      </c>
      <c r="V138" s="80">
        <v>13.0</v>
      </c>
      <c r="W138" s="80">
        <v>7.0</v>
      </c>
      <c r="X138" s="80"/>
      <c r="Y138" s="80"/>
      <c r="Z138" s="80"/>
      <c r="AA138" s="80"/>
      <c r="AB138" s="80">
        <v>16493.0</v>
      </c>
      <c r="AC138" s="39"/>
      <c r="AD138" s="81">
        <v>30163.0</v>
      </c>
      <c r="AE138" s="81"/>
      <c r="AF138" s="81"/>
      <c r="AG138" s="81"/>
      <c r="AH138" s="81">
        <v>1.0</v>
      </c>
      <c r="AI138" s="81">
        <v>5.0</v>
      </c>
      <c r="AJ138" s="82" t="s">
        <v>212</v>
      </c>
      <c r="AK138" s="81"/>
      <c r="AL138" s="81">
        <v>864.0</v>
      </c>
      <c r="AM138" s="44">
        <f t="array" ref="AM138">AVERAGE(K138/20)/86400</f>
        <v>0.01745601852</v>
      </c>
    </row>
    <row r="139" ht="17.25" customHeight="1">
      <c r="A139" s="83">
        <v>44713.984566915715</v>
      </c>
      <c r="B139" s="84">
        <v>0.025185185185185185</v>
      </c>
      <c r="C139" s="85">
        <v>5.787037037037037E-5</v>
      </c>
      <c r="D139" s="84">
        <v>0.0021180555555555558</v>
      </c>
      <c r="E139" s="84">
        <v>0.0030902777777777777</v>
      </c>
      <c r="F139" s="84">
        <v>0.0045138888888888885</v>
      </c>
      <c r="G139" s="84">
        <v>0.017395833333333333</v>
      </c>
      <c r="H139" s="84">
        <v>0.01974537037037037</v>
      </c>
      <c r="I139" s="85">
        <v>0.02252314814814815</v>
      </c>
      <c r="J139" s="86">
        <v>0.024050925925925927</v>
      </c>
      <c r="K139" s="87">
        <v>43524.0</v>
      </c>
      <c r="L139" s="87">
        <v>135.0</v>
      </c>
      <c r="M139" s="87">
        <v>9.0</v>
      </c>
      <c r="N139" s="87">
        <v>21.0</v>
      </c>
      <c r="O139" s="87">
        <v>1875.0</v>
      </c>
      <c r="P139" s="87">
        <v>126898.0</v>
      </c>
      <c r="Q139" s="87">
        <v>220504.0</v>
      </c>
      <c r="R139" s="88">
        <v>2.0</v>
      </c>
      <c r="S139" s="88">
        <v>22.0</v>
      </c>
      <c r="T139" s="88"/>
      <c r="U139" s="88"/>
      <c r="V139" s="88">
        <v>3.0</v>
      </c>
      <c r="W139" s="88"/>
      <c r="X139" s="88"/>
      <c r="Y139" s="88"/>
      <c r="Z139" s="88">
        <v>4.0</v>
      </c>
      <c r="AA139" s="88">
        <v>2.0</v>
      </c>
      <c r="AB139" s="88">
        <v>132311.0</v>
      </c>
      <c r="AC139" s="39">
        <v>3.0</v>
      </c>
      <c r="AD139" s="81">
        <v>5105.0</v>
      </c>
      <c r="AE139" s="81"/>
      <c r="AF139" s="81"/>
      <c r="AG139" s="81"/>
      <c r="AH139" s="81">
        <v>2.0</v>
      </c>
      <c r="AI139" s="81">
        <v>13.0</v>
      </c>
      <c r="AJ139" s="82" t="s">
        <v>213</v>
      </c>
      <c r="AK139" s="81" t="s">
        <v>78</v>
      </c>
      <c r="AL139" s="81">
        <v>863.0</v>
      </c>
      <c r="AM139" s="44">
        <f t="array" ref="AM139">AVERAGE(K139/20)/86400</f>
        <v>0.0251875</v>
      </c>
    </row>
    <row r="140" ht="17.25" customHeight="1">
      <c r="A140" s="83">
        <v>44713.95333929124</v>
      </c>
      <c r="B140" s="84">
        <v>0.02290509259259259</v>
      </c>
      <c r="C140" s="85">
        <v>1.5046296296296297E-4</v>
      </c>
      <c r="D140" s="84">
        <v>0.001585648148148148</v>
      </c>
      <c r="E140" s="84">
        <v>0.002037037037037037</v>
      </c>
      <c r="F140" s="84">
        <v>0.004733796296296297</v>
      </c>
      <c r="G140" s="84">
        <v>0.014143518518518519</v>
      </c>
      <c r="H140" s="84">
        <v>0.016168981481481482</v>
      </c>
      <c r="I140" s="85">
        <v>0.01962962962962963</v>
      </c>
      <c r="J140" s="86">
        <v>0.020752314814814814</v>
      </c>
      <c r="K140" s="87">
        <v>38223.0</v>
      </c>
      <c r="L140" s="87">
        <v>107.0</v>
      </c>
      <c r="M140" s="87">
        <v>8.0</v>
      </c>
      <c r="N140" s="87">
        <v>14.0</v>
      </c>
      <c r="O140" s="87">
        <v>1553.0</v>
      </c>
      <c r="P140" s="87">
        <v>154898.0</v>
      </c>
      <c r="Q140" s="87">
        <v>115484.0</v>
      </c>
      <c r="R140" s="88">
        <v>1.0</v>
      </c>
      <c r="S140" s="88">
        <v>16.0</v>
      </c>
      <c r="T140" s="88"/>
      <c r="U140" s="88"/>
      <c r="V140" s="88">
        <v>6.0</v>
      </c>
      <c r="W140" s="88"/>
      <c r="X140" s="88"/>
      <c r="Y140" s="88"/>
      <c r="Z140" s="88">
        <v>4.0</v>
      </c>
      <c r="AA140" s="88">
        <v>1.0</v>
      </c>
      <c r="AB140" s="88">
        <v>57779.0</v>
      </c>
      <c r="AC140" s="39"/>
      <c r="AD140" s="81">
        <v>38222.0</v>
      </c>
      <c r="AE140" s="81"/>
      <c r="AF140" s="81"/>
      <c r="AG140" s="81"/>
      <c r="AH140" s="81">
        <v>1.0</v>
      </c>
      <c r="AI140" s="81">
        <v>7.0</v>
      </c>
      <c r="AJ140" s="82" t="s">
        <v>214</v>
      </c>
      <c r="AK140" s="81"/>
      <c r="AL140" s="81">
        <v>862.0</v>
      </c>
      <c r="AM140" s="44">
        <f t="array" ref="AM140">AVERAGE(K140/20)/86400</f>
        <v>0.02211979167</v>
      </c>
    </row>
    <row r="141" ht="17.25" customHeight="1">
      <c r="A141" s="83">
        <v>44713.92951848458</v>
      </c>
      <c r="B141" s="84">
        <v>0.013310185185185185</v>
      </c>
      <c r="C141" s="85">
        <v>0.0014467592592592592</v>
      </c>
      <c r="D141" s="84">
        <v>0.002673611111111111</v>
      </c>
      <c r="E141" s="84">
        <v>0.003321759259259259</v>
      </c>
      <c r="F141" s="84">
        <v>0.004733796296296297</v>
      </c>
      <c r="G141" s="84">
        <v>0.0069328703703703705</v>
      </c>
      <c r="H141" s="84">
        <v>0.007905092592592592</v>
      </c>
      <c r="I141" s="85">
        <v>0.0115625</v>
      </c>
      <c r="J141" s="86">
        <v>0.012615740740740742</v>
      </c>
      <c r="K141" s="87">
        <v>23014.0</v>
      </c>
      <c r="L141" s="87">
        <v>91.0</v>
      </c>
      <c r="M141" s="87">
        <v>7.0</v>
      </c>
      <c r="N141" s="87">
        <v>13.0</v>
      </c>
      <c r="O141" s="87">
        <v>1021.0</v>
      </c>
      <c r="P141" s="87">
        <v>86718.0</v>
      </c>
      <c r="Q141" s="87">
        <v>11746.0</v>
      </c>
      <c r="R141" s="88"/>
      <c r="S141" s="88">
        <v>1.0</v>
      </c>
      <c r="T141" s="88"/>
      <c r="U141" s="88">
        <v>1.0</v>
      </c>
      <c r="V141" s="88">
        <v>6.0</v>
      </c>
      <c r="W141" s="88">
        <v>3.0</v>
      </c>
      <c r="X141" s="88"/>
      <c r="Y141" s="88"/>
      <c r="Z141" s="88"/>
      <c r="AA141" s="88"/>
      <c r="AB141" s="88">
        <v>10707.0</v>
      </c>
      <c r="AC141" s="39"/>
      <c r="AD141" s="81">
        <v>23013.0</v>
      </c>
      <c r="AE141" s="81"/>
      <c r="AF141" s="81"/>
      <c r="AG141" s="81"/>
      <c r="AH141" s="81">
        <v>1.0</v>
      </c>
      <c r="AI141" s="81">
        <v>3.0</v>
      </c>
      <c r="AJ141" s="82" t="s">
        <v>215</v>
      </c>
      <c r="AK141" s="81" t="s">
        <v>78</v>
      </c>
      <c r="AL141" s="81">
        <v>861.0</v>
      </c>
      <c r="AM141" s="44">
        <f t="array" ref="AM141">AVERAGE(K141/20)/86400</f>
        <v>0.01331828704</v>
      </c>
    </row>
    <row r="142" ht="17.25" customHeight="1">
      <c r="A142" s="83">
        <v>44713.91447445674</v>
      </c>
      <c r="B142" s="84">
        <v>0.022037037037037036</v>
      </c>
      <c r="C142" s="85">
        <v>3.8194444444444446E-4</v>
      </c>
      <c r="D142" s="84">
        <v>7.87037037037037E-4</v>
      </c>
      <c r="E142" s="84">
        <v>0.008043981481481482</v>
      </c>
      <c r="F142" s="84">
        <v>0.009537037037037037</v>
      </c>
      <c r="G142" s="84">
        <v>0.01369212962962963</v>
      </c>
      <c r="H142" s="84">
        <v>0.015300925925925926</v>
      </c>
      <c r="I142" s="85">
        <v>0.01642361111111111</v>
      </c>
      <c r="J142" s="86">
        <v>0.01863425925925926</v>
      </c>
      <c r="K142" s="87">
        <v>38089.0</v>
      </c>
      <c r="L142" s="87">
        <v>152.0</v>
      </c>
      <c r="M142" s="87">
        <v>8.0</v>
      </c>
      <c r="N142" s="87">
        <v>14.0</v>
      </c>
      <c r="O142" s="87">
        <v>1616.0</v>
      </c>
      <c r="P142" s="87">
        <v>143692.0</v>
      </c>
      <c r="Q142" s="87">
        <v>3334.0</v>
      </c>
      <c r="R142" s="88">
        <v>2.0</v>
      </c>
      <c r="S142" s="88">
        <v>9.0</v>
      </c>
      <c r="T142" s="88"/>
      <c r="U142" s="88">
        <v>2.0</v>
      </c>
      <c r="V142" s="88">
        <v>8.0</v>
      </c>
      <c r="W142" s="88">
        <v>5.0</v>
      </c>
      <c r="X142" s="88">
        <v>29.0</v>
      </c>
      <c r="Y142" s="88">
        <v>1.0</v>
      </c>
      <c r="Z142" s="88"/>
      <c r="AA142" s="88"/>
      <c r="AB142" s="88">
        <v>2680.0</v>
      </c>
      <c r="AC142" s="39">
        <v>1.0</v>
      </c>
      <c r="AD142" s="81">
        <v>30705.0</v>
      </c>
      <c r="AE142" s="81">
        <v>8.0</v>
      </c>
      <c r="AF142" s="81">
        <v>1.0</v>
      </c>
      <c r="AG142" s="81"/>
      <c r="AH142" s="81"/>
      <c r="AI142" s="81"/>
      <c r="AJ142" s="82" t="s">
        <v>216</v>
      </c>
      <c r="AK142" s="81" t="s">
        <v>78</v>
      </c>
      <c r="AL142" s="81">
        <v>860.0</v>
      </c>
      <c r="AM142" s="44">
        <f t="array" ref="AM142">AVERAGE(K142/20)/86400</f>
        <v>0.02204224537</v>
      </c>
    </row>
    <row r="143" ht="17.25" customHeight="1">
      <c r="A143" s="83">
        <v>44713.88799340041</v>
      </c>
      <c r="B143" s="84">
        <v>0.020636574074074075</v>
      </c>
      <c r="C143" s="85">
        <v>0.0012152777777777778</v>
      </c>
      <c r="D143" s="84">
        <v>0.0036226851851851854</v>
      </c>
      <c r="E143" s="84">
        <v>0.004120370370370371</v>
      </c>
      <c r="F143" s="84">
        <v>0.004918981481481482</v>
      </c>
      <c r="G143" s="84">
        <v>0.007650462962962963</v>
      </c>
      <c r="H143" s="84">
        <v>0.00920138888888889</v>
      </c>
      <c r="I143" s="85">
        <v>0.014618055555555556</v>
      </c>
      <c r="J143" s="86">
        <v>0.015983796296296298</v>
      </c>
      <c r="K143" s="87">
        <v>35662.0</v>
      </c>
      <c r="L143" s="87">
        <v>97.0</v>
      </c>
      <c r="M143" s="87">
        <v>7.0</v>
      </c>
      <c r="N143" s="87">
        <v>17.0</v>
      </c>
      <c r="O143" s="87">
        <v>1973.0</v>
      </c>
      <c r="P143" s="87">
        <v>170485.0</v>
      </c>
      <c r="Q143" s="87">
        <v>2491.0</v>
      </c>
      <c r="R143" s="88">
        <v>1.0</v>
      </c>
      <c r="S143" s="88">
        <v>20.0</v>
      </c>
      <c r="T143" s="88"/>
      <c r="U143" s="88">
        <v>1.0</v>
      </c>
      <c r="V143" s="88">
        <v>14.0</v>
      </c>
      <c r="W143" s="88">
        <v>7.0</v>
      </c>
      <c r="X143" s="88"/>
      <c r="Y143" s="88"/>
      <c r="Z143" s="88"/>
      <c r="AA143" s="88"/>
      <c r="AB143" s="88">
        <v>9800.0</v>
      </c>
      <c r="AC143" s="39">
        <v>1.0</v>
      </c>
      <c r="AD143" s="81">
        <v>6086.0</v>
      </c>
      <c r="AE143" s="81"/>
      <c r="AF143" s="81"/>
      <c r="AG143" s="81"/>
      <c r="AH143" s="81">
        <v>1.0</v>
      </c>
      <c r="AI143" s="81">
        <v>5.0</v>
      </c>
      <c r="AJ143" s="82" t="s">
        <v>217</v>
      </c>
      <c r="AK143" s="81" t="s">
        <v>78</v>
      </c>
      <c r="AL143" s="81">
        <v>859.0</v>
      </c>
      <c r="AM143" s="44">
        <f t="array" ref="AM143">AVERAGE(K143/20)/86400</f>
        <v>0.02063773148</v>
      </c>
    </row>
    <row r="144" ht="17.25" customHeight="1">
      <c r="A144" s="83">
        <v>44713.8653718904</v>
      </c>
      <c r="B144" s="84">
        <v>0.021574074074074075</v>
      </c>
      <c r="C144" s="85">
        <v>2.777777777777778E-4</v>
      </c>
      <c r="D144" s="84">
        <v>0.002476851851851852</v>
      </c>
      <c r="E144" s="84">
        <v>0.003912037037037037</v>
      </c>
      <c r="F144" s="84">
        <v>0.006840277777777778</v>
      </c>
      <c r="G144" s="84">
        <v>0.012708333333333334</v>
      </c>
      <c r="H144" s="84">
        <v>0.015914351851851853</v>
      </c>
      <c r="I144" s="85">
        <v>0.018645833333333334</v>
      </c>
      <c r="J144" s="86">
        <v>0.01945601851851852</v>
      </c>
      <c r="K144" s="87">
        <v>37284.0</v>
      </c>
      <c r="L144" s="87">
        <v>83.0</v>
      </c>
      <c r="M144" s="87">
        <v>9.0</v>
      </c>
      <c r="N144" s="87">
        <v>16.0</v>
      </c>
      <c r="O144" s="87">
        <v>2166.0</v>
      </c>
      <c r="P144" s="87">
        <v>138522.0</v>
      </c>
      <c r="Q144" s="87">
        <v>31339.0</v>
      </c>
      <c r="R144" s="88">
        <v>1.0</v>
      </c>
      <c r="S144" s="88">
        <v>6.0</v>
      </c>
      <c r="T144" s="88"/>
      <c r="U144" s="88">
        <v>1.0</v>
      </c>
      <c r="V144" s="88">
        <v>16.0</v>
      </c>
      <c r="W144" s="88">
        <v>8.0</v>
      </c>
      <c r="X144" s="88"/>
      <c r="Y144" s="88"/>
      <c r="Z144" s="88">
        <v>1.0</v>
      </c>
      <c r="AA144" s="88"/>
      <c r="AB144" s="88">
        <v>41610.0</v>
      </c>
      <c r="AC144" s="39">
        <v>1.0</v>
      </c>
      <c r="AD144" s="81">
        <v>20761.0</v>
      </c>
      <c r="AE144" s="81"/>
      <c r="AF144" s="81"/>
      <c r="AG144" s="81"/>
      <c r="AH144" s="81">
        <v>1.0</v>
      </c>
      <c r="AI144" s="81">
        <v>6.0</v>
      </c>
      <c r="AJ144" s="82" t="s">
        <v>218</v>
      </c>
      <c r="AK144" s="81" t="s">
        <v>78</v>
      </c>
      <c r="AL144" s="81">
        <v>858.0</v>
      </c>
      <c r="AM144" s="44">
        <f t="array" ref="AM144">AVERAGE(K144/20)/86400</f>
        <v>0.02157638889</v>
      </c>
    </row>
    <row r="145" ht="17.25" customHeight="1">
      <c r="A145" s="83">
        <v>44713.84157867164</v>
      </c>
      <c r="B145" s="84">
        <v>0.021180555555555557</v>
      </c>
      <c r="C145" s="85">
        <v>0.0012152777777777778</v>
      </c>
      <c r="D145" s="84">
        <v>0.001388888888888889</v>
      </c>
      <c r="E145" s="84">
        <v>0.0016666666666666668</v>
      </c>
      <c r="F145" s="84">
        <v>0.0036805555555555554</v>
      </c>
      <c r="G145" s="84">
        <v>0.007256944444444444</v>
      </c>
      <c r="H145" s="84">
        <v>0.008923611111111111</v>
      </c>
      <c r="I145" s="85">
        <v>0.012546296296296297</v>
      </c>
      <c r="J145" s="86">
        <v>0.018171296296296297</v>
      </c>
      <c r="K145" s="87">
        <v>34874.0</v>
      </c>
      <c r="L145" s="87">
        <v>156.0</v>
      </c>
      <c r="M145" s="87">
        <v>7.0</v>
      </c>
      <c r="N145" s="87">
        <v>19.0</v>
      </c>
      <c r="O145" s="87">
        <v>1872.0</v>
      </c>
      <c r="P145" s="87">
        <v>134060.0</v>
      </c>
      <c r="Q145" s="87">
        <v>9783.0</v>
      </c>
      <c r="R145" s="88"/>
      <c r="S145" s="88">
        <v>2.0</v>
      </c>
      <c r="T145" s="88"/>
      <c r="U145" s="88"/>
      <c r="V145" s="88"/>
      <c r="W145" s="88"/>
      <c r="X145" s="88">
        <v>9.0</v>
      </c>
      <c r="Y145" s="88"/>
      <c r="Z145" s="88"/>
      <c r="AA145" s="88"/>
      <c r="AB145" s="88">
        <v>211721.0</v>
      </c>
      <c r="AC145" s="39">
        <v>1.0</v>
      </c>
      <c r="AD145" s="81">
        <v>11493.0</v>
      </c>
      <c r="AE145" s="81"/>
      <c r="AF145" s="81"/>
      <c r="AG145" s="81"/>
      <c r="AH145" s="81"/>
      <c r="AI145" s="81">
        <v>7.0</v>
      </c>
      <c r="AJ145" s="82" t="s">
        <v>219</v>
      </c>
      <c r="AK145" s="81"/>
      <c r="AL145" s="81">
        <v>857.0</v>
      </c>
      <c r="AM145" s="44">
        <f t="array" ref="AM145">AVERAGE(K145/20)/86400</f>
        <v>0.02018171296</v>
      </c>
    </row>
    <row r="146" ht="17.25" customHeight="1">
      <c r="A146" s="83">
        <v>44713.81592462153</v>
      </c>
      <c r="B146" s="84">
        <v>0.018333333333333333</v>
      </c>
      <c r="C146" s="85">
        <v>3.125E-4</v>
      </c>
      <c r="D146" s="84">
        <v>0.002337962962962963</v>
      </c>
      <c r="E146" s="84">
        <v>0.004027777777777778</v>
      </c>
      <c r="F146" s="84">
        <v>0.009212962962962963</v>
      </c>
      <c r="G146" s="84">
        <v>0.004039351851851852</v>
      </c>
      <c r="H146" s="84">
        <v>0.0121875</v>
      </c>
      <c r="I146" s="85">
        <v>0.015243055555555555</v>
      </c>
      <c r="J146" s="86">
        <v>0.01628472222222222</v>
      </c>
      <c r="K146" s="87">
        <v>30549.0</v>
      </c>
      <c r="L146" s="87">
        <v>111.0</v>
      </c>
      <c r="M146" s="87">
        <v>9.0</v>
      </c>
      <c r="N146" s="87">
        <v>19.0</v>
      </c>
      <c r="O146" s="87">
        <v>1280.0</v>
      </c>
      <c r="P146" s="87">
        <v>118807.0</v>
      </c>
      <c r="Q146" s="87">
        <v>5967.0</v>
      </c>
      <c r="R146" s="88">
        <v>2.0</v>
      </c>
      <c r="S146" s="88">
        <v>1.0</v>
      </c>
      <c r="T146" s="88"/>
      <c r="U146" s="88">
        <v>1.0</v>
      </c>
      <c r="V146" s="88">
        <v>18.0</v>
      </c>
      <c r="W146" s="88">
        <v>7.0</v>
      </c>
      <c r="X146" s="88"/>
      <c r="Y146" s="88"/>
      <c r="Z146" s="88"/>
      <c r="AA146" s="88"/>
      <c r="AB146" s="88">
        <v>343.0</v>
      </c>
      <c r="AC146" s="39">
        <v>1.0</v>
      </c>
      <c r="AD146" s="81">
        <v>28252.0</v>
      </c>
      <c r="AE146" s="81"/>
      <c r="AF146" s="81"/>
      <c r="AG146" s="81"/>
      <c r="AH146" s="81">
        <v>1.0</v>
      </c>
      <c r="AI146" s="81">
        <v>5.0</v>
      </c>
      <c r="AJ146" s="82" t="s">
        <v>220</v>
      </c>
      <c r="AK146" s="81"/>
      <c r="AL146" s="81">
        <v>856.0</v>
      </c>
      <c r="AM146" s="44">
        <f t="array" ref="AM146">AVERAGE(K146/20)/86400</f>
        <v>0.01767881944</v>
      </c>
    </row>
    <row r="147" ht="17.25" customHeight="1">
      <c r="A147" s="83">
        <v>44713.06415499317</v>
      </c>
      <c r="B147" s="84">
        <v>0.03648148148148148</v>
      </c>
      <c r="C147" s="85">
        <v>0.002662037037037037</v>
      </c>
      <c r="D147" s="84">
        <v>0.0012847222222222223</v>
      </c>
      <c r="E147" s="84">
        <v>0.004780092592592593</v>
      </c>
      <c r="F147" s="84">
        <v>0.007719907407407407</v>
      </c>
      <c r="G147" s="84">
        <v>0.01824074074074074</v>
      </c>
      <c r="H147" s="84">
        <v>0.02414351851851852</v>
      </c>
      <c r="I147" s="85">
        <v>0.028784722222222222</v>
      </c>
      <c r="J147" s="86">
        <v>0.03471064814814815</v>
      </c>
      <c r="K147" s="87">
        <v>63057.0</v>
      </c>
      <c r="L147" s="87">
        <v>221.0</v>
      </c>
      <c r="M147" s="87">
        <v>8.0</v>
      </c>
      <c r="N147" s="87">
        <v>28.0</v>
      </c>
      <c r="O147" s="87">
        <v>1923.0</v>
      </c>
      <c r="P147" s="87">
        <v>264259.0</v>
      </c>
      <c r="Q147" s="87">
        <v>89287.0</v>
      </c>
      <c r="R147" s="88"/>
      <c r="S147" s="88"/>
      <c r="T147" s="88"/>
      <c r="U147" s="88"/>
      <c r="V147" s="88">
        <v>19.0</v>
      </c>
      <c r="W147" s="88"/>
      <c r="X147" s="88">
        <v>7.0</v>
      </c>
      <c r="Y147" s="88">
        <v>1.0</v>
      </c>
      <c r="Z147" s="88"/>
      <c r="AA147" s="88"/>
      <c r="AB147" s="88">
        <v>1365.0</v>
      </c>
      <c r="AC147" s="39">
        <v>1.0</v>
      </c>
      <c r="AD147" s="81">
        <v>37174.0</v>
      </c>
      <c r="AE147" s="81"/>
      <c r="AF147" s="81">
        <v>2.0</v>
      </c>
      <c r="AG147" s="81">
        <v>1.0</v>
      </c>
      <c r="AH147" s="81">
        <v>2.0</v>
      </c>
      <c r="AI147" s="81">
        <v>1.0</v>
      </c>
      <c r="AJ147" s="82" t="s">
        <v>221</v>
      </c>
      <c r="AK147" s="81" t="s">
        <v>78</v>
      </c>
      <c r="AL147" s="81">
        <v>855.0</v>
      </c>
      <c r="AM147" s="44">
        <f t="array" ref="AM147">AVERAGE(K147/20)/86400</f>
        <v>0.03649131944</v>
      </c>
    </row>
    <row r="148" ht="17.25" customHeight="1">
      <c r="A148" s="75">
        <v>44713.02465516782</v>
      </c>
      <c r="B148" s="76">
        <v>0.018657407407407407</v>
      </c>
      <c r="C148" s="77">
        <v>2.314814814814815E-4</v>
      </c>
      <c r="D148" s="76">
        <v>0.0022337962962962962</v>
      </c>
      <c r="E148" s="76">
        <v>0.003599537037037037</v>
      </c>
      <c r="F148" s="76">
        <v>0.006990740740740741</v>
      </c>
      <c r="G148" s="76">
        <v>0.010416666666666666</v>
      </c>
      <c r="H148" s="76">
        <v>0.012118055555555556</v>
      </c>
      <c r="I148" s="77">
        <v>0.015370370370370371</v>
      </c>
      <c r="J148" s="78">
        <v>0.016087962962962964</v>
      </c>
      <c r="K148" s="79">
        <v>31799.0</v>
      </c>
      <c r="L148" s="79">
        <v>142.0</v>
      </c>
      <c r="M148" s="79">
        <v>9.0</v>
      </c>
      <c r="N148" s="79">
        <v>20.0</v>
      </c>
      <c r="O148" s="79">
        <v>1151.0</v>
      </c>
      <c r="P148" s="79">
        <v>99437.0</v>
      </c>
      <c r="Q148" s="79">
        <v>1221.0</v>
      </c>
      <c r="R148" s="80"/>
      <c r="S148" s="80">
        <v>7.0</v>
      </c>
      <c r="T148" s="80"/>
      <c r="U148" s="80"/>
      <c r="V148" s="80"/>
      <c r="W148" s="80"/>
      <c r="X148" s="80">
        <v>15.0</v>
      </c>
      <c r="Y148" s="80">
        <v>1.0</v>
      </c>
      <c r="Z148" s="80"/>
      <c r="AA148" s="80"/>
      <c r="AB148" s="80">
        <v>566.0</v>
      </c>
      <c r="AC148" s="39"/>
      <c r="AD148" s="81">
        <v>31798.0</v>
      </c>
      <c r="AE148" s="81">
        <v>4.0</v>
      </c>
      <c r="AF148" s="81"/>
      <c r="AG148" s="81"/>
      <c r="AH148" s="81"/>
      <c r="AI148" s="81">
        <v>6.0</v>
      </c>
      <c r="AJ148" s="82" t="s">
        <v>222</v>
      </c>
      <c r="AK148" s="81"/>
      <c r="AL148" s="81">
        <v>854.0</v>
      </c>
      <c r="AM148" s="44">
        <f t="array" ref="AM148">AVERAGE(K148/20)/86400</f>
        <v>0.01840219907</v>
      </c>
    </row>
    <row r="149" ht="17.25" customHeight="1">
      <c r="A149" s="75">
        <v>44713.0053345639</v>
      </c>
      <c r="B149" s="76">
        <v>0.016898148148148148</v>
      </c>
      <c r="C149" s="77">
        <v>4.5138888888888887E-4</v>
      </c>
      <c r="D149" s="76">
        <v>0.0026157407407407405</v>
      </c>
      <c r="E149" s="76">
        <v>0.0033449074074074076</v>
      </c>
      <c r="F149" s="76">
        <v>0.0053125</v>
      </c>
      <c r="G149" s="76">
        <v>0.009016203703703703</v>
      </c>
      <c r="H149" s="76">
        <v>0.010358796296296297</v>
      </c>
      <c r="I149" s="77">
        <v>0.013125</v>
      </c>
      <c r="J149" s="78">
        <v>0.014305555555555556</v>
      </c>
      <c r="K149" s="79">
        <v>27532.0</v>
      </c>
      <c r="L149" s="79">
        <v>127.0</v>
      </c>
      <c r="M149" s="79">
        <v>7.0</v>
      </c>
      <c r="N149" s="79">
        <v>17.0</v>
      </c>
      <c r="O149" s="79">
        <v>1501.0</v>
      </c>
      <c r="P149" s="79">
        <v>93048.0</v>
      </c>
      <c r="Q149" s="79">
        <v>28073.0</v>
      </c>
      <c r="R149" s="80">
        <v>1.0</v>
      </c>
      <c r="S149" s="80">
        <v>6.0</v>
      </c>
      <c r="T149" s="80"/>
      <c r="U149" s="80">
        <v>1.0</v>
      </c>
      <c r="V149" s="80">
        <v>11.0</v>
      </c>
      <c r="W149" s="80">
        <v>8.0</v>
      </c>
      <c r="X149" s="80"/>
      <c r="Y149" s="80"/>
      <c r="Z149" s="80"/>
      <c r="AA149" s="80"/>
      <c r="AB149" s="80">
        <v>7792.0</v>
      </c>
      <c r="AC149" s="39"/>
      <c r="AD149" s="81">
        <v>27531.0</v>
      </c>
      <c r="AE149" s="81"/>
      <c r="AF149" s="81">
        <v>2.0</v>
      </c>
      <c r="AG149" s="81"/>
      <c r="AH149" s="81">
        <v>1.0</v>
      </c>
      <c r="AI149" s="81">
        <v>5.0</v>
      </c>
      <c r="AJ149" s="82" t="s">
        <v>223</v>
      </c>
      <c r="AK149" s="81"/>
      <c r="AL149" s="81">
        <v>853.0</v>
      </c>
      <c r="AM149" s="44">
        <f t="array" ref="AM149">AVERAGE(K149/20)/86400</f>
        <v>0.01593287037</v>
      </c>
    </row>
    <row r="150" ht="17.25" customHeight="1">
      <c r="A150" s="75">
        <v>44712.98786044684</v>
      </c>
      <c r="B150" s="76">
        <v>0.016134259259259258</v>
      </c>
      <c r="C150" s="77">
        <v>5.787037037037037E-5</v>
      </c>
      <c r="D150" s="76">
        <v>0.0028587962962962963</v>
      </c>
      <c r="E150" s="76">
        <v>0.00443287037037037</v>
      </c>
      <c r="F150" s="76">
        <v>0.005358796296296296</v>
      </c>
      <c r="G150" s="76">
        <v>0.008784722222222222</v>
      </c>
      <c r="H150" s="76">
        <v>0.00951388888888889</v>
      </c>
      <c r="I150" s="77">
        <v>0.01355324074074074</v>
      </c>
      <c r="J150" s="78">
        <v>0.013865740740740741</v>
      </c>
      <c r="K150" s="79">
        <v>27881.0</v>
      </c>
      <c r="L150" s="79">
        <v>87.0</v>
      </c>
      <c r="M150" s="79">
        <v>7.0</v>
      </c>
      <c r="N150" s="79">
        <v>11.0</v>
      </c>
      <c r="O150" s="79">
        <v>1012.0</v>
      </c>
      <c r="P150" s="79">
        <v>80094.0</v>
      </c>
      <c r="Q150" s="79">
        <v>111363.0</v>
      </c>
      <c r="R150" s="80">
        <v>1.0</v>
      </c>
      <c r="S150" s="80">
        <v>5.0</v>
      </c>
      <c r="T150" s="80"/>
      <c r="U150" s="80"/>
      <c r="V150" s="80"/>
      <c r="W150" s="80"/>
      <c r="X150" s="80"/>
      <c r="Y150" s="80"/>
      <c r="Z150" s="80">
        <v>3.0</v>
      </c>
      <c r="AA150" s="80">
        <v>1.0</v>
      </c>
      <c r="AB150" s="80">
        <v>30880.0</v>
      </c>
      <c r="AC150" s="39">
        <v>1.0</v>
      </c>
      <c r="AD150" s="81">
        <v>5411.0</v>
      </c>
      <c r="AE150" s="81"/>
      <c r="AF150" s="81"/>
      <c r="AG150" s="81"/>
      <c r="AH150" s="81">
        <v>1.0</v>
      </c>
      <c r="AI150" s="81">
        <v>10.0</v>
      </c>
      <c r="AJ150" s="82" t="s">
        <v>224</v>
      </c>
      <c r="AK150" s="81" t="s">
        <v>78</v>
      </c>
      <c r="AL150" s="81">
        <v>852.0</v>
      </c>
      <c r="AM150" s="44">
        <f t="array" ref="AM150">AVERAGE(K150/20)/86400</f>
        <v>0.01613483796</v>
      </c>
    </row>
    <row r="151" ht="17.25" customHeight="1">
      <c r="A151" s="75">
        <v>44712.96987818557</v>
      </c>
      <c r="B151" s="76">
        <v>0.015983796296296298</v>
      </c>
      <c r="C151" s="77">
        <v>3.8194444444444446E-4</v>
      </c>
      <c r="D151" s="76">
        <v>0.0019212962962962964</v>
      </c>
      <c r="E151" s="76">
        <v>0.004803240740740741</v>
      </c>
      <c r="F151" s="76">
        <v>0.0059722222222222225</v>
      </c>
      <c r="G151" s="76">
        <v>0.008217592592592592</v>
      </c>
      <c r="H151" s="76">
        <v>0.009305555555555555</v>
      </c>
      <c r="I151" s="77">
        <v>0.01175925925925926</v>
      </c>
      <c r="J151" s="78">
        <v>0.01505787037037037</v>
      </c>
      <c r="K151" s="79">
        <v>27636.0</v>
      </c>
      <c r="L151" s="79">
        <v>173.0</v>
      </c>
      <c r="M151" s="79">
        <v>8.0</v>
      </c>
      <c r="N151" s="79">
        <v>14.0</v>
      </c>
      <c r="O151" s="79">
        <v>1718.0</v>
      </c>
      <c r="P151" s="79">
        <v>140130.0</v>
      </c>
      <c r="Q151" s="79">
        <v>1803.0</v>
      </c>
      <c r="R151" s="80">
        <v>1.0</v>
      </c>
      <c r="S151" s="80">
        <v>8.0</v>
      </c>
      <c r="T151" s="80"/>
      <c r="U151" s="80">
        <v>1.0</v>
      </c>
      <c r="V151" s="80">
        <v>8.0</v>
      </c>
      <c r="W151" s="80">
        <v>8.0</v>
      </c>
      <c r="X151" s="80"/>
      <c r="Y151" s="80"/>
      <c r="Z151" s="80"/>
      <c r="AA151" s="80"/>
      <c r="AB151" s="80">
        <v>379.0</v>
      </c>
      <c r="AC151" s="39"/>
      <c r="AD151" s="81">
        <v>27635.0</v>
      </c>
      <c r="AE151" s="81"/>
      <c r="AF151" s="81"/>
      <c r="AG151" s="81"/>
      <c r="AH151" s="81">
        <v>1.0</v>
      </c>
      <c r="AI151" s="81">
        <v>3.0</v>
      </c>
      <c r="AJ151" s="82" t="s">
        <v>225</v>
      </c>
      <c r="AK151" s="81" t="s">
        <v>78</v>
      </c>
      <c r="AL151" s="81">
        <v>851.0</v>
      </c>
      <c r="AM151" s="44">
        <f t="array" ref="AM151">AVERAGE(K151/20)/86400</f>
        <v>0.01599305556</v>
      </c>
    </row>
    <row r="152" ht="17.25" customHeight="1">
      <c r="A152" s="75">
        <v>44712.9343691347</v>
      </c>
      <c r="B152" s="76">
        <v>0.016377314814814813</v>
      </c>
      <c r="C152" s="77">
        <v>5.324074074074074E-4</v>
      </c>
      <c r="D152" s="76">
        <v>0.0033796296296296296</v>
      </c>
      <c r="E152" s="76">
        <v>0.005347222222222222</v>
      </c>
      <c r="F152" s="76">
        <v>0.0067708333333333336</v>
      </c>
      <c r="G152" s="76">
        <v>0.009259259259259259</v>
      </c>
      <c r="H152" s="76">
        <v>0.010949074074074075</v>
      </c>
      <c r="I152" s="77">
        <v>0.012268518518518519</v>
      </c>
      <c r="J152" s="78">
        <v>0.013043981481481481</v>
      </c>
      <c r="K152" s="79">
        <v>27549.0</v>
      </c>
      <c r="L152" s="79">
        <v>77.0</v>
      </c>
      <c r="M152" s="79">
        <v>6.0</v>
      </c>
      <c r="N152" s="79">
        <v>8.0</v>
      </c>
      <c r="O152" s="79">
        <v>1281.0</v>
      </c>
      <c r="P152" s="79">
        <v>112718.0</v>
      </c>
      <c r="Q152" s="79">
        <v>10719.0</v>
      </c>
      <c r="R152" s="80">
        <v>1.0</v>
      </c>
      <c r="S152" s="80">
        <v>17.0</v>
      </c>
      <c r="T152" s="80"/>
      <c r="U152" s="80">
        <v>1.0</v>
      </c>
      <c r="V152" s="80">
        <v>7.0</v>
      </c>
      <c r="W152" s="80">
        <v>7.0</v>
      </c>
      <c r="X152" s="80"/>
      <c r="Y152" s="80"/>
      <c r="Z152" s="80"/>
      <c r="AA152" s="80"/>
      <c r="AB152" s="80">
        <v>2145.0</v>
      </c>
      <c r="AC152" s="39"/>
      <c r="AD152" s="81">
        <v>27548.0</v>
      </c>
      <c r="AE152" s="81"/>
      <c r="AF152" s="81">
        <v>1.0</v>
      </c>
      <c r="AG152" s="81"/>
      <c r="AH152" s="81">
        <v>1.0</v>
      </c>
      <c r="AI152" s="81">
        <v>4.0</v>
      </c>
      <c r="AJ152" s="82" t="s">
        <v>226</v>
      </c>
      <c r="AK152" s="81"/>
      <c r="AL152" s="81">
        <v>850.0</v>
      </c>
      <c r="AM152" s="44">
        <f t="array" ref="AM152">AVERAGE(K152/20)/86400</f>
        <v>0.01594270833</v>
      </c>
    </row>
    <row r="153" ht="17.25" customHeight="1">
      <c r="A153" s="75">
        <v>44712.91653223677</v>
      </c>
      <c r="B153" s="76">
        <v>0.022037037037037036</v>
      </c>
      <c r="C153" s="77">
        <v>1.7361111111111112E-4</v>
      </c>
      <c r="D153" s="76">
        <v>0.0015393518518518519</v>
      </c>
      <c r="E153" s="76">
        <v>0.002685185185185185</v>
      </c>
      <c r="F153" s="76">
        <v>0.004270833333333333</v>
      </c>
      <c r="G153" s="76">
        <v>0.008425925925925925</v>
      </c>
      <c r="H153" s="76">
        <v>0.00931712962962963</v>
      </c>
      <c r="I153" s="77">
        <v>0.012789351851851852</v>
      </c>
      <c r="J153" s="78">
        <v>0.01306712962962963</v>
      </c>
      <c r="K153" s="79">
        <v>37039.0</v>
      </c>
      <c r="L153" s="79">
        <v>172.0</v>
      </c>
      <c r="M153" s="79">
        <v>7.0</v>
      </c>
      <c r="N153" s="79">
        <v>14.0</v>
      </c>
      <c r="O153" s="79">
        <v>1449.0</v>
      </c>
      <c r="P153" s="79">
        <v>93796.0</v>
      </c>
      <c r="Q153" s="79">
        <v>31224.0</v>
      </c>
      <c r="R153" s="80"/>
      <c r="S153" s="80"/>
      <c r="T153" s="80"/>
      <c r="U153" s="80"/>
      <c r="V153" s="80">
        <v>10.0</v>
      </c>
      <c r="W153" s="80"/>
      <c r="X153" s="80"/>
      <c r="Y153" s="80"/>
      <c r="Z153" s="80">
        <v>2.0</v>
      </c>
      <c r="AA153" s="80">
        <v>1.0</v>
      </c>
      <c r="AB153" s="80">
        <v>149250.0</v>
      </c>
      <c r="AC153" s="39">
        <v>1.0</v>
      </c>
      <c r="AD153" s="81">
        <v>13878.0</v>
      </c>
      <c r="AE153" s="81"/>
      <c r="AF153" s="81"/>
      <c r="AG153" s="81"/>
      <c r="AH153" s="81"/>
      <c r="AI153" s="81">
        <v>6.0</v>
      </c>
      <c r="AJ153" s="82" t="s">
        <v>227</v>
      </c>
      <c r="AK153" s="81"/>
      <c r="AL153" s="81">
        <v>849.0</v>
      </c>
      <c r="AM153" s="44">
        <f t="array" ref="AM153">AVERAGE(K153/20)/86400</f>
        <v>0.02143460648</v>
      </c>
    </row>
    <row r="154" ht="17.25" customHeight="1">
      <c r="A154" s="75">
        <v>44712.88214453756</v>
      </c>
      <c r="B154" s="76">
        <v>0.02230324074074074</v>
      </c>
      <c r="C154" s="77">
        <v>0.0010185185185185184</v>
      </c>
      <c r="D154" s="76">
        <v>0.0031018518518518517</v>
      </c>
      <c r="E154" s="76">
        <v>0.005358796296296296</v>
      </c>
      <c r="F154" s="76">
        <v>0.011851851851851851</v>
      </c>
      <c r="G154" s="76">
        <v>0.015046296296296295</v>
      </c>
      <c r="H154" s="76">
        <v>0.017083333333333332</v>
      </c>
      <c r="I154" s="77">
        <v>0.01980324074074074</v>
      </c>
      <c r="J154" s="78">
        <v>0.021342592592592594</v>
      </c>
      <c r="K154" s="79">
        <v>38544.0</v>
      </c>
      <c r="L154" s="79">
        <v>231.0</v>
      </c>
      <c r="M154" s="79">
        <v>8.0</v>
      </c>
      <c r="N154" s="79">
        <v>19.0</v>
      </c>
      <c r="O154" s="79">
        <v>2183.0</v>
      </c>
      <c r="P154" s="79">
        <v>147154.0</v>
      </c>
      <c r="Q154" s="79">
        <v>17859.0</v>
      </c>
      <c r="R154" s="80">
        <v>2.0</v>
      </c>
      <c r="S154" s="80">
        <v>12.0</v>
      </c>
      <c r="T154" s="80"/>
      <c r="U154" s="80">
        <v>2.0</v>
      </c>
      <c r="V154" s="80">
        <v>22.0</v>
      </c>
      <c r="W154" s="80">
        <v>17.0</v>
      </c>
      <c r="X154" s="80"/>
      <c r="Y154" s="80"/>
      <c r="Z154" s="80"/>
      <c r="AA154" s="80"/>
      <c r="AB154" s="80">
        <v>24093.0</v>
      </c>
      <c r="AC154" s="39">
        <v>2.0</v>
      </c>
      <c r="AD154" s="81">
        <v>14570.0</v>
      </c>
      <c r="AE154" s="81"/>
      <c r="AF154" s="81"/>
      <c r="AG154" s="81"/>
      <c r="AH154" s="81">
        <v>2.0</v>
      </c>
      <c r="AI154" s="81">
        <v>3.0</v>
      </c>
      <c r="AJ154" s="82" t="s">
        <v>228</v>
      </c>
      <c r="AK154" s="81" t="s">
        <v>78</v>
      </c>
      <c r="AL154" s="81">
        <v>848.0</v>
      </c>
      <c r="AM154" s="44">
        <f t="array" ref="AM154">AVERAGE(K154/20)/86400</f>
        <v>0.02230555556</v>
      </c>
    </row>
    <row r="155" ht="17.25" customHeight="1">
      <c r="A155" s="75">
        <v>44712.8567847726</v>
      </c>
      <c r="B155" s="76">
        <v>0.01800925925925926</v>
      </c>
      <c r="C155" s="77">
        <v>1.6203703703703703E-4</v>
      </c>
      <c r="D155" s="76">
        <v>0.001574074074074074</v>
      </c>
      <c r="E155" s="76">
        <v>0.0024652777777777776</v>
      </c>
      <c r="F155" s="76">
        <v>0.0036689814814814814</v>
      </c>
      <c r="G155" s="76">
        <v>0.00474537037037037</v>
      </c>
      <c r="H155" s="76">
        <v>0.0062268518518518515</v>
      </c>
      <c r="I155" s="77">
        <v>0.010752314814814815</v>
      </c>
      <c r="J155" s="78">
        <v>0.015405092592592592</v>
      </c>
      <c r="K155" s="79">
        <v>30653.0</v>
      </c>
      <c r="L155" s="79">
        <v>36.0</v>
      </c>
      <c r="M155" s="79">
        <v>7.0</v>
      </c>
      <c r="N155" s="79">
        <v>13.0</v>
      </c>
      <c r="O155" s="79">
        <v>920.0</v>
      </c>
      <c r="P155" s="79">
        <v>129587.0</v>
      </c>
      <c r="Q155" s="79">
        <v>92726.0</v>
      </c>
      <c r="R155" s="80">
        <v>1.0</v>
      </c>
      <c r="S155" s="80">
        <v>10.0</v>
      </c>
      <c r="T155" s="80"/>
      <c r="U155" s="80"/>
      <c r="V155" s="80"/>
      <c r="W155" s="80">
        <v>1.0</v>
      </c>
      <c r="X155" s="80"/>
      <c r="Y155" s="80"/>
      <c r="Z155" s="80"/>
      <c r="AA155" s="80">
        <v>1.0</v>
      </c>
      <c r="AB155" s="80">
        <v>20488.0</v>
      </c>
      <c r="AC155" s="39"/>
      <c r="AD155" s="81">
        <v>30652.0</v>
      </c>
      <c r="AE155" s="81"/>
      <c r="AF155" s="81">
        <v>1.0</v>
      </c>
      <c r="AG155" s="81"/>
      <c r="AH155" s="81">
        <v>1.0</v>
      </c>
      <c r="AI155" s="81">
        <v>8.0</v>
      </c>
      <c r="AJ155" s="82" t="s">
        <v>229</v>
      </c>
      <c r="AK155" s="81"/>
      <c r="AL155" s="81">
        <v>847.0</v>
      </c>
      <c r="AM155" s="44">
        <f t="array" ref="AM155">AVERAGE(K155/20)/86400</f>
        <v>0.01773900463</v>
      </c>
    </row>
    <row r="156" ht="17.25" customHeight="1">
      <c r="A156" s="75">
        <v>44712.8378904093</v>
      </c>
      <c r="B156" s="76">
        <v>0.014930555555555556</v>
      </c>
      <c r="C156" s="77">
        <v>2.546296296296296E-4</v>
      </c>
      <c r="D156" s="76">
        <v>0.0028819444444444444</v>
      </c>
      <c r="E156" s="76">
        <v>0.004097222222222223</v>
      </c>
      <c r="F156" s="76">
        <v>0.005358796296296296</v>
      </c>
      <c r="G156" s="76">
        <v>0.009525462962962963</v>
      </c>
      <c r="H156" s="76">
        <v>0.010659722222222221</v>
      </c>
      <c r="I156" s="77">
        <v>0.012685185185185185</v>
      </c>
      <c r="J156" s="78">
        <v>0.01324074074074074</v>
      </c>
      <c r="K156" s="79">
        <v>24425.0</v>
      </c>
      <c r="L156" s="79">
        <v>119.0</v>
      </c>
      <c r="M156" s="79">
        <v>7.0</v>
      </c>
      <c r="N156" s="79">
        <v>8.0</v>
      </c>
      <c r="O156" s="79">
        <v>2020.0</v>
      </c>
      <c r="P156" s="79">
        <v>75161.0</v>
      </c>
      <c r="Q156" s="79">
        <v>35003.0</v>
      </c>
      <c r="R156" s="80">
        <v>1.0</v>
      </c>
      <c r="S156" s="80">
        <v>8.0</v>
      </c>
      <c r="T156" s="80"/>
      <c r="U156" s="80"/>
      <c r="V156" s="80"/>
      <c r="W156" s="80"/>
      <c r="X156" s="80"/>
      <c r="Y156" s="80"/>
      <c r="Z156" s="80">
        <v>4.0</v>
      </c>
      <c r="AA156" s="80">
        <v>1.0</v>
      </c>
      <c r="AB156" s="80">
        <v>137709.0</v>
      </c>
      <c r="AC156" s="39"/>
      <c r="AD156" s="81">
        <v>24424.0</v>
      </c>
      <c r="AE156" s="81"/>
      <c r="AF156" s="81"/>
      <c r="AG156" s="81"/>
      <c r="AH156" s="81">
        <v>1.0</v>
      </c>
      <c r="AI156" s="81">
        <v>5.0</v>
      </c>
      <c r="AJ156" s="82" t="s">
        <v>230</v>
      </c>
      <c r="AK156" s="81"/>
      <c r="AL156" s="81">
        <v>846.0</v>
      </c>
      <c r="AM156" s="44">
        <f t="array" ref="AM156">AVERAGE(K156/20)/86400</f>
        <v>0.01413483796</v>
      </c>
    </row>
    <row r="157" ht="17.25" customHeight="1">
      <c r="A157" s="75">
        <v>44712.82273927156</v>
      </c>
      <c r="B157" s="76">
        <v>0.01884259259259259</v>
      </c>
      <c r="C157" s="77">
        <v>3.2407407407407406E-4</v>
      </c>
      <c r="D157" s="76">
        <v>0.002928240740740741</v>
      </c>
      <c r="E157" s="76">
        <v>0.004155092592592592</v>
      </c>
      <c r="F157" s="76">
        <v>0.005578703703703704</v>
      </c>
      <c r="G157" s="76">
        <v>0.013599537037037037</v>
      </c>
      <c r="H157" s="76">
        <v>0.015104166666666667</v>
      </c>
      <c r="I157" s="77">
        <v>0.016875</v>
      </c>
      <c r="J157" s="78">
        <v>0.017465277777777777</v>
      </c>
      <c r="K157" s="79">
        <v>32575.0</v>
      </c>
      <c r="L157" s="79">
        <v>108.0</v>
      </c>
      <c r="M157" s="79">
        <v>8.0</v>
      </c>
      <c r="N157" s="79">
        <v>17.0</v>
      </c>
      <c r="O157" s="79">
        <v>821.0</v>
      </c>
      <c r="P157" s="79">
        <v>97153.0</v>
      </c>
      <c r="Q157" s="79">
        <v>139600.0</v>
      </c>
      <c r="R157" s="80"/>
      <c r="S157" s="80">
        <v>1.0</v>
      </c>
      <c r="T157" s="80"/>
      <c r="U157" s="80"/>
      <c r="V157" s="80">
        <v>12.0</v>
      </c>
      <c r="W157" s="80"/>
      <c r="X157" s="80"/>
      <c r="Y157" s="80"/>
      <c r="Z157" s="80">
        <v>7.0</v>
      </c>
      <c r="AA157" s="80">
        <v>1.0</v>
      </c>
      <c r="AB157" s="80">
        <v>30637.0</v>
      </c>
      <c r="AC157" s="39"/>
      <c r="AD157" s="81">
        <v>32574.0</v>
      </c>
      <c r="AE157" s="81"/>
      <c r="AF157" s="81"/>
      <c r="AG157" s="81"/>
      <c r="AH157" s="81">
        <v>1.0</v>
      </c>
      <c r="AI157" s="81">
        <v>2.0</v>
      </c>
      <c r="AJ157" s="82" t="s">
        <v>231</v>
      </c>
      <c r="AK157" s="81" t="s">
        <v>78</v>
      </c>
      <c r="AL157" s="81">
        <v>845.0</v>
      </c>
      <c r="AM157" s="44">
        <f t="array" ref="AM157">AVERAGE(K157/20)/86400</f>
        <v>0.01885127315</v>
      </c>
    </row>
    <row r="158" ht="17.25" customHeight="1">
      <c r="A158" s="83">
        <v>44711.06074593314</v>
      </c>
      <c r="B158" s="84">
        <v>0.012569444444444444</v>
      </c>
      <c r="C158" s="85">
        <v>1.0416666666666667E-4</v>
      </c>
      <c r="D158" s="84">
        <v>0.0011111111111111111</v>
      </c>
      <c r="E158" s="84">
        <v>0.0022916666666666667</v>
      </c>
      <c r="F158" s="84">
        <v>0.004421296296296296</v>
      </c>
      <c r="G158" s="84">
        <v>0.007662037037037037</v>
      </c>
      <c r="H158" s="84">
        <v>0.009143518518518518</v>
      </c>
      <c r="I158" s="85">
        <v>0.010960648148148148</v>
      </c>
      <c r="J158" s="86">
        <v>0.01167824074074074</v>
      </c>
      <c r="K158" s="87">
        <v>21424.0</v>
      </c>
      <c r="L158" s="87">
        <v>109.0</v>
      </c>
      <c r="M158" s="87">
        <v>7.0</v>
      </c>
      <c r="N158" s="87">
        <v>12.0</v>
      </c>
      <c r="O158" s="87">
        <v>713.0</v>
      </c>
      <c r="P158" s="87">
        <v>88158.0</v>
      </c>
      <c r="Q158" s="87">
        <v>45795.0</v>
      </c>
      <c r="R158" s="88">
        <v>2.0</v>
      </c>
      <c r="S158" s="88">
        <v>15.0</v>
      </c>
      <c r="T158" s="88"/>
      <c r="U158" s="88"/>
      <c r="V158" s="88">
        <v>15.0</v>
      </c>
      <c r="W158" s="88"/>
      <c r="X158" s="88"/>
      <c r="Y158" s="88"/>
      <c r="Z158" s="88">
        <v>7.0</v>
      </c>
      <c r="AA158" s="88">
        <v>1.0</v>
      </c>
      <c r="AB158" s="88">
        <v>21821.0</v>
      </c>
      <c r="AC158" s="39"/>
      <c r="AD158" s="81">
        <v>21423.0</v>
      </c>
      <c r="AE158" s="81"/>
      <c r="AF158" s="81"/>
      <c r="AG158" s="81"/>
      <c r="AH158" s="81">
        <v>1.0</v>
      </c>
      <c r="AI158" s="81">
        <v>3.0</v>
      </c>
      <c r="AJ158" s="82" t="s">
        <v>232</v>
      </c>
      <c r="AK158" s="81"/>
      <c r="AL158" s="81">
        <v>844.0</v>
      </c>
      <c r="AM158" s="44">
        <f t="array" ref="AM158">AVERAGE(K158/20)/86400</f>
        <v>0.01239814815</v>
      </c>
    </row>
    <row r="159" ht="17.25" customHeight="1">
      <c r="A159" s="83">
        <v>44711.034825139395</v>
      </c>
      <c r="B159" s="84">
        <v>0.017395833333333333</v>
      </c>
      <c r="C159" s="85">
        <v>3.125E-4</v>
      </c>
      <c r="D159" s="84">
        <v>0.0018865740740740742</v>
      </c>
      <c r="E159" s="84">
        <v>0.003958333333333334</v>
      </c>
      <c r="F159" s="84">
        <v>0.004652777777777777</v>
      </c>
      <c r="G159" s="84">
        <v>0.010347222222222223</v>
      </c>
      <c r="H159" s="84">
        <v>0.011122685185185185</v>
      </c>
      <c r="I159" s="85">
        <v>0.014884259259259259</v>
      </c>
      <c r="J159" s="86">
        <v>0.015497685185185186</v>
      </c>
      <c r="K159" s="87">
        <v>28543.0</v>
      </c>
      <c r="L159" s="87">
        <v>129.0</v>
      </c>
      <c r="M159" s="87">
        <v>8.0</v>
      </c>
      <c r="N159" s="87">
        <v>10.0</v>
      </c>
      <c r="O159" s="87">
        <v>1425.0</v>
      </c>
      <c r="P159" s="87">
        <v>110260.0</v>
      </c>
      <c r="Q159" s="87">
        <v>9044.0</v>
      </c>
      <c r="R159" s="88">
        <v>1.0</v>
      </c>
      <c r="S159" s="88">
        <v>18.0</v>
      </c>
      <c r="T159" s="88"/>
      <c r="U159" s="88">
        <v>1.0</v>
      </c>
      <c r="V159" s="88">
        <v>8.0</v>
      </c>
      <c r="W159" s="88">
        <v>8.0</v>
      </c>
      <c r="X159" s="88"/>
      <c r="Y159" s="88"/>
      <c r="Z159" s="88"/>
      <c r="AA159" s="88"/>
      <c r="AB159" s="88">
        <v>5215.0</v>
      </c>
      <c r="AC159" s="39"/>
      <c r="AD159" s="81">
        <v>28542.0</v>
      </c>
      <c r="AE159" s="81"/>
      <c r="AF159" s="81"/>
      <c r="AG159" s="81"/>
      <c r="AH159" s="81">
        <v>1.0</v>
      </c>
      <c r="AI159" s="81">
        <v>6.0</v>
      </c>
      <c r="AJ159" s="82" t="s">
        <v>233</v>
      </c>
      <c r="AK159" s="81"/>
      <c r="AL159" s="81">
        <v>843.0</v>
      </c>
      <c r="AM159" s="44">
        <f t="array" ref="AM159">AVERAGE(K159/20)/86400</f>
        <v>0.01651793981</v>
      </c>
    </row>
    <row r="160" ht="17.25" customHeight="1">
      <c r="A160" s="83">
        <v>44711.00717590995</v>
      </c>
      <c r="B160" s="84">
        <v>0.01994212962962963</v>
      </c>
      <c r="C160" s="85">
        <v>4.2824074074074075E-4</v>
      </c>
      <c r="D160" s="84">
        <v>0.002395833333333333</v>
      </c>
      <c r="E160" s="84">
        <v>0.0031134259259259257</v>
      </c>
      <c r="F160" s="84">
        <v>0.004699074074074074</v>
      </c>
      <c r="G160" s="84">
        <v>0.009699074074074074</v>
      </c>
      <c r="H160" s="84">
        <v>0.011377314814814814</v>
      </c>
      <c r="I160" s="85">
        <v>0.014710648148148148</v>
      </c>
      <c r="J160" s="86">
        <v>0.01929398148148148</v>
      </c>
      <c r="K160" s="87">
        <v>34479.0</v>
      </c>
      <c r="L160" s="87">
        <v>143.0</v>
      </c>
      <c r="M160" s="87">
        <v>8.0</v>
      </c>
      <c r="N160" s="87">
        <v>13.0</v>
      </c>
      <c r="O160" s="87">
        <v>1577.0</v>
      </c>
      <c r="P160" s="87">
        <v>109020.0</v>
      </c>
      <c r="Q160" s="87">
        <v>116781.0</v>
      </c>
      <c r="R160" s="88"/>
      <c r="S160" s="88">
        <v>1.0</v>
      </c>
      <c r="T160" s="88"/>
      <c r="U160" s="88"/>
      <c r="V160" s="88">
        <v>1.0</v>
      </c>
      <c r="W160" s="88"/>
      <c r="X160" s="88"/>
      <c r="Y160" s="88"/>
      <c r="Z160" s="88">
        <v>4.0</v>
      </c>
      <c r="AA160" s="88">
        <v>1.0</v>
      </c>
      <c r="AB160" s="88">
        <v>56119.0</v>
      </c>
      <c r="AC160" s="39"/>
      <c r="AD160" s="81">
        <v>34478.0</v>
      </c>
      <c r="AE160" s="81"/>
      <c r="AF160" s="81"/>
      <c r="AG160" s="81"/>
      <c r="AH160" s="81">
        <v>1.0</v>
      </c>
      <c r="AI160" s="81">
        <v>2.0</v>
      </c>
      <c r="AJ160" s="82" t="s">
        <v>234</v>
      </c>
      <c r="AK160" s="81" t="s">
        <v>78</v>
      </c>
      <c r="AL160" s="81">
        <v>842.0</v>
      </c>
      <c r="AM160" s="44">
        <f t="array" ref="AM160">AVERAGE(K160/20)/86400</f>
        <v>0.019953125</v>
      </c>
    </row>
    <row r="161" ht="17.25" customHeight="1">
      <c r="A161" s="83">
        <v>44710.98542964137</v>
      </c>
      <c r="B161" s="84">
        <v>0.021643518518518517</v>
      </c>
      <c r="C161" s="85">
        <v>4.6296296296296294E-5</v>
      </c>
      <c r="D161" s="84">
        <v>0.0010069444444444444</v>
      </c>
      <c r="E161" s="84">
        <v>0.0014930555555555556</v>
      </c>
      <c r="F161" s="84">
        <v>0.004583333333333333</v>
      </c>
      <c r="G161" s="84">
        <v>0.008310185185185184</v>
      </c>
      <c r="H161" s="84">
        <v>0.01068287037037037</v>
      </c>
      <c r="I161" s="85">
        <v>0.01568287037037037</v>
      </c>
      <c r="J161" s="86">
        <v>0.016099537037037037</v>
      </c>
      <c r="K161" s="87">
        <v>35647.0</v>
      </c>
      <c r="L161" s="87">
        <v>122.0</v>
      </c>
      <c r="M161" s="87">
        <v>7.0</v>
      </c>
      <c r="N161" s="87">
        <v>16.0</v>
      </c>
      <c r="O161" s="87">
        <v>985.0</v>
      </c>
      <c r="P161" s="87">
        <v>100147.0</v>
      </c>
      <c r="Q161" s="87">
        <v>62554.0</v>
      </c>
      <c r="R161" s="88">
        <v>2.0</v>
      </c>
      <c r="S161" s="88">
        <v>4.0</v>
      </c>
      <c r="T161" s="88"/>
      <c r="U161" s="88">
        <v>1.0</v>
      </c>
      <c r="V161" s="88">
        <v>8.0</v>
      </c>
      <c r="W161" s="88"/>
      <c r="X161" s="88"/>
      <c r="Y161" s="88"/>
      <c r="Z161" s="88">
        <v>4.0</v>
      </c>
      <c r="AA161" s="88">
        <v>1.0</v>
      </c>
      <c r="AB161" s="88">
        <v>145567.0</v>
      </c>
      <c r="AC161" s="39">
        <v>1.0</v>
      </c>
      <c r="AD161" s="81">
        <v>6759.0</v>
      </c>
      <c r="AE161" s="81"/>
      <c r="AF161" s="81"/>
      <c r="AG161" s="81"/>
      <c r="AH161" s="81">
        <v>1.0</v>
      </c>
      <c r="AI161" s="81">
        <v>4.0</v>
      </c>
      <c r="AJ161" s="82" t="s">
        <v>235</v>
      </c>
      <c r="AK161" s="81"/>
      <c r="AL161" s="81">
        <v>841.0</v>
      </c>
      <c r="AM161" s="44">
        <f t="array" ref="AM161">AVERAGE(K161/20)/86400</f>
        <v>0.02062905093</v>
      </c>
    </row>
    <row r="162" ht="17.25" customHeight="1">
      <c r="A162" s="83">
        <v>44710.96321201045</v>
      </c>
      <c r="B162" s="84">
        <v>0.01653935185185185</v>
      </c>
      <c r="C162" s="85">
        <v>2.199074074074074E-4</v>
      </c>
      <c r="D162" s="84">
        <v>0.0018055555555555555</v>
      </c>
      <c r="E162" s="84">
        <v>0.0028125</v>
      </c>
      <c r="F162" s="84">
        <v>0.0050810185185185186</v>
      </c>
      <c r="G162" s="84">
        <v>0.00917824074074074</v>
      </c>
      <c r="H162" s="84">
        <v>0.010729166666666666</v>
      </c>
      <c r="I162" s="85">
        <v>0.013333333333333334</v>
      </c>
      <c r="J162" s="86">
        <v>0.013784722222222223</v>
      </c>
      <c r="K162" s="87">
        <v>28593.0</v>
      </c>
      <c r="L162" s="87">
        <v>189.0</v>
      </c>
      <c r="M162" s="87">
        <v>7.0</v>
      </c>
      <c r="N162" s="87">
        <v>18.0</v>
      </c>
      <c r="O162" s="87">
        <v>1487.0</v>
      </c>
      <c r="P162" s="87">
        <v>100344.0</v>
      </c>
      <c r="Q162" s="87">
        <v>37872.0</v>
      </c>
      <c r="R162" s="88">
        <v>1.0</v>
      </c>
      <c r="S162" s="88">
        <v>2.0</v>
      </c>
      <c r="T162" s="88"/>
      <c r="U162" s="88"/>
      <c r="V162" s="88">
        <v>16.0</v>
      </c>
      <c r="W162" s="88"/>
      <c r="X162" s="88"/>
      <c r="Y162" s="88"/>
      <c r="Z162" s="88"/>
      <c r="AA162" s="88">
        <v>1.0</v>
      </c>
      <c r="AB162" s="88">
        <v>101640.0</v>
      </c>
      <c r="AC162" s="39">
        <v>2.0</v>
      </c>
      <c r="AD162" s="81">
        <v>874.0</v>
      </c>
      <c r="AE162" s="81"/>
      <c r="AF162" s="81">
        <v>1.0</v>
      </c>
      <c r="AG162" s="81"/>
      <c r="AH162" s="81">
        <v>1.0</v>
      </c>
      <c r="AI162" s="81">
        <v>2.0</v>
      </c>
      <c r="AJ162" s="82" t="s">
        <v>236</v>
      </c>
      <c r="AK162" s="81" t="s">
        <v>78</v>
      </c>
      <c r="AL162" s="81">
        <v>840.0</v>
      </c>
      <c r="AM162" s="44">
        <f t="array" ref="AM162">AVERAGE(K162/20)/86400</f>
        <v>0.016546875</v>
      </c>
    </row>
    <row r="163" ht="17.25" customHeight="1">
      <c r="A163" s="83">
        <v>44710.93191247822</v>
      </c>
      <c r="B163" s="84">
        <v>0.015474537037037037</v>
      </c>
      <c r="C163" s="85">
        <v>2.314814814814815E-4</v>
      </c>
      <c r="D163" s="84">
        <v>9.606481481481482E-4</v>
      </c>
      <c r="E163" s="84">
        <v>0.0027199074074074074</v>
      </c>
      <c r="F163" s="84">
        <v>0.003275462962962963</v>
      </c>
      <c r="G163" s="84">
        <v>0.008043981481481482</v>
      </c>
      <c r="H163" s="84">
        <v>0.009027777777777777</v>
      </c>
      <c r="I163" s="85">
        <v>0.01204861111111111</v>
      </c>
      <c r="J163" s="86">
        <v>0.01273148148148148</v>
      </c>
      <c r="K163" s="87">
        <v>26382.0</v>
      </c>
      <c r="L163" s="87">
        <v>80.0</v>
      </c>
      <c r="M163" s="87">
        <v>8.0</v>
      </c>
      <c r="N163" s="87">
        <v>5.0</v>
      </c>
      <c r="O163" s="87">
        <v>1555.0</v>
      </c>
      <c r="P163" s="87">
        <v>94360.0</v>
      </c>
      <c r="Q163" s="87"/>
      <c r="R163" s="88">
        <v>1.0</v>
      </c>
      <c r="S163" s="88">
        <v>21.0</v>
      </c>
      <c r="T163" s="88"/>
      <c r="U163" s="88"/>
      <c r="V163" s="88"/>
      <c r="W163" s="88"/>
      <c r="X163" s="88">
        <v>9.0</v>
      </c>
      <c r="Y163" s="88">
        <v>1.0</v>
      </c>
      <c r="Z163" s="88"/>
      <c r="AA163" s="88"/>
      <c r="AB163" s="88">
        <v>1360.0</v>
      </c>
      <c r="AC163" s="39"/>
      <c r="AD163" s="81">
        <v>26381.0</v>
      </c>
      <c r="AE163" s="81"/>
      <c r="AF163" s="81"/>
      <c r="AG163" s="81"/>
      <c r="AH163" s="81">
        <v>1.0</v>
      </c>
      <c r="AI163" s="81">
        <v>6.0</v>
      </c>
      <c r="AJ163" s="82" t="s">
        <v>237</v>
      </c>
      <c r="AK163" s="81"/>
      <c r="AL163" s="81">
        <v>839.0</v>
      </c>
      <c r="AM163" s="44">
        <f t="array" ref="AM163">AVERAGE(K163/20)/86400</f>
        <v>0.01526736111</v>
      </c>
    </row>
    <row r="164" ht="17.25" customHeight="1">
      <c r="A164" s="83">
        <v>44710.91573180692</v>
      </c>
      <c r="B164" s="84">
        <v>0.02912037037037037</v>
      </c>
      <c r="C164" s="85">
        <v>0.0014699074074074074</v>
      </c>
      <c r="D164" s="84">
        <v>0.003726851851851852</v>
      </c>
      <c r="E164" s="84">
        <v>0.004212962962962963</v>
      </c>
      <c r="F164" s="84">
        <v>0.007141203703703703</v>
      </c>
      <c r="G164" s="84">
        <v>0.004363425925925926</v>
      </c>
      <c r="H164" s="84">
        <v>0.010578703703703703</v>
      </c>
      <c r="I164" s="85">
        <v>0.02497685185185185</v>
      </c>
      <c r="J164" s="86">
        <v>0.02582175925925926</v>
      </c>
      <c r="K164" s="87">
        <v>50334.0</v>
      </c>
      <c r="L164" s="87">
        <v>176.0</v>
      </c>
      <c r="M164" s="87">
        <v>15.0</v>
      </c>
      <c r="N164" s="87">
        <v>27.0</v>
      </c>
      <c r="O164" s="87">
        <v>3284.0</v>
      </c>
      <c r="P164" s="87">
        <v>232353.0</v>
      </c>
      <c r="Q164" s="87">
        <v>29726.0</v>
      </c>
      <c r="R164" s="88">
        <v>4.0</v>
      </c>
      <c r="S164" s="88">
        <v>16.0</v>
      </c>
      <c r="T164" s="88"/>
      <c r="U164" s="88">
        <v>1.0</v>
      </c>
      <c r="V164" s="88">
        <v>5.0</v>
      </c>
      <c r="W164" s="88">
        <v>4.0</v>
      </c>
      <c r="X164" s="88">
        <v>8.0</v>
      </c>
      <c r="Y164" s="88">
        <v>1.0</v>
      </c>
      <c r="Z164" s="88"/>
      <c r="AA164" s="88"/>
      <c r="AB164" s="88">
        <v>19519.0</v>
      </c>
      <c r="AC164" s="39">
        <v>5.0</v>
      </c>
      <c r="AD164" s="81">
        <v>2938.0</v>
      </c>
      <c r="AE164" s="81"/>
      <c r="AF164" s="81"/>
      <c r="AG164" s="81"/>
      <c r="AH164" s="81">
        <v>1.0</v>
      </c>
      <c r="AI164" s="81">
        <v>2.0</v>
      </c>
      <c r="AJ164" s="82" t="s">
        <v>238</v>
      </c>
      <c r="AK164" s="81" t="s">
        <v>78</v>
      </c>
      <c r="AL164" s="81">
        <v>838.0</v>
      </c>
      <c r="AM164" s="44">
        <f t="array" ref="AM164">AVERAGE(K164/20)/86400</f>
        <v>0.02912847222</v>
      </c>
    </row>
    <row r="165" ht="17.25" customHeight="1">
      <c r="A165" s="83">
        <v>44710.88448465625</v>
      </c>
      <c r="B165" s="84">
        <v>0.021388888888888888</v>
      </c>
      <c r="C165" s="85">
        <v>2.662037037037037E-4</v>
      </c>
      <c r="D165" s="84">
        <v>0.002905092592592593</v>
      </c>
      <c r="E165" s="84">
        <v>0.00587962962962963</v>
      </c>
      <c r="F165" s="84">
        <v>0.012685185185185185</v>
      </c>
      <c r="G165" s="84">
        <v>0.0062037037037037035</v>
      </c>
      <c r="H165" s="84">
        <v>0.015335648148148149</v>
      </c>
      <c r="I165" s="85">
        <v>0.018206018518518517</v>
      </c>
      <c r="J165" s="86">
        <v>0.019444444444444445</v>
      </c>
      <c r="K165" s="87">
        <v>36974.0</v>
      </c>
      <c r="L165" s="87">
        <v>202.0</v>
      </c>
      <c r="M165" s="87">
        <v>9.0</v>
      </c>
      <c r="N165" s="87">
        <v>15.0</v>
      </c>
      <c r="O165" s="87">
        <v>3423.0</v>
      </c>
      <c r="P165" s="87">
        <v>146167.0</v>
      </c>
      <c r="Q165" s="87">
        <v>4074.0</v>
      </c>
      <c r="R165" s="88">
        <v>1.0</v>
      </c>
      <c r="S165" s="88">
        <v>7.0</v>
      </c>
      <c r="T165" s="88"/>
      <c r="U165" s="88">
        <v>1.0</v>
      </c>
      <c r="V165" s="88">
        <v>8.0</v>
      </c>
      <c r="W165" s="88">
        <v>10.0</v>
      </c>
      <c r="X165" s="88"/>
      <c r="Y165" s="88"/>
      <c r="Z165" s="88"/>
      <c r="AA165" s="88"/>
      <c r="AB165" s="88">
        <v>1757.0</v>
      </c>
      <c r="AC165" s="39">
        <v>2.0</v>
      </c>
      <c r="AD165" s="81">
        <v>35044.0</v>
      </c>
      <c r="AE165" s="81"/>
      <c r="AF165" s="81">
        <v>1.0</v>
      </c>
      <c r="AG165" s="81">
        <v>1.0</v>
      </c>
      <c r="AH165" s="81">
        <v>1.0</v>
      </c>
      <c r="AI165" s="81">
        <v>5.0</v>
      </c>
      <c r="AJ165" s="82" t="s">
        <v>239</v>
      </c>
      <c r="AK165" s="81" t="s">
        <v>78</v>
      </c>
      <c r="AL165" s="81">
        <v>837.0</v>
      </c>
      <c r="AM165" s="44">
        <f t="array" ref="AM165">AVERAGE(K165/20)/86400</f>
        <v>0.02139699074</v>
      </c>
    </row>
    <row r="166" ht="17.25" customHeight="1">
      <c r="A166" s="83">
        <v>44710.8612411117</v>
      </c>
      <c r="B166" s="84">
        <v>0.019224537037037037</v>
      </c>
      <c r="C166" s="85">
        <v>1.7361111111111112E-4</v>
      </c>
      <c r="D166" s="84">
        <v>0.0035069444444444445</v>
      </c>
      <c r="E166" s="84">
        <v>0.004375</v>
      </c>
      <c r="F166" s="84">
        <v>0.005405092592592592</v>
      </c>
      <c r="G166" s="84">
        <v>0.0109375</v>
      </c>
      <c r="H166" s="84">
        <v>0.013090277777777777</v>
      </c>
      <c r="I166" s="85">
        <v>0.016307870370370372</v>
      </c>
      <c r="J166" s="86">
        <v>0.017083333333333332</v>
      </c>
      <c r="K166" s="87">
        <v>33231.0</v>
      </c>
      <c r="L166" s="87">
        <v>150.0</v>
      </c>
      <c r="M166" s="87">
        <v>8.0</v>
      </c>
      <c r="N166" s="87">
        <v>17.0</v>
      </c>
      <c r="O166" s="87">
        <v>1571.0</v>
      </c>
      <c r="P166" s="87">
        <v>142166.0</v>
      </c>
      <c r="Q166" s="87">
        <v>6622.0</v>
      </c>
      <c r="R166" s="88">
        <v>1.0</v>
      </c>
      <c r="S166" s="88">
        <v>17.0</v>
      </c>
      <c r="T166" s="88"/>
      <c r="U166" s="88">
        <v>1.0</v>
      </c>
      <c r="V166" s="88">
        <v>10.0</v>
      </c>
      <c r="W166" s="88">
        <v>8.0</v>
      </c>
      <c r="X166" s="88"/>
      <c r="Y166" s="88"/>
      <c r="Z166" s="88"/>
      <c r="AA166" s="88"/>
      <c r="AB166" s="88"/>
      <c r="AC166" s="39"/>
      <c r="AD166" s="81">
        <v>33230.0</v>
      </c>
      <c r="AE166" s="81"/>
      <c r="AF166" s="81"/>
      <c r="AG166" s="81"/>
      <c r="AH166" s="81">
        <v>1.0</v>
      </c>
      <c r="AI166" s="81">
        <v>2.0</v>
      </c>
      <c r="AJ166" s="82" t="s">
        <v>240</v>
      </c>
      <c r="AK166" s="81" t="s">
        <v>78</v>
      </c>
      <c r="AL166" s="81">
        <v>836.0</v>
      </c>
      <c r="AM166" s="44">
        <f t="array" ref="AM166">AVERAGE(K166/20)/86400</f>
        <v>0.01923090278</v>
      </c>
    </row>
    <row r="167" ht="17.25" customHeight="1">
      <c r="A167" s="83">
        <v>44710.83830572503</v>
      </c>
      <c r="B167" s="84">
        <v>0.017199074074074075</v>
      </c>
      <c r="C167" s="85">
        <v>2.4305555555555555E-4</v>
      </c>
      <c r="D167" s="84">
        <v>0.0024189814814814816</v>
      </c>
      <c r="E167" s="84">
        <v>0.0035416666666666665</v>
      </c>
      <c r="F167" s="84">
        <v>0.0045138888888888885</v>
      </c>
      <c r="G167" s="84">
        <v>0.0096875</v>
      </c>
      <c r="H167" s="84">
        <v>0.012407407407407407</v>
      </c>
      <c r="I167" s="85">
        <v>0.015474537037037037</v>
      </c>
      <c r="J167" s="86">
        <v>0.01601851851851852</v>
      </c>
      <c r="K167" s="87">
        <v>28734.0</v>
      </c>
      <c r="L167" s="87">
        <v>131.0</v>
      </c>
      <c r="M167" s="87">
        <v>8.0</v>
      </c>
      <c r="N167" s="87">
        <v>13.0</v>
      </c>
      <c r="O167" s="87">
        <v>1348.0</v>
      </c>
      <c r="P167" s="87">
        <v>111095.0</v>
      </c>
      <c r="Q167" s="87">
        <v>42596.0</v>
      </c>
      <c r="R167" s="88">
        <v>1.0</v>
      </c>
      <c r="S167" s="88">
        <v>19.0</v>
      </c>
      <c r="T167" s="88"/>
      <c r="U167" s="88">
        <v>1.0</v>
      </c>
      <c r="V167" s="88">
        <v>15.0</v>
      </c>
      <c r="W167" s="88">
        <v>8.0</v>
      </c>
      <c r="X167" s="88"/>
      <c r="Y167" s="88"/>
      <c r="Z167" s="88"/>
      <c r="AA167" s="88"/>
      <c r="AB167" s="88">
        <v>29219.0</v>
      </c>
      <c r="AC167" s="39"/>
      <c r="AD167" s="81">
        <v>28733.0</v>
      </c>
      <c r="AE167" s="81"/>
      <c r="AF167" s="81"/>
      <c r="AG167" s="81"/>
      <c r="AH167" s="81">
        <v>1.0</v>
      </c>
      <c r="AI167" s="81">
        <v>6.0</v>
      </c>
      <c r="AJ167" s="82" t="s">
        <v>241</v>
      </c>
      <c r="AK167" s="81"/>
      <c r="AL167" s="81">
        <v>835.0</v>
      </c>
      <c r="AM167" s="44">
        <f t="array" ref="AM167">AVERAGE(K167/20)/86400</f>
        <v>0.01662847222</v>
      </c>
    </row>
    <row r="168" ht="17.25" customHeight="1">
      <c r="A168" s="83">
        <v>44710.81973022533</v>
      </c>
      <c r="B168" s="84">
        <v>0.01892361111111111</v>
      </c>
      <c r="C168" s="85">
        <v>5.787037037037037E-5</v>
      </c>
      <c r="D168" s="84">
        <v>0.002916666666666667</v>
      </c>
      <c r="E168" s="84">
        <v>0.0037962962962962963</v>
      </c>
      <c r="F168" s="84">
        <v>0.0059953703703703705</v>
      </c>
      <c r="G168" s="84">
        <v>0.0037962962962962963</v>
      </c>
      <c r="H168" s="84">
        <v>0.014976851851851852</v>
      </c>
      <c r="I168" s="85">
        <v>0.017395833333333333</v>
      </c>
      <c r="J168" s="86">
        <v>0.01804398148148148</v>
      </c>
      <c r="K168" s="87">
        <v>32706.0</v>
      </c>
      <c r="L168" s="87">
        <v>68.0</v>
      </c>
      <c r="M168" s="87">
        <v>8.0</v>
      </c>
      <c r="N168" s="87">
        <v>9.0</v>
      </c>
      <c r="O168" s="87">
        <v>1457.0</v>
      </c>
      <c r="P168" s="87">
        <v>97975.0</v>
      </c>
      <c r="Q168" s="87">
        <v>242887.0</v>
      </c>
      <c r="R168" s="88"/>
      <c r="S168" s="88"/>
      <c r="T168" s="88"/>
      <c r="U168" s="88">
        <v>1.0</v>
      </c>
      <c r="V168" s="88">
        <v>3.0</v>
      </c>
      <c r="W168" s="88">
        <v>2.0</v>
      </c>
      <c r="X168" s="88"/>
      <c r="Y168" s="88"/>
      <c r="Z168" s="88"/>
      <c r="AA168" s="88">
        <v>2.0</v>
      </c>
      <c r="AB168" s="88">
        <v>106183.0</v>
      </c>
      <c r="AC168" s="39">
        <v>2.0</v>
      </c>
      <c r="AD168" s="81">
        <v>12174.0</v>
      </c>
      <c r="AE168" s="81"/>
      <c r="AF168" s="81">
        <v>5.0</v>
      </c>
      <c r="AG168" s="81">
        <v>1.0</v>
      </c>
      <c r="AH168" s="81">
        <v>1.0</v>
      </c>
      <c r="AI168" s="81">
        <v>4.0</v>
      </c>
      <c r="AJ168" s="82" t="s">
        <v>242</v>
      </c>
      <c r="AK168" s="81" t="s">
        <v>78</v>
      </c>
      <c r="AL168" s="81">
        <v>834.0</v>
      </c>
      <c r="AM168" s="44">
        <f t="array" ref="AM168">AVERAGE(K168/20)/86400</f>
        <v>0.01892708333</v>
      </c>
    </row>
    <row r="169" ht="17.25" customHeight="1">
      <c r="A169" s="83">
        <v>44710.79034747212</v>
      </c>
      <c r="B169" s="84">
        <v>0.015011574074074075</v>
      </c>
      <c r="C169" s="85">
        <v>5.787037037037037E-5</v>
      </c>
      <c r="D169" s="84">
        <v>0.0015277777777777779</v>
      </c>
      <c r="E169" s="84">
        <v>0.0030439814814814813</v>
      </c>
      <c r="F169" s="84">
        <v>0.00375</v>
      </c>
      <c r="G169" s="84">
        <v>0.00619212962962963</v>
      </c>
      <c r="H169" s="84">
        <v>0.008148148148148147</v>
      </c>
      <c r="I169" s="85">
        <v>0.011724537037037037</v>
      </c>
      <c r="J169" s="86">
        <v>0.011956018518518519</v>
      </c>
      <c r="K169" s="87">
        <v>24516.0</v>
      </c>
      <c r="L169" s="87">
        <v>154.0</v>
      </c>
      <c r="M169" s="87">
        <v>7.0</v>
      </c>
      <c r="N169" s="87">
        <v>17.0</v>
      </c>
      <c r="O169" s="87">
        <v>1255.0</v>
      </c>
      <c r="P169" s="87">
        <v>79258.0</v>
      </c>
      <c r="Q169" s="87">
        <v>46353.0</v>
      </c>
      <c r="R169" s="88">
        <v>1.0</v>
      </c>
      <c r="S169" s="88">
        <v>22.0</v>
      </c>
      <c r="T169" s="88"/>
      <c r="U169" s="88"/>
      <c r="V169" s="88"/>
      <c r="W169" s="88"/>
      <c r="X169" s="88"/>
      <c r="Y169" s="88"/>
      <c r="Z169" s="88"/>
      <c r="AA169" s="88">
        <v>1.0</v>
      </c>
      <c r="AB169" s="88">
        <v>18433.0</v>
      </c>
      <c r="AC169" s="39">
        <v>1.0</v>
      </c>
      <c r="AD169" s="81">
        <v>5048.0</v>
      </c>
      <c r="AE169" s="81"/>
      <c r="AF169" s="81"/>
      <c r="AG169" s="81"/>
      <c r="AH169" s="81">
        <v>1.0</v>
      </c>
      <c r="AI169" s="81">
        <v>17.0</v>
      </c>
      <c r="AJ169" s="82" t="s">
        <v>243</v>
      </c>
      <c r="AK169" s="81"/>
      <c r="AL169" s="81">
        <v>833.0</v>
      </c>
      <c r="AM169" s="44">
        <f t="array" ref="AM169">AVERAGE(K169/20)/86400</f>
        <v>0.0141875</v>
      </c>
    </row>
    <row r="170" ht="17.25" customHeight="1">
      <c r="A170" s="83">
        <v>44710.77485712743</v>
      </c>
      <c r="B170" s="84">
        <v>0.01363425925925926</v>
      </c>
      <c r="C170" s="85">
        <v>7.523148148148148E-4</v>
      </c>
      <c r="D170" s="84">
        <v>8.564814814814815E-4</v>
      </c>
      <c r="E170" s="84">
        <v>0.005104166666666667</v>
      </c>
      <c r="F170" s="84">
        <v>0.006342592592592592</v>
      </c>
      <c r="G170" s="84">
        <v>0.00917824074074074</v>
      </c>
      <c r="H170" s="84">
        <v>0.010613425925925925</v>
      </c>
      <c r="I170" s="85">
        <v>0.011956018518518519</v>
      </c>
      <c r="J170" s="86">
        <v>0.012291666666666666</v>
      </c>
      <c r="K170" s="87">
        <v>23180.0</v>
      </c>
      <c r="L170" s="87">
        <v>81.0</v>
      </c>
      <c r="M170" s="87">
        <v>7.0</v>
      </c>
      <c r="N170" s="87">
        <v>11.0</v>
      </c>
      <c r="O170" s="87">
        <v>1572.0</v>
      </c>
      <c r="P170" s="87">
        <v>60016.0</v>
      </c>
      <c r="Q170" s="87">
        <v>62529.0</v>
      </c>
      <c r="R170" s="88">
        <v>1.0</v>
      </c>
      <c r="S170" s="88">
        <v>11.0</v>
      </c>
      <c r="T170" s="88"/>
      <c r="U170" s="88"/>
      <c r="V170" s="88">
        <v>13.0</v>
      </c>
      <c r="W170" s="88">
        <v>1.0</v>
      </c>
      <c r="X170" s="88">
        <v>6.0</v>
      </c>
      <c r="Y170" s="88"/>
      <c r="Z170" s="88"/>
      <c r="AA170" s="88"/>
      <c r="AB170" s="88">
        <v>51415.0</v>
      </c>
      <c r="AC170" s="39"/>
      <c r="AD170" s="81">
        <v>23179.0</v>
      </c>
      <c r="AE170" s="81"/>
      <c r="AF170" s="81"/>
      <c r="AG170" s="81"/>
      <c r="AH170" s="81">
        <v>1.0</v>
      </c>
      <c r="AI170" s="81">
        <v>3.0</v>
      </c>
      <c r="AJ170" s="82" t="s">
        <v>244</v>
      </c>
      <c r="AK170" s="81"/>
      <c r="AL170" s="81">
        <v>832.0</v>
      </c>
      <c r="AM170" s="44">
        <f t="array" ref="AM170">AVERAGE(K170/20)/86400</f>
        <v>0.01341435185</v>
      </c>
    </row>
    <row r="171" ht="17.25" customHeight="1">
      <c r="A171" s="83">
        <v>44710.76076561469</v>
      </c>
      <c r="B171" s="84">
        <v>0.01173611111111111</v>
      </c>
      <c r="C171" s="85">
        <v>1.5046296296296297E-4</v>
      </c>
      <c r="D171" s="84">
        <v>0.0030555555555555557</v>
      </c>
      <c r="E171" s="84">
        <v>0.0038425925925925928</v>
      </c>
      <c r="F171" s="84">
        <v>0.004178240740740741</v>
      </c>
      <c r="G171" s="84">
        <v>0.00662037037037037</v>
      </c>
      <c r="H171" s="84">
        <v>0.008530092592592593</v>
      </c>
      <c r="I171" s="85">
        <v>0.00986111111111111</v>
      </c>
      <c r="J171" s="86">
        <v>0.010347222222222223</v>
      </c>
      <c r="K171" s="87">
        <v>20063.0</v>
      </c>
      <c r="L171" s="87">
        <v>135.0</v>
      </c>
      <c r="M171" s="87">
        <v>7.0</v>
      </c>
      <c r="N171" s="87">
        <v>22.0</v>
      </c>
      <c r="O171" s="87">
        <v>1228.0</v>
      </c>
      <c r="P171" s="87">
        <v>49014.0</v>
      </c>
      <c r="Q171" s="87">
        <v>61451.0</v>
      </c>
      <c r="R171" s="88">
        <v>1.0</v>
      </c>
      <c r="S171" s="88">
        <v>12.0</v>
      </c>
      <c r="T171" s="88"/>
      <c r="U171" s="88"/>
      <c r="V171" s="88">
        <v>3.0</v>
      </c>
      <c r="W171" s="88"/>
      <c r="X171" s="88"/>
      <c r="Y171" s="88"/>
      <c r="Z171" s="88">
        <v>5.0</v>
      </c>
      <c r="AA171" s="88">
        <v>1.0</v>
      </c>
      <c r="AB171" s="88">
        <v>30064.0</v>
      </c>
      <c r="AC171" s="39"/>
      <c r="AD171" s="81">
        <v>20062.0</v>
      </c>
      <c r="AE171" s="81"/>
      <c r="AF171" s="81"/>
      <c r="AG171" s="81"/>
      <c r="AH171" s="81">
        <v>1.0</v>
      </c>
      <c r="AI171" s="81">
        <v>3.0</v>
      </c>
      <c r="AJ171" s="82" t="s">
        <v>245</v>
      </c>
      <c r="AK171" s="81"/>
      <c r="AL171" s="39">
        <v>831.0</v>
      </c>
      <c r="AM171" s="44">
        <f t="array" ref="AM171">AVERAGE(K171/20)/86400</f>
        <v>0.01161053241</v>
      </c>
    </row>
    <row r="172" ht="17.25" customHeight="1">
      <c r="A172" s="83">
        <v>44710.74872685107</v>
      </c>
      <c r="B172" s="84">
        <v>0.014108796296296296</v>
      </c>
      <c r="C172" s="85">
        <v>8.217592592592593E-4</v>
      </c>
      <c r="D172" s="84">
        <v>9.606481481481482E-4</v>
      </c>
      <c r="E172" s="84">
        <v>0.002013888888888889</v>
      </c>
      <c r="F172" s="84">
        <v>0.0043055555555555555</v>
      </c>
      <c r="G172" s="84">
        <v>0.007638888888888889</v>
      </c>
      <c r="H172" s="84">
        <v>0.010162037037037037</v>
      </c>
      <c r="I172" s="85">
        <v>0.01273148148148148</v>
      </c>
      <c r="J172" s="86">
        <v>0.013136574074074075</v>
      </c>
      <c r="K172" s="87">
        <v>24392.0</v>
      </c>
      <c r="L172" s="87">
        <v>116.0</v>
      </c>
      <c r="M172" s="87">
        <v>6.0</v>
      </c>
      <c r="N172" s="87">
        <v>17.0</v>
      </c>
      <c r="O172" s="87">
        <v>1294.0</v>
      </c>
      <c r="P172" s="87">
        <v>74076.0</v>
      </c>
      <c r="Q172" s="87">
        <v>32954.0</v>
      </c>
      <c r="R172" s="88">
        <v>5.0</v>
      </c>
      <c r="S172" s="88">
        <v>30.0</v>
      </c>
      <c r="T172" s="88"/>
      <c r="U172" s="88"/>
      <c r="V172" s="88">
        <v>1.0</v>
      </c>
      <c r="W172" s="88"/>
      <c r="X172" s="88"/>
      <c r="Y172" s="88"/>
      <c r="Z172" s="88">
        <v>6.0</v>
      </c>
      <c r="AA172" s="88"/>
      <c r="AB172" s="88">
        <v>74849.0</v>
      </c>
      <c r="AC172" s="39"/>
      <c r="AD172" s="81">
        <v>24391.0</v>
      </c>
      <c r="AE172" s="81"/>
      <c r="AF172" s="81"/>
      <c r="AG172" s="81"/>
      <c r="AH172" s="81">
        <v>1.0</v>
      </c>
      <c r="AI172" s="81">
        <v>4.0</v>
      </c>
      <c r="AJ172" s="82" t="s">
        <v>246</v>
      </c>
      <c r="AK172" s="81" t="s">
        <v>78</v>
      </c>
      <c r="AL172" s="81">
        <v>830.0</v>
      </c>
      <c r="AM172" s="44">
        <f t="array" ref="AM172">AVERAGE(K172/20)/86400</f>
        <v>0.01411574074</v>
      </c>
    </row>
    <row r="173" ht="17.25" customHeight="1">
      <c r="A173" s="83">
        <v>44710.732407285825</v>
      </c>
      <c r="B173" s="84">
        <v>0.016273148148148148</v>
      </c>
      <c r="C173" s="85">
        <v>2.4305555555555555E-4</v>
      </c>
      <c r="D173" s="84">
        <v>0.0028356481481481483</v>
      </c>
      <c r="E173" s="84">
        <v>0.004050925925925926</v>
      </c>
      <c r="F173" s="84">
        <v>0.005821759259259259</v>
      </c>
      <c r="G173" s="84">
        <v>0.008761574074074074</v>
      </c>
      <c r="H173" s="84">
        <v>0.010277777777777778</v>
      </c>
      <c r="I173" s="85">
        <v>0.0140625</v>
      </c>
      <c r="J173" s="86">
        <v>0.015081018518518518</v>
      </c>
      <c r="K173" s="87">
        <v>27229.0</v>
      </c>
      <c r="L173" s="87">
        <v>187.0</v>
      </c>
      <c r="M173" s="87">
        <v>8.0</v>
      </c>
      <c r="N173" s="87">
        <v>17.0</v>
      </c>
      <c r="O173" s="87">
        <v>1446.0</v>
      </c>
      <c r="P173" s="87">
        <v>111608.0</v>
      </c>
      <c r="Q173" s="87">
        <v>5292.0</v>
      </c>
      <c r="R173" s="88">
        <v>1.0</v>
      </c>
      <c r="S173" s="88">
        <v>20.0</v>
      </c>
      <c r="T173" s="88"/>
      <c r="U173" s="88">
        <v>1.0</v>
      </c>
      <c r="V173" s="88">
        <v>14.0</v>
      </c>
      <c r="W173" s="88">
        <v>7.0</v>
      </c>
      <c r="X173" s="88"/>
      <c r="Y173" s="88"/>
      <c r="Z173" s="88"/>
      <c r="AA173" s="88"/>
      <c r="AB173" s="88">
        <v>44637.0</v>
      </c>
      <c r="AC173" s="39">
        <v>1.0</v>
      </c>
      <c r="AD173" s="81">
        <v>22480.0</v>
      </c>
      <c r="AE173" s="81"/>
      <c r="AF173" s="81"/>
      <c r="AG173" s="81"/>
      <c r="AH173" s="81">
        <v>1.0</v>
      </c>
      <c r="AI173" s="81">
        <v>6.0</v>
      </c>
      <c r="AJ173" s="82" t="s">
        <v>247</v>
      </c>
      <c r="AK173" s="81"/>
      <c r="AL173" s="81">
        <v>829.0</v>
      </c>
      <c r="AM173" s="44">
        <f t="array" ref="AM173">AVERAGE(K173/20)/86400</f>
        <v>0.01575752315</v>
      </c>
    </row>
    <row r="174" ht="17.25" customHeight="1">
      <c r="A174" s="83">
        <v>44710.715274067996</v>
      </c>
      <c r="B174" s="84">
        <v>0.014837962962962963</v>
      </c>
      <c r="C174" s="85">
        <v>3.2407407407407406E-4</v>
      </c>
      <c r="D174" s="84">
        <v>0.0017592592592592592</v>
      </c>
      <c r="E174" s="84">
        <v>0.0036458333333333334</v>
      </c>
      <c r="F174" s="84">
        <v>0.004409722222222222</v>
      </c>
      <c r="G174" s="84">
        <v>0.007476851851851852</v>
      </c>
      <c r="H174" s="84">
        <v>0.009328703703703704</v>
      </c>
      <c r="I174" s="85">
        <v>0.010462962962962962</v>
      </c>
      <c r="J174" s="86">
        <v>0.01363425925925926</v>
      </c>
      <c r="K174" s="87">
        <v>25645.0</v>
      </c>
      <c r="L174" s="87">
        <v>171.0</v>
      </c>
      <c r="M174" s="87">
        <v>8.0</v>
      </c>
      <c r="N174" s="87">
        <v>16.0</v>
      </c>
      <c r="O174" s="87">
        <v>1256.0</v>
      </c>
      <c r="P174" s="87">
        <v>124311.0</v>
      </c>
      <c r="Q174" s="87">
        <v>9868.0</v>
      </c>
      <c r="R174" s="88">
        <v>2.0</v>
      </c>
      <c r="S174" s="88">
        <v>2.0</v>
      </c>
      <c r="T174" s="88"/>
      <c r="U174" s="88">
        <v>1.0</v>
      </c>
      <c r="V174" s="88">
        <v>14.0</v>
      </c>
      <c r="W174" s="88">
        <v>8.0</v>
      </c>
      <c r="X174" s="88"/>
      <c r="Y174" s="88"/>
      <c r="Z174" s="88"/>
      <c r="AA174" s="88"/>
      <c r="AB174" s="88">
        <v>1301.0</v>
      </c>
      <c r="AC174" s="39"/>
      <c r="AD174" s="81">
        <v>25644.0</v>
      </c>
      <c r="AE174" s="81"/>
      <c r="AF174" s="81"/>
      <c r="AG174" s="81"/>
      <c r="AH174" s="81">
        <v>1.0</v>
      </c>
      <c r="AI174" s="81">
        <v>2.0</v>
      </c>
      <c r="AJ174" s="82" t="s">
        <v>248</v>
      </c>
      <c r="AK174" s="81" t="s">
        <v>78</v>
      </c>
      <c r="AL174" s="39">
        <v>828.0</v>
      </c>
      <c r="AM174" s="44">
        <f t="array" ref="AM174">AVERAGE(K174/20)/86400</f>
        <v>0.01484085648</v>
      </c>
    </row>
    <row r="175" ht="17.25" customHeight="1">
      <c r="A175" s="83">
        <v>44710.69820448634</v>
      </c>
      <c r="B175" s="84">
        <v>0.02045138888888889</v>
      </c>
      <c r="C175" s="85">
        <v>5.092592592592592E-4</v>
      </c>
      <c r="D175" s="84">
        <v>0.0017013888888888888</v>
      </c>
      <c r="E175" s="84">
        <v>0.0046875</v>
      </c>
      <c r="F175" s="84">
        <v>0.005648148148148148</v>
      </c>
      <c r="G175" s="84">
        <v>0.011516203703703704</v>
      </c>
      <c r="H175" s="84">
        <v>0.012627314814814815</v>
      </c>
      <c r="I175" s="85">
        <v>0.014722222222222222</v>
      </c>
      <c r="J175" s="86">
        <v>0.014976851851851852</v>
      </c>
      <c r="K175" s="87">
        <v>34166.0</v>
      </c>
      <c r="L175" s="87">
        <v>90.0</v>
      </c>
      <c r="M175" s="87">
        <v>8.0</v>
      </c>
      <c r="N175" s="87">
        <v>17.0</v>
      </c>
      <c r="O175" s="87">
        <v>2293.0</v>
      </c>
      <c r="P175" s="87">
        <v>97425.0</v>
      </c>
      <c r="Q175" s="87">
        <v>9065.0</v>
      </c>
      <c r="R175" s="88">
        <v>1.0</v>
      </c>
      <c r="S175" s="88">
        <v>18.0</v>
      </c>
      <c r="T175" s="88"/>
      <c r="U175" s="88">
        <v>1.0</v>
      </c>
      <c r="V175" s="88">
        <v>8.0</v>
      </c>
      <c r="W175" s="88">
        <v>8.0</v>
      </c>
      <c r="X175" s="88"/>
      <c r="Y175" s="88"/>
      <c r="Z175" s="88">
        <v>3.0</v>
      </c>
      <c r="AA175" s="88"/>
      <c r="AB175" s="88">
        <v>43597.0</v>
      </c>
      <c r="AC175" s="39">
        <v>4.0</v>
      </c>
      <c r="AD175" s="81">
        <v>4018.0</v>
      </c>
      <c r="AE175" s="81"/>
      <c r="AF175" s="81"/>
      <c r="AG175" s="81"/>
      <c r="AH175" s="81">
        <v>1.0</v>
      </c>
      <c r="AI175" s="81">
        <v>1.0</v>
      </c>
      <c r="AJ175" s="82" t="s">
        <v>249</v>
      </c>
      <c r="AK175" s="81"/>
      <c r="AL175" s="81">
        <v>827.0</v>
      </c>
      <c r="AM175" s="44">
        <f t="array" ref="AM175">AVERAGE(K175/20)/86400</f>
        <v>0.01977199074</v>
      </c>
    </row>
    <row r="176" ht="17.25" customHeight="1">
      <c r="A176" s="83">
        <v>44710.677470057606</v>
      </c>
      <c r="B176" s="84">
        <v>0.024733796296296295</v>
      </c>
      <c r="C176" s="85">
        <v>4.62962962962963E-4</v>
      </c>
      <c r="D176" s="84">
        <v>0.003993055555555555</v>
      </c>
      <c r="E176" s="84">
        <v>0.0059953703703703705</v>
      </c>
      <c r="F176" s="84">
        <v>0.006469907407407408</v>
      </c>
      <c r="G176" s="84">
        <v>0.009583333333333333</v>
      </c>
      <c r="H176" s="84">
        <v>0.010578703703703703</v>
      </c>
      <c r="I176" s="85">
        <v>0.020196759259259258</v>
      </c>
      <c r="J176" s="86">
        <v>0.02096064814814815</v>
      </c>
      <c r="K176" s="87">
        <v>42548.0</v>
      </c>
      <c r="L176" s="87">
        <v>182.0</v>
      </c>
      <c r="M176" s="87">
        <v>11.0</v>
      </c>
      <c r="N176" s="87">
        <v>24.0</v>
      </c>
      <c r="O176" s="87">
        <v>3017.0</v>
      </c>
      <c r="P176" s="87">
        <v>128384.0</v>
      </c>
      <c r="Q176" s="87">
        <v>157156.0</v>
      </c>
      <c r="R176" s="88"/>
      <c r="S176" s="88">
        <v>1.0</v>
      </c>
      <c r="T176" s="88"/>
      <c r="U176" s="88"/>
      <c r="V176" s="88"/>
      <c r="W176" s="88"/>
      <c r="X176" s="88"/>
      <c r="Y176" s="88"/>
      <c r="Z176" s="88"/>
      <c r="AA176" s="88">
        <v>1.0</v>
      </c>
      <c r="AB176" s="88">
        <v>149804.0</v>
      </c>
      <c r="AC176" s="39">
        <v>3.0</v>
      </c>
      <c r="AD176" s="81">
        <v>4842.0</v>
      </c>
      <c r="AE176" s="81"/>
      <c r="AF176" s="81"/>
      <c r="AG176" s="81"/>
      <c r="AH176" s="81">
        <v>1.0</v>
      </c>
      <c r="AI176" s="81">
        <v>24.0</v>
      </c>
      <c r="AJ176" s="82" t="s">
        <v>250</v>
      </c>
      <c r="AK176" s="81"/>
      <c r="AL176" s="81">
        <v>826.0</v>
      </c>
      <c r="AM176" s="44">
        <f t="array" ref="AM176">AVERAGE(K176/20)/86400</f>
        <v>0.02462268519</v>
      </c>
    </row>
    <row r="177" ht="17.25" customHeight="1">
      <c r="A177" s="83">
        <v>44710.65210281823</v>
      </c>
      <c r="B177" s="84">
        <v>0.019328703703703702</v>
      </c>
      <c r="C177" s="85">
        <v>3.4722222222222224E-4</v>
      </c>
      <c r="D177" s="84">
        <v>0.001863425925925926</v>
      </c>
      <c r="E177" s="84">
        <v>0.0038657407407407408</v>
      </c>
      <c r="F177" s="84">
        <v>0.005127314814814815</v>
      </c>
      <c r="G177" s="84">
        <v>0.013391203703703704</v>
      </c>
      <c r="H177" s="84">
        <v>0.01431712962962963</v>
      </c>
      <c r="I177" s="85">
        <v>0.017511574074074075</v>
      </c>
      <c r="J177" s="86">
        <v>0.018055555555555554</v>
      </c>
      <c r="K177" s="87">
        <v>33414.0</v>
      </c>
      <c r="L177" s="87">
        <v>92.0</v>
      </c>
      <c r="M177" s="87">
        <v>10.0</v>
      </c>
      <c r="N177" s="87">
        <v>8.0</v>
      </c>
      <c r="O177" s="87">
        <v>1564.0</v>
      </c>
      <c r="P177" s="87">
        <v>102761.0</v>
      </c>
      <c r="Q177" s="87">
        <v>43117.0</v>
      </c>
      <c r="R177" s="88">
        <v>1.0</v>
      </c>
      <c r="S177" s="88">
        <v>11.0</v>
      </c>
      <c r="T177" s="88"/>
      <c r="U177" s="88"/>
      <c r="V177" s="88">
        <v>10.0</v>
      </c>
      <c r="W177" s="88"/>
      <c r="X177" s="88"/>
      <c r="Y177" s="88"/>
      <c r="Z177" s="88"/>
      <c r="AA177" s="88"/>
      <c r="AB177" s="88">
        <v>36829.0</v>
      </c>
      <c r="AC177" s="39">
        <v>1.0</v>
      </c>
      <c r="AD177" s="81">
        <v>22815.0</v>
      </c>
      <c r="AE177" s="81"/>
      <c r="AF177" s="81"/>
      <c r="AG177" s="81"/>
      <c r="AH177" s="81">
        <v>1.0</v>
      </c>
      <c r="AI177" s="81">
        <v>3.0</v>
      </c>
      <c r="AJ177" s="82" t="s">
        <v>251</v>
      </c>
      <c r="AK177" s="81" t="s">
        <v>78</v>
      </c>
      <c r="AL177" s="39">
        <v>825.0</v>
      </c>
      <c r="AM177" s="44">
        <f t="array" ref="AM177">AVERAGE(K177/20)/86400</f>
        <v>0.01933680556</v>
      </c>
    </row>
    <row r="178" ht="17.25" customHeight="1">
      <c r="A178" s="89">
        <v>44710.0</v>
      </c>
      <c r="B178" s="90">
        <v>0.013888888888888888</v>
      </c>
      <c r="C178" s="90">
        <v>2.662037037037037E-4</v>
      </c>
      <c r="D178" s="90">
        <v>0.0016203703703703703</v>
      </c>
      <c r="E178" s="90">
        <v>0.0032060185185185186</v>
      </c>
      <c r="F178" s="90">
        <v>0.004699074074074074</v>
      </c>
      <c r="G178" s="90">
        <v>0.007719907407407407</v>
      </c>
      <c r="H178" s="90">
        <v>0.009942129629629629</v>
      </c>
      <c r="I178" s="90">
        <v>0.012627314814814815</v>
      </c>
      <c r="J178" s="91">
        <v>0.013020833333333334</v>
      </c>
      <c r="K178" s="87">
        <v>23800.0</v>
      </c>
      <c r="L178" s="87"/>
      <c r="M178" s="87"/>
      <c r="N178" s="87"/>
      <c r="O178" s="87"/>
      <c r="P178" s="87"/>
      <c r="Q178" s="87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39"/>
      <c r="AD178" s="81"/>
      <c r="AE178" s="81"/>
      <c r="AF178" s="81"/>
      <c r="AG178" s="81"/>
      <c r="AH178" s="81"/>
      <c r="AI178" s="81"/>
      <c r="AJ178" s="81"/>
      <c r="AK178" s="81"/>
      <c r="AL178" s="39">
        <v>824.0</v>
      </c>
      <c r="AM178" s="44">
        <f t="array" ref="AM178">AVERAGE(K178/20)/86400</f>
        <v>0.01377314815</v>
      </c>
    </row>
    <row r="179" ht="17.25" customHeight="1">
      <c r="A179" s="89">
        <v>44710.0</v>
      </c>
      <c r="B179" s="90">
        <v>0.13497685185185185</v>
      </c>
      <c r="C179" s="90">
        <v>1.388888888888889E-4</v>
      </c>
      <c r="D179" s="90">
        <v>0.0025694444444444445</v>
      </c>
      <c r="E179" s="90">
        <v>0.0038541666666666668</v>
      </c>
      <c r="F179" s="90">
        <v>0.008113425925925927</v>
      </c>
      <c r="G179" s="90">
        <v>0.022534722222222223</v>
      </c>
      <c r="H179" s="90">
        <v>0.02351851851851852</v>
      </c>
      <c r="I179" s="90">
        <v>0.024733796296296295</v>
      </c>
      <c r="J179" s="91">
        <v>0.026030092592592594</v>
      </c>
      <c r="K179" s="87">
        <v>47400.0</v>
      </c>
      <c r="L179" s="87"/>
      <c r="M179" s="87"/>
      <c r="N179" s="87"/>
      <c r="O179" s="87"/>
      <c r="P179" s="87"/>
      <c r="Q179" s="87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39"/>
      <c r="AD179" s="81"/>
      <c r="AE179" s="81"/>
      <c r="AF179" s="81"/>
      <c r="AG179" s="81"/>
      <c r="AH179" s="81"/>
      <c r="AI179" s="81"/>
      <c r="AJ179" s="81"/>
      <c r="AK179" s="81"/>
      <c r="AL179" s="39">
        <v>823.0</v>
      </c>
      <c r="AM179" s="44">
        <f t="array" ref="AM179">AVERAGE(K179/20)/86400</f>
        <v>0.02743055556</v>
      </c>
    </row>
    <row r="180" ht="17.25" customHeight="1">
      <c r="A180" s="89">
        <v>44710.0</v>
      </c>
      <c r="B180" s="90">
        <v>0.026111111111111113</v>
      </c>
      <c r="C180" s="90">
        <v>2.546296296296296E-4</v>
      </c>
      <c r="D180" s="90">
        <v>0.0015625</v>
      </c>
      <c r="E180" s="90">
        <v>0.003310185185185185</v>
      </c>
      <c r="F180" s="90">
        <v>0.0061342592592592594</v>
      </c>
      <c r="G180" s="90">
        <v>0.01840277777777778</v>
      </c>
      <c r="H180" s="90">
        <v>0.02042824074074074</v>
      </c>
      <c r="I180" s="90">
        <v>0.02349537037037037</v>
      </c>
      <c r="J180" s="92">
        <v>1.4284722222222221</v>
      </c>
      <c r="K180" s="87">
        <v>42760.0</v>
      </c>
      <c r="L180" s="87"/>
      <c r="M180" s="87"/>
      <c r="N180" s="87"/>
      <c r="O180" s="87"/>
      <c r="P180" s="87"/>
      <c r="Q180" s="87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39"/>
      <c r="AD180" s="81"/>
      <c r="AE180" s="81"/>
      <c r="AF180" s="81"/>
      <c r="AG180" s="81"/>
      <c r="AH180" s="81"/>
      <c r="AI180" s="81"/>
      <c r="AJ180" s="81"/>
      <c r="AK180" s="81"/>
      <c r="AL180" s="39">
        <v>822.0</v>
      </c>
      <c r="AM180" s="44">
        <f t="array" ref="AM180">AVERAGE(K180/20)/86400</f>
        <v>0.02474537037</v>
      </c>
    </row>
    <row r="181" ht="17.25" customHeight="1">
      <c r="A181" s="89">
        <v>44710.0</v>
      </c>
      <c r="B181" s="93">
        <v>0.046655092592592595</v>
      </c>
      <c r="C181" s="93">
        <v>3.356481481481481E-4</v>
      </c>
      <c r="D181" s="94">
        <v>0.0021875</v>
      </c>
      <c r="E181" s="94">
        <v>0.0029861111111111113</v>
      </c>
      <c r="F181" s="94">
        <v>0.020694444444444446</v>
      </c>
      <c r="G181" s="94">
        <v>0.0033564814814814816</v>
      </c>
      <c r="H181" s="94">
        <v>0.028622685185185185</v>
      </c>
      <c r="I181" s="94">
        <v>0.031828703703703706</v>
      </c>
      <c r="J181" s="95">
        <v>0.037766203703703705</v>
      </c>
      <c r="K181" s="87">
        <v>66700.0</v>
      </c>
      <c r="L181" s="87"/>
      <c r="M181" s="87"/>
      <c r="N181" s="87"/>
      <c r="O181" s="87"/>
      <c r="P181" s="87"/>
      <c r="Q181" s="87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39"/>
      <c r="AD181" s="81"/>
      <c r="AE181" s="81"/>
      <c r="AF181" s="81"/>
      <c r="AG181" s="81"/>
      <c r="AH181" s="81"/>
      <c r="AI181" s="81"/>
      <c r="AJ181" s="81"/>
      <c r="AK181" s="81"/>
      <c r="AL181" s="39">
        <v>821.0</v>
      </c>
      <c r="AM181" s="44">
        <f t="array" ref="AM181">AVERAGE(K181/20)/86400</f>
        <v>0.03859953704</v>
      </c>
    </row>
    <row r="182" ht="17.25" customHeight="1">
      <c r="A182" s="83">
        <v>44709.921139663056</v>
      </c>
      <c r="B182" s="84">
        <v>0.02096064814814815</v>
      </c>
      <c r="C182" s="85">
        <v>4.398148148148148E-4</v>
      </c>
      <c r="D182" s="84">
        <v>0.01204861111111111</v>
      </c>
      <c r="E182" s="84">
        <v>0.004618055555555556</v>
      </c>
      <c r="F182" s="84">
        <v>0.00681712962962963</v>
      </c>
      <c r="G182" s="84">
        <v>0.014328703703703703</v>
      </c>
      <c r="H182" s="84">
        <v>0.01607638888888889</v>
      </c>
      <c r="I182" s="85">
        <v>0.018368055555555554</v>
      </c>
      <c r="J182" s="86">
        <v>0.018935185185185187</v>
      </c>
      <c r="K182" s="87">
        <v>36221.0</v>
      </c>
      <c r="L182" s="87">
        <v>72.0</v>
      </c>
      <c r="M182" s="87">
        <v>7.0</v>
      </c>
      <c r="N182" s="87">
        <v>14.0</v>
      </c>
      <c r="O182" s="87">
        <v>1122.0</v>
      </c>
      <c r="P182" s="87">
        <v>124346.0</v>
      </c>
      <c r="Q182" s="87">
        <v>24950.0</v>
      </c>
      <c r="R182" s="88">
        <v>2.0</v>
      </c>
      <c r="S182" s="88">
        <v>32.0</v>
      </c>
      <c r="T182" s="88"/>
      <c r="U182" s="88">
        <v>1.0</v>
      </c>
      <c r="V182" s="88">
        <v>11.0</v>
      </c>
      <c r="W182" s="88">
        <v>5.0</v>
      </c>
      <c r="X182" s="88"/>
      <c r="Y182" s="88"/>
      <c r="Z182" s="88"/>
      <c r="AA182" s="88"/>
      <c r="AB182" s="88">
        <v>97288.0</v>
      </c>
      <c r="AC182" s="39">
        <v>1.0</v>
      </c>
      <c r="AD182" s="81">
        <v>24027.0</v>
      </c>
      <c r="AE182" s="81"/>
      <c r="AF182" s="81"/>
      <c r="AG182" s="81"/>
      <c r="AH182" s="81">
        <v>1.0</v>
      </c>
      <c r="AI182" s="81">
        <v>5.0</v>
      </c>
      <c r="AJ182" s="82" t="s">
        <v>252</v>
      </c>
      <c r="AK182" s="81" t="s">
        <v>78</v>
      </c>
      <c r="AL182" s="96">
        <v>820.0</v>
      </c>
      <c r="AM182" s="44">
        <f t="array" ref="AM182">AVERAGE(K182/20)/86400</f>
        <v>0.02096122685</v>
      </c>
    </row>
    <row r="183" ht="17.25" customHeight="1">
      <c r="A183" s="75">
        <v>44709.87993219257</v>
      </c>
      <c r="B183" s="76">
        <v>0.02962962962962963</v>
      </c>
      <c r="C183" s="77">
        <v>0.0010416666666666667</v>
      </c>
      <c r="D183" s="76">
        <v>0.0027199074074074074</v>
      </c>
      <c r="E183" s="76">
        <v>0.003460648148148148</v>
      </c>
      <c r="F183" s="76">
        <v>0.022581018518518518</v>
      </c>
      <c r="G183" s="76">
        <v>0.0060648148148148145</v>
      </c>
      <c r="H183" s="76">
        <v>0.026284722222222223</v>
      </c>
      <c r="I183" s="77">
        <v>0.02802083333333333</v>
      </c>
      <c r="J183" s="78">
        <v>0.028935185185185185</v>
      </c>
      <c r="K183" s="79">
        <v>51211.0</v>
      </c>
      <c r="L183" s="79">
        <v>72.0</v>
      </c>
      <c r="M183" s="79">
        <v>20.0</v>
      </c>
      <c r="N183" s="79">
        <v>30.0</v>
      </c>
      <c r="O183" s="79">
        <v>2826.0</v>
      </c>
      <c r="P183" s="79">
        <v>194144.0</v>
      </c>
      <c r="Q183" s="79">
        <v>138055.0</v>
      </c>
      <c r="R183" s="80">
        <v>2.0</v>
      </c>
      <c r="S183" s="80">
        <v>10.0</v>
      </c>
      <c r="T183" s="80"/>
      <c r="U183" s="80"/>
      <c r="V183" s="80"/>
      <c r="W183" s="80"/>
      <c r="X183" s="80"/>
      <c r="Y183" s="80"/>
      <c r="Z183" s="80">
        <v>4.0</v>
      </c>
      <c r="AA183" s="80"/>
      <c r="AB183" s="80">
        <v>125811.0</v>
      </c>
      <c r="AC183" s="39">
        <v>3.0</v>
      </c>
      <c r="AD183" s="81">
        <v>28701.0</v>
      </c>
      <c r="AE183" s="81"/>
      <c r="AF183" s="81"/>
      <c r="AG183" s="81">
        <v>1.0</v>
      </c>
      <c r="AH183" s="81">
        <v>1.0</v>
      </c>
      <c r="AI183" s="81">
        <v>1.0</v>
      </c>
      <c r="AJ183" s="82" t="s">
        <v>253</v>
      </c>
      <c r="AK183" s="81" t="s">
        <v>78</v>
      </c>
      <c r="AL183" s="96">
        <v>819.0</v>
      </c>
      <c r="AM183" s="44">
        <f t="array" ref="AM183">AVERAGE(K183/20)/86400</f>
        <v>0.02963599537</v>
      </c>
    </row>
    <row r="184" ht="17.25" customHeight="1">
      <c r="A184" s="75">
        <v>44709.8477890529</v>
      </c>
      <c r="B184" s="76">
        <v>0.020416666666666666</v>
      </c>
      <c r="C184" s="77">
        <v>1.5046296296296297E-4</v>
      </c>
      <c r="D184" s="76">
        <v>0.004571759259259259</v>
      </c>
      <c r="E184" s="76">
        <v>0.0050810185185185186</v>
      </c>
      <c r="F184" s="76">
        <v>0.006435185185185185</v>
      </c>
      <c r="G184" s="76">
        <v>0.013900462962962963</v>
      </c>
      <c r="H184" s="76">
        <v>0.01574074074074074</v>
      </c>
      <c r="I184" s="77">
        <v>0.01744212962962963</v>
      </c>
      <c r="J184" s="78">
        <v>0.0178125</v>
      </c>
      <c r="K184" s="79">
        <v>35287.0</v>
      </c>
      <c r="L184" s="79">
        <v>202.0</v>
      </c>
      <c r="M184" s="79">
        <v>7.0</v>
      </c>
      <c r="N184" s="79">
        <v>11.0</v>
      </c>
      <c r="O184" s="79">
        <v>2404.0</v>
      </c>
      <c r="P184" s="79">
        <v>119128.0</v>
      </c>
      <c r="Q184" s="79">
        <v>7219.0</v>
      </c>
      <c r="R184" s="80">
        <v>3.0</v>
      </c>
      <c r="S184" s="80">
        <v>39.0</v>
      </c>
      <c r="T184" s="80"/>
      <c r="U184" s="80">
        <v>1.0</v>
      </c>
      <c r="V184" s="80">
        <v>6.0</v>
      </c>
      <c r="W184" s="80">
        <v>7.0</v>
      </c>
      <c r="X184" s="80"/>
      <c r="Y184" s="80"/>
      <c r="Z184" s="80"/>
      <c r="AA184" s="80"/>
      <c r="AB184" s="80">
        <v>1540.0</v>
      </c>
      <c r="AC184" s="39">
        <v>2.0</v>
      </c>
      <c r="AD184" s="81">
        <v>27525.0</v>
      </c>
      <c r="AE184" s="81"/>
      <c r="AF184" s="81"/>
      <c r="AG184" s="81"/>
      <c r="AH184" s="81">
        <v>1.0</v>
      </c>
      <c r="AI184" s="81">
        <v>2.0</v>
      </c>
      <c r="AJ184" s="82" t="s">
        <v>254</v>
      </c>
      <c r="AK184" s="81" t="s">
        <v>78</v>
      </c>
      <c r="AL184" s="39">
        <v>818.0</v>
      </c>
      <c r="AM184" s="44">
        <f t="array" ref="AM184">AVERAGE(K184/20)/86400</f>
        <v>0.02042071759</v>
      </c>
    </row>
    <row r="185" ht="17.25" customHeight="1">
      <c r="A185" s="75">
        <v>44709.8254240522</v>
      </c>
      <c r="B185" s="76">
        <v>0.016909722222222222</v>
      </c>
      <c r="C185" s="77">
        <v>1.8518518518518518E-4</v>
      </c>
      <c r="D185" s="76">
        <v>0.0015625</v>
      </c>
      <c r="E185" s="76">
        <v>0.0037847222222222223</v>
      </c>
      <c r="F185" s="76">
        <v>0.004976851851851852</v>
      </c>
      <c r="G185" s="76">
        <v>0.0077314814814814815</v>
      </c>
      <c r="H185" s="76">
        <v>0.010648148148148148</v>
      </c>
      <c r="I185" s="77">
        <v>0.013252314814814814</v>
      </c>
      <c r="J185" s="78">
        <v>0.01380787037037037</v>
      </c>
      <c r="K185" s="79">
        <v>27869.0</v>
      </c>
      <c r="L185" s="79">
        <v>97.0</v>
      </c>
      <c r="M185" s="79">
        <v>8.0</v>
      </c>
      <c r="N185" s="79">
        <v>15.0</v>
      </c>
      <c r="O185" s="79">
        <v>876.0</v>
      </c>
      <c r="P185" s="79">
        <v>95407.0</v>
      </c>
      <c r="Q185" s="79">
        <v>35343.0</v>
      </c>
      <c r="R185" s="80">
        <v>1.0</v>
      </c>
      <c r="S185" s="80">
        <v>17.0</v>
      </c>
      <c r="T185" s="80"/>
      <c r="U185" s="80"/>
      <c r="V185" s="80">
        <v>10.0</v>
      </c>
      <c r="W185" s="80"/>
      <c r="X185" s="80"/>
      <c r="Y185" s="80"/>
      <c r="Z185" s="80"/>
      <c r="AA185" s="80">
        <v>1.0</v>
      </c>
      <c r="AB185" s="80">
        <v>7925.0</v>
      </c>
      <c r="AC185" s="39"/>
      <c r="AD185" s="81">
        <v>27868.0</v>
      </c>
      <c r="AE185" s="81"/>
      <c r="AF185" s="81">
        <v>2.0</v>
      </c>
      <c r="AG185" s="81">
        <v>1.0</v>
      </c>
      <c r="AH185" s="81">
        <v>1.0</v>
      </c>
      <c r="AI185" s="81">
        <v>3.0</v>
      </c>
      <c r="AJ185" s="82" t="s">
        <v>255</v>
      </c>
      <c r="AK185" s="81"/>
      <c r="AL185" s="81">
        <v>817.0</v>
      </c>
      <c r="AM185" s="44">
        <f t="array" ref="AM185">AVERAGE(K185/20)/86400</f>
        <v>0.01612789352</v>
      </c>
    </row>
    <row r="186" ht="17.25" customHeight="1">
      <c r="A186" s="75">
        <v>44709.80777802221</v>
      </c>
      <c r="B186" s="76">
        <v>0.012129629629629629</v>
      </c>
      <c r="C186" s="77">
        <v>3.356481481481481E-4</v>
      </c>
      <c r="D186" s="76">
        <v>0.003425925925925926</v>
      </c>
      <c r="E186" s="76">
        <v>0.003958333333333334</v>
      </c>
      <c r="F186" s="76">
        <v>0.004502314814814815</v>
      </c>
      <c r="G186" s="76">
        <v>0.007650462962962963</v>
      </c>
      <c r="H186" s="76">
        <v>0.009652777777777777</v>
      </c>
      <c r="I186" s="77">
        <v>0.01070601851851852</v>
      </c>
      <c r="J186" s="78">
        <v>0.011400462962962963</v>
      </c>
      <c r="K186" s="79">
        <v>20973.0</v>
      </c>
      <c r="L186" s="79">
        <v>149.0</v>
      </c>
      <c r="M186" s="79">
        <v>7.0</v>
      </c>
      <c r="N186" s="79">
        <v>13.0</v>
      </c>
      <c r="O186" s="79">
        <v>998.0</v>
      </c>
      <c r="P186" s="79">
        <v>49448.0</v>
      </c>
      <c r="Q186" s="79">
        <v>78434.0</v>
      </c>
      <c r="R186" s="80"/>
      <c r="S186" s="80"/>
      <c r="T186" s="80"/>
      <c r="U186" s="80"/>
      <c r="V186" s="80">
        <v>6.0</v>
      </c>
      <c r="W186" s="80"/>
      <c r="X186" s="80"/>
      <c r="Y186" s="80"/>
      <c r="Z186" s="80">
        <v>4.0</v>
      </c>
      <c r="AA186" s="80">
        <v>1.0</v>
      </c>
      <c r="AB186" s="80">
        <v>103168.0</v>
      </c>
      <c r="AC186" s="39"/>
      <c r="AD186" s="81">
        <v>20972.0</v>
      </c>
      <c r="AE186" s="81"/>
      <c r="AF186" s="81"/>
      <c r="AG186" s="81"/>
      <c r="AH186" s="81">
        <v>1.0</v>
      </c>
      <c r="AI186" s="81">
        <v>2.0</v>
      </c>
      <c r="AJ186" s="82" t="s">
        <v>256</v>
      </c>
      <c r="AK186" s="81" t="s">
        <v>78</v>
      </c>
      <c r="AL186" s="81">
        <v>816.0</v>
      </c>
      <c r="AM186" s="44">
        <f t="array" ref="AM186">AVERAGE(K186/20)/86400</f>
        <v>0.01213715278</v>
      </c>
    </row>
    <row r="187" ht="17.25" customHeight="1">
      <c r="A187" s="75">
        <v>44709.79404635097</v>
      </c>
      <c r="B187" s="76">
        <v>0.019618055555555555</v>
      </c>
      <c r="C187" s="77">
        <v>6.481481481481481E-4</v>
      </c>
      <c r="D187" s="76"/>
      <c r="E187" s="76">
        <v>0.002962962962962963</v>
      </c>
      <c r="F187" s="76">
        <v>0.004537037037037037</v>
      </c>
      <c r="G187" s="76">
        <v>0.01570601851851852</v>
      </c>
      <c r="H187" s="76">
        <v>0.017094907407407406</v>
      </c>
      <c r="I187" s="77">
        <v>0.017986111111111112</v>
      </c>
      <c r="J187" s="78">
        <v>0.018425925925925925</v>
      </c>
      <c r="K187" s="79">
        <v>33904.0</v>
      </c>
      <c r="L187" s="79">
        <v>356.0</v>
      </c>
      <c r="M187" s="79">
        <v>7.0</v>
      </c>
      <c r="N187" s="79">
        <v>14.0</v>
      </c>
      <c r="O187" s="79">
        <v>2257.0</v>
      </c>
      <c r="P187" s="79">
        <v>90748.0</v>
      </c>
      <c r="Q187" s="79">
        <v>35211.0</v>
      </c>
      <c r="R187" s="80">
        <v>1.0</v>
      </c>
      <c r="S187" s="80">
        <v>18.0</v>
      </c>
      <c r="T187" s="80"/>
      <c r="U187" s="80"/>
      <c r="V187" s="80">
        <v>5.0</v>
      </c>
      <c r="W187" s="80"/>
      <c r="X187" s="80"/>
      <c r="Y187" s="80"/>
      <c r="Z187" s="80"/>
      <c r="AA187" s="80"/>
      <c r="AB187" s="80">
        <v>75881.0</v>
      </c>
      <c r="AC187" s="39"/>
      <c r="AD187" s="81">
        <v>33903.0</v>
      </c>
      <c r="AE187" s="81"/>
      <c r="AF187" s="81"/>
      <c r="AG187" s="81"/>
      <c r="AH187" s="81">
        <v>1.0</v>
      </c>
      <c r="AI187" s="81">
        <v>1.0</v>
      </c>
      <c r="AJ187" s="82" t="s">
        <v>257</v>
      </c>
      <c r="AK187" s="81" t="s">
        <v>78</v>
      </c>
      <c r="AL187" s="39">
        <v>815.0</v>
      </c>
      <c r="AM187" s="44">
        <f t="array" ref="AM187">AVERAGE(K187/20)/86400</f>
        <v>0.01962037037</v>
      </c>
    </row>
    <row r="188" ht="17.25" customHeight="1">
      <c r="A188" s="75">
        <v>44709.77270323163</v>
      </c>
      <c r="B188" s="76">
        <v>0.018171296296296297</v>
      </c>
      <c r="C188" s="77">
        <v>5.208333333333333E-4</v>
      </c>
      <c r="D188" s="76">
        <v>0.004212962962962963</v>
      </c>
      <c r="E188" s="76">
        <v>0.004675925925925926</v>
      </c>
      <c r="F188" s="76">
        <v>0.005578703703703704</v>
      </c>
      <c r="G188" s="76">
        <v>0.009293981481481481</v>
      </c>
      <c r="H188" s="76">
        <v>0.010601851851851852</v>
      </c>
      <c r="I188" s="77">
        <v>0.013541666666666667</v>
      </c>
      <c r="J188" s="78">
        <v>0.013993055555555555</v>
      </c>
      <c r="K188" s="79">
        <v>30413.0</v>
      </c>
      <c r="L188" s="79">
        <v>144.0</v>
      </c>
      <c r="M188" s="79">
        <v>7.0</v>
      </c>
      <c r="N188" s="79">
        <v>9.0</v>
      </c>
      <c r="O188" s="79">
        <v>1709.0</v>
      </c>
      <c r="P188" s="79">
        <v>95496.0</v>
      </c>
      <c r="Q188" s="79">
        <v>9035.0</v>
      </c>
      <c r="R188" s="80">
        <v>1.0</v>
      </c>
      <c r="S188" s="80">
        <v>15.0</v>
      </c>
      <c r="T188" s="80"/>
      <c r="U188" s="80">
        <v>1.0</v>
      </c>
      <c r="V188" s="80">
        <v>11.0</v>
      </c>
      <c r="W188" s="80">
        <v>4.0</v>
      </c>
      <c r="X188" s="80"/>
      <c r="Y188" s="80"/>
      <c r="Z188" s="80"/>
      <c r="AA188" s="80"/>
      <c r="AB188" s="80">
        <v>15733.0</v>
      </c>
      <c r="AC188" s="39">
        <v>1.0</v>
      </c>
      <c r="AD188" s="81">
        <v>1955.0</v>
      </c>
      <c r="AE188" s="81"/>
      <c r="AF188" s="81"/>
      <c r="AG188" s="81"/>
      <c r="AH188" s="81">
        <v>1.0</v>
      </c>
      <c r="AI188" s="81">
        <v>4.0</v>
      </c>
      <c r="AJ188" s="82" t="s">
        <v>258</v>
      </c>
      <c r="AK188" s="81"/>
      <c r="AL188" s="81">
        <v>814.0</v>
      </c>
      <c r="AM188" s="44">
        <f t="array" ref="AM188">AVERAGE(K188/20)/86400</f>
        <v>0.01760011574</v>
      </c>
    </row>
    <row r="189" ht="17.25" customHeight="1">
      <c r="A189" s="75">
        <v>44708.09766951471</v>
      </c>
      <c r="B189" s="76">
        <v>0.020196759259259258</v>
      </c>
      <c r="C189" s="77">
        <v>3.8194444444444446E-4</v>
      </c>
      <c r="D189" s="76">
        <v>0.0043518518518518515</v>
      </c>
      <c r="E189" s="76">
        <v>0.006412037037037037</v>
      </c>
      <c r="F189" s="76">
        <v>0.009351851851851853</v>
      </c>
      <c r="G189" s="76">
        <v>0.012222222222222223</v>
      </c>
      <c r="H189" s="76">
        <v>0.0134375</v>
      </c>
      <c r="I189" s="77">
        <v>0.017905092592592594</v>
      </c>
      <c r="J189" s="78">
        <v>0.01835648148148148</v>
      </c>
      <c r="K189" s="79">
        <v>34908.0</v>
      </c>
      <c r="L189" s="79">
        <v>81.0</v>
      </c>
      <c r="M189" s="79">
        <v>11.0</v>
      </c>
      <c r="N189" s="79">
        <v>15.0</v>
      </c>
      <c r="O189" s="79">
        <v>1242.0</v>
      </c>
      <c r="P189" s="79">
        <v>113862.0</v>
      </c>
      <c r="Q189" s="79">
        <v>4699.0</v>
      </c>
      <c r="R189" s="80">
        <v>1.0</v>
      </c>
      <c r="S189" s="80">
        <v>12.0</v>
      </c>
      <c r="T189" s="80"/>
      <c r="U189" s="80">
        <v>1.0</v>
      </c>
      <c r="V189" s="80">
        <v>7.0</v>
      </c>
      <c r="W189" s="80">
        <v>7.0</v>
      </c>
      <c r="X189" s="80"/>
      <c r="Y189" s="80"/>
      <c r="Z189" s="80"/>
      <c r="AA189" s="80"/>
      <c r="AB189" s="80">
        <v>2568.0</v>
      </c>
      <c r="AC189" s="39">
        <v>2.0</v>
      </c>
      <c r="AD189" s="81">
        <v>9607.0</v>
      </c>
      <c r="AE189" s="81"/>
      <c r="AF189" s="81"/>
      <c r="AG189" s="81"/>
      <c r="AH189" s="81">
        <v>1.0</v>
      </c>
      <c r="AI189" s="81">
        <v>24.0</v>
      </c>
      <c r="AJ189" s="82" t="s">
        <v>259</v>
      </c>
      <c r="AK189" s="81" t="s">
        <v>78</v>
      </c>
      <c r="AL189" s="81">
        <v>813.0</v>
      </c>
      <c r="AM189" s="44">
        <f t="array" ref="AM189">AVERAGE(K189/20)/86400</f>
        <v>0.02020138889</v>
      </c>
    </row>
    <row r="190" ht="17.25" customHeight="1">
      <c r="A190" s="83">
        <v>44708.07379026843</v>
      </c>
      <c r="B190" s="84">
        <v>0.017974537037037035</v>
      </c>
      <c r="C190" s="85">
        <v>4.6296296296296294E-5</v>
      </c>
      <c r="D190" s="84">
        <v>0.0017824074074074075</v>
      </c>
      <c r="E190" s="84">
        <v>0.002685185185185185</v>
      </c>
      <c r="F190" s="84">
        <v>0.004641203703703704</v>
      </c>
      <c r="G190" s="84">
        <v>0.008726851851851852</v>
      </c>
      <c r="H190" s="84">
        <v>0.009641203703703704</v>
      </c>
      <c r="I190" s="85">
        <v>0.013483796296296296</v>
      </c>
      <c r="J190" s="86">
        <v>0.015949074074074074</v>
      </c>
      <c r="K190" s="87">
        <v>30161.0</v>
      </c>
      <c r="L190" s="87">
        <v>148.0</v>
      </c>
      <c r="M190" s="87">
        <v>7.0</v>
      </c>
      <c r="N190" s="87">
        <v>12.0</v>
      </c>
      <c r="O190" s="87">
        <v>2015.0</v>
      </c>
      <c r="P190" s="87">
        <v>123380.0</v>
      </c>
      <c r="Q190" s="87">
        <v>60425.0</v>
      </c>
      <c r="R190" s="88">
        <v>1.0</v>
      </c>
      <c r="S190" s="88">
        <v>3.0</v>
      </c>
      <c r="T190" s="88"/>
      <c r="U190" s="88"/>
      <c r="V190" s="88">
        <v>7.0</v>
      </c>
      <c r="W190" s="88"/>
      <c r="X190" s="88"/>
      <c r="Y190" s="88"/>
      <c r="Z190" s="88"/>
      <c r="AA190" s="88">
        <v>1.0</v>
      </c>
      <c r="AB190" s="88">
        <v>35687.0</v>
      </c>
      <c r="AC190" s="39">
        <v>1.0</v>
      </c>
      <c r="AD190" s="81">
        <v>2959.0</v>
      </c>
      <c r="AE190" s="81"/>
      <c r="AF190" s="81"/>
      <c r="AG190" s="81"/>
      <c r="AH190" s="81">
        <v>1.0</v>
      </c>
      <c r="AI190" s="81">
        <v>24.0</v>
      </c>
      <c r="AJ190" s="82" t="s">
        <v>260</v>
      </c>
      <c r="AK190" s="81"/>
      <c r="AL190" s="39">
        <v>812.0</v>
      </c>
      <c r="AM190" s="44">
        <f t="array" ref="AM190">AVERAGE(K190/20)/86400</f>
        <v>0.01745428241</v>
      </c>
    </row>
    <row r="191" ht="17.25" customHeight="1">
      <c r="A191" s="83">
        <v>44708.05553344588</v>
      </c>
      <c r="B191" s="84">
        <v>0.023506944444444445</v>
      </c>
      <c r="C191" s="85">
        <v>6.365740740740741E-4</v>
      </c>
      <c r="D191" s="84">
        <v>0.0014814814814814814</v>
      </c>
      <c r="E191" s="84">
        <v>0.004803240740740741</v>
      </c>
      <c r="F191" s="84">
        <v>0.008055555555555555</v>
      </c>
      <c r="G191" s="84">
        <v>0.01574074074074074</v>
      </c>
      <c r="H191" s="84">
        <v>0.017453703703703704</v>
      </c>
      <c r="I191" s="85">
        <v>0.019976851851851853</v>
      </c>
      <c r="J191" s="86">
        <v>0.02087962962962963</v>
      </c>
      <c r="K191" s="87">
        <v>39639.0</v>
      </c>
      <c r="L191" s="87">
        <v>155.0</v>
      </c>
      <c r="M191" s="87">
        <v>8.0</v>
      </c>
      <c r="N191" s="87">
        <v>12.0</v>
      </c>
      <c r="O191" s="87">
        <v>1540.0</v>
      </c>
      <c r="P191" s="87">
        <v>132952.0</v>
      </c>
      <c r="Q191" s="87">
        <v>55832.0</v>
      </c>
      <c r="R191" s="88">
        <v>1.0</v>
      </c>
      <c r="S191" s="88">
        <v>11.0</v>
      </c>
      <c r="T191" s="88"/>
      <c r="U191" s="88"/>
      <c r="V191" s="88">
        <v>5.0</v>
      </c>
      <c r="W191" s="88"/>
      <c r="X191" s="88">
        <v>8.0</v>
      </c>
      <c r="Y191" s="88">
        <v>2.0</v>
      </c>
      <c r="Z191" s="88"/>
      <c r="AA191" s="88"/>
      <c r="AB191" s="88">
        <v>15659.0</v>
      </c>
      <c r="AC191" s="39">
        <v>1.0</v>
      </c>
      <c r="AD191" s="81">
        <v>4066.0</v>
      </c>
      <c r="AE191" s="81"/>
      <c r="AF191" s="81"/>
      <c r="AG191" s="81"/>
      <c r="AH191" s="81">
        <v>1.0</v>
      </c>
      <c r="AI191" s="81">
        <v>16.0</v>
      </c>
      <c r="AJ191" s="82" t="s">
        <v>261</v>
      </c>
      <c r="AK191" s="81"/>
      <c r="AL191" s="81">
        <v>811.0</v>
      </c>
      <c r="AM191" s="44">
        <f t="array" ref="AM191">AVERAGE(K191/20)/86400</f>
        <v>0.02293923611</v>
      </c>
    </row>
    <row r="192" ht="17.25" customHeight="1">
      <c r="A192" s="83">
        <v>44708.031808662316</v>
      </c>
      <c r="B192" s="84">
        <v>0.020162037037037037</v>
      </c>
      <c r="C192" s="85">
        <v>3.2407407407407406E-4</v>
      </c>
      <c r="D192" s="84">
        <v>0.0022800925925925927</v>
      </c>
      <c r="E192" s="84">
        <v>0.003148148148148148</v>
      </c>
      <c r="F192" s="84">
        <v>0.007361111111111111</v>
      </c>
      <c r="G192" s="84">
        <v>0.010972222222222222</v>
      </c>
      <c r="H192" s="84">
        <v>0.011400462962962963</v>
      </c>
      <c r="I192" s="85">
        <v>0.017685185185185186</v>
      </c>
      <c r="J192" s="86">
        <v>0.01920138888888889</v>
      </c>
      <c r="K192" s="87">
        <v>34841.0</v>
      </c>
      <c r="L192" s="87">
        <v>106.0</v>
      </c>
      <c r="M192" s="87">
        <v>8.0</v>
      </c>
      <c r="N192" s="87">
        <v>11.0</v>
      </c>
      <c r="O192" s="87">
        <v>1941.0</v>
      </c>
      <c r="P192" s="87">
        <v>127853.0</v>
      </c>
      <c r="Q192" s="87">
        <v>48707.0</v>
      </c>
      <c r="R192" s="88">
        <v>1.0</v>
      </c>
      <c r="S192" s="88">
        <v>4.0</v>
      </c>
      <c r="T192" s="88"/>
      <c r="U192" s="88">
        <v>1.0</v>
      </c>
      <c r="V192" s="88">
        <v>17.0</v>
      </c>
      <c r="W192" s="88">
        <v>8.0</v>
      </c>
      <c r="X192" s="88"/>
      <c r="Y192" s="88"/>
      <c r="Z192" s="88"/>
      <c r="AA192" s="88"/>
      <c r="AB192" s="88">
        <v>3309.0</v>
      </c>
      <c r="AC192" s="39"/>
      <c r="AD192" s="81">
        <v>34840.0</v>
      </c>
      <c r="AE192" s="81"/>
      <c r="AF192" s="81"/>
      <c r="AG192" s="81"/>
      <c r="AH192" s="81">
        <v>1.0</v>
      </c>
      <c r="AI192" s="81">
        <v>9.0</v>
      </c>
      <c r="AJ192" s="82" t="s">
        <v>262</v>
      </c>
      <c r="AK192" s="81" t="s">
        <v>78</v>
      </c>
      <c r="AL192" s="81">
        <v>810.0</v>
      </c>
      <c r="AM192" s="44">
        <f t="array" ref="AM192">AVERAGE(K192/20)/86400</f>
        <v>0.02016261574</v>
      </c>
    </row>
    <row r="193" ht="17.25" customHeight="1">
      <c r="A193" s="83">
        <v>44708.00902803145</v>
      </c>
      <c r="B193" s="84">
        <v>0.018252314814814815</v>
      </c>
      <c r="C193" s="85">
        <v>5.787037037037037E-5</v>
      </c>
      <c r="D193" s="84">
        <v>0.0017708333333333332</v>
      </c>
      <c r="E193" s="84">
        <v>0.0021296296296296298</v>
      </c>
      <c r="F193" s="84">
        <v>0.0035300925925925925</v>
      </c>
      <c r="G193" s="84">
        <v>0.006099537037037037</v>
      </c>
      <c r="H193" s="84">
        <v>0.013993055555555555</v>
      </c>
      <c r="I193" s="85">
        <v>0.01642361111111111</v>
      </c>
      <c r="J193" s="86">
        <v>0.01685185185185185</v>
      </c>
      <c r="K193" s="87">
        <v>30365.0</v>
      </c>
      <c r="L193" s="87">
        <v>49.0</v>
      </c>
      <c r="M193" s="87">
        <v>12.0</v>
      </c>
      <c r="N193" s="87">
        <v>20.0</v>
      </c>
      <c r="O193" s="87">
        <v>1430.0</v>
      </c>
      <c r="P193" s="87">
        <v>86997.0</v>
      </c>
      <c r="Q193" s="87">
        <v>117315.0</v>
      </c>
      <c r="R193" s="88">
        <v>1.0</v>
      </c>
      <c r="S193" s="88">
        <v>7.0</v>
      </c>
      <c r="T193" s="88"/>
      <c r="U193" s="88">
        <v>1.0</v>
      </c>
      <c r="V193" s="88">
        <v>6.0</v>
      </c>
      <c r="W193" s="88"/>
      <c r="X193" s="88"/>
      <c r="Y193" s="88"/>
      <c r="Z193" s="88">
        <v>4.0</v>
      </c>
      <c r="AA193" s="88">
        <v>1.0</v>
      </c>
      <c r="AB193" s="88">
        <v>118978.0</v>
      </c>
      <c r="AC193" s="39">
        <v>1.0</v>
      </c>
      <c r="AD193" s="81">
        <v>17273.0</v>
      </c>
      <c r="AE193" s="81"/>
      <c r="AF193" s="81"/>
      <c r="AG193" s="81"/>
      <c r="AH193" s="81">
        <v>1.0</v>
      </c>
      <c r="AI193" s="81">
        <v>3.0</v>
      </c>
      <c r="AJ193" s="82" t="s">
        <v>263</v>
      </c>
      <c r="AK193" s="81"/>
      <c r="AL193" s="39">
        <v>809.0</v>
      </c>
      <c r="AM193" s="44">
        <f t="array" ref="AM193">AVERAGE(K193/20)/86400</f>
        <v>0.01757233796</v>
      </c>
    </row>
    <row r="194" ht="17.25" customHeight="1">
      <c r="A194" s="83">
        <v>44707.99049535137</v>
      </c>
      <c r="B194" s="84">
        <v>0.014050925925925927</v>
      </c>
      <c r="C194" s="85">
        <v>4.6296296296296294E-5</v>
      </c>
      <c r="D194" s="84">
        <v>0.001099537037037037</v>
      </c>
      <c r="E194" s="84">
        <v>0.0022569444444444442</v>
      </c>
      <c r="F194" s="84">
        <v>0.0034953703703703705</v>
      </c>
      <c r="G194" s="84">
        <v>0.006851851851851852</v>
      </c>
      <c r="H194" s="84">
        <v>0.009108796296296297</v>
      </c>
      <c r="I194" s="85">
        <v>0.011284722222222222</v>
      </c>
      <c r="J194" s="86">
        <v>0.011956018518518519</v>
      </c>
      <c r="K194" s="87">
        <v>23613.0</v>
      </c>
      <c r="L194" s="87">
        <v>102.0</v>
      </c>
      <c r="M194" s="87">
        <v>7.0</v>
      </c>
      <c r="N194" s="87">
        <v>15.0</v>
      </c>
      <c r="O194" s="87">
        <v>1473.0</v>
      </c>
      <c r="P194" s="87">
        <v>71587.0</v>
      </c>
      <c r="Q194" s="87">
        <v>32644.0</v>
      </c>
      <c r="R194" s="88">
        <v>1.0</v>
      </c>
      <c r="S194" s="88">
        <v>6.0</v>
      </c>
      <c r="T194" s="88"/>
      <c r="U194" s="88"/>
      <c r="V194" s="88">
        <v>3.0</v>
      </c>
      <c r="W194" s="88"/>
      <c r="X194" s="88">
        <v>4.0</v>
      </c>
      <c r="Y194" s="88"/>
      <c r="Z194" s="88"/>
      <c r="AA194" s="88">
        <v>1.0</v>
      </c>
      <c r="AB194" s="88">
        <v>54062.0</v>
      </c>
      <c r="AC194" s="39"/>
      <c r="AD194" s="81">
        <v>23612.0</v>
      </c>
      <c r="AE194" s="81"/>
      <c r="AF194" s="81">
        <v>1.0</v>
      </c>
      <c r="AG194" s="81"/>
      <c r="AH194" s="81">
        <v>1.0</v>
      </c>
      <c r="AI194" s="81">
        <v>4.0</v>
      </c>
      <c r="AJ194" s="82" t="s">
        <v>264</v>
      </c>
      <c r="AK194" s="81"/>
      <c r="AL194" s="81">
        <v>808.0</v>
      </c>
      <c r="AM194" s="44">
        <f t="array" ref="AM194">AVERAGE(K194/20)/86400</f>
        <v>0.01366493056</v>
      </c>
    </row>
    <row r="195" ht="17.25" customHeight="1">
      <c r="A195" s="83">
        <v>44707.975670587904</v>
      </c>
      <c r="B195" s="84">
        <v>0.017592592592592594</v>
      </c>
      <c r="C195" s="85">
        <v>6.944444444444444E-5</v>
      </c>
      <c r="D195" s="84"/>
      <c r="E195" s="84">
        <v>0.004085648148148148</v>
      </c>
      <c r="F195" s="84">
        <v>0.0059953703703703705</v>
      </c>
      <c r="G195" s="84">
        <v>0.01207175925925926</v>
      </c>
      <c r="H195" s="84">
        <v>0.013171296296296296</v>
      </c>
      <c r="I195" s="85">
        <v>0.015289351851851853</v>
      </c>
      <c r="J195" s="86">
        <v>0.015983796296296298</v>
      </c>
      <c r="K195" s="87">
        <v>30413.0</v>
      </c>
      <c r="L195" s="87">
        <v>164.0</v>
      </c>
      <c r="M195" s="87">
        <v>9.0</v>
      </c>
      <c r="N195" s="87">
        <v>17.0</v>
      </c>
      <c r="O195" s="87">
        <v>812.0</v>
      </c>
      <c r="P195" s="87">
        <v>71496.0</v>
      </c>
      <c r="Q195" s="87">
        <v>97376.0</v>
      </c>
      <c r="R195" s="88"/>
      <c r="S195" s="88">
        <v>3.0</v>
      </c>
      <c r="T195" s="88"/>
      <c r="U195" s="88"/>
      <c r="V195" s="88">
        <v>2.0</v>
      </c>
      <c r="W195" s="88"/>
      <c r="X195" s="88">
        <v>4.0</v>
      </c>
      <c r="Y195" s="88"/>
      <c r="Z195" s="88"/>
      <c r="AA195" s="88">
        <v>1.0</v>
      </c>
      <c r="AB195" s="88">
        <v>23127.0</v>
      </c>
      <c r="AC195" s="39"/>
      <c r="AD195" s="81">
        <v>30412.0</v>
      </c>
      <c r="AE195" s="81"/>
      <c r="AF195" s="81"/>
      <c r="AG195" s="81"/>
      <c r="AH195" s="81">
        <v>1.0</v>
      </c>
      <c r="AI195" s="81">
        <v>1.0</v>
      </c>
      <c r="AJ195" s="82" t="s">
        <v>265</v>
      </c>
      <c r="AK195" s="81" t="s">
        <v>78</v>
      </c>
      <c r="AL195" s="81">
        <v>807.0</v>
      </c>
      <c r="AM195" s="44">
        <f t="array" ref="AM195">AVERAGE(K195/20)/86400</f>
        <v>0.01760011574</v>
      </c>
    </row>
    <row r="196" ht="17.25" customHeight="1">
      <c r="A196" s="83">
        <v>44707.95334866062</v>
      </c>
      <c r="B196" s="84">
        <v>0.01814814814814815</v>
      </c>
      <c r="C196" s="85">
        <v>1.5046296296296297E-4</v>
      </c>
      <c r="D196" s="84">
        <v>0.0012268518518518518</v>
      </c>
      <c r="E196" s="84">
        <v>0.0018981481481481482</v>
      </c>
      <c r="F196" s="84">
        <v>0.0033333333333333335</v>
      </c>
      <c r="G196" s="84">
        <v>0.009016203703703703</v>
      </c>
      <c r="H196" s="84">
        <v>0.01119212962962963</v>
      </c>
      <c r="I196" s="85">
        <v>0.014328703703703703</v>
      </c>
      <c r="J196" s="86">
        <v>0.015196759259259259</v>
      </c>
      <c r="K196" s="87">
        <v>30767.0</v>
      </c>
      <c r="L196" s="87">
        <v>187.0</v>
      </c>
      <c r="M196" s="87">
        <v>9.0</v>
      </c>
      <c r="N196" s="87">
        <v>24.0</v>
      </c>
      <c r="O196" s="87">
        <v>2180.0</v>
      </c>
      <c r="P196" s="87">
        <v>110391.0</v>
      </c>
      <c r="Q196" s="87">
        <v>25401.0</v>
      </c>
      <c r="R196" s="88">
        <v>1.0</v>
      </c>
      <c r="S196" s="88">
        <v>33.0</v>
      </c>
      <c r="T196" s="88"/>
      <c r="U196" s="88"/>
      <c r="V196" s="88">
        <v>11.0</v>
      </c>
      <c r="W196" s="88"/>
      <c r="X196" s="88"/>
      <c r="Y196" s="88"/>
      <c r="Z196" s="88">
        <v>4.0</v>
      </c>
      <c r="AA196" s="88">
        <v>1.0</v>
      </c>
      <c r="AB196" s="88">
        <v>22194.0</v>
      </c>
      <c r="AC196" s="39"/>
      <c r="AD196" s="81">
        <v>30766.0</v>
      </c>
      <c r="AE196" s="81"/>
      <c r="AF196" s="81">
        <v>1.0</v>
      </c>
      <c r="AG196" s="81"/>
      <c r="AH196" s="81">
        <v>1.0</v>
      </c>
      <c r="AI196" s="81">
        <v>2.0</v>
      </c>
      <c r="AJ196" s="82" t="s">
        <v>266</v>
      </c>
      <c r="AK196" s="81"/>
      <c r="AL196" s="39">
        <v>806.0</v>
      </c>
      <c r="AM196" s="44">
        <f t="array" ref="AM196">AVERAGE(K196/20)/86400</f>
        <v>0.01780497685</v>
      </c>
    </row>
    <row r="197" ht="17.25" customHeight="1">
      <c r="A197" s="83">
        <v>44707.934631492026</v>
      </c>
      <c r="B197" s="84">
        <v>0.016967592592592593</v>
      </c>
      <c r="C197" s="85">
        <v>1.8518518518518518E-4</v>
      </c>
      <c r="D197" s="84">
        <v>0.0012152777777777778</v>
      </c>
      <c r="E197" s="84">
        <v>0.0014930555555555556</v>
      </c>
      <c r="F197" s="84">
        <v>0.004560185185185185</v>
      </c>
      <c r="G197" s="84">
        <v>0.007349537037037037</v>
      </c>
      <c r="H197" s="84">
        <v>0.010486111111111111</v>
      </c>
      <c r="I197" s="85">
        <v>0.012615740740740742</v>
      </c>
      <c r="J197" s="86">
        <v>0.013703703703703704</v>
      </c>
      <c r="K197" s="87">
        <v>29098.0</v>
      </c>
      <c r="L197" s="87">
        <v>191.0</v>
      </c>
      <c r="M197" s="87">
        <v>6.0</v>
      </c>
      <c r="N197" s="87">
        <v>17.0</v>
      </c>
      <c r="O197" s="87">
        <v>1013.0</v>
      </c>
      <c r="P197" s="87">
        <v>85691.0</v>
      </c>
      <c r="Q197" s="87">
        <v>40174.0</v>
      </c>
      <c r="R197" s="88">
        <v>1.0</v>
      </c>
      <c r="S197" s="88">
        <v>6.0</v>
      </c>
      <c r="T197" s="88"/>
      <c r="U197" s="88"/>
      <c r="V197" s="88">
        <v>1.0</v>
      </c>
      <c r="W197" s="88"/>
      <c r="X197" s="88"/>
      <c r="Y197" s="88"/>
      <c r="Z197" s="88">
        <v>4.0</v>
      </c>
      <c r="AA197" s="88">
        <v>1.0</v>
      </c>
      <c r="AB197" s="88">
        <v>27186.0</v>
      </c>
      <c r="AC197" s="39">
        <v>1.0</v>
      </c>
      <c r="AD197" s="81">
        <v>25105.0</v>
      </c>
      <c r="AE197" s="81"/>
      <c r="AF197" s="81"/>
      <c r="AG197" s="81"/>
      <c r="AH197" s="81">
        <v>1.0</v>
      </c>
      <c r="AI197" s="81">
        <v>4.0</v>
      </c>
      <c r="AJ197" s="82" t="s">
        <v>267</v>
      </c>
      <c r="AK197" s="81"/>
      <c r="AL197" s="81">
        <v>805.0</v>
      </c>
      <c r="AM197" s="44">
        <f t="array" ref="AM197">AVERAGE(K197/20)/86400</f>
        <v>0.01683912037</v>
      </c>
    </row>
    <row r="198" ht="17.25" customHeight="1">
      <c r="A198" s="83">
        <v>44707.91716776847</v>
      </c>
      <c r="B198" s="84">
        <v>0.011354166666666667</v>
      </c>
      <c r="C198" s="85">
        <v>3.472222222222222E-5</v>
      </c>
      <c r="D198" s="84">
        <v>9.953703703703704E-4</v>
      </c>
      <c r="E198" s="84">
        <v>0.001724537037037037</v>
      </c>
      <c r="F198" s="84">
        <v>0.0024189814814814816</v>
      </c>
      <c r="G198" s="84">
        <v>0.004178240740740741</v>
      </c>
      <c r="H198" s="84">
        <v>0.0052430555555555555</v>
      </c>
      <c r="I198" s="85">
        <v>0.008344907407407407</v>
      </c>
      <c r="J198" s="86">
        <v>0.009560185185185185</v>
      </c>
      <c r="K198" s="87">
        <v>18482.0</v>
      </c>
      <c r="L198" s="87">
        <v>104.0</v>
      </c>
      <c r="M198" s="87">
        <v>6.0</v>
      </c>
      <c r="N198" s="87">
        <v>13.0</v>
      </c>
      <c r="O198" s="87">
        <v>720.0</v>
      </c>
      <c r="P198" s="87">
        <v>54483.0</v>
      </c>
      <c r="Q198" s="87">
        <v>113282.0</v>
      </c>
      <c r="R198" s="88">
        <v>1.0</v>
      </c>
      <c r="S198" s="88">
        <v>7.0</v>
      </c>
      <c r="T198" s="88"/>
      <c r="U198" s="88"/>
      <c r="V198" s="88">
        <v>6.0</v>
      </c>
      <c r="W198" s="88"/>
      <c r="X198" s="88"/>
      <c r="Y198" s="88"/>
      <c r="Z198" s="88">
        <v>4.0</v>
      </c>
      <c r="AA198" s="88">
        <v>1.0</v>
      </c>
      <c r="AB198" s="88">
        <v>57656.0</v>
      </c>
      <c r="AC198" s="39"/>
      <c r="AD198" s="81">
        <v>18481.0</v>
      </c>
      <c r="AE198" s="81"/>
      <c r="AF198" s="81"/>
      <c r="AG198" s="81"/>
      <c r="AH198" s="81">
        <v>1.0</v>
      </c>
      <c r="AI198" s="81">
        <v>5.0</v>
      </c>
      <c r="AJ198" s="82" t="s">
        <v>268</v>
      </c>
      <c r="AK198" s="81"/>
      <c r="AL198" s="81">
        <v>804.0</v>
      </c>
      <c r="AM198" s="44">
        <f t="array" ref="AM198">AVERAGE(K198/20)/86400</f>
        <v>0.01069560185</v>
      </c>
    </row>
    <row r="199" ht="17.25" customHeight="1">
      <c r="A199" s="83">
        <v>44707.905333752446</v>
      </c>
      <c r="B199" s="84">
        <v>0.01542824074074074</v>
      </c>
      <c r="C199" s="85">
        <v>8.101851851851852E-5</v>
      </c>
      <c r="D199" s="84">
        <v>0.0028703703703703703</v>
      </c>
      <c r="E199" s="84">
        <v>0.0033680555555555556</v>
      </c>
      <c r="F199" s="84">
        <v>0.005694444444444445</v>
      </c>
      <c r="G199" s="84">
        <v>0.008680555555555556</v>
      </c>
      <c r="H199" s="84">
        <v>0.010011574074074074</v>
      </c>
      <c r="I199" s="85">
        <v>0.01292824074074074</v>
      </c>
      <c r="J199" s="86">
        <v>0.013541666666666667</v>
      </c>
      <c r="K199" s="87">
        <v>25428.0</v>
      </c>
      <c r="L199" s="87">
        <v>126.0</v>
      </c>
      <c r="M199" s="87">
        <v>7.0</v>
      </c>
      <c r="N199" s="87">
        <v>18.0</v>
      </c>
      <c r="O199" s="87">
        <v>1370.0</v>
      </c>
      <c r="P199" s="87">
        <v>75297.0</v>
      </c>
      <c r="Q199" s="87">
        <v>55966.0</v>
      </c>
      <c r="R199" s="88">
        <v>1.0</v>
      </c>
      <c r="S199" s="88">
        <v>19.0</v>
      </c>
      <c r="T199" s="88"/>
      <c r="U199" s="88">
        <v>1.0</v>
      </c>
      <c r="V199" s="88">
        <v>7.0</v>
      </c>
      <c r="W199" s="88">
        <v>7.0</v>
      </c>
      <c r="X199" s="88"/>
      <c r="Y199" s="88"/>
      <c r="Z199" s="88">
        <v>6.0</v>
      </c>
      <c r="AA199" s="88">
        <v>1.0</v>
      </c>
      <c r="AB199" s="88">
        <v>65807.0</v>
      </c>
      <c r="AC199" s="39"/>
      <c r="AD199" s="81">
        <v>25427.0</v>
      </c>
      <c r="AE199" s="81"/>
      <c r="AF199" s="81"/>
      <c r="AG199" s="81"/>
      <c r="AH199" s="81">
        <v>1.0</v>
      </c>
      <c r="AI199" s="81">
        <v>3.0</v>
      </c>
      <c r="AJ199" s="82" t="s">
        <v>269</v>
      </c>
      <c r="AK199" s="81"/>
      <c r="AL199" s="39">
        <v>803.0</v>
      </c>
      <c r="AM199" s="44">
        <f t="array" ref="AM199">AVERAGE(K199/20)/86400</f>
        <v>0.01471527778</v>
      </c>
    </row>
    <row r="200" ht="17.25" customHeight="1">
      <c r="A200" s="83">
        <v>44707.883177977776</v>
      </c>
      <c r="B200" s="84">
        <v>0.0121875</v>
      </c>
      <c r="C200" s="85">
        <v>5.324074074074074E-4</v>
      </c>
      <c r="D200" s="84">
        <v>0.0015162037037037036</v>
      </c>
      <c r="E200" s="84">
        <v>0.005069444444444444</v>
      </c>
      <c r="F200" s="84">
        <v>0.005763888888888889</v>
      </c>
      <c r="G200" s="84">
        <v>0.007766203703703704</v>
      </c>
      <c r="H200" s="84">
        <v>0.00837962962962963</v>
      </c>
      <c r="I200" s="85">
        <v>0.01</v>
      </c>
      <c r="J200" s="86">
        <v>0.010613425925925925</v>
      </c>
      <c r="K200" s="87">
        <v>19546.0</v>
      </c>
      <c r="L200" s="87">
        <v>108.0</v>
      </c>
      <c r="M200" s="87">
        <v>7.0</v>
      </c>
      <c r="N200" s="87">
        <v>9.0</v>
      </c>
      <c r="O200" s="87">
        <v>936.0</v>
      </c>
      <c r="P200" s="87">
        <v>67466.0</v>
      </c>
      <c r="Q200" s="87">
        <v>2459.0</v>
      </c>
      <c r="R200" s="88">
        <v>1.0</v>
      </c>
      <c r="S200" s="88">
        <v>9.0</v>
      </c>
      <c r="T200" s="88"/>
      <c r="U200" s="88">
        <v>1.0</v>
      </c>
      <c r="V200" s="88">
        <v>2.0</v>
      </c>
      <c r="W200" s="88">
        <v>3.0</v>
      </c>
      <c r="X200" s="88"/>
      <c r="Y200" s="88">
        <v>1.0</v>
      </c>
      <c r="Z200" s="88"/>
      <c r="AA200" s="88"/>
      <c r="AB200" s="88">
        <v>5238.0</v>
      </c>
      <c r="AC200" s="39"/>
      <c r="AD200" s="81">
        <v>19545.0</v>
      </c>
      <c r="AE200" s="81"/>
      <c r="AF200" s="81"/>
      <c r="AG200" s="81"/>
      <c r="AH200" s="81">
        <v>1.0</v>
      </c>
      <c r="AI200" s="81">
        <v>1.0</v>
      </c>
      <c r="AJ200" s="82" t="s">
        <v>270</v>
      </c>
      <c r="AK200" s="81"/>
      <c r="AL200" s="81">
        <v>802.0</v>
      </c>
      <c r="AM200" s="44">
        <f t="array" ref="AM200">AVERAGE(K200/20)/86400</f>
        <v>0.01131134259</v>
      </c>
    </row>
    <row r="201" ht="17.25" customHeight="1">
      <c r="A201" s="83">
        <v>44707.87061620651</v>
      </c>
      <c r="B201" s="84">
        <v>0.026689814814814816</v>
      </c>
      <c r="C201" s="85">
        <v>0.0012847222222222223</v>
      </c>
      <c r="D201" s="84">
        <v>0.0020949074074074073</v>
      </c>
      <c r="E201" s="84">
        <v>0.005069444444444444</v>
      </c>
      <c r="F201" s="84">
        <v>0.0070023148148148145</v>
      </c>
      <c r="G201" s="84">
        <v>0.010486111111111111</v>
      </c>
      <c r="H201" s="84">
        <v>0.013784722222222223</v>
      </c>
      <c r="I201" s="85">
        <v>0.02228009259259259</v>
      </c>
      <c r="J201" s="86">
        <v>0.02511574074074074</v>
      </c>
      <c r="K201" s="87">
        <v>44604.0</v>
      </c>
      <c r="L201" s="87">
        <v>122.0</v>
      </c>
      <c r="M201" s="87">
        <v>8.0</v>
      </c>
      <c r="N201" s="87">
        <v>34.0</v>
      </c>
      <c r="O201" s="87">
        <v>2140.0</v>
      </c>
      <c r="P201" s="87">
        <v>204576.0</v>
      </c>
      <c r="Q201" s="87">
        <v>62232.0</v>
      </c>
      <c r="R201" s="88">
        <v>1.0</v>
      </c>
      <c r="S201" s="88">
        <v>19.0</v>
      </c>
      <c r="T201" s="88"/>
      <c r="U201" s="88"/>
      <c r="V201" s="88">
        <v>4.0</v>
      </c>
      <c r="W201" s="88"/>
      <c r="X201" s="88"/>
      <c r="Y201" s="88">
        <v>1.0</v>
      </c>
      <c r="Z201" s="88"/>
      <c r="AA201" s="88"/>
      <c r="AB201" s="88">
        <v>30560.0</v>
      </c>
      <c r="AC201" s="39">
        <v>3.0</v>
      </c>
      <c r="AD201" s="81">
        <v>1700.0</v>
      </c>
      <c r="AE201" s="81"/>
      <c r="AF201" s="81"/>
      <c r="AG201" s="81"/>
      <c r="AH201" s="81">
        <v>1.0</v>
      </c>
      <c r="AI201" s="81">
        <v>24.0</v>
      </c>
      <c r="AJ201" s="82" t="s">
        <v>271</v>
      </c>
      <c r="AK201" s="81"/>
      <c r="AL201" s="81">
        <v>801.0</v>
      </c>
      <c r="AM201" s="44">
        <f t="array" ref="AM201">AVERAGE(K201/20)/86400</f>
        <v>0.0258125</v>
      </c>
    </row>
    <row r="202" ht="17.25" customHeight="1">
      <c r="A202" s="83">
        <v>44707.84343510667</v>
      </c>
      <c r="B202" s="84">
        <v>0.024212962962962964</v>
      </c>
      <c r="C202" s="85">
        <v>2.777777777777778E-4</v>
      </c>
      <c r="D202" s="84">
        <v>0.0022222222222222222</v>
      </c>
      <c r="E202" s="84">
        <v>0.0032175925925925926</v>
      </c>
      <c r="F202" s="84">
        <v>0.005636574074074074</v>
      </c>
      <c r="G202" s="84">
        <v>0.010775462962962962</v>
      </c>
      <c r="H202" s="84">
        <v>0.013506944444444445</v>
      </c>
      <c r="I202" s="85">
        <v>0.02185185185185185</v>
      </c>
      <c r="J202" s="86">
        <v>0.02236111111111111</v>
      </c>
      <c r="K202" s="87">
        <v>40999.0</v>
      </c>
      <c r="L202" s="87">
        <v>117.0</v>
      </c>
      <c r="M202" s="87">
        <v>7.0</v>
      </c>
      <c r="N202" s="87">
        <v>16.0</v>
      </c>
      <c r="O202" s="87">
        <v>1305.0</v>
      </c>
      <c r="P202" s="87">
        <v>149186.0</v>
      </c>
      <c r="Q202" s="87">
        <v>85319.0</v>
      </c>
      <c r="R202" s="88">
        <v>1.0</v>
      </c>
      <c r="S202" s="88">
        <v>9.0</v>
      </c>
      <c r="T202" s="88"/>
      <c r="U202" s="88">
        <v>1.0</v>
      </c>
      <c r="V202" s="88">
        <v>11.0</v>
      </c>
      <c r="W202" s="88">
        <v>8.0</v>
      </c>
      <c r="X202" s="88"/>
      <c r="Y202" s="88"/>
      <c r="Z202" s="88"/>
      <c r="AA202" s="88">
        <v>1.0</v>
      </c>
      <c r="AB202" s="88">
        <v>4792.0</v>
      </c>
      <c r="AC202" s="39"/>
      <c r="AD202" s="81">
        <v>40998.0</v>
      </c>
      <c r="AE202" s="81"/>
      <c r="AF202" s="81"/>
      <c r="AG202" s="81"/>
      <c r="AH202" s="81">
        <v>1.0</v>
      </c>
      <c r="AI202" s="81">
        <v>9.0</v>
      </c>
      <c r="AJ202" s="82" t="s">
        <v>272</v>
      </c>
      <c r="AK202" s="81"/>
      <c r="AL202" s="39">
        <v>800.0</v>
      </c>
      <c r="AM202" s="44">
        <f t="array" ref="AM202">AVERAGE(K202/20)/86400</f>
        <v>0.02372627315</v>
      </c>
    </row>
    <row r="203" ht="17.25" customHeight="1">
      <c r="A203" s="83">
        <v>44707.818963738944</v>
      </c>
      <c r="B203" s="84">
        <v>0.024479166666666666</v>
      </c>
      <c r="C203" s="85">
        <v>1.6203703703703703E-4</v>
      </c>
      <c r="D203" s="84">
        <v>0.001736111111111111</v>
      </c>
      <c r="E203" s="84">
        <v>0.0033680555555555556</v>
      </c>
      <c r="F203" s="84">
        <v>0.004548611111111111</v>
      </c>
      <c r="G203" s="84">
        <v>0.01394675925925926</v>
      </c>
      <c r="H203" s="84">
        <v>0.01601851851851852</v>
      </c>
      <c r="I203" s="85">
        <v>0.018032407407407407</v>
      </c>
      <c r="J203" s="86">
        <v>0.0228125</v>
      </c>
      <c r="K203" s="87">
        <v>41617.0</v>
      </c>
      <c r="L203" s="87">
        <v>86.0</v>
      </c>
      <c r="M203" s="87">
        <v>8.0</v>
      </c>
      <c r="N203" s="87">
        <v>15.0</v>
      </c>
      <c r="O203" s="87">
        <v>1799.0</v>
      </c>
      <c r="P203" s="87">
        <v>167658.0</v>
      </c>
      <c r="Q203" s="87">
        <v>121319.0</v>
      </c>
      <c r="R203" s="88"/>
      <c r="S203" s="88">
        <v>3.0</v>
      </c>
      <c r="T203" s="88"/>
      <c r="U203" s="88"/>
      <c r="V203" s="88">
        <v>3.0</v>
      </c>
      <c r="W203" s="88"/>
      <c r="X203" s="88"/>
      <c r="Y203" s="88"/>
      <c r="Z203" s="88"/>
      <c r="AA203" s="88">
        <v>1.0</v>
      </c>
      <c r="AB203" s="88">
        <v>72311.0</v>
      </c>
      <c r="AC203" s="39">
        <v>3.0</v>
      </c>
      <c r="AD203" s="81">
        <v>2999.0</v>
      </c>
      <c r="AE203" s="81"/>
      <c r="AF203" s="81"/>
      <c r="AG203" s="81"/>
      <c r="AH203" s="81">
        <v>1.0</v>
      </c>
      <c r="AI203" s="81">
        <v>15.0</v>
      </c>
      <c r="AJ203" s="82" t="s">
        <v>273</v>
      </c>
      <c r="AK203" s="81"/>
      <c r="AL203" s="81">
        <v>799.0</v>
      </c>
      <c r="AM203" s="44">
        <f t="array" ref="AM203">AVERAGE(K203/20)/86400</f>
        <v>0.02408391204</v>
      </c>
    </row>
    <row r="204" ht="17.25" customHeight="1">
      <c r="A204" s="83">
        <v>44707.79433523715</v>
      </c>
      <c r="B204" s="84">
        <v>0.021145833333333332</v>
      </c>
      <c r="C204" s="85">
        <v>9.722222222222222E-4</v>
      </c>
      <c r="D204" s="84">
        <v>0.0011111111111111111</v>
      </c>
      <c r="E204" s="84">
        <v>0.002199074074074074</v>
      </c>
      <c r="F204" s="84">
        <v>0.005231481481481481</v>
      </c>
      <c r="G204" s="84">
        <v>0.0121875</v>
      </c>
      <c r="H204" s="84">
        <v>0.014224537037037037</v>
      </c>
      <c r="I204" s="85">
        <v>0.01721064814814815</v>
      </c>
      <c r="J204" s="86">
        <v>0.019699074074074074</v>
      </c>
      <c r="K204" s="87">
        <v>36553.0</v>
      </c>
      <c r="L204" s="87">
        <v>106.0</v>
      </c>
      <c r="M204" s="87">
        <v>7.0</v>
      </c>
      <c r="N204" s="87">
        <v>14.0</v>
      </c>
      <c r="O204" s="87">
        <v>1446.0</v>
      </c>
      <c r="P204" s="87">
        <v>114759.0</v>
      </c>
      <c r="Q204" s="87">
        <v>11013.0</v>
      </c>
      <c r="R204" s="88">
        <v>1.0</v>
      </c>
      <c r="S204" s="88">
        <v>1.0</v>
      </c>
      <c r="T204" s="88"/>
      <c r="U204" s="88"/>
      <c r="V204" s="88">
        <v>6.0</v>
      </c>
      <c r="W204" s="88"/>
      <c r="X204" s="88"/>
      <c r="Y204" s="88"/>
      <c r="Z204" s="88"/>
      <c r="AA204" s="88"/>
      <c r="AB204" s="88">
        <v>147248.0</v>
      </c>
      <c r="AC204" s="39"/>
      <c r="AD204" s="81">
        <v>36552.0</v>
      </c>
      <c r="AE204" s="81"/>
      <c r="AF204" s="81"/>
      <c r="AG204" s="81">
        <v>1.0</v>
      </c>
      <c r="AH204" s="81">
        <v>1.0</v>
      </c>
      <c r="AI204" s="81">
        <v>5.0</v>
      </c>
      <c r="AJ204" s="82" t="s">
        <v>274</v>
      </c>
      <c r="AK204" s="81" t="s">
        <v>78</v>
      </c>
      <c r="AL204" s="81">
        <v>798.0</v>
      </c>
      <c r="AM204" s="44">
        <f t="array" ref="AM204">AVERAGE(K204/20)/86400</f>
        <v>0.02115335648</v>
      </c>
    </row>
    <row r="205" ht="17.25" customHeight="1">
      <c r="A205" s="83">
        <v>44707.75774675521</v>
      </c>
      <c r="B205" s="84">
        <v>0.017060185185185185</v>
      </c>
      <c r="C205" s="85">
        <v>1.7361111111111112E-4</v>
      </c>
      <c r="D205" s="84">
        <v>0.0018402777777777777</v>
      </c>
      <c r="E205" s="84">
        <v>0.003148148148148148</v>
      </c>
      <c r="F205" s="84">
        <v>0.006145833333333333</v>
      </c>
      <c r="G205" s="84">
        <v>0.009537037037037037</v>
      </c>
      <c r="H205" s="84">
        <v>0.011331018518518518</v>
      </c>
      <c r="I205" s="85">
        <v>0.015393518518518518</v>
      </c>
      <c r="J205" s="86">
        <v>0.016354166666666666</v>
      </c>
      <c r="K205" s="87">
        <v>29482.0</v>
      </c>
      <c r="L205" s="87">
        <v>137.0</v>
      </c>
      <c r="M205" s="87">
        <v>7.0</v>
      </c>
      <c r="N205" s="87">
        <v>12.0</v>
      </c>
      <c r="O205" s="87">
        <v>1403.0</v>
      </c>
      <c r="P205" s="87">
        <v>128603.0</v>
      </c>
      <c r="Q205" s="87">
        <v>102968.0</v>
      </c>
      <c r="R205" s="88">
        <v>1.0</v>
      </c>
      <c r="S205" s="88">
        <v>3.0</v>
      </c>
      <c r="T205" s="88"/>
      <c r="U205" s="88">
        <v>1.0</v>
      </c>
      <c r="V205" s="88">
        <v>7.0</v>
      </c>
      <c r="W205" s="88"/>
      <c r="X205" s="88"/>
      <c r="Y205" s="88"/>
      <c r="Z205" s="88">
        <v>4.0</v>
      </c>
      <c r="AA205" s="88">
        <v>1.0</v>
      </c>
      <c r="AB205" s="88">
        <v>37529.0</v>
      </c>
      <c r="AC205" s="39">
        <v>1.0</v>
      </c>
      <c r="AD205" s="81">
        <v>22676.0</v>
      </c>
      <c r="AE205" s="81"/>
      <c r="AF205" s="81"/>
      <c r="AG205" s="81"/>
      <c r="AH205" s="81">
        <v>1.0</v>
      </c>
      <c r="AI205" s="81">
        <v>7.0</v>
      </c>
      <c r="AJ205" s="82" t="s">
        <v>275</v>
      </c>
      <c r="AK205" s="81" t="s">
        <v>78</v>
      </c>
      <c r="AL205" s="39">
        <v>797.0</v>
      </c>
      <c r="AM205" s="44">
        <f t="array" ref="AM205">AVERAGE(K205/20)/86400</f>
        <v>0.01706134259</v>
      </c>
    </row>
    <row r="206" ht="17.25" customHeight="1">
      <c r="A206" s="83">
        <v>44707.73734685778</v>
      </c>
      <c r="B206" s="84">
        <v>0.022569444444444444</v>
      </c>
      <c r="C206" s="85">
        <v>7.638888888888889E-4</v>
      </c>
      <c r="D206" s="84">
        <v>0.0010879629629629629</v>
      </c>
      <c r="E206" s="84">
        <v>0.0032291666666666666</v>
      </c>
      <c r="F206" s="84">
        <v>0.004722222222222222</v>
      </c>
      <c r="G206" s="84">
        <v>0.014016203703703704</v>
      </c>
      <c r="H206" s="84">
        <v>0.01628472222222222</v>
      </c>
      <c r="I206" s="85">
        <v>0.018587962962962962</v>
      </c>
      <c r="J206" s="86">
        <v>0.0209375</v>
      </c>
      <c r="K206" s="87">
        <v>39000.0</v>
      </c>
      <c r="L206" s="87">
        <v>112.0</v>
      </c>
      <c r="M206" s="87">
        <v>8.0</v>
      </c>
      <c r="N206" s="87">
        <v>23.0</v>
      </c>
      <c r="O206" s="87">
        <v>1484.0</v>
      </c>
      <c r="P206" s="87">
        <v>137859.0</v>
      </c>
      <c r="Q206" s="87">
        <v>5648.0</v>
      </c>
      <c r="R206" s="88">
        <v>1.0</v>
      </c>
      <c r="S206" s="88">
        <v>12.0</v>
      </c>
      <c r="T206" s="88"/>
      <c r="U206" s="88"/>
      <c r="V206" s="88"/>
      <c r="W206" s="88"/>
      <c r="X206" s="88">
        <v>16.0</v>
      </c>
      <c r="Y206" s="88">
        <v>1.0</v>
      </c>
      <c r="Z206" s="88"/>
      <c r="AA206" s="88"/>
      <c r="AB206" s="88">
        <v>851.0</v>
      </c>
      <c r="AC206" s="39"/>
      <c r="AD206" s="81">
        <v>38999.0</v>
      </c>
      <c r="AE206" s="81">
        <v>4.0</v>
      </c>
      <c r="AF206" s="81"/>
      <c r="AG206" s="81"/>
      <c r="AH206" s="81"/>
      <c r="AI206" s="81">
        <v>5.0</v>
      </c>
      <c r="AJ206" s="82" t="s">
        <v>276</v>
      </c>
      <c r="AK206" s="81" t="s">
        <v>78</v>
      </c>
      <c r="AL206" s="81">
        <v>796.0</v>
      </c>
      <c r="AM206" s="44">
        <f t="array" ref="AM206">AVERAGE(K206/20)/86400</f>
        <v>0.02256944444</v>
      </c>
    </row>
    <row r="207" ht="17.25" customHeight="1">
      <c r="A207" s="83">
        <v>44707.71106452141</v>
      </c>
      <c r="B207" s="84">
        <v>0.01972222222222222</v>
      </c>
      <c r="C207" s="85">
        <v>2.546296296296296E-4</v>
      </c>
      <c r="D207" s="84">
        <v>0.0022222222222222222</v>
      </c>
      <c r="E207" s="84">
        <v>0.003148148148148148</v>
      </c>
      <c r="F207" s="84">
        <v>0.004270833333333333</v>
      </c>
      <c r="G207" s="84">
        <v>0.009560185185185185</v>
      </c>
      <c r="H207" s="84">
        <v>0.011076388888888889</v>
      </c>
      <c r="I207" s="85">
        <v>0.016273148148148148</v>
      </c>
      <c r="J207" s="86">
        <v>0.017013888888888887</v>
      </c>
      <c r="K207" s="87">
        <v>33460.0</v>
      </c>
      <c r="L207" s="87">
        <v>93.0</v>
      </c>
      <c r="M207" s="87">
        <v>7.0</v>
      </c>
      <c r="N207" s="87">
        <v>11.0</v>
      </c>
      <c r="O207" s="87">
        <v>1308.0</v>
      </c>
      <c r="P207" s="87">
        <v>108624.0</v>
      </c>
      <c r="Q207" s="87">
        <v>39320.0</v>
      </c>
      <c r="R207" s="88">
        <v>1.0</v>
      </c>
      <c r="S207" s="88">
        <v>10.0</v>
      </c>
      <c r="T207" s="88"/>
      <c r="U207" s="88">
        <v>1.0</v>
      </c>
      <c r="V207" s="88">
        <v>7.0</v>
      </c>
      <c r="W207" s="88">
        <v>7.0</v>
      </c>
      <c r="X207" s="88"/>
      <c r="Y207" s="88"/>
      <c r="Z207" s="88"/>
      <c r="AA207" s="88"/>
      <c r="AB207" s="88">
        <v>9996.0</v>
      </c>
      <c r="AC207" s="39">
        <v>1.0</v>
      </c>
      <c r="AD207" s="81">
        <v>4651.0</v>
      </c>
      <c r="AE207" s="81"/>
      <c r="AF207" s="81"/>
      <c r="AG207" s="81"/>
      <c r="AH207" s="81">
        <v>1.0</v>
      </c>
      <c r="AI207" s="81">
        <v>10.0</v>
      </c>
      <c r="AJ207" s="82" t="s">
        <v>277</v>
      </c>
      <c r="AK207" s="81"/>
      <c r="AL207" s="81">
        <v>795.0</v>
      </c>
      <c r="AM207" s="44">
        <f t="array" ref="AM207">AVERAGE(K207/20)/86400</f>
        <v>0.01936342593</v>
      </c>
    </row>
    <row r="208" ht="17.25" customHeight="1">
      <c r="A208" s="83">
        <v>44707.67839365987</v>
      </c>
      <c r="B208" s="84">
        <v>0.02420138888888889</v>
      </c>
      <c r="C208" s="85">
        <v>6.712962962962962E-4</v>
      </c>
      <c r="D208" s="84">
        <v>0.003159722222222222</v>
      </c>
      <c r="E208" s="84">
        <v>0.003923611111111111</v>
      </c>
      <c r="F208" s="84">
        <v>0.007476851851851852</v>
      </c>
      <c r="G208" s="84">
        <v>0.01150462962962963</v>
      </c>
      <c r="H208" s="84">
        <v>0.019108796296296297</v>
      </c>
      <c r="I208" s="85">
        <v>0.021041666666666667</v>
      </c>
      <c r="J208" s="86">
        <v>0.021840277777777778</v>
      </c>
      <c r="K208" s="87">
        <v>41291.0</v>
      </c>
      <c r="L208" s="87">
        <v>199.0</v>
      </c>
      <c r="M208" s="87">
        <v>12.0</v>
      </c>
      <c r="N208" s="87">
        <v>16.0</v>
      </c>
      <c r="O208" s="87">
        <v>2098.0</v>
      </c>
      <c r="P208" s="87">
        <v>110570.0</v>
      </c>
      <c r="Q208" s="87">
        <v>98686.0</v>
      </c>
      <c r="R208" s="88">
        <v>1.0</v>
      </c>
      <c r="S208" s="88">
        <v>4.0</v>
      </c>
      <c r="T208" s="88"/>
      <c r="U208" s="88"/>
      <c r="V208" s="88">
        <v>3.0</v>
      </c>
      <c r="W208" s="88"/>
      <c r="X208" s="88"/>
      <c r="Y208" s="88"/>
      <c r="Z208" s="88"/>
      <c r="AA208" s="88">
        <v>1.0</v>
      </c>
      <c r="AB208" s="88">
        <v>176065.0</v>
      </c>
      <c r="AC208" s="39">
        <v>2.0</v>
      </c>
      <c r="AD208" s="81">
        <v>19959.0</v>
      </c>
      <c r="AE208" s="81"/>
      <c r="AF208" s="81">
        <v>2.0</v>
      </c>
      <c r="AG208" s="81"/>
      <c r="AH208" s="81">
        <v>1.0</v>
      </c>
      <c r="AI208" s="81">
        <v>3.0</v>
      </c>
      <c r="AJ208" s="82" t="s">
        <v>278</v>
      </c>
      <c r="AK208" s="81"/>
      <c r="AL208" s="39">
        <v>794.0</v>
      </c>
      <c r="AM208" s="44">
        <f t="array" ref="AM208">AVERAGE(K208/20)/86400</f>
        <v>0.02389525463</v>
      </c>
    </row>
    <row r="209" ht="17.25" customHeight="1">
      <c r="A209" s="83">
        <v>44707.65399236588</v>
      </c>
      <c r="B209" s="84">
        <v>0.014756944444444444</v>
      </c>
      <c r="C209" s="85">
        <v>8.101851851851852E-5</v>
      </c>
      <c r="D209" s="84">
        <v>0.002627314814814815</v>
      </c>
      <c r="E209" s="84">
        <v>0.0034375</v>
      </c>
      <c r="F209" s="84">
        <v>0.004166666666666667</v>
      </c>
      <c r="G209" s="84">
        <v>0.006782407407407407</v>
      </c>
      <c r="H209" s="84">
        <v>0.007997685185185186</v>
      </c>
      <c r="I209" s="85">
        <v>0.0096875</v>
      </c>
      <c r="J209" s="86">
        <v>0.012951388888888889</v>
      </c>
      <c r="K209" s="87">
        <v>24379.0</v>
      </c>
      <c r="L209" s="87">
        <v>141.0</v>
      </c>
      <c r="M209" s="87">
        <v>8.0</v>
      </c>
      <c r="N209" s="87">
        <v>13.0</v>
      </c>
      <c r="O209" s="87">
        <v>1926.0</v>
      </c>
      <c r="P209" s="87">
        <v>75998.0</v>
      </c>
      <c r="Q209" s="87">
        <v>79988.0</v>
      </c>
      <c r="R209" s="88"/>
      <c r="S209" s="88">
        <v>4.0</v>
      </c>
      <c r="T209" s="88"/>
      <c r="U209" s="88"/>
      <c r="V209" s="88"/>
      <c r="W209" s="88"/>
      <c r="X209" s="88"/>
      <c r="Y209" s="88"/>
      <c r="Z209" s="88">
        <v>4.0</v>
      </c>
      <c r="AA209" s="88">
        <v>1.0</v>
      </c>
      <c r="AB209" s="88">
        <v>45298.0</v>
      </c>
      <c r="AC209" s="39">
        <v>1.0</v>
      </c>
      <c r="AD209" s="81">
        <v>4971.0</v>
      </c>
      <c r="AE209" s="81"/>
      <c r="AF209" s="81"/>
      <c r="AG209" s="81"/>
      <c r="AH209" s="81">
        <v>1.0</v>
      </c>
      <c r="AI209" s="81">
        <v>7.0</v>
      </c>
      <c r="AJ209" s="82" t="s">
        <v>279</v>
      </c>
      <c r="AK209" s="81"/>
      <c r="AL209" s="81">
        <v>793.0</v>
      </c>
      <c r="AM209" s="44">
        <f t="array" ref="AM209">AVERAGE(K209/20)/86400</f>
        <v>0.01410821759</v>
      </c>
    </row>
    <row r="210" ht="17.25" customHeight="1">
      <c r="A210" s="83">
        <v>44707.63744901852</v>
      </c>
      <c r="B210" s="84">
        <v>0.018159722222222223</v>
      </c>
      <c r="C210" s="85">
        <v>9.25925925925926E-4</v>
      </c>
      <c r="D210" s="84">
        <v>0.0052662037037037035</v>
      </c>
      <c r="E210" s="84">
        <v>0.004560185185185185</v>
      </c>
      <c r="F210" s="84">
        <v>0.008715277777777778</v>
      </c>
      <c r="G210" s="84">
        <v>0.00474537037037037</v>
      </c>
      <c r="H210" s="84">
        <v>0.010543981481481482</v>
      </c>
      <c r="I210" s="85">
        <v>0.013275462962962963</v>
      </c>
      <c r="J210" s="86">
        <v>0.01369212962962963</v>
      </c>
      <c r="K210" s="87">
        <v>29891.0</v>
      </c>
      <c r="L210" s="87">
        <v>82.0</v>
      </c>
      <c r="M210" s="87">
        <v>8.0</v>
      </c>
      <c r="N210" s="87">
        <v>12.0</v>
      </c>
      <c r="O210" s="87">
        <v>1459.0</v>
      </c>
      <c r="P210" s="87">
        <v>106300.0</v>
      </c>
      <c r="Q210" s="87">
        <v>32608.0</v>
      </c>
      <c r="R210" s="88">
        <v>1.0</v>
      </c>
      <c r="S210" s="88">
        <v>47.0</v>
      </c>
      <c r="T210" s="88"/>
      <c r="U210" s="88">
        <v>1.0</v>
      </c>
      <c r="V210" s="88">
        <v>5.0</v>
      </c>
      <c r="W210" s="88">
        <v>5.0</v>
      </c>
      <c r="X210" s="88"/>
      <c r="Y210" s="88"/>
      <c r="Z210" s="88"/>
      <c r="AA210" s="88"/>
      <c r="AB210" s="88">
        <v>8575.0</v>
      </c>
      <c r="AC210" s="39">
        <v>2.0</v>
      </c>
      <c r="AD210" s="81">
        <v>1413.0</v>
      </c>
      <c r="AE210" s="81"/>
      <c r="AF210" s="81">
        <v>1.0</v>
      </c>
      <c r="AG210" s="81">
        <v>1.0</v>
      </c>
      <c r="AH210" s="81">
        <v>1.0</v>
      </c>
      <c r="AI210" s="81">
        <v>4.0</v>
      </c>
      <c r="AJ210" s="82" t="s">
        <v>280</v>
      </c>
      <c r="AK210" s="81"/>
      <c r="AL210" s="81">
        <v>792.0</v>
      </c>
      <c r="AM210" s="44">
        <f t="array" ref="AM210">AVERAGE(K210/20)/86400</f>
        <v>0.01729803241</v>
      </c>
    </row>
    <row r="211" ht="17.25" customHeight="1">
      <c r="A211" s="83">
        <v>44707.61871314472</v>
      </c>
      <c r="B211" s="84">
        <v>0.015625</v>
      </c>
      <c r="C211" s="85">
        <v>1.5046296296296297E-4</v>
      </c>
      <c r="D211" s="84">
        <v>0.004108796296296296</v>
      </c>
      <c r="E211" s="84">
        <v>0.004930555555555555</v>
      </c>
      <c r="F211" s="84">
        <v>0.005763888888888889</v>
      </c>
      <c r="G211" s="84">
        <v>0.010717592592592593</v>
      </c>
      <c r="H211" s="84">
        <v>0.012337962962962964</v>
      </c>
      <c r="I211" s="85">
        <v>0.014212962962962964</v>
      </c>
      <c r="J211" s="86">
        <v>0.014780092592592593</v>
      </c>
      <c r="K211" s="87">
        <v>26675.0</v>
      </c>
      <c r="L211" s="87">
        <v>129.0</v>
      </c>
      <c r="M211" s="87">
        <v>8.0</v>
      </c>
      <c r="N211" s="87">
        <v>13.0</v>
      </c>
      <c r="O211" s="87">
        <v>1430.0</v>
      </c>
      <c r="P211" s="87">
        <v>94571.0</v>
      </c>
      <c r="Q211" s="87">
        <v>4908.0</v>
      </c>
      <c r="R211" s="88">
        <v>3.0</v>
      </c>
      <c r="S211" s="88">
        <v>10.0</v>
      </c>
      <c r="T211" s="88"/>
      <c r="U211" s="88">
        <v>1.0</v>
      </c>
      <c r="V211" s="88">
        <v>4.0</v>
      </c>
      <c r="W211" s="88">
        <v>7.0</v>
      </c>
      <c r="X211" s="88"/>
      <c r="Y211" s="88"/>
      <c r="Z211" s="88"/>
      <c r="AA211" s="88"/>
      <c r="AB211" s="88">
        <v>9220.0</v>
      </c>
      <c r="AC211" s="39"/>
      <c r="AD211" s="81">
        <v>26674.0</v>
      </c>
      <c r="AE211" s="81"/>
      <c r="AF211" s="81"/>
      <c r="AG211" s="81"/>
      <c r="AH211" s="81">
        <v>1.0</v>
      </c>
      <c r="AI211" s="81">
        <v>2.0</v>
      </c>
      <c r="AJ211" s="82" t="s">
        <v>281</v>
      </c>
      <c r="AK211" s="81"/>
      <c r="AL211" s="39">
        <v>791.0</v>
      </c>
      <c r="AM211" s="44">
        <f t="array" ref="AM211">AVERAGE(K211/20)/86400</f>
        <v>0.0154369213</v>
      </c>
    </row>
    <row r="212" ht="17.25" customHeight="1">
      <c r="A212" s="83">
        <v>44707.6028774484</v>
      </c>
      <c r="B212" s="84">
        <v>0.034791666666666665</v>
      </c>
      <c r="C212" s="85">
        <v>0.0010763888888888889</v>
      </c>
      <c r="D212" s="84">
        <v>0.003993055555555555</v>
      </c>
      <c r="E212" s="84">
        <v>0.00829861111111111</v>
      </c>
      <c r="F212" s="84">
        <v>0.008368055555555556</v>
      </c>
      <c r="G212" s="84">
        <v>0.026469907407407407</v>
      </c>
      <c r="H212" s="84">
        <v>0.028900462962962965</v>
      </c>
      <c r="I212" s="85">
        <v>0.032824074074074075</v>
      </c>
      <c r="J212" s="86">
        <v>0.03409722222222222</v>
      </c>
      <c r="K212" s="87">
        <v>60120.0</v>
      </c>
      <c r="L212" s="87">
        <v>318.0</v>
      </c>
      <c r="M212" s="87">
        <v>7.0</v>
      </c>
      <c r="N212" s="87">
        <v>12.0</v>
      </c>
      <c r="O212" s="87">
        <v>1914.0</v>
      </c>
      <c r="P212" s="87">
        <v>153848.0</v>
      </c>
      <c r="Q212" s="87">
        <v>186987.0</v>
      </c>
      <c r="R212" s="88">
        <v>3.0</v>
      </c>
      <c r="S212" s="88">
        <v>50.0</v>
      </c>
      <c r="T212" s="88"/>
      <c r="U212" s="88">
        <v>2.0</v>
      </c>
      <c r="V212" s="88">
        <v>17.0</v>
      </c>
      <c r="W212" s="88">
        <v>10.0</v>
      </c>
      <c r="X212" s="88"/>
      <c r="Y212" s="88"/>
      <c r="Z212" s="88">
        <v>16.0</v>
      </c>
      <c r="AA212" s="88"/>
      <c r="AB212" s="88">
        <v>185266.0</v>
      </c>
      <c r="AC212" s="39">
        <v>2.0</v>
      </c>
      <c r="AD212" s="81">
        <v>41326.0</v>
      </c>
      <c r="AE212" s="81"/>
      <c r="AF212" s="81">
        <v>2.0</v>
      </c>
      <c r="AG212" s="81"/>
      <c r="AH212" s="81">
        <v>3.0</v>
      </c>
      <c r="AI212" s="81">
        <v>5.0</v>
      </c>
      <c r="AJ212" s="82" t="s">
        <v>282</v>
      </c>
      <c r="AK212" s="81" t="s">
        <v>78</v>
      </c>
      <c r="AL212" s="81">
        <v>790.0</v>
      </c>
      <c r="AM212" s="44">
        <f t="array" ref="AM212">AVERAGE(K212/20)/86400</f>
        <v>0.03479166667</v>
      </c>
    </row>
    <row r="213" ht="17.25" customHeight="1">
      <c r="A213" s="83">
        <v>44707.566024085834</v>
      </c>
      <c r="B213" s="84">
        <v>0.024583333333333332</v>
      </c>
      <c r="C213" s="85">
        <v>3.472222222222222E-5</v>
      </c>
      <c r="D213" s="84">
        <v>0.0016898148148148148</v>
      </c>
      <c r="E213" s="84">
        <v>0.0028935185185185184</v>
      </c>
      <c r="F213" s="84">
        <v>0.010081018518518519</v>
      </c>
      <c r="G213" s="84">
        <v>0.018113425925925925</v>
      </c>
      <c r="H213" s="84">
        <v>0.019328703703703702</v>
      </c>
      <c r="I213" s="85">
        <v>0.02113425925925926</v>
      </c>
      <c r="J213" s="86">
        <v>0.021643518518518517</v>
      </c>
      <c r="K213" s="87">
        <v>41041.0</v>
      </c>
      <c r="L213" s="87">
        <v>68.0</v>
      </c>
      <c r="M213" s="87">
        <v>8.0</v>
      </c>
      <c r="N213" s="87">
        <v>15.0</v>
      </c>
      <c r="O213" s="87">
        <v>1984.0</v>
      </c>
      <c r="P213" s="87">
        <v>109415.0</v>
      </c>
      <c r="Q213" s="87">
        <v>157032.0</v>
      </c>
      <c r="R213" s="88">
        <v>1.0</v>
      </c>
      <c r="S213" s="88">
        <v>18.0</v>
      </c>
      <c r="T213" s="88"/>
      <c r="U213" s="88"/>
      <c r="V213" s="88">
        <v>1.0</v>
      </c>
      <c r="W213" s="88"/>
      <c r="X213" s="88"/>
      <c r="Y213" s="88"/>
      <c r="Z213" s="88"/>
      <c r="AA213" s="88">
        <v>1.0</v>
      </c>
      <c r="AB213" s="88">
        <v>54455.0</v>
      </c>
      <c r="AC213" s="39">
        <v>2.0</v>
      </c>
      <c r="AD213" s="81">
        <v>29905.0</v>
      </c>
      <c r="AE213" s="81"/>
      <c r="AF213" s="81"/>
      <c r="AG213" s="81"/>
      <c r="AH213" s="81">
        <v>1.0</v>
      </c>
      <c r="AI213" s="81">
        <v>2.0</v>
      </c>
      <c r="AJ213" s="82" t="s">
        <v>283</v>
      </c>
      <c r="AK213" s="81"/>
      <c r="AL213" s="81">
        <v>789.0</v>
      </c>
      <c r="AM213" s="44">
        <f t="array" ref="AM213">AVERAGE(K213/20)/86400</f>
        <v>0.0237505787</v>
      </c>
    </row>
    <row r="214" ht="17.25" customHeight="1">
      <c r="A214" s="83">
        <v>44707.540199028284</v>
      </c>
      <c r="B214" s="84">
        <v>0.021388888888888888</v>
      </c>
      <c r="C214" s="85">
        <v>2.314814814814815E-4</v>
      </c>
      <c r="D214" s="84">
        <v>0.002511574074074074</v>
      </c>
      <c r="E214" s="84">
        <v>0.004479166666666667</v>
      </c>
      <c r="F214" s="84">
        <v>0.0050578703703703706</v>
      </c>
      <c r="G214" s="84">
        <v>0.010763888888888889</v>
      </c>
      <c r="H214" s="84">
        <v>0.012233796296296296</v>
      </c>
      <c r="I214" s="85">
        <v>0.014733796296296297</v>
      </c>
      <c r="J214" s="86">
        <v>0.015231481481481481</v>
      </c>
      <c r="K214" s="87">
        <v>36689.0</v>
      </c>
      <c r="L214" s="87">
        <v>182.0</v>
      </c>
      <c r="M214" s="87">
        <v>21.0</v>
      </c>
      <c r="N214" s="87">
        <v>22.0</v>
      </c>
      <c r="O214" s="87">
        <v>2521.0</v>
      </c>
      <c r="P214" s="87">
        <v>125783.0</v>
      </c>
      <c r="Q214" s="87">
        <v>31488.0</v>
      </c>
      <c r="R214" s="88"/>
      <c r="S214" s="88">
        <v>17.0</v>
      </c>
      <c r="T214" s="88"/>
      <c r="U214" s="88"/>
      <c r="V214" s="88">
        <v>2.0</v>
      </c>
      <c r="W214" s="88"/>
      <c r="X214" s="88">
        <v>4.0</v>
      </c>
      <c r="Y214" s="88"/>
      <c r="Z214" s="88"/>
      <c r="AA214" s="88">
        <v>1.0</v>
      </c>
      <c r="AB214" s="88">
        <v>139532.0</v>
      </c>
      <c r="AC214" s="39">
        <v>5.0</v>
      </c>
      <c r="AD214" s="81">
        <v>2545.0</v>
      </c>
      <c r="AE214" s="81"/>
      <c r="AF214" s="81"/>
      <c r="AG214" s="81"/>
      <c r="AH214" s="81">
        <v>1.0</v>
      </c>
      <c r="AI214" s="81">
        <v>12.0</v>
      </c>
      <c r="AJ214" s="82" t="s">
        <v>284</v>
      </c>
      <c r="AK214" s="81"/>
      <c r="AL214" s="39">
        <v>788.0</v>
      </c>
      <c r="AM214" s="44">
        <f t="array" ref="AM214">AVERAGE(K214/20)/86400</f>
        <v>0.02123206019</v>
      </c>
    </row>
    <row r="215" ht="17.25" customHeight="1">
      <c r="A215" s="83">
        <v>44707.51047997927</v>
      </c>
      <c r="B215" s="84">
        <v>0.020289351851851854</v>
      </c>
      <c r="C215" s="85">
        <v>0.0013425925925925925</v>
      </c>
      <c r="D215" s="84">
        <v>0.0038425925925925928</v>
      </c>
      <c r="E215" s="84">
        <v>0.005162037037037037</v>
      </c>
      <c r="F215" s="84">
        <v>0.01207175925925926</v>
      </c>
      <c r="G215" s="84">
        <v>0.006377314814814815</v>
      </c>
      <c r="H215" s="84">
        <v>0.015324074074074073</v>
      </c>
      <c r="I215" s="85">
        <v>0.018032407407407407</v>
      </c>
      <c r="J215" s="86">
        <v>0.01884259259259259</v>
      </c>
      <c r="K215" s="87">
        <v>35074.0</v>
      </c>
      <c r="L215" s="87">
        <v>109.0</v>
      </c>
      <c r="M215" s="87">
        <v>8.0</v>
      </c>
      <c r="N215" s="87">
        <v>17.0</v>
      </c>
      <c r="O215" s="87">
        <v>1279.0</v>
      </c>
      <c r="P215" s="87">
        <v>100676.0</v>
      </c>
      <c r="Q215" s="87">
        <v>14076.0</v>
      </c>
      <c r="R215" s="88">
        <v>1.0</v>
      </c>
      <c r="S215" s="88">
        <v>8.0</v>
      </c>
      <c r="T215" s="88"/>
      <c r="U215" s="88">
        <v>1.0</v>
      </c>
      <c r="V215" s="88">
        <v>15.0</v>
      </c>
      <c r="W215" s="88">
        <v>8.0</v>
      </c>
      <c r="X215" s="88"/>
      <c r="Y215" s="88"/>
      <c r="Z215" s="88"/>
      <c r="AA215" s="88"/>
      <c r="AB215" s="88">
        <v>399.0</v>
      </c>
      <c r="AC215" s="39"/>
      <c r="AD215" s="81">
        <v>35073.0</v>
      </c>
      <c r="AE215" s="81"/>
      <c r="AF215" s="81"/>
      <c r="AG215" s="81">
        <v>1.0</v>
      </c>
      <c r="AH215" s="81">
        <v>1.0</v>
      </c>
      <c r="AI215" s="81">
        <v>3.0</v>
      </c>
      <c r="AJ215" s="82" t="s">
        <v>285</v>
      </c>
      <c r="AK215" s="81" t="s">
        <v>78</v>
      </c>
      <c r="AL215" s="81">
        <v>787.0</v>
      </c>
      <c r="AM215" s="44">
        <f t="array" ref="AM215">AVERAGE(K215/20)/86400</f>
        <v>0.0202974537</v>
      </c>
    </row>
    <row r="216" ht="17.25" customHeight="1">
      <c r="A216" s="83">
        <v>44707.48865117882</v>
      </c>
      <c r="B216" s="84">
        <v>0.03071759259259259</v>
      </c>
      <c r="C216" s="85">
        <v>1.9675925925925926E-4</v>
      </c>
      <c r="D216" s="84">
        <v>0.002766203703703704</v>
      </c>
      <c r="E216" s="84">
        <v>0.005659722222222222</v>
      </c>
      <c r="F216" s="84">
        <v>0.011828703703703704</v>
      </c>
      <c r="G216" s="84">
        <v>0.0059722222222222225</v>
      </c>
      <c r="H216" s="84">
        <v>0.024780092592592593</v>
      </c>
      <c r="I216" s="85">
        <v>0.02826388888888889</v>
      </c>
      <c r="J216" s="86">
        <v>0.029247685185185186</v>
      </c>
      <c r="K216" s="87">
        <v>53096.0</v>
      </c>
      <c r="L216" s="87">
        <v>93.0</v>
      </c>
      <c r="M216" s="87">
        <v>18.0</v>
      </c>
      <c r="N216" s="87">
        <v>32.0</v>
      </c>
      <c r="O216" s="87">
        <v>2993.0</v>
      </c>
      <c r="P216" s="87">
        <v>197356.0</v>
      </c>
      <c r="Q216" s="87">
        <v>16019.0</v>
      </c>
      <c r="R216" s="88">
        <v>5.0</v>
      </c>
      <c r="S216" s="88">
        <v>38.0</v>
      </c>
      <c r="T216" s="88"/>
      <c r="U216" s="88">
        <v>3.0</v>
      </c>
      <c r="V216" s="88">
        <v>13.0</v>
      </c>
      <c r="W216" s="88">
        <v>13.0</v>
      </c>
      <c r="X216" s="88"/>
      <c r="Y216" s="88">
        <v>1.0</v>
      </c>
      <c r="Z216" s="88"/>
      <c r="AA216" s="88"/>
      <c r="AB216" s="88">
        <v>60704.0</v>
      </c>
      <c r="AC216" s="39">
        <v>2.0</v>
      </c>
      <c r="AD216" s="81">
        <v>31388.0</v>
      </c>
      <c r="AE216" s="81">
        <v>1.0</v>
      </c>
      <c r="AF216" s="81"/>
      <c r="AG216" s="81">
        <v>2.0</v>
      </c>
      <c r="AH216" s="81">
        <v>1.0</v>
      </c>
      <c r="AI216" s="81">
        <v>4.0</v>
      </c>
      <c r="AJ216" s="82" t="s">
        <v>286</v>
      </c>
      <c r="AK216" s="81" t="s">
        <v>78</v>
      </c>
      <c r="AL216" s="81">
        <v>786.0</v>
      </c>
      <c r="AM216" s="44">
        <f t="array" ref="AM216">AVERAGE(K216/20)/86400</f>
        <v>0.03072685185</v>
      </c>
    </row>
    <row r="217" ht="17.25" customHeight="1">
      <c r="A217" s="83">
        <v>44707.4549975515</v>
      </c>
      <c r="B217" s="84">
        <v>0.01846064814814815</v>
      </c>
      <c r="C217" s="85">
        <v>2.8935185185185184E-4</v>
      </c>
      <c r="D217" s="84">
        <v>4.62962962962963E-4</v>
      </c>
      <c r="E217" s="84">
        <v>0.0021064814814814813</v>
      </c>
      <c r="F217" s="84">
        <v>0.004606481481481481</v>
      </c>
      <c r="G217" s="84">
        <v>0.008726851851851852</v>
      </c>
      <c r="H217" s="84">
        <v>0.010671296296296297</v>
      </c>
      <c r="I217" s="85">
        <v>0.012164351851851852</v>
      </c>
      <c r="J217" s="86">
        <v>0.012534722222222221</v>
      </c>
      <c r="K217" s="87">
        <v>31272.0</v>
      </c>
      <c r="L217" s="87">
        <v>94.0</v>
      </c>
      <c r="M217" s="87">
        <v>8.0</v>
      </c>
      <c r="N217" s="87">
        <v>16.0</v>
      </c>
      <c r="O217" s="87">
        <v>2063.0</v>
      </c>
      <c r="P217" s="87">
        <v>142424.0</v>
      </c>
      <c r="Q217" s="87">
        <v>25935.0</v>
      </c>
      <c r="R217" s="88">
        <v>5.0</v>
      </c>
      <c r="S217" s="88">
        <v>19.0</v>
      </c>
      <c r="T217" s="88"/>
      <c r="U217" s="88"/>
      <c r="V217" s="88">
        <v>11.0</v>
      </c>
      <c r="W217" s="88"/>
      <c r="X217" s="88">
        <v>4.0</v>
      </c>
      <c r="Y217" s="88">
        <v>1.0</v>
      </c>
      <c r="Z217" s="88"/>
      <c r="AA217" s="88"/>
      <c r="AB217" s="88">
        <v>848.0</v>
      </c>
      <c r="AC217" s="39">
        <v>2.0</v>
      </c>
      <c r="AD217" s="81">
        <v>8706.0</v>
      </c>
      <c r="AE217" s="81"/>
      <c r="AF217" s="81">
        <v>2.0</v>
      </c>
      <c r="AG217" s="81"/>
      <c r="AH217" s="81">
        <v>1.0</v>
      </c>
      <c r="AI217" s="81">
        <v>2.0</v>
      </c>
      <c r="AJ217" s="82" t="s">
        <v>287</v>
      </c>
      <c r="AK217" s="81"/>
      <c r="AL217" s="39">
        <v>785.0</v>
      </c>
      <c r="AM217" s="44">
        <f t="array" ref="AM217">AVERAGE(K217/20)/86400</f>
        <v>0.01809722222</v>
      </c>
    </row>
    <row r="218" ht="17.25" customHeight="1">
      <c r="A218" s="83">
        <v>44707.43593606964</v>
      </c>
      <c r="B218" s="84">
        <v>0.018796296296296297</v>
      </c>
      <c r="C218" s="85">
        <v>4.2824074074074075E-4</v>
      </c>
      <c r="D218" s="84">
        <v>0.0023263888888888887</v>
      </c>
      <c r="E218" s="84">
        <v>0.004780092592592593</v>
      </c>
      <c r="F218" s="84">
        <v>0.006238425925925926</v>
      </c>
      <c r="G218" s="84">
        <v>0.008738425925925926</v>
      </c>
      <c r="H218" s="84">
        <v>0.01025462962962963</v>
      </c>
      <c r="I218" s="85">
        <v>0.013738425925925926</v>
      </c>
      <c r="J218" s="86">
        <v>0.01597222222222222</v>
      </c>
      <c r="K218" s="87">
        <v>32495.0</v>
      </c>
      <c r="L218" s="87">
        <v>82.0</v>
      </c>
      <c r="M218" s="87">
        <v>6.0</v>
      </c>
      <c r="N218" s="87">
        <v>12.0</v>
      </c>
      <c r="O218" s="87">
        <v>1865.0</v>
      </c>
      <c r="P218" s="87">
        <v>139601.0</v>
      </c>
      <c r="Q218" s="87">
        <v>37789.0</v>
      </c>
      <c r="R218" s="88"/>
      <c r="S218" s="88">
        <v>3.0</v>
      </c>
      <c r="T218" s="88"/>
      <c r="U218" s="88">
        <v>1.0</v>
      </c>
      <c r="V218" s="88">
        <v>13.0</v>
      </c>
      <c r="W218" s="88">
        <v>8.0</v>
      </c>
      <c r="X218" s="88"/>
      <c r="Y218" s="88"/>
      <c r="Z218" s="88"/>
      <c r="AA218" s="88"/>
      <c r="AB218" s="88">
        <v>2489.0</v>
      </c>
      <c r="AC218" s="39">
        <v>1.0</v>
      </c>
      <c r="AD218" s="81">
        <v>3602.0</v>
      </c>
      <c r="AE218" s="81"/>
      <c r="AF218" s="81"/>
      <c r="AG218" s="81"/>
      <c r="AH218" s="81">
        <v>1.0</v>
      </c>
      <c r="AI218" s="81">
        <v>7.0</v>
      </c>
      <c r="AJ218" s="82" t="s">
        <v>288</v>
      </c>
      <c r="AK218" s="81" t="s">
        <v>78</v>
      </c>
      <c r="AL218" s="81">
        <v>784.0</v>
      </c>
      <c r="AM218" s="44">
        <f t="array" ref="AM218">AVERAGE(K218/20)/86400</f>
        <v>0.01880497685</v>
      </c>
    </row>
    <row r="219" ht="17.25" customHeight="1">
      <c r="A219" s="75">
        <v>44706.979363060105</v>
      </c>
      <c r="B219" s="76">
        <v>0.02935185185185185</v>
      </c>
      <c r="C219" s="77">
        <v>6.481481481481481E-4</v>
      </c>
      <c r="D219" s="76">
        <v>8.217592592592593E-4</v>
      </c>
      <c r="E219" s="76">
        <v>0.0028819444444444444</v>
      </c>
      <c r="F219" s="76"/>
      <c r="G219" s="76">
        <v>0.00400462962962963</v>
      </c>
      <c r="H219" s="76">
        <v>0.012777777777777779</v>
      </c>
      <c r="I219" s="77">
        <v>0.018159722222222223</v>
      </c>
      <c r="J219" s="78">
        <v>0.02125</v>
      </c>
      <c r="K219" s="79">
        <v>50725.0</v>
      </c>
      <c r="L219" s="79"/>
      <c r="M219" s="79">
        <v>8.0</v>
      </c>
      <c r="N219" s="79">
        <v>12.0</v>
      </c>
      <c r="O219" s="79">
        <v>1791.0</v>
      </c>
      <c r="P219" s="79">
        <v>197802.0</v>
      </c>
      <c r="Q219" s="79">
        <v>33082.0</v>
      </c>
      <c r="R219" s="80">
        <v>1.0</v>
      </c>
      <c r="S219" s="80">
        <v>8.0</v>
      </c>
      <c r="T219" s="80"/>
      <c r="U219" s="80"/>
      <c r="V219" s="80">
        <v>1.0</v>
      </c>
      <c r="W219" s="80"/>
      <c r="X219" s="80">
        <v>4.0</v>
      </c>
      <c r="Y219" s="80"/>
      <c r="Z219" s="80"/>
      <c r="AA219" s="80">
        <v>1.0</v>
      </c>
      <c r="AB219" s="80">
        <v>90761.0</v>
      </c>
      <c r="AC219" s="39"/>
      <c r="AD219" s="81">
        <v>50724.0</v>
      </c>
      <c r="AE219" s="81"/>
      <c r="AF219" s="81">
        <v>28.0</v>
      </c>
      <c r="AG219" s="81">
        <v>1.0</v>
      </c>
      <c r="AH219" s="81">
        <v>1.0</v>
      </c>
      <c r="AI219" s="81">
        <v>6.0</v>
      </c>
      <c r="AJ219" s="82" t="s">
        <v>289</v>
      </c>
      <c r="AK219" s="81" t="s">
        <v>78</v>
      </c>
      <c r="AL219" s="81">
        <v>783.0</v>
      </c>
      <c r="AM219" s="44">
        <f t="array" ref="AM219">AVERAGE(K219/20)/86400</f>
        <v>0.02935474537</v>
      </c>
    </row>
    <row r="220" ht="17.25" customHeight="1">
      <c r="A220" s="75">
        <v>44706.92789260427</v>
      </c>
      <c r="B220" s="76">
        <v>0.017233796296296296</v>
      </c>
      <c r="C220" s="77">
        <v>0.001388888888888889</v>
      </c>
      <c r="D220" s="76">
        <v>0.0023032407407407407</v>
      </c>
      <c r="E220" s="76">
        <v>0.0053125</v>
      </c>
      <c r="F220" s="76">
        <v>0.009108796296296297</v>
      </c>
      <c r="G220" s="76">
        <v>0.005590277777777777</v>
      </c>
      <c r="H220" s="76">
        <v>0.010243055555555556</v>
      </c>
      <c r="I220" s="77">
        <v>0.012523148148148148</v>
      </c>
      <c r="J220" s="78">
        <v>0.014849537037037038</v>
      </c>
      <c r="K220" s="79">
        <v>29785.0</v>
      </c>
      <c r="L220" s="79">
        <v>216.0</v>
      </c>
      <c r="M220" s="79">
        <v>8.0</v>
      </c>
      <c r="N220" s="79">
        <v>12.0</v>
      </c>
      <c r="O220" s="79">
        <v>1134.0</v>
      </c>
      <c r="P220" s="79">
        <v>99769.0</v>
      </c>
      <c r="Q220" s="79">
        <v>4698.0</v>
      </c>
      <c r="R220" s="80">
        <v>4.0</v>
      </c>
      <c r="S220" s="80">
        <v>2.0</v>
      </c>
      <c r="T220" s="80"/>
      <c r="U220" s="80"/>
      <c r="V220" s="80">
        <v>7.0</v>
      </c>
      <c r="W220" s="80"/>
      <c r="X220" s="80">
        <v>16.0</v>
      </c>
      <c r="Y220" s="80"/>
      <c r="Z220" s="80"/>
      <c r="AA220" s="80"/>
      <c r="AB220" s="80">
        <v>15374.0</v>
      </c>
      <c r="AC220" s="39"/>
      <c r="AD220" s="81">
        <v>29784.0</v>
      </c>
      <c r="AE220" s="81">
        <v>4.0</v>
      </c>
      <c r="AF220" s="81"/>
      <c r="AG220" s="81">
        <v>1.0</v>
      </c>
      <c r="AH220" s="81"/>
      <c r="AI220" s="81">
        <v>3.0</v>
      </c>
      <c r="AJ220" s="82" t="s">
        <v>290</v>
      </c>
      <c r="AK220" s="81" t="s">
        <v>78</v>
      </c>
      <c r="AL220" s="39">
        <v>782.0</v>
      </c>
      <c r="AM220" s="44">
        <f t="array" ref="AM220">AVERAGE(K220/20)/86400</f>
        <v>0.01723668981</v>
      </c>
    </row>
    <row r="221" ht="17.25" customHeight="1">
      <c r="A221" s="75">
        <v>44706.90937585189</v>
      </c>
      <c r="B221" s="76">
        <v>0.024305555555555556</v>
      </c>
      <c r="C221" s="77">
        <v>4.6296296296296294E-5</v>
      </c>
      <c r="D221" s="76">
        <v>0.0031944444444444446</v>
      </c>
      <c r="E221" s="76">
        <v>0.004560185185185185</v>
      </c>
      <c r="F221" s="76">
        <v>0.010775462962962962</v>
      </c>
      <c r="G221" s="76">
        <v>0.014421296296296297</v>
      </c>
      <c r="H221" s="76">
        <v>0.01605324074074074</v>
      </c>
      <c r="I221" s="77">
        <v>0.021157407407407406</v>
      </c>
      <c r="J221" s="78">
        <v>0.02207175925925926</v>
      </c>
      <c r="K221" s="79">
        <v>41269.0</v>
      </c>
      <c r="L221" s="79">
        <v>186.0</v>
      </c>
      <c r="M221" s="79">
        <v>7.0</v>
      </c>
      <c r="N221" s="79">
        <v>13.0</v>
      </c>
      <c r="O221" s="79">
        <v>1455.0</v>
      </c>
      <c r="P221" s="79">
        <v>155236.0</v>
      </c>
      <c r="Q221" s="79">
        <v>123197.0</v>
      </c>
      <c r="R221" s="80">
        <v>1.0</v>
      </c>
      <c r="S221" s="80">
        <v>12.0</v>
      </c>
      <c r="T221" s="80"/>
      <c r="U221" s="80">
        <v>1.0</v>
      </c>
      <c r="V221" s="80">
        <v>15.0</v>
      </c>
      <c r="W221" s="80">
        <v>6.0</v>
      </c>
      <c r="X221" s="80"/>
      <c r="Y221" s="80"/>
      <c r="Z221" s="80">
        <v>3.0</v>
      </c>
      <c r="AA221" s="80"/>
      <c r="AB221" s="80">
        <v>43879.0</v>
      </c>
      <c r="AC221" s="39">
        <v>1.0</v>
      </c>
      <c r="AD221" s="81">
        <v>30007.0</v>
      </c>
      <c r="AE221" s="81"/>
      <c r="AF221" s="81">
        <v>2.0</v>
      </c>
      <c r="AG221" s="81"/>
      <c r="AH221" s="81">
        <v>1.0</v>
      </c>
      <c r="AI221" s="81">
        <v>6.0</v>
      </c>
      <c r="AJ221" s="82" t="s">
        <v>291</v>
      </c>
      <c r="AK221" s="81"/>
      <c r="AL221" s="81">
        <v>781.0</v>
      </c>
      <c r="AM221" s="44">
        <f t="array" ref="AM221">AVERAGE(K221/20)/86400</f>
        <v>0.02388252315</v>
      </c>
    </row>
    <row r="222" ht="17.25" customHeight="1">
      <c r="A222" s="75">
        <v>44706.88196379861</v>
      </c>
      <c r="B222" s="76">
        <v>0.02459490740740741</v>
      </c>
      <c r="C222" s="77">
        <v>3.356481481481481E-4</v>
      </c>
      <c r="D222" s="76">
        <v>4.398148148148148E-4</v>
      </c>
      <c r="E222" s="76">
        <v>0.001979166666666667</v>
      </c>
      <c r="F222" s="76">
        <v>0.0060879629629629626</v>
      </c>
      <c r="G222" s="76">
        <v>0.017106481481481483</v>
      </c>
      <c r="H222" s="76">
        <v>0.018564814814814815</v>
      </c>
      <c r="I222" s="77">
        <v>0.02096064814814815</v>
      </c>
      <c r="J222" s="78">
        <v>0.022627314814814815</v>
      </c>
      <c r="K222" s="79">
        <v>41899.0</v>
      </c>
      <c r="L222" s="79">
        <v>105.0</v>
      </c>
      <c r="M222" s="79">
        <v>7.0</v>
      </c>
      <c r="N222" s="79">
        <v>13.0</v>
      </c>
      <c r="O222" s="79">
        <v>1643.0</v>
      </c>
      <c r="P222" s="79">
        <v>155791.0</v>
      </c>
      <c r="Q222" s="79">
        <v>101815.0</v>
      </c>
      <c r="R222" s="80">
        <v>1.0</v>
      </c>
      <c r="S222" s="80">
        <v>5.0</v>
      </c>
      <c r="T222" s="80"/>
      <c r="U222" s="80"/>
      <c r="V222" s="80">
        <v>6.0</v>
      </c>
      <c r="W222" s="80"/>
      <c r="X222" s="80">
        <v>11.0</v>
      </c>
      <c r="Y222" s="80">
        <v>1.0</v>
      </c>
      <c r="Z222" s="80">
        <v>5.0</v>
      </c>
      <c r="AA222" s="80"/>
      <c r="AB222" s="80">
        <v>37645.0</v>
      </c>
      <c r="AC222" s="39">
        <v>2.0</v>
      </c>
      <c r="AD222" s="81">
        <v>23348.0</v>
      </c>
      <c r="AE222" s="81"/>
      <c r="AF222" s="81"/>
      <c r="AG222" s="81"/>
      <c r="AH222" s="81">
        <v>1.0</v>
      </c>
      <c r="AI222" s="81">
        <v>5.0</v>
      </c>
      <c r="AJ222" s="82" t="s">
        <v>292</v>
      </c>
      <c r="AK222" s="81"/>
      <c r="AL222" s="81">
        <v>780.0</v>
      </c>
      <c r="AM222" s="44">
        <f t="array" ref="AM222">AVERAGE(K222/20)/86400</f>
        <v>0.02424710648</v>
      </c>
    </row>
    <row r="223" ht="17.25" customHeight="1">
      <c r="A223" s="75">
        <v>44706.85673424013</v>
      </c>
      <c r="B223" s="76">
        <v>0.024340277777777777</v>
      </c>
      <c r="C223" s="77">
        <v>2.8935185185185184E-4</v>
      </c>
      <c r="D223" s="76">
        <v>0.0015393518518518519</v>
      </c>
      <c r="E223" s="76">
        <v>0.004050925925925926</v>
      </c>
      <c r="F223" s="76">
        <v>0.005925925925925926</v>
      </c>
      <c r="G223" s="76">
        <v>0.013865740740740741</v>
      </c>
      <c r="H223" s="76">
        <v>0.0153125</v>
      </c>
      <c r="I223" s="77">
        <v>0.01990740740740741</v>
      </c>
      <c r="J223" s="78">
        <v>0.022164351851851852</v>
      </c>
      <c r="K223" s="79">
        <v>41537.0</v>
      </c>
      <c r="L223" s="79">
        <v>90.0</v>
      </c>
      <c r="M223" s="79">
        <v>8.0</v>
      </c>
      <c r="N223" s="79">
        <v>18.0</v>
      </c>
      <c r="O223" s="79">
        <v>1851.0</v>
      </c>
      <c r="P223" s="79">
        <v>186244.0</v>
      </c>
      <c r="Q223" s="79">
        <v>46339.0</v>
      </c>
      <c r="R223" s="80">
        <v>2.0</v>
      </c>
      <c r="S223" s="80">
        <v>20.0</v>
      </c>
      <c r="T223" s="80"/>
      <c r="U223" s="80">
        <v>2.0</v>
      </c>
      <c r="V223" s="80">
        <v>12.0</v>
      </c>
      <c r="W223" s="80">
        <v>13.0</v>
      </c>
      <c r="X223" s="80"/>
      <c r="Y223" s="80"/>
      <c r="Z223" s="80"/>
      <c r="AA223" s="80"/>
      <c r="AB223" s="80">
        <v>9454.0</v>
      </c>
      <c r="AC223" s="39">
        <v>1.0</v>
      </c>
      <c r="AD223" s="81">
        <v>30936.0</v>
      </c>
      <c r="AE223" s="81"/>
      <c r="AF223" s="81"/>
      <c r="AG223" s="81"/>
      <c r="AH223" s="81">
        <v>1.0</v>
      </c>
      <c r="AI223" s="81">
        <v>7.0</v>
      </c>
      <c r="AJ223" s="82" t="s">
        <v>293</v>
      </c>
      <c r="AK223" s="81"/>
      <c r="AL223" s="39">
        <v>779.0</v>
      </c>
      <c r="AM223" s="44">
        <f t="array" ref="AM223">AVERAGE(K223/20)/86400</f>
        <v>0.02403761574</v>
      </c>
    </row>
    <row r="224" ht="17.25" customHeight="1">
      <c r="A224" s="75">
        <v>44706.82907408541</v>
      </c>
      <c r="B224" s="76">
        <v>0.01814814814814815</v>
      </c>
      <c r="C224" s="77">
        <v>1.0416666666666667E-4</v>
      </c>
      <c r="D224" s="76">
        <v>0.0016782407407407408</v>
      </c>
      <c r="E224" s="76">
        <v>0.0052430555555555555</v>
      </c>
      <c r="F224" s="76">
        <v>0.007337962962962963</v>
      </c>
      <c r="G224" s="76">
        <v>0.010520833333333333</v>
      </c>
      <c r="H224" s="76">
        <v>0.01269675925925926</v>
      </c>
      <c r="I224" s="77">
        <v>0.015069444444444444</v>
      </c>
      <c r="J224" s="78">
        <v>0.016030092592592592</v>
      </c>
      <c r="K224" s="79">
        <v>30767.0</v>
      </c>
      <c r="L224" s="79">
        <v>40.0</v>
      </c>
      <c r="M224" s="79">
        <v>7.0</v>
      </c>
      <c r="N224" s="79">
        <v>10.0</v>
      </c>
      <c r="O224" s="79">
        <v>621.0</v>
      </c>
      <c r="P224" s="79">
        <v>79256.0</v>
      </c>
      <c r="Q224" s="79">
        <v>75372.0</v>
      </c>
      <c r="R224" s="80"/>
      <c r="S224" s="80">
        <v>8.0</v>
      </c>
      <c r="T224" s="80"/>
      <c r="U224" s="80"/>
      <c r="V224" s="80"/>
      <c r="W224" s="80"/>
      <c r="X224" s="80"/>
      <c r="Y224" s="80"/>
      <c r="Z224" s="80"/>
      <c r="AA224" s="80">
        <v>1.0</v>
      </c>
      <c r="AB224" s="80">
        <v>117163.0</v>
      </c>
      <c r="AC224" s="39"/>
      <c r="AD224" s="81">
        <v>30766.0</v>
      </c>
      <c r="AE224" s="81"/>
      <c r="AF224" s="81"/>
      <c r="AG224" s="81"/>
      <c r="AH224" s="81">
        <v>1.0</v>
      </c>
      <c r="AI224" s="81">
        <v>3.0</v>
      </c>
      <c r="AJ224" s="82" t="s">
        <v>294</v>
      </c>
      <c r="AK224" s="81"/>
      <c r="AL224" s="81">
        <v>778.0</v>
      </c>
      <c r="AM224" s="44">
        <f t="array" ref="AM224">AVERAGE(K224/20)/86400</f>
        <v>0.01780497685</v>
      </c>
    </row>
    <row r="225" ht="17.25" customHeight="1">
      <c r="A225" s="75">
        <v>44706.81065407416</v>
      </c>
      <c r="B225" s="76">
        <v>0.02082175925925926</v>
      </c>
      <c r="C225" s="77">
        <v>3.0092592592592595E-4</v>
      </c>
      <c r="D225" s="76">
        <v>0.0017939814814814815</v>
      </c>
      <c r="E225" s="76">
        <v>0.002372685185185185</v>
      </c>
      <c r="F225" s="76">
        <v>0.006053240740740741</v>
      </c>
      <c r="G225" s="76">
        <v>0.008657407407407407</v>
      </c>
      <c r="H225" s="76">
        <v>0.010821759259259258</v>
      </c>
      <c r="I225" s="77">
        <v>0.016354166666666666</v>
      </c>
      <c r="J225" s="78">
        <v>0.019016203703703705</v>
      </c>
      <c r="K225" s="79">
        <v>35113.0</v>
      </c>
      <c r="L225" s="79">
        <v>131.0</v>
      </c>
      <c r="M225" s="79">
        <v>8.0</v>
      </c>
      <c r="N225" s="79">
        <v>22.0</v>
      </c>
      <c r="O225" s="79">
        <v>1919.0</v>
      </c>
      <c r="P225" s="79">
        <v>149931.0</v>
      </c>
      <c r="Q225" s="79">
        <v>43938.0</v>
      </c>
      <c r="R225" s="80">
        <v>1.0</v>
      </c>
      <c r="S225" s="80">
        <v>8.0</v>
      </c>
      <c r="T225" s="80"/>
      <c r="U225" s="80"/>
      <c r="V225" s="80">
        <v>2.0</v>
      </c>
      <c r="W225" s="80">
        <v>2.0</v>
      </c>
      <c r="X225" s="80"/>
      <c r="Y225" s="80"/>
      <c r="Z225" s="80">
        <v>4.0</v>
      </c>
      <c r="AA225" s="80">
        <v>1.0</v>
      </c>
      <c r="AB225" s="80">
        <v>23550.0</v>
      </c>
      <c r="AC225" s="39">
        <v>2.0</v>
      </c>
      <c r="AD225" s="81">
        <v>1397.0</v>
      </c>
      <c r="AE225" s="81"/>
      <c r="AF225" s="81">
        <v>1.0</v>
      </c>
      <c r="AG225" s="81"/>
      <c r="AH225" s="81">
        <v>1.0</v>
      </c>
      <c r="AI225" s="81">
        <v>12.0</v>
      </c>
      <c r="AJ225" s="82" t="s">
        <v>295</v>
      </c>
      <c r="AK225" s="81"/>
      <c r="AL225" s="81">
        <v>777.0</v>
      </c>
      <c r="AM225" s="44">
        <f t="array" ref="AM225">AVERAGE(K225/20)/86400</f>
        <v>0.02032002315</v>
      </c>
    </row>
    <row r="226" ht="17.25" customHeight="1">
      <c r="A226" s="75">
        <v>44706.7895873278</v>
      </c>
      <c r="B226" s="76">
        <v>0.016122685185185184</v>
      </c>
      <c r="C226" s="77">
        <v>4.6296296296296294E-5</v>
      </c>
      <c r="D226" s="76">
        <v>0.002951388888888889</v>
      </c>
      <c r="E226" s="76">
        <v>0.004884259259259259</v>
      </c>
      <c r="F226" s="76">
        <v>0.0069560185185185185</v>
      </c>
      <c r="G226" s="76">
        <v>0.009548611111111112</v>
      </c>
      <c r="H226" s="76">
        <v>0.010347222222222223</v>
      </c>
      <c r="I226" s="77">
        <v>0.014004629629629629</v>
      </c>
      <c r="J226" s="78">
        <v>0.01476851851851852</v>
      </c>
      <c r="K226" s="79">
        <v>26639.0</v>
      </c>
      <c r="L226" s="79">
        <v>72.0</v>
      </c>
      <c r="M226" s="79">
        <v>9.0</v>
      </c>
      <c r="N226" s="79">
        <v>17.0</v>
      </c>
      <c r="O226" s="79">
        <v>1295.0</v>
      </c>
      <c r="P226" s="79">
        <v>114598.0</v>
      </c>
      <c r="Q226" s="79">
        <v>1456.0</v>
      </c>
      <c r="R226" s="80">
        <v>1.0</v>
      </c>
      <c r="S226" s="80">
        <v>5.0</v>
      </c>
      <c r="T226" s="80"/>
      <c r="U226" s="80">
        <v>1.0</v>
      </c>
      <c r="V226" s="80">
        <v>14.0</v>
      </c>
      <c r="W226" s="80">
        <v>7.0</v>
      </c>
      <c r="X226" s="80"/>
      <c r="Y226" s="80"/>
      <c r="Z226" s="80"/>
      <c r="AA226" s="80"/>
      <c r="AB226" s="80">
        <v>1650.0</v>
      </c>
      <c r="AC226" s="39"/>
      <c r="AD226" s="81">
        <v>26638.0</v>
      </c>
      <c r="AE226" s="81"/>
      <c r="AF226" s="81"/>
      <c r="AG226" s="81"/>
      <c r="AH226" s="81">
        <v>1.0</v>
      </c>
      <c r="AI226" s="81">
        <v>1.0</v>
      </c>
      <c r="AJ226" s="82" t="s">
        <v>296</v>
      </c>
      <c r="AK226" s="81"/>
      <c r="AL226" s="39">
        <v>776.0</v>
      </c>
      <c r="AM226" s="44">
        <f t="array" ref="AM226">AVERAGE(K226/20)/86400</f>
        <v>0.01541608796</v>
      </c>
    </row>
    <row r="227" ht="17.25" customHeight="1">
      <c r="A227" s="83">
        <v>44704.07149655375</v>
      </c>
      <c r="B227" s="84">
        <v>0.03378472222222222</v>
      </c>
      <c r="C227" s="85">
        <v>1.6203703703703703E-4</v>
      </c>
      <c r="D227" s="84">
        <v>0.002002314814814815</v>
      </c>
      <c r="E227" s="84">
        <v>0.0030208333333333333</v>
      </c>
      <c r="F227" s="84">
        <v>0.007627314814814815</v>
      </c>
      <c r="G227" s="84">
        <v>0.026608796296296297</v>
      </c>
      <c r="H227" s="84">
        <v>0.02744212962962963</v>
      </c>
      <c r="I227" s="85">
        <v>0.030243055555555554</v>
      </c>
      <c r="J227" s="86">
        <v>0.03212962962962963</v>
      </c>
      <c r="K227" s="87">
        <v>58383.0</v>
      </c>
      <c r="L227" s="87">
        <v>137.0</v>
      </c>
      <c r="M227" s="87">
        <v>8.0</v>
      </c>
      <c r="N227" s="87">
        <v>8.0</v>
      </c>
      <c r="O227" s="87">
        <v>2535.0</v>
      </c>
      <c r="P227" s="87">
        <v>203281.0</v>
      </c>
      <c r="Q227" s="87">
        <v>133335.0</v>
      </c>
      <c r="R227" s="88">
        <v>2.0</v>
      </c>
      <c r="S227" s="88">
        <v>10.0</v>
      </c>
      <c r="T227" s="88"/>
      <c r="U227" s="88"/>
      <c r="V227" s="88"/>
      <c r="W227" s="88"/>
      <c r="X227" s="88"/>
      <c r="Y227" s="88"/>
      <c r="Z227" s="88"/>
      <c r="AA227" s="88">
        <v>1.0</v>
      </c>
      <c r="AB227" s="88">
        <v>30806.0</v>
      </c>
      <c r="AC227" s="39">
        <v>2.0</v>
      </c>
      <c r="AD227" s="81">
        <v>1543.0</v>
      </c>
      <c r="AE227" s="81"/>
      <c r="AF227" s="81"/>
      <c r="AG227" s="81"/>
      <c r="AH227" s="81">
        <v>1.0</v>
      </c>
      <c r="AI227" s="81">
        <v>4.0</v>
      </c>
      <c r="AJ227" s="82" t="s">
        <v>297</v>
      </c>
      <c r="AK227" s="81" t="s">
        <v>78</v>
      </c>
      <c r="AL227" s="81">
        <v>775.0</v>
      </c>
      <c r="AM227" s="44">
        <f t="array" ref="AM227">AVERAGE(K227/20)/86400</f>
        <v>0.03378645833</v>
      </c>
    </row>
    <row r="228" ht="17.25" customHeight="1">
      <c r="A228" s="83">
        <v>44704.02257966463</v>
      </c>
      <c r="B228" s="84">
        <v>0.021909722222222223</v>
      </c>
      <c r="C228" s="85">
        <v>3.7037037037037035E-4</v>
      </c>
      <c r="D228" s="84">
        <v>9.25925925925926E-4</v>
      </c>
      <c r="E228" s="84">
        <v>0.004525462962962963</v>
      </c>
      <c r="F228" s="84">
        <v>0.006122685185185185</v>
      </c>
      <c r="G228" s="84">
        <v>0.015902777777777776</v>
      </c>
      <c r="H228" s="84">
        <v>0.016527777777777777</v>
      </c>
      <c r="I228" s="85">
        <v>0.01972222222222222</v>
      </c>
      <c r="J228" s="86">
        <v>0.020416666666666666</v>
      </c>
      <c r="K228" s="87">
        <v>36536.0</v>
      </c>
      <c r="L228" s="87">
        <v>151.0</v>
      </c>
      <c r="M228" s="87">
        <v>8.0</v>
      </c>
      <c r="N228" s="87">
        <v>11.0</v>
      </c>
      <c r="O228" s="87">
        <v>2153.0</v>
      </c>
      <c r="P228" s="87">
        <v>148589.0</v>
      </c>
      <c r="Q228" s="87">
        <v>493.0</v>
      </c>
      <c r="R228" s="88">
        <v>1.0</v>
      </c>
      <c r="S228" s="88">
        <v>32.0</v>
      </c>
      <c r="T228" s="88"/>
      <c r="U228" s="88">
        <v>1.0</v>
      </c>
      <c r="V228" s="88">
        <v>9.0</v>
      </c>
      <c r="W228" s="88">
        <v>2.0</v>
      </c>
      <c r="X228" s="88"/>
      <c r="Y228" s="88"/>
      <c r="Z228" s="88"/>
      <c r="AA228" s="88"/>
      <c r="AB228" s="88">
        <v>1020.0</v>
      </c>
      <c r="AC228" s="39">
        <v>1.0</v>
      </c>
      <c r="AD228" s="81">
        <v>436.0</v>
      </c>
      <c r="AE228" s="81"/>
      <c r="AF228" s="81"/>
      <c r="AG228" s="81"/>
      <c r="AH228" s="81">
        <v>1.0</v>
      </c>
      <c r="AI228" s="81">
        <v>2.0</v>
      </c>
      <c r="AJ228" s="82" t="s">
        <v>298</v>
      </c>
      <c r="AK228" s="81"/>
      <c r="AL228" s="81">
        <v>774.0</v>
      </c>
      <c r="AM228" s="44">
        <f t="array" ref="AM228">AVERAGE(K228/20)/86400</f>
        <v>0.02114351852</v>
      </c>
    </row>
    <row r="229" ht="17.25" customHeight="1">
      <c r="A229" s="83">
        <v>44703.99930872183</v>
      </c>
      <c r="B229" s="84">
        <v>0.02252314814814815</v>
      </c>
      <c r="C229" s="85">
        <v>4.166666666666667E-4</v>
      </c>
      <c r="D229" s="84">
        <v>0.0012152777777777778</v>
      </c>
      <c r="E229" s="84">
        <v>0.0021412037037037038</v>
      </c>
      <c r="F229" s="84">
        <v>0.005868055555555555</v>
      </c>
      <c r="G229" s="84">
        <v>0.013981481481481482</v>
      </c>
      <c r="H229" s="84">
        <v>0.014710648148148148</v>
      </c>
      <c r="I229" s="85">
        <v>0.01826388888888889</v>
      </c>
      <c r="J229" s="86">
        <v>0.019398148148148147</v>
      </c>
      <c r="K229" s="87">
        <v>38139.0</v>
      </c>
      <c r="L229" s="87">
        <v>151.0</v>
      </c>
      <c r="M229" s="87">
        <v>8.0</v>
      </c>
      <c r="N229" s="87">
        <v>11.0</v>
      </c>
      <c r="O229" s="87">
        <v>1797.0</v>
      </c>
      <c r="P229" s="87">
        <v>142072.0</v>
      </c>
      <c r="Q229" s="87">
        <v>61947.0</v>
      </c>
      <c r="R229" s="88">
        <v>1.0</v>
      </c>
      <c r="S229" s="88">
        <v>28.0</v>
      </c>
      <c r="T229" s="88"/>
      <c r="U229" s="88"/>
      <c r="V229" s="88">
        <v>1.0</v>
      </c>
      <c r="W229" s="88"/>
      <c r="X229" s="88"/>
      <c r="Y229" s="88"/>
      <c r="Z229" s="88">
        <v>5.0</v>
      </c>
      <c r="AA229" s="88"/>
      <c r="AB229" s="88">
        <v>35343.0</v>
      </c>
      <c r="AC229" s="39"/>
      <c r="AD229" s="81">
        <v>38138.0</v>
      </c>
      <c r="AE229" s="81"/>
      <c r="AF229" s="81">
        <v>1.0</v>
      </c>
      <c r="AG229" s="81"/>
      <c r="AH229" s="81">
        <v>1.0</v>
      </c>
      <c r="AI229" s="81">
        <v>4.0</v>
      </c>
      <c r="AJ229" s="82" t="s">
        <v>299</v>
      </c>
      <c r="AK229" s="81"/>
      <c r="AL229" s="39">
        <v>773.0</v>
      </c>
      <c r="AM229" s="44">
        <f t="array" ref="AM229">AVERAGE(K229/20)/86400</f>
        <v>0.02207118056</v>
      </c>
    </row>
    <row r="230" ht="17.25" customHeight="1">
      <c r="A230" s="83">
        <v>44703.976178067045</v>
      </c>
      <c r="B230" s="84">
        <v>0.024918981481481483</v>
      </c>
      <c r="C230" s="85">
        <v>2.8935185185185184E-4</v>
      </c>
      <c r="D230" s="84">
        <v>0.003599537037037037</v>
      </c>
      <c r="E230" s="84">
        <v>0.003958333333333334</v>
      </c>
      <c r="F230" s="84">
        <v>0.008136574074074074</v>
      </c>
      <c r="G230" s="84">
        <v>0.01974537037037037</v>
      </c>
      <c r="H230" s="84">
        <v>0.02122685185185185</v>
      </c>
      <c r="I230" s="85">
        <v>0.02269675925925926</v>
      </c>
      <c r="J230" s="86">
        <v>0.023668981481481482</v>
      </c>
      <c r="K230" s="87">
        <v>43077.0</v>
      </c>
      <c r="L230" s="87">
        <v>81.0</v>
      </c>
      <c r="M230" s="87">
        <v>8.0</v>
      </c>
      <c r="N230" s="87">
        <v>14.0</v>
      </c>
      <c r="O230" s="87">
        <v>2575.0</v>
      </c>
      <c r="P230" s="87">
        <v>181746.0</v>
      </c>
      <c r="Q230" s="87">
        <v>3401.0</v>
      </c>
      <c r="R230" s="88">
        <v>4.0</v>
      </c>
      <c r="S230" s="88">
        <v>33.0</v>
      </c>
      <c r="T230" s="88"/>
      <c r="U230" s="88">
        <v>1.0</v>
      </c>
      <c r="V230" s="88">
        <v>25.0</v>
      </c>
      <c r="W230" s="88">
        <v>12.0</v>
      </c>
      <c r="X230" s="88"/>
      <c r="Y230" s="88"/>
      <c r="Z230" s="88"/>
      <c r="AA230" s="88"/>
      <c r="AB230" s="88">
        <v>12021.0</v>
      </c>
      <c r="AC230" s="39">
        <v>2.0</v>
      </c>
      <c r="AD230" s="81">
        <v>23396.0</v>
      </c>
      <c r="AE230" s="81"/>
      <c r="AF230" s="81"/>
      <c r="AG230" s="81"/>
      <c r="AH230" s="81">
        <v>1.0</v>
      </c>
      <c r="AI230" s="81">
        <v>2.0</v>
      </c>
      <c r="AJ230" s="82" t="s">
        <v>300</v>
      </c>
      <c r="AK230" s="81" t="s">
        <v>78</v>
      </c>
      <c r="AL230" s="81">
        <v>772.0</v>
      </c>
      <c r="AM230" s="44">
        <f t="array" ref="AM230">AVERAGE(K230/20)/86400</f>
        <v>0.02492881944</v>
      </c>
    </row>
    <row r="231" ht="17.25" customHeight="1">
      <c r="A231" s="83">
        <v>44703.94120033058</v>
      </c>
      <c r="B231" s="84">
        <v>0.020729166666666667</v>
      </c>
      <c r="C231" s="85">
        <v>6.944444444444444E-5</v>
      </c>
      <c r="D231" s="84">
        <v>0.0014930555555555556</v>
      </c>
      <c r="E231" s="84">
        <v>0.004895833333333334</v>
      </c>
      <c r="F231" s="84">
        <v>0.005567129629629629</v>
      </c>
      <c r="G231" s="84">
        <v>0.012939814814814815</v>
      </c>
      <c r="H231" s="84">
        <v>0.014363425925925925</v>
      </c>
      <c r="I231" s="85">
        <v>0.017604166666666667</v>
      </c>
      <c r="J231" s="86">
        <v>0.018159722222222223</v>
      </c>
      <c r="K231" s="87">
        <v>34284.0</v>
      </c>
      <c r="L231" s="87">
        <v>81.0</v>
      </c>
      <c r="M231" s="87">
        <v>8.0</v>
      </c>
      <c r="N231" s="87">
        <v>12.0</v>
      </c>
      <c r="O231" s="87">
        <v>1939.0</v>
      </c>
      <c r="P231" s="87">
        <v>126289.0</v>
      </c>
      <c r="Q231" s="87">
        <v>8843.0</v>
      </c>
      <c r="R231" s="88">
        <v>2.0</v>
      </c>
      <c r="S231" s="88">
        <v>30.0</v>
      </c>
      <c r="T231" s="88"/>
      <c r="U231" s="88">
        <v>2.0</v>
      </c>
      <c r="V231" s="88">
        <v>8.0</v>
      </c>
      <c r="W231" s="88">
        <v>10.0</v>
      </c>
      <c r="X231" s="88"/>
      <c r="Y231" s="88"/>
      <c r="Z231" s="88"/>
      <c r="AA231" s="88"/>
      <c r="AB231" s="88">
        <v>10672.0</v>
      </c>
      <c r="AC231" s="39">
        <v>2.0</v>
      </c>
      <c r="AD231" s="81">
        <v>2528.0</v>
      </c>
      <c r="AE231" s="81"/>
      <c r="AF231" s="81">
        <v>1.0</v>
      </c>
      <c r="AG231" s="81"/>
      <c r="AH231" s="81">
        <v>1.0</v>
      </c>
      <c r="AI231" s="81">
        <v>5.0</v>
      </c>
      <c r="AJ231" s="82" t="s">
        <v>301</v>
      </c>
      <c r="AK231" s="81"/>
      <c r="AL231" s="81">
        <v>771.0</v>
      </c>
      <c r="AM231" s="44">
        <f t="array" ref="AM231">AVERAGE(K231/20)/86400</f>
        <v>0.01984027778</v>
      </c>
    </row>
    <row r="232" ht="17.25" customHeight="1">
      <c r="A232" s="83">
        <v>44703.91990452221</v>
      </c>
      <c r="B232" s="84">
        <v>0.017256944444444443</v>
      </c>
      <c r="C232" s="85">
        <v>5.787037037037037E-5</v>
      </c>
      <c r="D232" s="84">
        <v>0.001990740740740741</v>
      </c>
      <c r="E232" s="84">
        <v>0.0027083333333333334</v>
      </c>
      <c r="F232" s="84">
        <v>0.0038194444444444443</v>
      </c>
      <c r="G232" s="84">
        <v>0.006712962962962963</v>
      </c>
      <c r="H232" s="84">
        <v>0.008877314814814815</v>
      </c>
      <c r="I232" s="85">
        <v>0.012326388888888888</v>
      </c>
      <c r="J232" s="86">
        <v>0.013796296296296296</v>
      </c>
      <c r="K232" s="87">
        <v>28316.0</v>
      </c>
      <c r="L232" s="87">
        <v>56.0</v>
      </c>
      <c r="M232" s="87">
        <v>7.0</v>
      </c>
      <c r="N232" s="87">
        <v>10.0</v>
      </c>
      <c r="O232" s="87">
        <v>1990.0</v>
      </c>
      <c r="P232" s="87">
        <v>118227.0</v>
      </c>
      <c r="Q232" s="87">
        <v>39770.0</v>
      </c>
      <c r="R232" s="88">
        <v>1.0</v>
      </c>
      <c r="S232" s="88">
        <v>15.0</v>
      </c>
      <c r="T232" s="88"/>
      <c r="U232" s="88"/>
      <c r="V232" s="88">
        <v>5.0</v>
      </c>
      <c r="W232" s="88"/>
      <c r="X232" s="88"/>
      <c r="Y232" s="88"/>
      <c r="Z232" s="88">
        <v>4.0</v>
      </c>
      <c r="AA232" s="88">
        <v>1.0</v>
      </c>
      <c r="AB232" s="88">
        <v>27192.0</v>
      </c>
      <c r="AC232" s="39">
        <v>2.0</v>
      </c>
      <c r="AD232" s="81">
        <v>2394.0</v>
      </c>
      <c r="AE232" s="81"/>
      <c r="AF232" s="81">
        <v>1.0</v>
      </c>
      <c r="AG232" s="81">
        <v>1.0</v>
      </c>
      <c r="AH232" s="81">
        <v>1.0</v>
      </c>
      <c r="AI232" s="81">
        <v>2.0</v>
      </c>
      <c r="AJ232" s="82" t="s">
        <v>302</v>
      </c>
      <c r="AK232" s="81"/>
      <c r="AL232" s="39">
        <v>770.0</v>
      </c>
      <c r="AM232" s="44">
        <f t="array" ref="AM232">AVERAGE(K232/20)/86400</f>
        <v>0.01638657407</v>
      </c>
    </row>
    <row r="233" ht="17.25" customHeight="1">
      <c r="A233" s="83">
        <v>44703.90225428389</v>
      </c>
      <c r="B233" s="84">
        <v>0.014513888888888889</v>
      </c>
      <c r="C233" s="85">
        <v>1.5046296296296297E-4</v>
      </c>
      <c r="D233" s="84">
        <v>0.0022453703703703702</v>
      </c>
      <c r="E233" s="84">
        <v>0.004375</v>
      </c>
      <c r="F233" s="84">
        <v>0.005856481481481482</v>
      </c>
      <c r="G233" s="84">
        <v>0.009386574074074073</v>
      </c>
      <c r="H233" s="84">
        <v>0.01056712962962963</v>
      </c>
      <c r="I233" s="85">
        <v>0.012615740740740742</v>
      </c>
      <c r="J233" s="86">
        <v>0.01324074074074074</v>
      </c>
      <c r="K233" s="87">
        <v>24994.0</v>
      </c>
      <c r="L233" s="87">
        <v>155.0</v>
      </c>
      <c r="M233" s="87">
        <v>9.0</v>
      </c>
      <c r="N233" s="87">
        <v>17.0</v>
      </c>
      <c r="O233" s="87">
        <v>1540.0</v>
      </c>
      <c r="P233" s="87">
        <v>86048.0</v>
      </c>
      <c r="Q233" s="87">
        <v>11481.0</v>
      </c>
      <c r="R233" s="88">
        <v>4.0</v>
      </c>
      <c r="S233" s="88">
        <v>76.0</v>
      </c>
      <c r="T233" s="88"/>
      <c r="U233" s="88">
        <v>1.0</v>
      </c>
      <c r="V233" s="88">
        <v>16.0</v>
      </c>
      <c r="W233" s="88">
        <v>9.0</v>
      </c>
      <c r="X233" s="88"/>
      <c r="Y233" s="88"/>
      <c r="Z233" s="88"/>
      <c r="AA233" s="88"/>
      <c r="AB233" s="88">
        <v>64788.0</v>
      </c>
      <c r="AC233" s="39">
        <v>1.0</v>
      </c>
      <c r="AD233" s="81">
        <v>23968.0</v>
      </c>
      <c r="AE233" s="81"/>
      <c r="AF233" s="81"/>
      <c r="AG233" s="81"/>
      <c r="AH233" s="81">
        <v>1.0</v>
      </c>
      <c r="AI233" s="81">
        <v>3.0</v>
      </c>
      <c r="AJ233" s="82" t="s">
        <v>303</v>
      </c>
      <c r="AK233" s="81"/>
      <c r="AL233" s="81">
        <v>769.0</v>
      </c>
      <c r="AM233" s="44">
        <f t="array" ref="AM233">AVERAGE(K233/20)/86400</f>
        <v>0.01446412037</v>
      </c>
    </row>
    <row r="234" ht="17.25" customHeight="1">
      <c r="A234" s="83">
        <v>44703.887539872005</v>
      </c>
      <c r="B234" s="84">
        <v>0.016921296296296295</v>
      </c>
      <c r="C234" s="85">
        <v>2.0833333333333335E-4</v>
      </c>
      <c r="D234" s="84">
        <v>0.0019444444444444444</v>
      </c>
      <c r="E234" s="84">
        <v>0.0028819444444444444</v>
      </c>
      <c r="F234" s="84">
        <v>0.004074074074074074</v>
      </c>
      <c r="G234" s="84">
        <v>0.008877314814814815</v>
      </c>
      <c r="H234" s="84">
        <v>0.010763888888888889</v>
      </c>
      <c r="I234" s="85">
        <v>0.01425925925925926</v>
      </c>
      <c r="J234" s="86">
        <v>0.01480324074074074</v>
      </c>
      <c r="K234" s="87">
        <v>28801.0</v>
      </c>
      <c r="L234" s="87">
        <v>150.0</v>
      </c>
      <c r="M234" s="87">
        <v>8.0</v>
      </c>
      <c r="N234" s="87">
        <v>12.0</v>
      </c>
      <c r="O234" s="87">
        <v>1093.0</v>
      </c>
      <c r="P234" s="87">
        <v>77577.0</v>
      </c>
      <c r="Q234" s="87">
        <v>125393.0</v>
      </c>
      <c r="R234" s="88">
        <v>2.0</v>
      </c>
      <c r="S234" s="88">
        <v>4.0</v>
      </c>
      <c r="T234" s="88"/>
      <c r="U234" s="88"/>
      <c r="V234" s="88">
        <v>4.0</v>
      </c>
      <c r="W234" s="88"/>
      <c r="X234" s="88"/>
      <c r="Y234" s="88"/>
      <c r="Z234" s="88"/>
      <c r="AA234" s="88">
        <v>1.0</v>
      </c>
      <c r="AB234" s="88">
        <v>51155.0</v>
      </c>
      <c r="AC234" s="39"/>
      <c r="AD234" s="81">
        <v>28800.0</v>
      </c>
      <c r="AE234" s="81"/>
      <c r="AF234" s="81"/>
      <c r="AG234" s="81"/>
      <c r="AH234" s="81">
        <v>1.0</v>
      </c>
      <c r="AI234" s="81">
        <v>4.0</v>
      </c>
      <c r="AJ234" s="82" t="s">
        <v>304</v>
      </c>
      <c r="AK234" s="81"/>
      <c r="AL234" s="81">
        <v>768.0</v>
      </c>
      <c r="AM234" s="44">
        <f t="array" ref="AM234">AVERAGE(K234/20)/86400</f>
        <v>0.01666724537</v>
      </c>
    </row>
    <row r="235" ht="17.25" customHeight="1">
      <c r="A235" s="83">
        <v>44703.870428476665</v>
      </c>
      <c r="B235" s="84">
        <v>0.01835648148148148</v>
      </c>
      <c r="C235" s="85">
        <v>4.62962962962963E-4</v>
      </c>
      <c r="D235" s="84">
        <v>0.0032175925925925926</v>
      </c>
      <c r="E235" s="84">
        <v>0.004895833333333334</v>
      </c>
      <c r="F235" s="84">
        <v>0.005393518518518519</v>
      </c>
      <c r="G235" s="84">
        <v>0.013333333333333334</v>
      </c>
      <c r="H235" s="84">
        <v>0.015196759259259259</v>
      </c>
      <c r="I235" s="85">
        <v>0.016898148148148148</v>
      </c>
      <c r="J235" s="86">
        <v>0.01769675925925926</v>
      </c>
      <c r="K235" s="87">
        <v>31723.0</v>
      </c>
      <c r="L235" s="87">
        <v>256.0</v>
      </c>
      <c r="M235" s="87">
        <v>7.0</v>
      </c>
      <c r="N235" s="87">
        <v>12.0</v>
      </c>
      <c r="O235" s="87">
        <v>1657.0</v>
      </c>
      <c r="P235" s="87">
        <v>109684.0</v>
      </c>
      <c r="Q235" s="87">
        <v>4254.0</v>
      </c>
      <c r="R235" s="88">
        <v>1.0</v>
      </c>
      <c r="S235" s="88">
        <v>5.0</v>
      </c>
      <c r="T235" s="88"/>
      <c r="U235" s="88">
        <v>1.0</v>
      </c>
      <c r="V235" s="88">
        <v>8.0</v>
      </c>
      <c r="W235" s="88">
        <v>8.0</v>
      </c>
      <c r="X235" s="88"/>
      <c r="Y235" s="88"/>
      <c r="Z235" s="88"/>
      <c r="AA235" s="88"/>
      <c r="AB235" s="88">
        <v>663.0</v>
      </c>
      <c r="AC235" s="39">
        <v>1.0</v>
      </c>
      <c r="AD235" s="81">
        <v>20645.0</v>
      </c>
      <c r="AE235" s="81"/>
      <c r="AF235" s="81"/>
      <c r="AG235" s="81"/>
      <c r="AH235" s="81">
        <v>1.0</v>
      </c>
      <c r="AI235" s="81">
        <v>3.0</v>
      </c>
      <c r="AJ235" s="82" t="s">
        <v>305</v>
      </c>
      <c r="AK235" s="81" t="s">
        <v>78</v>
      </c>
      <c r="AL235" s="39">
        <v>767.0</v>
      </c>
      <c r="AM235" s="44">
        <f t="array" ref="AM235">AVERAGE(K235/20)/86400</f>
        <v>0.01835821759</v>
      </c>
    </row>
    <row r="236" ht="17.25" customHeight="1">
      <c r="A236" s="83">
        <v>44703.83194122824</v>
      </c>
      <c r="B236" s="84">
        <v>0.0061574074074074074</v>
      </c>
      <c r="C236" s="85">
        <v>0.0025810185185185185</v>
      </c>
      <c r="D236" s="84">
        <v>0.0052199074074074075</v>
      </c>
      <c r="E236" s="84">
        <v>0.0060416666666666665</v>
      </c>
      <c r="F236" s="84">
        <v>0.013217592592592593</v>
      </c>
      <c r="G236" s="84">
        <v>0.017905092592592594</v>
      </c>
      <c r="H236" s="84">
        <v>0.03422453703703704</v>
      </c>
      <c r="I236" s="85">
        <v>0.04027777777777778</v>
      </c>
      <c r="J236" s="86">
        <v>0.04145833333333333</v>
      </c>
      <c r="K236" s="87">
        <v>74604.0</v>
      </c>
      <c r="L236" s="87">
        <v>149.0</v>
      </c>
      <c r="M236" s="87">
        <v>9.0</v>
      </c>
      <c r="N236" s="87">
        <v>26.0</v>
      </c>
      <c r="O236" s="87">
        <v>3565.0</v>
      </c>
      <c r="P236" s="87">
        <v>361057.0</v>
      </c>
      <c r="Q236" s="87">
        <v>47603.0</v>
      </c>
      <c r="R236" s="88">
        <v>3.0</v>
      </c>
      <c r="S236" s="88">
        <v>61.0</v>
      </c>
      <c r="T236" s="88"/>
      <c r="U236" s="88">
        <v>2.0</v>
      </c>
      <c r="V236" s="88">
        <v>25.0</v>
      </c>
      <c r="W236" s="88">
        <v>11.0</v>
      </c>
      <c r="X236" s="88"/>
      <c r="Y236" s="88"/>
      <c r="Z236" s="88"/>
      <c r="AA236" s="88"/>
      <c r="AB236" s="88">
        <v>28912.0</v>
      </c>
      <c r="AC236" s="39">
        <v>3.0</v>
      </c>
      <c r="AD236" s="81">
        <v>31805.0</v>
      </c>
      <c r="AE236" s="81"/>
      <c r="AF236" s="81"/>
      <c r="AG236" s="81"/>
      <c r="AH236" s="81">
        <v>1.0</v>
      </c>
      <c r="AI236" s="81">
        <v>8.0</v>
      </c>
      <c r="AJ236" s="82" t="s">
        <v>306</v>
      </c>
      <c r="AK236" s="81"/>
      <c r="AL236" s="81">
        <v>766.0</v>
      </c>
      <c r="AM236" s="44">
        <f t="array" ref="AM236">AVERAGE(K236/20)/86400</f>
        <v>0.04317361111</v>
      </c>
    </row>
    <row r="237" ht="17.25" customHeight="1">
      <c r="A237" s="83">
        <v>44703.77573701221</v>
      </c>
      <c r="B237" s="84">
        <v>0.02244212962962963</v>
      </c>
      <c r="C237" s="85">
        <v>4.050925925925926E-4</v>
      </c>
      <c r="D237" s="84">
        <v>0.0026157407407407405</v>
      </c>
      <c r="E237" s="84">
        <v>0.0036574074074074074</v>
      </c>
      <c r="F237" s="84">
        <v>0.004756944444444445</v>
      </c>
      <c r="G237" s="84">
        <v>0.011863425925925927</v>
      </c>
      <c r="H237" s="84">
        <v>0.01369212962962963</v>
      </c>
      <c r="I237" s="85">
        <v>0.019016203703703705</v>
      </c>
      <c r="J237" s="86">
        <v>0.021180555555555557</v>
      </c>
      <c r="K237" s="87">
        <v>37776.0</v>
      </c>
      <c r="L237" s="87">
        <v>150.0</v>
      </c>
      <c r="M237" s="87">
        <v>8.0</v>
      </c>
      <c r="N237" s="87">
        <v>12.0</v>
      </c>
      <c r="O237" s="87">
        <v>1787.0</v>
      </c>
      <c r="P237" s="87">
        <v>129326.0</v>
      </c>
      <c r="Q237" s="87">
        <v>106190.0</v>
      </c>
      <c r="R237" s="88">
        <v>1.0</v>
      </c>
      <c r="S237" s="88">
        <v>5.0</v>
      </c>
      <c r="T237" s="88"/>
      <c r="U237" s="88"/>
      <c r="V237" s="88">
        <v>3.0</v>
      </c>
      <c r="W237" s="88"/>
      <c r="X237" s="88"/>
      <c r="Y237" s="88"/>
      <c r="Z237" s="88">
        <v>6.0</v>
      </c>
      <c r="AA237" s="88">
        <v>1.0</v>
      </c>
      <c r="AB237" s="88">
        <v>49789.0</v>
      </c>
      <c r="AC237" s="39"/>
      <c r="AD237" s="81">
        <v>37775.0</v>
      </c>
      <c r="AE237" s="81"/>
      <c r="AF237" s="81"/>
      <c r="AG237" s="81"/>
      <c r="AH237" s="81">
        <v>1.0</v>
      </c>
      <c r="AI237" s="81">
        <v>6.0</v>
      </c>
      <c r="AJ237" s="82" t="s">
        <v>307</v>
      </c>
      <c r="AK237" s="81"/>
      <c r="AL237" s="81">
        <v>765.0</v>
      </c>
      <c r="AM237" s="44">
        <f t="array" ref="AM237">AVERAGE(K237/20)/86400</f>
        <v>0.02186111111</v>
      </c>
    </row>
    <row r="238" ht="17.25" customHeight="1">
      <c r="A238" s="83">
        <v>44703.75265641869</v>
      </c>
      <c r="B238" s="84">
        <v>0.022256944444444444</v>
      </c>
      <c r="C238" s="85">
        <v>1.0416666666666667E-4</v>
      </c>
      <c r="D238" s="84">
        <v>0.0016550925925925926</v>
      </c>
      <c r="E238" s="84">
        <v>0.003946759259259259</v>
      </c>
      <c r="F238" s="84">
        <v>0.008449074074074074</v>
      </c>
      <c r="G238" s="84">
        <v>0.005</v>
      </c>
      <c r="H238" s="84">
        <v>0.017407407407407406</v>
      </c>
      <c r="I238" s="85">
        <v>0.019108796296296297</v>
      </c>
      <c r="J238" s="86">
        <v>0.01951388888888889</v>
      </c>
      <c r="K238" s="87">
        <v>38471.0</v>
      </c>
      <c r="L238" s="87">
        <v>128.0</v>
      </c>
      <c r="M238" s="87">
        <v>16.0</v>
      </c>
      <c r="N238" s="87">
        <v>9.0</v>
      </c>
      <c r="O238" s="87">
        <v>2550.0</v>
      </c>
      <c r="P238" s="87">
        <v>109179.0</v>
      </c>
      <c r="Q238" s="87">
        <v>9396.0</v>
      </c>
      <c r="R238" s="88">
        <v>2.0</v>
      </c>
      <c r="S238" s="88">
        <v>21.0</v>
      </c>
      <c r="T238" s="88"/>
      <c r="U238" s="88"/>
      <c r="V238" s="88">
        <v>6.0</v>
      </c>
      <c r="W238" s="88"/>
      <c r="X238" s="88">
        <v>17.0</v>
      </c>
      <c r="Y238" s="88">
        <v>1.0</v>
      </c>
      <c r="Z238" s="88"/>
      <c r="AA238" s="88"/>
      <c r="AB238" s="88">
        <v>2511.0</v>
      </c>
      <c r="AC238" s="39">
        <v>3.0</v>
      </c>
      <c r="AD238" s="81">
        <v>20297.0</v>
      </c>
      <c r="AE238" s="81">
        <v>4.0</v>
      </c>
      <c r="AF238" s="81"/>
      <c r="AG238" s="81"/>
      <c r="AH238" s="81"/>
      <c r="AI238" s="81">
        <v>2.0</v>
      </c>
      <c r="AJ238" s="82" t="s">
        <v>308</v>
      </c>
      <c r="AK238" s="81" t="s">
        <v>78</v>
      </c>
      <c r="AL238" s="39">
        <v>764.0</v>
      </c>
      <c r="AM238" s="44">
        <f t="array" ref="AM238">AVERAGE(K238/20)/86400</f>
        <v>0.02226331019</v>
      </c>
    </row>
    <row r="239" ht="17.25" customHeight="1">
      <c r="A239" s="83">
        <v>44703.72904516217</v>
      </c>
      <c r="B239" s="84">
        <v>0.012268518518518519</v>
      </c>
      <c r="C239" s="85">
        <v>1.9675925925925926E-4</v>
      </c>
      <c r="D239" s="84">
        <v>0.0028356481481481483</v>
      </c>
      <c r="E239" s="84">
        <v>0.003738425925925926</v>
      </c>
      <c r="F239" s="84">
        <v>0.004039351851851852</v>
      </c>
      <c r="G239" s="84">
        <v>0.007222222222222222</v>
      </c>
      <c r="H239" s="84">
        <v>0.008680555555555556</v>
      </c>
      <c r="I239" s="85">
        <v>0.010497685185185185</v>
      </c>
      <c r="J239" s="86">
        <v>0.011620370370370371</v>
      </c>
      <c r="K239" s="87">
        <v>21209.0</v>
      </c>
      <c r="L239" s="87">
        <v>102.0</v>
      </c>
      <c r="M239" s="87">
        <v>6.0</v>
      </c>
      <c r="N239" s="87">
        <v>12.0</v>
      </c>
      <c r="O239" s="87">
        <v>1230.0</v>
      </c>
      <c r="P239" s="87">
        <v>69011.0</v>
      </c>
      <c r="Q239" s="87">
        <v>27503.0</v>
      </c>
      <c r="R239" s="88">
        <v>1.0</v>
      </c>
      <c r="S239" s="88">
        <v>7.0</v>
      </c>
      <c r="T239" s="88"/>
      <c r="U239" s="88"/>
      <c r="V239" s="88">
        <v>10.0</v>
      </c>
      <c r="W239" s="88"/>
      <c r="X239" s="88"/>
      <c r="Y239" s="88"/>
      <c r="Z239" s="88">
        <v>4.0</v>
      </c>
      <c r="AA239" s="88">
        <v>1.0</v>
      </c>
      <c r="AB239" s="88">
        <v>143279.0</v>
      </c>
      <c r="AC239" s="39"/>
      <c r="AD239" s="81">
        <v>21208.0</v>
      </c>
      <c r="AE239" s="81"/>
      <c r="AF239" s="81"/>
      <c r="AG239" s="81"/>
      <c r="AH239" s="81">
        <v>1.0</v>
      </c>
      <c r="AI239" s="81">
        <v>4.0</v>
      </c>
      <c r="AJ239" s="82" t="s">
        <v>309</v>
      </c>
      <c r="AK239" s="81" t="s">
        <v>78</v>
      </c>
      <c r="AL239" s="81">
        <v>763.0</v>
      </c>
      <c r="AM239" s="44">
        <f t="array" ref="AM239">AVERAGE(K239/20)/86400</f>
        <v>0.01227372685</v>
      </c>
    </row>
    <row r="240" ht="17.25" customHeight="1">
      <c r="A240" s="83">
        <v>44703.71332618604</v>
      </c>
      <c r="B240" s="84">
        <v>0.032858796296296296</v>
      </c>
      <c r="C240" s="85">
        <v>1.0416666666666667E-4</v>
      </c>
      <c r="D240" s="84">
        <v>0.0022453703703703702</v>
      </c>
      <c r="E240" s="84">
        <v>0.00375</v>
      </c>
      <c r="F240" s="84">
        <v>0.007372685185185185</v>
      </c>
      <c r="G240" s="84">
        <v>0.011284722222222222</v>
      </c>
      <c r="H240" s="84">
        <v>0.014583333333333334</v>
      </c>
      <c r="I240" s="85">
        <v>0.023333333333333334</v>
      </c>
      <c r="J240" s="86">
        <v>0.031655092592592596</v>
      </c>
      <c r="K240" s="87">
        <v>55803.0</v>
      </c>
      <c r="L240" s="87">
        <v>193.0</v>
      </c>
      <c r="M240" s="87">
        <v>8.0</v>
      </c>
      <c r="N240" s="87">
        <v>29.0</v>
      </c>
      <c r="O240" s="87">
        <v>1826.0</v>
      </c>
      <c r="P240" s="87">
        <v>237846.0</v>
      </c>
      <c r="Q240" s="87">
        <v>77654.0</v>
      </c>
      <c r="R240" s="88">
        <v>1.0</v>
      </c>
      <c r="S240" s="88">
        <v>17.0</v>
      </c>
      <c r="T240" s="88"/>
      <c r="U240" s="88"/>
      <c r="V240" s="88"/>
      <c r="W240" s="88"/>
      <c r="X240" s="88"/>
      <c r="Y240" s="88"/>
      <c r="Z240" s="88">
        <v>5.0</v>
      </c>
      <c r="AA240" s="88">
        <v>1.0</v>
      </c>
      <c r="AB240" s="88">
        <v>87737.0</v>
      </c>
      <c r="AC240" s="39"/>
      <c r="AD240" s="81">
        <v>55802.0</v>
      </c>
      <c r="AE240" s="81"/>
      <c r="AF240" s="81"/>
      <c r="AG240" s="81"/>
      <c r="AH240" s="81">
        <v>1.0</v>
      </c>
      <c r="AI240" s="81">
        <v>10.0</v>
      </c>
      <c r="AJ240" s="82" t="s">
        <v>310</v>
      </c>
      <c r="AK240" s="81"/>
      <c r="AL240" s="81">
        <v>762.0</v>
      </c>
      <c r="AM240" s="44">
        <f t="array" ref="AM240">AVERAGE(K240/20)/86400</f>
        <v>0.03229340278</v>
      </c>
    </row>
    <row r="241" ht="17.25" customHeight="1">
      <c r="A241" s="83">
        <v>44703.679676608575</v>
      </c>
      <c r="B241" s="84">
        <v>0.031238425925925926</v>
      </c>
      <c r="C241" s="85">
        <v>0.0017013888888888888</v>
      </c>
      <c r="D241" s="84">
        <v>0.0038310185185185183</v>
      </c>
      <c r="E241" s="84">
        <v>0.00494212962962963</v>
      </c>
      <c r="F241" s="84">
        <v>0.006423611111111111</v>
      </c>
      <c r="G241" s="84">
        <v>0.01761574074074074</v>
      </c>
      <c r="H241" s="84">
        <v>0.028310185185185185</v>
      </c>
      <c r="I241" s="85">
        <v>0.029988425925925925</v>
      </c>
      <c r="J241" s="86">
        <v>0.030532407407407407</v>
      </c>
      <c r="K241" s="87">
        <v>53983.0</v>
      </c>
      <c r="L241" s="87">
        <v>226.0</v>
      </c>
      <c r="M241" s="87">
        <v>19.0</v>
      </c>
      <c r="N241" s="87">
        <v>29.0</v>
      </c>
      <c r="O241" s="87">
        <v>2655.0</v>
      </c>
      <c r="P241" s="87">
        <v>247692.0</v>
      </c>
      <c r="Q241" s="87">
        <v>12536.0</v>
      </c>
      <c r="R241" s="88">
        <v>4.0</v>
      </c>
      <c r="S241" s="88">
        <v>35.0</v>
      </c>
      <c r="T241" s="88"/>
      <c r="U241" s="88">
        <v>2.0</v>
      </c>
      <c r="V241" s="88">
        <v>15.0</v>
      </c>
      <c r="W241" s="88">
        <v>15.0</v>
      </c>
      <c r="X241" s="88"/>
      <c r="Y241" s="88"/>
      <c r="Z241" s="88"/>
      <c r="AA241" s="88"/>
      <c r="AB241" s="88">
        <v>8009.0</v>
      </c>
      <c r="AC241" s="39">
        <v>2.0</v>
      </c>
      <c r="AD241" s="81">
        <v>20336.0</v>
      </c>
      <c r="AE241" s="81"/>
      <c r="AF241" s="81"/>
      <c r="AG241" s="81"/>
      <c r="AH241" s="81">
        <v>2.0</v>
      </c>
      <c r="AI241" s="81">
        <v>5.0</v>
      </c>
      <c r="AJ241" s="82" t="s">
        <v>311</v>
      </c>
      <c r="AK241" s="81" t="s">
        <v>78</v>
      </c>
      <c r="AL241" s="39">
        <v>761.0</v>
      </c>
      <c r="AM241" s="44">
        <f t="array" ref="AM241">AVERAGE(K241/20)/86400</f>
        <v>0.03124016204</v>
      </c>
    </row>
    <row r="242" ht="17.25" customHeight="1">
      <c r="A242" s="83">
        <v>44703.64160225705</v>
      </c>
      <c r="B242" s="84">
        <v>0.023194444444444445</v>
      </c>
      <c r="C242" s="85">
        <v>3.2407407407407406E-4</v>
      </c>
      <c r="D242" s="84">
        <v>0.0028472222222222223</v>
      </c>
      <c r="E242" s="84">
        <v>0.004895833333333334</v>
      </c>
      <c r="F242" s="84">
        <v>0.006585648148148148</v>
      </c>
      <c r="G242" s="84">
        <v>0.008888888888888889</v>
      </c>
      <c r="H242" s="84">
        <v>0.010497685185185185</v>
      </c>
      <c r="I242" s="85">
        <v>0.013310185185185185</v>
      </c>
      <c r="J242" s="86">
        <v>0.022118055555555554</v>
      </c>
      <c r="K242" s="87">
        <v>39354.0</v>
      </c>
      <c r="L242" s="87">
        <v>121.0</v>
      </c>
      <c r="M242" s="87">
        <v>9.0</v>
      </c>
      <c r="N242" s="87">
        <v>24.0</v>
      </c>
      <c r="O242" s="87">
        <v>1702.0</v>
      </c>
      <c r="P242" s="87">
        <v>194483.0</v>
      </c>
      <c r="Q242" s="87">
        <v>60728.0</v>
      </c>
      <c r="R242" s="88">
        <v>1.0</v>
      </c>
      <c r="S242" s="88">
        <v>8.0</v>
      </c>
      <c r="T242" s="88"/>
      <c r="U242" s="88"/>
      <c r="V242" s="88">
        <v>2.0</v>
      </c>
      <c r="W242" s="88"/>
      <c r="X242" s="88">
        <v>6.0</v>
      </c>
      <c r="Y242" s="88"/>
      <c r="Z242" s="88"/>
      <c r="AA242" s="88">
        <v>1.0</v>
      </c>
      <c r="AB242" s="88">
        <v>5706.0</v>
      </c>
      <c r="AC242" s="39"/>
      <c r="AD242" s="81">
        <v>39353.0</v>
      </c>
      <c r="AE242" s="81"/>
      <c r="AF242" s="81"/>
      <c r="AG242" s="81"/>
      <c r="AH242" s="81">
        <v>1.0</v>
      </c>
      <c r="AI242" s="81">
        <v>4.0</v>
      </c>
      <c r="AJ242" s="82" t="s">
        <v>312</v>
      </c>
      <c r="AK242" s="81"/>
      <c r="AL242" s="81">
        <v>760.0</v>
      </c>
      <c r="AM242" s="44">
        <f t="array" ref="AM242">AVERAGE(K242/20)/86400</f>
        <v>0.02277430556</v>
      </c>
    </row>
    <row r="243" ht="17.25" customHeight="1">
      <c r="A243" s="83">
        <v>44703.618153917</v>
      </c>
      <c r="B243" s="84">
        <v>0.013113425925925926</v>
      </c>
      <c r="C243" s="85">
        <v>2.777777777777778E-4</v>
      </c>
      <c r="D243" s="84">
        <v>0.0012152777777777778</v>
      </c>
      <c r="E243" s="84">
        <v>0.0050578703703703706</v>
      </c>
      <c r="F243" s="84">
        <v>0.005532407407407408</v>
      </c>
      <c r="G243" s="84">
        <v>0.008032407407407408</v>
      </c>
      <c r="H243" s="84">
        <v>0.010138888888888888</v>
      </c>
      <c r="I243" s="85">
        <v>0.011134259259259259</v>
      </c>
      <c r="J243" s="86">
        <v>0.011446759259259259</v>
      </c>
      <c r="K243" s="87">
        <v>22117.0</v>
      </c>
      <c r="L243" s="87">
        <v>161.0</v>
      </c>
      <c r="M243" s="87">
        <v>7.0</v>
      </c>
      <c r="N243" s="87">
        <v>16.0</v>
      </c>
      <c r="O243" s="87">
        <v>1395.0</v>
      </c>
      <c r="P243" s="87">
        <v>59210.0</v>
      </c>
      <c r="Q243" s="87">
        <v>10908.0</v>
      </c>
      <c r="R243" s="88">
        <v>1.0</v>
      </c>
      <c r="S243" s="88">
        <v>10.0</v>
      </c>
      <c r="T243" s="88"/>
      <c r="U243" s="88"/>
      <c r="V243" s="88">
        <v>8.0</v>
      </c>
      <c r="W243" s="88">
        <v>3.0</v>
      </c>
      <c r="X243" s="88"/>
      <c r="Y243" s="88"/>
      <c r="Z243" s="88"/>
      <c r="AA243" s="88">
        <v>1.0</v>
      </c>
      <c r="AB243" s="88">
        <v>26947.0</v>
      </c>
      <c r="AC243" s="39"/>
      <c r="AD243" s="81">
        <v>22116.0</v>
      </c>
      <c r="AE243" s="81"/>
      <c r="AF243" s="81"/>
      <c r="AG243" s="81"/>
      <c r="AH243" s="81">
        <v>1.0</v>
      </c>
      <c r="AI243" s="81">
        <v>3.0</v>
      </c>
      <c r="AJ243" s="82" t="s">
        <v>313</v>
      </c>
      <c r="AK243" s="81"/>
      <c r="AL243" s="81">
        <v>759.0</v>
      </c>
      <c r="AM243" s="44">
        <f t="array" ref="AM243">AVERAGE(K243/20)/86400</f>
        <v>0.01279918981</v>
      </c>
    </row>
    <row r="244" ht="17.25" customHeight="1">
      <c r="A244" s="83">
        <v>44703.604559353065</v>
      </c>
      <c r="B244" s="84">
        <v>0.014293981481481482</v>
      </c>
      <c r="C244" s="85">
        <v>2.777777777777778E-4</v>
      </c>
      <c r="D244" s="84">
        <v>4.166666666666667E-4</v>
      </c>
      <c r="E244" s="84">
        <v>0.001863425925925926</v>
      </c>
      <c r="F244" s="84">
        <v>0.0043518518518518515</v>
      </c>
      <c r="G244" s="84">
        <v>0.007442129629629629</v>
      </c>
      <c r="H244" s="84">
        <v>0.009525462962962963</v>
      </c>
      <c r="I244" s="85">
        <v>0.012511574074074074</v>
      </c>
      <c r="J244" s="86">
        <v>0.01292824074074074</v>
      </c>
      <c r="K244" s="87">
        <v>24226.0</v>
      </c>
      <c r="L244" s="87">
        <v>117.0</v>
      </c>
      <c r="M244" s="87">
        <v>8.0</v>
      </c>
      <c r="N244" s="87">
        <v>32.0</v>
      </c>
      <c r="O244" s="87">
        <v>995.0</v>
      </c>
      <c r="P244" s="87">
        <v>67963.0</v>
      </c>
      <c r="Q244" s="87">
        <v>48612.0</v>
      </c>
      <c r="R244" s="88">
        <v>1.0</v>
      </c>
      <c r="S244" s="88">
        <v>11.0</v>
      </c>
      <c r="T244" s="88"/>
      <c r="U244" s="88"/>
      <c r="V244" s="88">
        <v>1.0</v>
      </c>
      <c r="W244" s="88"/>
      <c r="X244" s="88"/>
      <c r="Y244" s="88"/>
      <c r="Z244" s="88">
        <v>4.0</v>
      </c>
      <c r="AA244" s="88"/>
      <c r="AB244" s="88">
        <v>24837.0</v>
      </c>
      <c r="AC244" s="39"/>
      <c r="AD244" s="81">
        <v>24225.0</v>
      </c>
      <c r="AE244" s="81"/>
      <c r="AF244" s="81"/>
      <c r="AG244" s="81"/>
      <c r="AH244" s="81">
        <v>1.0</v>
      </c>
      <c r="AI244" s="81">
        <v>3.0</v>
      </c>
      <c r="AJ244" s="82" t="s">
        <v>314</v>
      </c>
      <c r="AK244" s="81"/>
      <c r="AL244" s="39">
        <v>758.0</v>
      </c>
      <c r="AM244" s="44">
        <f t="array" ref="AM244">AVERAGE(K244/20)/86400</f>
        <v>0.01401967593</v>
      </c>
    </row>
    <row r="245" ht="17.25" customHeight="1">
      <c r="A245" s="83">
        <v>44703.58851078714</v>
      </c>
      <c r="B245" s="84">
        <v>0.006377314814814815</v>
      </c>
      <c r="C245" s="85">
        <v>5.787037037037037E-4</v>
      </c>
      <c r="D245" s="84">
        <v>0.003171296296296296</v>
      </c>
      <c r="E245" s="84">
        <v>0.004039351851851852</v>
      </c>
      <c r="F245" s="84">
        <v>0.006053240740740741</v>
      </c>
      <c r="G245" s="84">
        <v>0.02621527777777778</v>
      </c>
      <c r="H245" s="84">
        <v>0.0013078703703703703</v>
      </c>
      <c r="I245" s="85">
        <v>0.002928240740740741</v>
      </c>
      <c r="J245" s="86">
        <v>0.004525462962962963</v>
      </c>
      <c r="K245" s="87">
        <v>80866.0</v>
      </c>
      <c r="L245" s="87">
        <v>228.0</v>
      </c>
      <c r="M245" s="87">
        <v>14.0</v>
      </c>
      <c r="N245" s="87">
        <v>13.0</v>
      </c>
      <c r="O245" s="87">
        <v>2166.0</v>
      </c>
      <c r="P245" s="87">
        <v>249281.0</v>
      </c>
      <c r="Q245" s="87">
        <v>134191.0</v>
      </c>
      <c r="R245" s="88">
        <v>2.0</v>
      </c>
      <c r="S245" s="88">
        <v>29.0</v>
      </c>
      <c r="T245" s="88"/>
      <c r="U245" s="88"/>
      <c r="V245" s="88">
        <v>3.0</v>
      </c>
      <c r="W245" s="88"/>
      <c r="X245" s="88"/>
      <c r="Y245" s="88"/>
      <c r="Z245" s="88">
        <v>7.0</v>
      </c>
      <c r="AA245" s="88">
        <v>3.0</v>
      </c>
      <c r="AB245" s="88">
        <v>683157.0</v>
      </c>
      <c r="AC245" s="39">
        <v>3.0</v>
      </c>
      <c r="AD245" s="81">
        <v>31987.0</v>
      </c>
      <c r="AE245" s="81"/>
      <c r="AF245" s="81">
        <v>18.0</v>
      </c>
      <c r="AG245" s="81"/>
      <c r="AH245" s="81">
        <v>3.0</v>
      </c>
      <c r="AI245" s="81">
        <v>1.0</v>
      </c>
      <c r="AJ245" s="82" t="s">
        <v>315</v>
      </c>
      <c r="AK245" s="81"/>
      <c r="AL245" s="81">
        <v>757.0</v>
      </c>
      <c r="AM245" s="44">
        <f t="array" ref="AM245">AVERAGE(K245/20)/86400</f>
        <v>0.0467974537</v>
      </c>
    </row>
    <row r="246" ht="17.25" customHeight="1">
      <c r="A246" s="83">
        <v>44703.539472656295</v>
      </c>
      <c r="B246" s="84">
        <v>0.025</v>
      </c>
      <c r="C246" s="85">
        <v>1.273148148148148E-4</v>
      </c>
      <c r="D246" s="84">
        <v>0.0024537037037037036</v>
      </c>
      <c r="E246" s="84">
        <v>0.0040625</v>
      </c>
      <c r="F246" s="84">
        <v>0.00537037037037037</v>
      </c>
      <c r="G246" s="84">
        <v>0.011631944444444445</v>
      </c>
      <c r="H246" s="84">
        <v>0.01287037037037037</v>
      </c>
      <c r="I246" s="85">
        <v>0.023113425925925926</v>
      </c>
      <c r="J246" s="86">
        <v>0.02409722222222222</v>
      </c>
      <c r="K246" s="87">
        <v>43219.0</v>
      </c>
      <c r="L246" s="87">
        <v>105.0</v>
      </c>
      <c r="M246" s="87">
        <v>8.0</v>
      </c>
      <c r="N246" s="87">
        <v>18.0</v>
      </c>
      <c r="O246" s="87">
        <v>2005.0</v>
      </c>
      <c r="P246" s="87">
        <v>158900.0</v>
      </c>
      <c r="Q246" s="87">
        <v>14192.0</v>
      </c>
      <c r="R246" s="88">
        <v>2.0</v>
      </c>
      <c r="S246" s="88">
        <v>17.0</v>
      </c>
      <c r="T246" s="88"/>
      <c r="U246" s="88">
        <v>1.0</v>
      </c>
      <c r="V246" s="88">
        <v>17.0</v>
      </c>
      <c r="W246" s="88">
        <v>8.0</v>
      </c>
      <c r="X246" s="88"/>
      <c r="Y246" s="88"/>
      <c r="Z246" s="88"/>
      <c r="AA246" s="88">
        <v>1.0</v>
      </c>
      <c r="AB246" s="88">
        <v>5180.0</v>
      </c>
      <c r="AC246" s="39">
        <v>4.0</v>
      </c>
      <c r="AD246" s="81">
        <v>15966.0</v>
      </c>
      <c r="AE246" s="81"/>
      <c r="AF246" s="81"/>
      <c r="AG246" s="81"/>
      <c r="AH246" s="81">
        <v>1.0</v>
      </c>
      <c r="AI246" s="81">
        <v>28.0</v>
      </c>
      <c r="AJ246" s="82" t="s">
        <v>316</v>
      </c>
      <c r="AK246" s="81" t="s">
        <v>78</v>
      </c>
      <c r="AL246" s="81">
        <v>756.0</v>
      </c>
      <c r="AM246" s="44">
        <f t="array" ref="AM246">AVERAGE(K246/20)/86400</f>
        <v>0.02501099537</v>
      </c>
    </row>
    <row r="247" ht="17.25" customHeight="1">
      <c r="A247" s="83">
        <v>44703.51285527599</v>
      </c>
      <c r="B247" s="84">
        <v>0.023344907407407408</v>
      </c>
      <c r="C247" s="85">
        <v>0.0016782407407407408</v>
      </c>
      <c r="D247" s="84">
        <v>0.001851851851851852</v>
      </c>
      <c r="E247" s="84">
        <v>0.0027546296296296294</v>
      </c>
      <c r="F247" s="84">
        <v>0.007268518518518519</v>
      </c>
      <c r="G247" s="84">
        <v>0.0038541666666666668</v>
      </c>
      <c r="H247" s="84">
        <v>0.008599537037037037</v>
      </c>
      <c r="I247" s="85">
        <v>0.01943287037037037</v>
      </c>
      <c r="J247" s="86">
        <v>0.021030092592592593</v>
      </c>
      <c r="K247" s="87">
        <v>38850.0</v>
      </c>
      <c r="L247" s="87">
        <v>61.0</v>
      </c>
      <c r="M247" s="87">
        <v>8.0</v>
      </c>
      <c r="N247" s="87">
        <v>15.0</v>
      </c>
      <c r="O247" s="87">
        <v>1202.0</v>
      </c>
      <c r="P247" s="87">
        <v>139088.0</v>
      </c>
      <c r="Q247" s="87">
        <v>20084.0</v>
      </c>
      <c r="R247" s="88">
        <v>1.0</v>
      </c>
      <c r="S247" s="88">
        <v>8.0</v>
      </c>
      <c r="T247" s="88"/>
      <c r="U247" s="88"/>
      <c r="V247" s="88">
        <v>1.0</v>
      </c>
      <c r="W247" s="88"/>
      <c r="X247" s="88"/>
      <c r="Y247" s="88"/>
      <c r="Z247" s="88">
        <v>4.0</v>
      </c>
      <c r="AA247" s="88"/>
      <c r="AB247" s="88">
        <v>174150.0</v>
      </c>
      <c r="AC247" s="39">
        <v>3.0</v>
      </c>
      <c r="AD247" s="81">
        <v>4751.0</v>
      </c>
      <c r="AE247" s="81"/>
      <c r="AF247" s="81"/>
      <c r="AG247" s="81">
        <v>1.0</v>
      </c>
      <c r="AH247" s="81">
        <v>1.0</v>
      </c>
      <c r="AI247" s="81">
        <v>18.0</v>
      </c>
      <c r="AJ247" s="82" t="s">
        <v>317</v>
      </c>
      <c r="AK247" s="81"/>
      <c r="AL247" s="39">
        <v>755.0</v>
      </c>
      <c r="AM247" s="44">
        <f t="array" ref="AM247">AVERAGE(K247/20)/86400</f>
        <v>0.02248263889</v>
      </c>
    </row>
    <row r="248" ht="17.25" customHeight="1">
      <c r="A248" s="75">
        <v>44702.00852367713</v>
      </c>
      <c r="B248" s="76">
        <v>0.016828703703703703</v>
      </c>
      <c r="C248" s="77">
        <v>3.2407407407407406E-4</v>
      </c>
      <c r="D248" s="76">
        <v>0.003159722222222222</v>
      </c>
      <c r="E248" s="76">
        <v>0.0038541666666666668</v>
      </c>
      <c r="F248" s="76">
        <v>0.005069444444444444</v>
      </c>
      <c r="G248" s="76">
        <v>0.008935185185185185</v>
      </c>
      <c r="H248" s="76">
        <v>0.010289351851851852</v>
      </c>
      <c r="I248" s="77">
        <v>0.014398148148148148</v>
      </c>
      <c r="J248" s="78">
        <v>0.015069444444444444</v>
      </c>
      <c r="K248" s="79">
        <v>28687.0</v>
      </c>
      <c r="L248" s="79">
        <v>108.0</v>
      </c>
      <c r="M248" s="79">
        <v>7.0</v>
      </c>
      <c r="N248" s="79">
        <v>8.0</v>
      </c>
      <c r="O248" s="79">
        <v>756.0</v>
      </c>
      <c r="P248" s="79">
        <v>100607.0</v>
      </c>
      <c r="Q248" s="79">
        <v>2012.0</v>
      </c>
      <c r="R248" s="80">
        <v>1.0</v>
      </c>
      <c r="S248" s="80">
        <v>8.0</v>
      </c>
      <c r="T248" s="80"/>
      <c r="U248" s="80">
        <v>1.0</v>
      </c>
      <c r="V248" s="80">
        <v>19.0</v>
      </c>
      <c r="W248" s="80">
        <v>8.0</v>
      </c>
      <c r="X248" s="80"/>
      <c r="Y248" s="80"/>
      <c r="Z248" s="80"/>
      <c r="AA248" s="80"/>
      <c r="AB248" s="80">
        <v>17871.0</v>
      </c>
      <c r="AC248" s="39"/>
      <c r="AD248" s="81">
        <v>28686.0</v>
      </c>
      <c r="AE248" s="81"/>
      <c r="AF248" s="81">
        <v>2.0</v>
      </c>
      <c r="AG248" s="81"/>
      <c r="AH248" s="81">
        <v>1.0</v>
      </c>
      <c r="AI248" s="81">
        <v>5.0</v>
      </c>
      <c r="AJ248" s="82" t="s">
        <v>318</v>
      </c>
      <c r="AK248" s="81"/>
      <c r="AL248" s="81">
        <v>754.0</v>
      </c>
      <c r="AM248" s="44">
        <f t="array" ref="AM248">AVERAGE(K248/20)/86400</f>
        <v>0.01660127315</v>
      </c>
    </row>
    <row r="249" ht="17.25" customHeight="1">
      <c r="A249" s="75">
        <v>44701.887165942266</v>
      </c>
      <c r="B249" s="76">
        <v>0.03652777777777778</v>
      </c>
      <c r="C249" s="77">
        <v>2.8935185185185184E-4</v>
      </c>
      <c r="D249" s="76">
        <v>0.0017824074074074075</v>
      </c>
      <c r="E249" s="76">
        <v>0.004039351851851852</v>
      </c>
      <c r="F249" s="76">
        <v>0.0075</v>
      </c>
      <c r="G249" s="76">
        <v>0.006458333333333333</v>
      </c>
      <c r="H249" s="76">
        <v>0.01579861111111111</v>
      </c>
      <c r="I249" s="77">
        <v>0.020520833333333332</v>
      </c>
      <c r="J249" s="78">
        <v>0.03019675925925926</v>
      </c>
      <c r="K249" s="79">
        <v>61856.0</v>
      </c>
      <c r="L249" s="79">
        <v>117.0</v>
      </c>
      <c r="M249" s="79">
        <v>13.0</v>
      </c>
      <c r="N249" s="79">
        <v>11.0</v>
      </c>
      <c r="O249" s="79">
        <v>2350.0</v>
      </c>
      <c r="P249" s="79">
        <v>196206.0</v>
      </c>
      <c r="Q249" s="79">
        <v>30294.0</v>
      </c>
      <c r="R249" s="80">
        <v>1.0</v>
      </c>
      <c r="S249" s="80">
        <v>4.0</v>
      </c>
      <c r="T249" s="80"/>
      <c r="U249" s="80">
        <v>1.0</v>
      </c>
      <c r="V249" s="80">
        <v>14.0</v>
      </c>
      <c r="W249" s="80">
        <v>9.0</v>
      </c>
      <c r="X249" s="80"/>
      <c r="Y249" s="80"/>
      <c r="Z249" s="80"/>
      <c r="AA249" s="80"/>
      <c r="AB249" s="80">
        <v>7085.0</v>
      </c>
      <c r="AC249" s="39">
        <v>2.0</v>
      </c>
      <c r="AD249" s="81">
        <v>7712.0</v>
      </c>
      <c r="AE249" s="81"/>
      <c r="AF249" s="81">
        <v>2.0</v>
      </c>
      <c r="AG249" s="81">
        <v>1.0</v>
      </c>
      <c r="AH249" s="81">
        <v>1.0</v>
      </c>
      <c r="AI249" s="81">
        <v>5.0</v>
      </c>
      <c r="AJ249" s="82" t="s">
        <v>319</v>
      </c>
      <c r="AK249" s="81"/>
      <c r="AL249" s="81">
        <v>753.0</v>
      </c>
      <c r="AM249" s="44">
        <f t="array" ref="AM249">AVERAGE(K249/20)/86400</f>
        <v>0.0357962963</v>
      </c>
    </row>
    <row r="250" ht="17.25" customHeight="1">
      <c r="A250" s="75">
        <v>44701.850356079274</v>
      </c>
      <c r="B250" s="76">
        <v>0.015555555555555555</v>
      </c>
      <c r="C250" s="77">
        <v>1.5046296296296297E-4</v>
      </c>
      <c r="D250" s="76">
        <v>0.004016203703703704</v>
      </c>
      <c r="E250" s="76">
        <v>0.0044907407407407405</v>
      </c>
      <c r="F250" s="76">
        <v>0.0061805555555555555</v>
      </c>
      <c r="G250" s="76">
        <v>0.00949074074074074</v>
      </c>
      <c r="H250" s="76">
        <v>0.011817129629629629</v>
      </c>
      <c r="I250" s="77">
        <v>0.013912037037037037</v>
      </c>
      <c r="J250" s="78">
        <v>0.0146875</v>
      </c>
      <c r="K250" s="79">
        <v>26444.0</v>
      </c>
      <c r="L250" s="79">
        <v>103.0</v>
      </c>
      <c r="M250" s="79">
        <v>7.0</v>
      </c>
      <c r="N250" s="79">
        <v>10.0</v>
      </c>
      <c r="O250" s="79">
        <v>1385.0</v>
      </c>
      <c r="P250" s="79">
        <v>99395.0</v>
      </c>
      <c r="Q250" s="79">
        <v>20417.0</v>
      </c>
      <c r="R250" s="80"/>
      <c r="S250" s="80">
        <v>10.0</v>
      </c>
      <c r="T250" s="80"/>
      <c r="U250" s="80"/>
      <c r="V250" s="80">
        <v>2.0</v>
      </c>
      <c r="W250" s="80"/>
      <c r="X250" s="80"/>
      <c r="Y250" s="80"/>
      <c r="Z250" s="80"/>
      <c r="AA250" s="80"/>
      <c r="AB250" s="80">
        <v>5254.0</v>
      </c>
      <c r="AC250" s="39"/>
      <c r="AD250" s="81">
        <v>26443.0</v>
      </c>
      <c r="AE250" s="81"/>
      <c r="AF250" s="81"/>
      <c r="AG250" s="81"/>
      <c r="AH250" s="81">
        <v>1.0</v>
      </c>
      <c r="AI250" s="81">
        <v>3.0</v>
      </c>
      <c r="AJ250" s="82" t="s">
        <v>320</v>
      </c>
      <c r="AK250" s="81"/>
      <c r="AL250" s="39">
        <v>752.0</v>
      </c>
      <c r="AM250" s="44">
        <f t="array" ref="AM250">AVERAGE(K250/20)/86400</f>
        <v>0.01530324074</v>
      </c>
    </row>
    <row r="251" ht="17.25" customHeight="1">
      <c r="A251" s="75">
        <v>44701.83456853925</v>
      </c>
      <c r="B251" s="76">
        <v>0.02003472222222222</v>
      </c>
      <c r="C251" s="77">
        <v>4.2824074074074075E-4</v>
      </c>
      <c r="D251" s="76"/>
      <c r="E251" s="76">
        <v>1.5046296296296297E-4</v>
      </c>
      <c r="F251" s="76">
        <v>0.005763888888888889</v>
      </c>
      <c r="G251" s="76">
        <v>0.010949074074074075</v>
      </c>
      <c r="H251" s="76">
        <v>0.01269675925925926</v>
      </c>
      <c r="I251" s="77">
        <v>0.017060185185185185</v>
      </c>
      <c r="J251" s="78">
        <v>0.01810185185185185</v>
      </c>
      <c r="K251" s="79">
        <v>34630.0</v>
      </c>
      <c r="L251" s="79">
        <v>347.0</v>
      </c>
      <c r="M251" s="79">
        <v>8.0</v>
      </c>
      <c r="N251" s="79">
        <v>26.0</v>
      </c>
      <c r="O251" s="79">
        <v>1094.0</v>
      </c>
      <c r="P251" s="79">
        <v>80904.0</v>
      </c>
      <c r="Q251" s="79">
        <v>101577.0</v>
      </c>
      <c r="R251" s="80">
        <v>1.0</v>
      </c>
      <c r="S251" s="80">
        <v>1.0</v>
      </c>
      <c r="T251" s="80"/>
      <c r="U251" s="80"/>
      <c r="V251" s="80">
        <v>1.0</v>
      </c>
      <c r="W251" s="80"/>
      <c r="X251" s="80"/>
      <c r="Y251" s="80"/>
      <c r="Z251" s="80">
        <v>4.0</v>
      </c>
      <c r="AA251" s="80">
        <v>1.0</v>
      </c>
      <c r="AB251" s="80">
        <v>17438.0</v>
      </c>
      <c r="AC251" s="39">
        <v>2.0</v>
      </c>
      <c r="AD251" s="81">
        <v>6316.0</v>
      </c>
      <c r="AE251" s="81"/>
      <c r="AF251" s="81"/>
      <c r="AG251" s="81"/>
      <c r="AH251" s="81">
        <v>1.0</v>
      </c>
      <c r="AI251" s="81">
        <v>13.0</v>
      </c>
      <c r="AJ251" s="82" t="s">
        <v>321</v>
      </c>
      <c r="AK251" s="81" t="s">
        <v>78</v>
      </c>
      <c r="AL251" s="81">
        <v>751.0</v>
      </c>
      <c r="AM251" s="44">
        <f t="array" ref="AM251">AVERAGE(K251/20)/86400</f>
        <v>0.02004050926</v>
      </c>
    </row>
    <row r="252" ht="17.25" customHeight="1">
      <c r="A252" s="83">
        <v>44700.94437355029</v>
      </c>
      <c r="B252" s="84">
        <v>0.01912037037037037</v>
      </c>
      <c r="C252" s="85">
        <v>2.777777777777778E-4</v>
      </c>
      <c r="D252" s="84">
        <v>0.0022337962962962962</v>
      </c>
      <c r="E252" s="84">
        <v>0.004861111111111111</v>
      </c>
      <c r="F252" s="84">
        <v>0.00568287037037037</v>
      </c>
      <c r="G252" s="84">
        <v>0.01050925925925926</v>
      </c>
      <c r="H252" s="84">
        <v>0.014641203703703703</v>
      </c>
      <c r="I252" s="85">
        <v>0.017199074074074075</v>
      </c>
      <c r="J252" s="86">
        <v>0.018310185185185186</v>
      </c>
      <c r="K252" s="87">
        <v>33052.0</v>
      </c>
      <c r="L252" s="87">
        <v>99.0</v>
      </c>
      <c r="M252" s="87">
        <v>8.0</v>
      </c>
      <c r="N252" s="87">
        <v>21.0</v>
      </c>
      <c r="O252" s="87">
        <v>1855.0</v>
      </c>
      <c r="P252" s="87">
        <v>93724.0</v>
      </c>
      <c r="Q252" s="87">
        <v>8855.0</v>
      </c>
      <c r="R252" s="88">
        <v>1.0</v>
      </c>
      <c r="S252" s="88">
        <v>8.0</v>
      </c>
      <c r="T252" s="88"/>
      <c r="U252" s="88">
        <v>1.0</v>
      </c>
      <c r="V252" s="88">
        <v>11.0</v>
      </c>
      <c r="W252" s="88">
        <v>9.0</v>
      </c>
      <c r="X252" s="88"/>
      <c r="Y252" s="88"/>
      <c r="Z252" s="88"/>
      <c r="AA252" s="88"/>
      <c r="AB252" s="88">
        <v>1066.0</v>
      </c>
      <c r="AC252" s="39">
        <v>3.0</v>
      </c>
      <c r="AD252" s="81">
        <v>545.0</v>
      </c>
      <c r="AE252" s="81"/>
      <c r="AF252" s="81"/>
      <c r="AG252" s="81"/>
      <c r="AH252" s="81">
        <v>1.0</v>
      </c>
      <c r="AI252" s="81">
        <v>17.0</v>
      </c>
      <c r="AJ252" s="82" t="s">
        <v>322</v>
      </c>
      <c r="AK252" s="81" t="s">
        <v>78</v>
      </c>
      <c r="AL252" s="81">
        <v>750.0</v>
      </c>
      <c r="AM252" s="44">
        <f t="array" ref="AM252">AVERAGE(K252/20)/86400</f>
        <v>0.01912731481</v>
      </c>
    </row>
    <row r="253" ht="17.25" customHeight="1">
      <c r="A253" s="83">
        <v>44700.92263019546</v>
      </c>
      <c r="B253" s="84">
        <v>0.01840277777777778</v>
      </c>
      <c r="C253" s="85">
        <v>8.101851851851852E-5</v>
      </c>
      <c r="D253" s="84">
        <v>0.0017939814814814815</v>
      </c>
      <c r="E253" s="84">
        <v>0.0023263888888888887</v>
      </c>
      <c r="F253" s="84">
        <v>0.005821759259259259</v>
      </c>
      <c r="G253" s="84">
        <v>0.011747685185185186</v>
      </c>
      <c r="H253" s="84">
        <v>0.01357638888888889</v>
      </c>
      <c r="I253" s="85">
        <v>0.015787037037037037</v>
      </c>
      <c r="J253" s="86">
        <v>0.01605324074074074</v>
      </c>
      <c r="K253" s="87">
        <v>31814.0</v>
      </c>
      <c r="L253" s="87">
        <v>133.0</v>
      </c>
      <c r="M253" s="87">
        <v>9.0</v>
      </c>
      <c r="N253" s="87">
        <v>19.0</v>
      </c>
      <c r="O253" s="87">
        <v>957.0</v>
      </c>
      <c r="P253" s="87">
        <v>92087.0</v>
      </c>
      <c r="Q253" s="87">
        <v>19752.0</v>
      </c>
      <c r="R253" s="88">
        <v>1.0</v>
      </c>
      <c r="S253" s="88">
        <v>13.0</v>
      </c>
      <c r="T253" s="88"/>
      <c r="U253" s="88"/>
      <c r="V253" s="88">
        <v>7.0</v>
      </c>
      <c r="W253" s="88"/>
      <c r="X253" s="88"/>
      <c r="Y253" s="88"/>
      <c r="Z253" s="88">
        <v>4.0</v>
      </c>
      <c r="AA253" s="88">
        <v>1.0</v>
      </c>
      <c r="AB253" s="88">
        <v>76124.0</v>
      </c>
      <c r="AC253" s="39"/>
      <c r="AD253" s="81">
        <v>31813.0</v>
      </c>
      <c r="AE253" s="81"/>
      <c r="AF253" s="81"/>
      <c r="AG253" s="81"/>
      <c r="AH253" s="81">
        <v>1.0</v>
      </c>
      <c r="AI253" s="81">
        <v>2.0</v>
      </c>
      <c r="AJ253" s="82" t="s">
        <v>323</v>
      </c>
      <c r="AK253" s="81" t="s">
        <v>78</v>
      </c>
      <c r="AL253" s="39">
        <v>749.0</v>
      </c>
      <c r="AM253" s="44">
        <f t="array" ref="AM253">AVERAGE(K253/20)/86400</f>
        <v>0.01841087963</v>
      </c>
    </row>
    <row r="254" ht="17.25" customHeight="1">
      <c r="A254" s="83">
        <v>44700.90137485178</v>
      </c>
      <c r="B254" s="84">
        <v>0.01884259259259259</v>
      </c>
      <c r="C254" s="85">
        <v>5.787037037037037E-4</v>
      </c>
      <c r="D254" s="84">
        <v>0.0023263888888888887</v>
      </c>
      <c r="E254" s="84">
        <v>0.0040625</v>
      </c>
      <c r="F254" s="84">
        <v>0.005983796296296296</v>
      </c>
      <c r="G254" s="84">
        <v>0.011712962962962963</v>
      </c>
      <c r="H254" s="84">
        <v>0.013599537037037037</v>
      </c>
      <c r="I254" s="85">
        <v>0.01670138888888889</v>
      </c>
      <c r="J254" s="86">
        <v>0.01734953703703704</v>
      </c>
      <c r="K254" s="87">
        <v>32572.0</v>
      </c>
      <c r="L254" s="87">
        <v>138.0</v>
      </c>
      <c r="M254" s="87">
        <v>8.0</v>
      </c>
      <c r="N254" s="87">
        <v>14.0</v>
      </c>
      <c r="O254" s="87">
        <v>1549.0</v>
      </c>
      <c r="P254" s="87">
        <v>103077.0</v>
      </c>
      <c r="Q254" s="87">
        <v>3342.0</v>
      </c>
      <c r="R254" s="88">
        <v>1.0</v>
      </c>
      <c r="S254" s="88">
        <v>10.0</v>
      </c>
      <c r="T254" s="88"/>
      <c r="U254" s="88">
        <v>1.0</v>
      </c>
      <c r="V254" s="88">
        <v>6.0</v>
      </c>
      <c r="W254" s="88">
        <v>8.0</v>
      </c>
      <c r="X254" s="88"/>
      <c r="Y254" s="88"/>
      <c r="Z254" s="88"/>
      <c r="AA254" s="88"/>
      <c r="AB254" s="88"/>
      <c r="AC254" s="39">
        <v>2.0</v>
      </c>
      <c r="AD254" s="81">
        <v>17237.0</v>
      </c>
      <c r="AE254" s="81"/>
      <c r="AF254" s="81"/>
      <c r="AG254" s="81"/>
      <c r="AH254" s="81">
        <v>1.0</v>
      </c>
      <c r="AI254" s="81">
        <v>4.0</v>
      </c>
      <c r="AJ254" s="82" t="s">
        <v>324</v>
      </c>
      <c r="AK254" s="81" t="s">
        <v>78</v>
      </c>
      <c r="AL254" s="81">
        <v>748.0</v>
      </c>
      <c r="AM254" s="44">
        <f t="array" ref="AM254">AVERAGE(K254/20)/86400</f>
        <v>0.01884953704</v>
      </c>
    </row>
    <row r="255" ht="17.25" customHeight="1">
      <c r="A255" s="83">
        <v>44700.88033797692</v>
      </c>
      <c r="B255" s="84">
        <v>0.015231481481481481</v>
      </c>
      <c r="C255" s="85">
        <v>2.546296296296296E-4</v>
      </c>
      <c r="D255" s="84">
        <v>0.0020486111111111113</v>
      </c>
      <c r="E255" s="84">
        <v>0.0027199074074074074</v>
      </c>
      <c r="F255" s="84">
        <v>0.004398148148148148</v>
      </c>
      <c r="G255" s="84">
        <v>0.00880787037037037</v>
      </c>
      <c r="H255" s="84">
        <v>0.010266203703703704</v>
      </c>
      <c r="I255" s="85">
        <v>0.012083333333333333</v>
      </c>
      <c r="J255" s="86">
        <v>0.013842592592592592</v>
      </c>
      <c r="K255" s="87">
        <v>25073.0</v>
      </c>
      <c r="L255" s="87">
        <v>108.0</v>
      </c>
      <c r="M255" s="87">
        <v>6.0</v>
      </c>
      <c r="N255" s="87">
        <v>8.0</v>
      </c>
      <c r="O255" s="87">
        <v>1118.0</v>
      </c>
      <c r="P255" s="87">
        <v>86796.0</v>
      </c>
      <c r="Q255" s="87">
        <v>70628.0</v>
      </c>
      <c r="R255" s="88">
        <v>1.0</v>
      </c>
      <c r="S255" s="88">
        <v>10.0</v>
      </c>
      <c r="T255" s="88"/>
      <c r="U255" s="88"/>
      <c r="V255" s="88">
        <v>2.0</v>
      </c>
      <c r="W255" s="88"/>
      <c r="X255" s="88"/>
      <c r="Y255" s="88"/>
      <c r="Z255" s="88"/>
      <c r="AA255" s="88">
        <v>1.0</v>
      </c>
      <c r="AB255" s="88">
        <v>32958.0</v>
      </c>
      <c r="AC255" s="39"/>
      <c r="AD255" s="81">
        <v>25072.0</v>
      </c>
      <c r="AE255" s="81"/>
      <c r="AF255" s="81"/>
      <c r="AG255" s="81"/>
      <c r="AH255" s="81">
        <v>1.0</v>
      </c>
      <c r="AI255" s="81">
        <v>2.0</v>
      </c>
      <c r="AJ255" s="82" t="s">
        <v>325</v>
      </c>
      <c r="AK255" s="81"/>
      <c r="AL255" s="81">
        <v>747.0</v>
      </c>
      <c r="AM255" s="44">
        <f t="array" ref="AM255">AVERAGE(K255/20)/86400</f>
        <v>0.01450983796</v>
      </c>
    </row>
    <row r="256" ht="17.25" customHeight="1">
      <c r="A256" s="83">
        <v>44700.86481611752</v>
      </c>
      <c r="B256" s="84">
        <v>0.022256944444444444</v>
      </c>
      <c r="C256" s="85">
        <v>3.356481481481481E-4</v>
      </c>
      <c r="D256" s="84">
        <v>0.0037962962962962963</v>
      </c>
      <c r="E256" s="84">
        <v>0.004837962962962963</v>
      </c>
      <c r="F256" s="84">
        <v>0.00866898148148148</v>
      </c>
      <c r="G256" s="84">
        <v>0.01633101851851852</v>
      </c>
      <c r="H256" s="84">
        <v>0.01853009259259259</v>
      </c>
      <c r="I256" s="85">
        <v>0.020439814814814813</v>
      </c>
      <c r="J256" s="86">
        <v>0.020833333333333332</v>
      </c>
      <c r="K256" s="87">
        <v>38469.0</v>
      </c>
      <c r="L256" s="87">
        <v>144.0</v>
      </c>
      <c r="M256" s="87">
        <v>8.0</v>
      </c>
      <c r="N256" s="87">
        <v>18.0</v>
      </c>
      <c r="O256" s="87">
        <v>1573.0</v>
      </c>
      <c r="P256" s="87">
        <v>99636.0</v>
      </c>
      <c r="Q256" s="87">
        <v>5092.0</v>
      </c>
      <c r="R256" s="88">
        <v>1.0</v>
      </c>
      <c r="S256" s="88">
        <v>21.0</v>
      </c>
      <c r="T256" s="88"/>
      <c r="U256" s="88">
        <v>1.0</v>
      </c>
      <c r="V256" s="88">
        <v>21.0</v>
      </c>
      <c r="W256" s="88">
        <v>7.0</v>
      </c>
      <c r="X256" s="88"/>
      <c r="Y256" s="88"/>
      <c r="Z256" s="88"/>
      <c r="AA256" s="88"/>
      <c r="AB256" s="88">
        <v>9019.0</v>
      </c>
      <c r="AC256" s="39"/>
      <c r="AD256" s="81">
        <v>38468.0</v>
      </c>
      <c r="AE256" s="81"/>
      <c r="AF256" s="81"/>
      <c r="AG256" s="81"/>
      <c r="AH256" s="81">
        <v>1.0</v>
      </c>
      <c r="AI256" s="81">
        <v>2.0</v>
      </c>
      <c r="AJ256" s="82" t="s">
        <v>326</v>
      </c>
      <c r="AK256" s="81" t="s">
        <v>78</v>
      </c>
      <c r="AL256" s="39">
        <v>746.0</v>
      </c>
      <c r="AM256" s="44">
        <f t="array" ref="AM256">AVERAGE(K256/20)/86400</f>
        <v>0.02226215278</v>
      </c>
    </row>
    <row r="257" ht="17.25" customHeight="1">
      <c r="A257" s="83">
        <v>44700.83786215196</v>
      </c>
      <c r="B257" s="84">
        <v>0.02497685185185185</v>
      </c>
      <c r="C257" s="85">
        <v>6.944444444444444E-5</v>
      </c>
      <c r="D257" s="84">
        <v>0.0021527777777777778</v>
      </c>
      <c r="E257" s="84">
        <v>0.005208333333333333</v>
      </c>
      <c r="F257" s="84">
        <v>0.007141203703703703</v>
      </c>
      <c r="G257" s="84">
        <v>0.015358796296296296</v>
      </c>
      <c r="H257" s="84">
        <v>0.017326388888888888</v>
      </c>
      <c r="I257" s="85">
        <v>0.022002314814814815</v>
      </c>
      <c r="J257" s="86">
        <v>0.022349537037037036</v>
      </c>
      <c r="K257" s="87">
        <v>43177.0</v>
      </c>
      <c r="L257" s="87">
        <v>94.0</v>
      </c>
      <c r="M257" s="87">
        <v>7.0</v>
      </c>
      <c r="N257" s="87">
        <v>13.0</v>
      </c>
      <c r="O257" s="87">
        <v>2028.0</v>
      </c>
      <c r="P257" s="87">
        <v>157792.0</v>
      </c>
      <c r="Q257" s="87">
        <v>22619.0</v>
      </c>
      <c r="R257" s="88">
        <v>1.0</v>
      </c>
      <c r="S257" s="88">
        <v>22.0</v>
      </c>
      <c r="T257" s="88"/>
      <c r="U257" s="88"/>
      <c r="V257" s="88">
        <v>7.0</v>
      </c>
      <c r="W257" s="88"/>
      <c r="X257" s="88"/>
      <c r="Y257" s="88">
        <v>1.0</v>
      </c>
      <c r="Z257" s="88"/>
      <c r="AA257" s="88">
        <v>1.0</v>
      </c>
      <c r="AB257" s="88">
        <v>1286.0</v>
      </c>
      <c r="AC257" s="39">
        <v>2.0</v>
      </c>
      <c r="AD257" s="81">
        <v>1571.0</v>
      </c>
      <c r="AE257" s="81">
        <v>4.0</v>
      </c>
      <c r="AF257" s="81"/>
      <c r="AG257" s="81"/>
      <c r="AH257" s="81"/>
      <c r="AI257" s="81">
        <v>4.0</v>
      </c>
      <c r="AJ257" s="82" t="s">
        <v>327</v>
      </c>
      <c r="AK257" s="81" t="s">
        <v>78</v>
      </c>
      <c r="AL257" s="81">
        <v>745.0</v>
      </c>
      <c r="AM257" s="44">
        <f t="array" ref="AM257">AVERAGE(K257/20)/86400</f>
        <v>0.02498668981</v>
      </c>
    </row>
    <row r="258" ht="17.25" customHeight="1">
      <c r="A258" s="83">
        <v>44700.80995987362</v>
      </c>
      <c r="B258" s="84">
        <v>0.02045138888888889</v>
      </c>
      <c r="C258" s="85">
        <v>2.0833333333333335E-4</v>
      </c>
      <c r="D258" s="84">
        <v>0.0014236111111111112</v>
      </c>
      <c r="E258" s="84">
        <v>0.00369212962962963</v>
      </c>
      <c r="F258" s="84">
        <v>0.004201388888888889</v>
      </c>
      <c r="G258" s="84">
        <v>0.009571759259259259</v>
      </c>
      <c r="H258" s="84">
        <v>0.011273148148148148</v>
      </c>
      <c r="I258" s="85">
        <v>0.016064814814814816</v>
      </c>
      <c r="J258" s="86">
        <v>0.01980324074074074</v>
      </c>
      <c r="K258" s="87">
        <v>35349.0</v>
      </c>
      <c r="L258" s="87">
        <v>76.0</v>
      </c>
      <c r="M258" s="87">
        <v>8.0</v>
      </c>
      <c r="N258" s="87">
        <v>11.0</v>
      </c>
      <c r="O258" s="87">
        <v>1413.0</v>
      </c>
      <c r="P258" s="87">
        <v>168260.0</v>
      </c>
      <c r="Q258" s="87">
        <v>187892.0</v>
      </c>
      <c r="R258" s="88">
        <v>1.0</v>
      </c>
      <c r="S258" s="88">
        <v>9.0</v>
      </c>
      <c r="T258" s="88"/>
      <c r="U258" s="88">
        <v>1.0</v>
      </c>
      <c r="V258" s="88">
        <v>7.0</v>
      </c>
      <c r="W258" s="88">
        <v>7.0</v>
      </c>
      <c r="X258" s="88">
        <v>4.0</v>
      </c>
      <c r="Y258" s="88"/>
      <c r="Z258" s="88"/>
      <c r="AA258" s="88"/>
      <c r="AB258" s="88">
        <v>16278.0</v>
      </c>
      <c r="AC258" s="39">
        <v>1.0</v>
      </c>
      <c r="AD258" s="81">
        <v>26741.0</v>
      </c>
      <c r="AE258" s="81"/>
      <c r="AF258" s="81"/>
      <c r="AG258" s="81"/>
      <c r="AH258" s="81">
        <v>1.0</v>
      </c>
      <c r="AI258" s="81">
        <v>5.0</v>
      </c>
      <c r="AJ258" s="82" t="s">
        <v>328</v>
      </c>
      <c r="AK258" s="81" t="s">
        <v>78</v>
      </c>
      <c r="AL258" s="81">
        <v>744.0</v>
      </c>
      <c r="AM258" s="44">
        <f t="array" ref="AM258">AVERAGE(K258/20)/86400</f>
        <v>0.02045659722</v>
      </c>
    </row>
    <row r="259" ht="17.25" customHeight="1">
      <c r="A259" s="83">
        <v>44700.77882914501</v>
      </c>
      <c r="B259" s="84">
        <v>0.022060185185185186</v>
      </c>
      <c r="C259" s="85">
        <v>4.861111111111111E-4</v>
      </c>
      <c r="D259" s="84">
        <v>0.006967592592592593</v>
      </c>
      <c r="E259" s="84">
        <v>0.008657407407407407</v>
      </c>
      <c r="F259" s="84">
        <v>0.012939814814814815</v>
      </c>
      <c r="G259" s="84">
        <v>0.009189814814814816</v>
      </c>
      <c r="H259" s="84">
        <v>0.014930555555555556</v>
      </c>
      <c r="I259" s="85">
        <v>0.017199074074074075</v>
      </c>
      <c r="J259" s="86">
        <v>0.01920138888888889</v>
      </c>
      <c r="K259" s="87">
        <v>38134.0</v>
      </c>
      <c r="L259" s="87">
        <v>153.0</v>
      </c>
      <c r="M259" s="87">
        <v>7.0</v>
      </c>
      <c r="N259" s="87">
        <v>15.0</v>
      </c>
      <c r="O259" s="87">
        <v>2308.0</v>
      </c>
      <c r="P259" s="87">
        <v>152234.0</v>
      </c>
      <c r="Q259" s="87">
        <v>11121.0</v>
      </c>
      <c r="R259" s="88">
        <v>1.0</v>
      </c>
      <c r="S259" s="88">
        <v>23.0</v>
      </c>
      <c r="T259" s="88"/>
      <c r="U259" s="88">
        <v>1.0</v>
      </c>
      <c r="V259" s="88">
        <v>11.0</v>
      </c>
      <c r="W259" s="88">
        <v>7.0</v>
      </c>
      <c r="X259" s="88"/>
      <c r="Y259" s="88"/>
      <c r="Z259" s="88">
        <v>3.0</v>
      </c>
      <c r="AA259" s="88">
        <v>1.0</v>
      </c>
      <c r="AB259" s="88">
        <v>12593.0</v>
      </c>
      <c r="AC259" s="39">
        <v>2.0</v>
      </c>
      <c r="AD259" s="81">
        <v>3078.0</v>
      </c>
      <c r="AE259" s="81"/>
      <c r="AF259" s="81"/>
      <c r="AG259" s="81"/>
      <c r="AH259" s="81">
        <v>1.0</v>
      </c>
      <c r="AI259" s="81">
        <v>6.0</v>
      </c>
      <c r="AJ259" s="82" t="s">
        <v>329</v>
      </c>
      <c r="AK259" s="81" t="s">
        <v>78</v>
      </c>
      <c r="AL259" s="39">
        <v>743.0</v>
      </c>
      <c r="AM259" s="44">
        <f t="array" ref="AM259">AVERAGE(K259/20)/86400</f>
        <v>0.02206828704</v>
      </c>
    </row>
    <row r="260" ht="17.25" customHeight="1">
      <c r="A260" s="83">
        <v>44700.75145502764</v>
      </c>
      <c r="B260" s="84">
        <v>0.022037037037037036</v>
      </c>
      <c r="C260" s="85">
        <v>1.0416666666666667E-4</v>
      </c>
      <c r="D260" s="84">
        <v>0.0012731481481481483</v>
      </c>
      <c r="E260" s="84">
        <v>0.0042592592592592595</v>
      </c>
      <c r="F260" s="84">
        <v>0.008483796296296297</v>
      </c>
      <c r="G260" s="84">
        <v>0.01005787037037037</v>
      </c>
      <c r="H260" s="84">
        <v>0.012314814814814815</v>
      </c>
      <c r="I260" s="85">
        <v>0.015462962962962963</v>
      </c>
      <c r="J260" s="86">
        <v>0.01625</v>
      </c>
      <c r="K260" s="87">
        <v>36395.0</v>
      </c>
      <c r="L260" s="87">
        <v>82.0</v>
      </c>
      <c r="M260" s="87">
        <v>8.0</v>
      </c>
      <c r="N260" s="87">
        <v>18.0</v>
      </c>
      <c r="O260" s="87">
        <v>1585.0</v>
      </c>
      <c r="P260" s="87">
        <v>116508.0</v>
      </c>
      <c r="Q260" s="87">
        <v>2647.0</v>
      </c>
      <c r="R260" s="88">
        <v>1.0</v>
      </c>
      <c r="S260" s="88">
        <v>7.0</v>
      </c>
      <c r="T260" s="88"/>
      <c r="U260" s="88"/>
      <c r="V260" s="88"/>
      <c r="W260" s="88"/>
      <c r="X260" s="88">
        <v>10.0</v>
      </c>
      <c r="Y260" s="88">
        <v>1.0</v>
      </c>
      <c r="Z260" s="88"/>
      <c r="AA260" s="88"/>
      <c r="AB260" s="88">
        <v>716.0</v>
      </c>
      <c r="AC260" s="39"/>
      <c r="AD260" s="81">
        <v>36394.0</v>
      </c>
      <c r="AE260" s="81"/>
      <c r="AF260" s="81"/>
      <c r="AG260" s="81"/>
      <c r="AH260" s="81">
        <v>1.0</v>
      </c>
      <c r="AI260" s="81">
        <v>3.0</v>
      </c>
      <c r="AJ260" s="82" t="s">
        <v>330</v>
      </c>
      <c r="AK260" s="81"/>
      <c r="AL260" s="81">
        <v>742.0</v>
      </c>
      <c r="AM260" s="44">
        <f t="array" ref="AM260">AVERAGE(K260/20)/86400</f>
        <v>0.0210619213</v>
      </c>
    </row>
    <row r="261" ht="17.25" customHeight="1">
      <c r="A261" s="83">
        <v>44700.729128077895</v>
      </c>
      <c r="B261" s="84">
        <v>0.0165625</v>
      </c>
      <c r="C261" s="85">
        <v>1.9675925925925926E-4</v>
      </c>
      <c r="D261" s="84">
        <v>0.003287037037037037</v>
      </c>
      <c r="E261" s="84">
        <v>0.0037962962962962963</v>
      </c>
      <c r="F261" s="84">
        <v>0.004918981481481482</v>
      </c>
      <c r="G261" s="84">
        <v>0.008842592592592593</v>
      </c>
      <c r="H261" s="84">
        <v>0.010960648148148148</v>
      </c>
      <c r="I261" s="85">
        <v>0.014456018518518519</v>
      </c>
      <c r="J261" s="86">
        <v>0.015104166666666667</v>
      </c>
      <c r="K261" s="87">
        <v>28634.0</v>
      </c>
      <c r="L261" s="87">
        <v>118.0</v>
      </c>
      <c r="M261" s="87">
        <v>7.0</v>
      </c>
      <c r="N261" s="87">
        <v>20.0</v>
      </c>
      <c r="O261" s="87">
        <v>1321.0</v>
      </c>
      <c r="P261" s="87">
        <v>80189.0</v>
      </c>
      <c r="Q261" s="87">
        <v>6582.0</v>
      </c>
      <c r="R261" s="88">
        <v>1.0</v>
      </c>
      <c r="S261" s="88">
        <v>33.0</v>
      </c>
      <c r="T261" s="88"/>
      <c r="U261" s="88">
        <v>1.0</v>
      </c>
      <c r="V261" s="88">
        <v>14.0</v>
      </c>
      <c r="W261" s="88">
        <v>8.0</v>
      </c>
      <c r="X261" s="88"/>
      <c r="Y261" s="88"/>
      <c r="Z261" s="88"/>
      <c r="AA261" s="88"/>
      <c r="AB261" s="88">
        <v>22612.0</v>
      </c>
      <c r="AC261" s="39"/>
      <c r="AD261" s="81">
        <v>28633.0</v>
      </c>
      <c r="AE261" s="81"/>
      <c r="AF261" s="81"/>
      <c r="AG261" s="81"/>
      <c r="AH261" s="81">
        <v>1.0</v>
      </c>
      <c r="AI261" s="81">
        <v>3.0</v>
      </c>
      <c r="AJ261" s="82" t="s">
        <v>331</v>
      </c>
      <c r="AK261" s="81" t="s">
        <v>78</v>
      </c>
      <c r="AL261" s="81">
        <v>741.0</v>
      </c>
      <c r="AM261" s="44">
        <f t="array" ref="AM261">AVERAGE(K261/20)/86400</f>
        <v>0.01657060185</v>
      </c>
    </row>
    <row r="262" ht="17.25" customHeight="1">
      <c r="A262" s="83">
        <v>44700.71011928844</v>
      </c>
      <c r="B262" s="84">
        <v>0.006400462962962963</v>
      </c>
      <c r="C262" s="85">
        <v>1.8518518518518518E-4</v>
      </c>
      <c r="D262" s="84">
        <v>0.0030092592592592593</v>
      </c>
      <c r="E262" s="84">
        <v>0.004652777777777777</v>
      </c>
      <c r="F262" s="84">
        <v>0.005092592592592593</v>
      </c>
      <c r="G262" s="84">
        <v>0.011770833333333333</v>
      </c>
      <c r="H262" s="84">
        <v>0.013356481481481481</v>
      </c>
      <c r="I262" s="85">
        <v>0.01685185185185185</v>
      </c>
      <c r="J262" s="86">
        <v>0.0029976851851851853</v>
      </c>
      <c r="K262" s="87">
        <v>79903.0</v>
      </c>
      <c r="L262" s="87">
        <v>396.0</v>
      </c>
      <c r="M262" s="87">
        <v>15.0</v>
      </c>
      <c r="N262" s="87">
        <v>39.0</v>
      </c>
      <c r="O262" s="87">
        <v>3827.0</v>
      </c>
      <c r="P262" s="87">
        <v>321646.0</v>
      </c>
      <c r="Q262" s="87">
        <v>58794.0</v>
      </c>
      <c r="R262" s="88">
        <v>2.0</v>
      </c>
      <c r="S262" s="88">
        <v>42.0</v>
      </c>
      <c r="T262" s="88"/>
      <c r="U262" s="88">
        <v>2.0</v>
      </c>
      <c r="V262" s="88">
        <v>19.0</v>
      </c>
      <c r="W262" s="88">
        <v>12.0</v>
      </c>
      <c r="X262" s="88"/>
      <c r="Y262" s="88"/>
      <c r="Z262" s="88"/>
      <c r="AA262" s="88"/>
      <c r="AB262" s="88">
        <v>49066.0</v>
      </c>
      <c r="AC262" s="39">
        <v>5.0</v>
      </c>
      <c r="AD262" s="81">
        <v>5916.0</v>
      </c>
      <c r="AE262" s="81"/>
      <c r="AF262" s="81"/>
      <c r="AG262" s="81"/>
      <c r="AH262" s="81">
        <v>1.0</v>
      </c>
      <c r="AI262" s="81">
        <v>38.0</v>
      </c>
      <c r="AJ262" s="82" t="s">
        <v>332</v>
      </c>
      <c r="AK262" s="81"/>
      <c r="AL262" s="39">
        <v>740.0</v>
      </c>
      <c r="AM262" s="44">
        <f t="array" ref="AM262">AVERAGE(K262/20)/86400</f>
        <v>0.04624016204</v>
      </c>
    </row>
    <row r="263" ht="17.25" customHeight="1">
      <c r="A263" s="83">
        <v>44700.66159496849</v>
      </c>
      <c r="B263" s="84">
        <v>0.01363425925925926</v>
      </c>
      <c r="C263" s="85">
        <v>7.87037037037037E-4</v>
      </c>
      <c r="D263" s="84">
        <v>9.027777777777777E-4</v>
      </c>
      <c r="E263" s="84">
        <v>0.0022222222222222222</v>
      </c>
      <c r="F263" s="84">
        <v>0.003136574074074074</v>
      </c>
      <c r="G263" s="84">
        <v>0.005104166666666667</v>
      </c>
      <c r="H263" s="84">
        <v>0.005833333333333334</v>
      </c>
      <c r="I263" s="85">
        <v>0.010671296296296297</v>
      </c>
      <c r="J263" s="86">
        <v>0.01238425925925926</v>
      </c>
      <c r="K263" s="87">
        <v>22600.0</v>
      </c>
      <c r="L263" s="87">
        <v>146.0</v>
      </c>
      <c r="M263" s="87">
        <v>7.0</v>
      </c>
      <c r="N263" s="87">
        <v>13.0</v>
      </c>
      <c r="O263" s="87">
        <v>1575.0</v>
      </c>
      <c r="P263" s="87">
        <v>72060.0</v>
      </c>
      <c r="Q263" s="87">
        <v>29710.0</v>
      </c>
      <c r="R263" s="88">
        <v>1.0</v>
      </c>
      <c r="S263" s="88">
        <v>45.0</v>
      </c>
      <c r="T263" s="88"/>
      <c r="U263" s="88"/>
      <c r="V263" s="88">
        <v>6.0</v>
      </c>
      <c r="W263" s="88">
        <v>2.0</v>
      </c>
      <c r="X263" s="88"/>
      <c r="Y263" s="88"/>
      <c r="Z263" s="88">
        <v>4.0</v>
      </c>
      <c r="AA263" s="88"/>
      <c r="AB263" s="88">
        <v>48889.0</v>
      </c>
      <c r="AC263" s="39"/>
      <c r="AD263" s="81">
        <v>22599.0</v>
      </c>
      <c r="AE263" s="81"/>
      <c r="AF263" s="81"/>
      <c r="AG263" s="81"/>
      <c r="AH263" s="81">
        <v>1.0</v>
      </c>
      <c r="AI263" s="81">
        <v>8.0</v>
      </c>
      <c r="AJ263" s="82" t="s">
        <v>333</v>
      </c>
      <c r="AK263" s="81"/>
      <c r="AL263" s="81">
        <v>739.0</v>
      </c>
      <c r="AM263" s="44">
        <f t="array" ref="AM263">AVERAGE(K263/20)/86400</f>
        <v>0.0130787037</v>
      </c>
    </row>
    <row r="264" ht="17.25" customHeight="1">
      <c r="A264" s="83">
        <v>44700.647254888725</v>
      </c>
      <c r="B264" s="84">
        <v>0.013090277777777777</v>
      </c>
      <c r="C264" s="85">
        <v>2.314814814814815E-4</v>
      </c>
      <c r="D264" s="84">
        <v>0.0012962962962962963</v>
      </c>
      <c r="E264" s="84">
        <v>0.002384259259259259</v>
      </c>
      <c r="F264" s="84">
        <v>0.0036805555555555554</v>
      </c>
      <c r="G264" s="84">
        <v>0.006921296296296296</v>
      </c>
      <c r="H264" s="84">
        <v>0.008356481481481482</v>
      </c>
      <c r="I264" s="85">
        <v>0.010451388888888889</v>
      </c>
      <c r="J264" s="86">
        <v>0.011423611111111112</v>
      </c>
      <c r="K264" s="87">
        <v>21299.0</v>
      </c>
      <c r="L264" s="87">
        <v>114.0</v>
      </c>
      <c r="M264" s="87">
        <v>7.0</v>
      </c>
      <c r="N264" s="87">
        <v>17.0</v>
      </c>
      <c r="O264" s="87">
        <v>1350.0</v>
      </c>
      <c r="P264" s="87">
        <v>90124.0</v>
      </c>
      <c r="Q264" s="87">
        <v>8160.0</v>
      </c>
      <c r="R264" s="88"/>
      <c r="S264" s="88"/>
      <c r="T264" s="88"/>
      <c r="U264" s="88"/>
      <c r="V264" s="88"/>
      <c r="W264" s="88"/>
      <c r="X264" s="88">
        <v>18.0</v>
      </c>
      <c r="Y264" s="88">
        <v>1.0</v>
      </c>
      <c r="Z264" s="88"/>
      <c r="AA264" s="88"/>
      <c r="AB264" s="88"/>
      <c r="AC264" s="39"/>
      <c r="AD264" s="81">
        <v>21298.0</v>
      </c>
      <c r="AE264" s="81">
        <v>4.0</v>
      </c>
      <c r="AF264" s="81"/>
      <c r="AG264" s="81"/>
      <c r="AH264" s="81"/>
      <c r="AI264" s="81">
        <v>2.0</v>
      </c>
      <c r="AJ264" s="82" t="s">
        <v>334</v>
      </c>
      <c r="AK264" s="81"/>
      <c r="AL264" s="81">
        <v>738.0</v>
      </c>
      <c r="AM264" s="44">
        <f t="array" ref="AM264">AVERAGE(K264/20)/86400</f>
        <v>0.01232581019</v>
      </c>
    </row>
    <row r="265" ht="17.25" customHeight="1">
      <c r="A265" s="83">
        <v>44700.6339762951</v>
      </c>
      <c r="B265" s="84">
        <v>0.017488425925925925</v>
      </c>
      <c r="C265" s="85">
        <v>1.0416666666666667E-4</v>
      </c>
      <c r="D265" s="84">
        <v>0.0016435185185185185</v>
      </c>
      <c r="E265" s="84">
        <v>0.002395833333333333</v>
      </c>
      <c r="F265" s="84">
        <v>0.003275462962962963</v>
      </c>
      <c r="G265" s="84">
        <v>0.007291666666666667</v>
      </c>
      <c r="H265" s="84">
        <v>0.008217592592592592</v>
      </c>
      <c r="I265" s="85">
        <v>0.013912037037037037</v>
      </c>
      <c r="J265" s="86">
        <v>0.014652777777777778</v>
      </c>
      <c r="K265" s="87">
        <v>28998.0</v>
      </c>
      <c r="L265" s="87">
        <v>87.0</v>
      </c>
      <c r="M265" s="87">
        <v>7.0</v>
      </c>
      <c r="N265" s="87">
        <v>18.0</v>
      </c>
      <c r="O265" s="87">
        <v>1118.0</v>
      </c>
      <c r="P265" s="87">
        <v>100129.0</v>
      </c>
      <c r="Q265" s="87">
        <v>64896.0</v>
      </c>
      <c r="R265" s="88">
        <v>1.0</v>
      </c>
      <c r="S265" s="88">
        <v>14.0</v>
      </c>
      <c r="T265" s="88"/>
      <c r="U265" s="88"/>
      <c r="V265" s="88">
        <v>1.0</v>
      </c>
      <c r="W265" s="88"/>
      <c r="X265" s="88"/>
      <c r="Y265" s="88"/>
      <c r="Z265" s="88">
        <v>5.0</v>
      </c>
      <c r="AA265" s="88">
        <v>1.0</v>
      </c>
      <c r="AB265" s="88">
        <v>36214.0</v>
      </c>
      <c r="AC265" s="39"/>
      <c r="AD265" s="81">
        <v>28997.0</v>
      </c>
      <c r="AE265" s="81"/>
      <c r="AF265" s="81"/>
      <c r="AG265" s="81"/>
      <c r="AH265" s="81">
        <v>1.0</v>
      </c>
      <c r="AI265" s="81">
        <v>4.0</v>
      </c>
      <c r="AJ265" s="82" t="s">
        <v>335</v>
      </c>
      <c r="AK265" s="81"/>
      <c r="AL265" s="39">
        <v>737.0</v>
      </c>
      <c r="AM265" s="44">
        <f t="array" ref="AM265">AVERAGE(K265/20)/86400</f>
        <v>0.01678125</v>
      </c>
    </row>
    <row r="266" ht="17.25" customHeight="1">
      <c r="A266" s="83">
        <v>44700.615672656386</v>
      </c>
      <c r="B266" s="84">
        <v>0.01576388888888889</v>
      </c>
      <c r="C266" s="85">
        <v>1.388888888888889E-4</v>
      </c>
      <c r="D266" s="84">
        <v>0.0013194444444444445</v>
      </c>
      <c r="E266" s="84">
        <v>0.0030671296296296297</v>
      </c>
      <c r="F266" s="84">
        <v>0.005717592592592593</v>
      </c>
      <c r="G266" s="84">
        <v>0.008888888888888889</v>
      </c>
      <c r="H266" s="84">
        <v>0.01050925925925926</v>
      </c>
      <c r="I266" s="85">
        <v>0.012314814814814815</v>
      </c>
      <c r="J266" s="86">
        <v>0.013229166666666667</v>
      </c>
      <c r="K266" s="87">
        <v>26523.0</v>
      </c>
      <c r="L266" s="87">
        <v>83.0</v>
      </c>
      <c r="M266" s="87">
        <v>8.0</v>
      </c>
      <c r="N266" s="87">
        <v>18.0</v>
      </c>
      <c r="O266" s="87">
        <v>1683.0</v>
      </c>
      <c r="P266" s="87">
        <v>72991.0</v>
      </c>
      <c r="Q266" s="87">
        <v>86961.0</v>
      </c>
      <c r="R266" s="88">
        <v>1.0</v>
      </c>
      <c r="S266" s="88">
        <v>10.0</v>
      </c>
      <c r="T266" s="88"/>
      <c r="U266" s="88"/>
      <c r="V266" s="88">
        <v>2.0</v>
      </c>
      <c r="W266" s="88"/>
      <c r="X266" s="88"/>
      <c r="Y266" s="88"/>
      <c r="Z266" s="88">
        <v>11.0</v>
      </c>
      <c r="AA266" s="88">
        <v>1.0</v>
      </c>
      <c r="AB266" s="88">
        <v>100307.0</v>
      </c>
      <c r="AC266" s="39"/>
      <c r="AD266" s="81">
        <v>26522.0</v>
      </c>
      <c r="AE266" s="81"/>
      <c r="AF266" s="81">
        <v>1.0</v>
      </c>
      <c r="AG266" s="81"/>
      <c r="AH266" s="81">
        <v>1.0</v>
      </c>
      <c r="AI266" s="81">
        <v>4.0</v>
      </c>
      <c r="AJ266" s="82" t="s">
        <v>336</v>
      </c>
      <c r="AK266" s="81"/>
      <c r="AL266" s="81">
        <v>736.0</v>
      </c>
      <c r="AM266" s="44">
        <f t="array" ref="AM266">AVERAGE(K266/20)/86400</f>
        <v>0.01534895833</v>
      </c>
    </row>
    <row r="267" ht="17.25" customHeight="1">
      <c r="A267" s="83">
        <v>44700.59790368542</v>
      </c>
      <c r="B267" s="84">
        <v>0.01885416666666667</v>
      </c>
      <c r="C267" s="85">
        <v>2.777777777777778E-4</v>
      </c>
      <c r="D267" s="84">
        <v>0.0021412037037037038</v>
      </c>
      <c r="E267" s="84">
        <v>0.0039004629629629628</v>
      </c>
      <c r="F267" s="84">
        <v>0.011296296296296296</v>
      </c>
      <c r="G267" s="84">
        <v>0.004398148148148148</v>
      </c>
      <c r="H267" s="84">
        <v>0.012534722222222221</v>
      </c>
      <c r="I267" s="85">
        <v>0.016342592592592593</v>
      </c>
      <c r="J267" s="86">
        <v>0.01733796296296296</v>
      </c>
      <c r="K267" s="87">
        <v>32590.0</v>
      </c>
      <c r="L267" s="87">
        <v>152.0</v>
      </c>
      <c r="M267" s="87">
        <v>17.0</v>
      </c>
      <c r="N267" s="87">
        <v>14.0</v>
      </c>
      <c r="O267" s="87">
        <v>1600.0</v>
      </c>
      <c r="P267" s="87">
        <v>123764.0</v>
      </c>
      <c r="Q267" s="87">
        <v>7527.0</v>
      </c>
      <c r="R267" s="88">
        <v>1.0</v>
      </c>
      <c r="S267" s="88">
        <v>8.0</v>
      </c>
      <c r="T267" s="88"/>
      <c r="U267" s="88">
        <v>1.0</v>
      </c>
      <c r="V267" s="88">
        <v>7.0</v>
      </c>
      <c r="W267" s="88">
        <v>7.0</v>
      </c>
      <c r="X267" s="88"/>
      <c r="Y267" s="88"/>
      <c r="Z267" s="88"/>
      <c r="AA267" s="88">
        <v>1.0</v>
      </c>
      <c r="AB267" s="88">
        <v>11551.0</v>
      </c>
      <c r="AC267" s="39">
        <v>1.0</v>
      </c>
      <c r="AD267" s="81">
        <v>21902.0</v>
      </c>
      <c r="AE267" s="81"/>
      <c r="AF267" s="81"/>
      <c r="AG267" s="81"/>
      <c r="AH267" s="81">
        <v>1.0</v>
      </c>
      <c r="AI267" s="81">
        <v>1.0</v>
      </c>
      <c r="AJ267" s="82" t="s">
        <v>337</v>
      </c>
      <c r="AK267" s="81" t="s">
        <v>78</v>
      </c>
      <c r="AL267" s="81">
        <v>735.0</v>
      </c>
      <c r="AM267" s="44">
        <f t="array" ref="AM267">AVERAGE(K267/20)/86400</f>
        <v>0.0188599537</v>
      </c>
    </row>
    <row r="268" ht="17.25" customHeight="1">
      <c r="A268" s="83">
        <v>44700.57597953022</v>
      </c>
      <c r="B268" s="84">
        <v>0.023912037037037037</v>
      </c>
      <c r="C268" s="85">
        <v>1.5046296296296297E-4</v>
      </c>
      <c r="D268" s="84">
        <v>0.0031944444444444446</v>
      </c>
      <c r="E268" s="84">
        <v>0.0037847222222222223</v>
      </c>
      <c r="F268" s="84">
        <v>0.0053125</v>
      </c>
      <c r="G268" s="84">
        <v>0.01915509259259259</v>
      </c>
      <c r="H268" s="84">
        <v>0.020023148148148148</v>
      </c>
      <c r="I268" s="85">
        <v>0.02172453703703704</v>
      </c>
      <c r="J268" s="86">
        <v>0.022141203703703705</v>
      </c>
      <c r="K268" s="87">
        <v>41337.0</v>
      </c>
      <c r="L268" s="87">
        <v>93.0</v>
      </c>
      <c r="M268" s="87">
        <v>9.0</v>
      </c>
      <c r="N268" s="87">
        <v>5.0</v>
      </c>
      <c r="O268" s="87">
        <v>2109.0</v>
      </c>
      <c r="P268" s="87">
        <v>130593.0</v>
      </c>
      <c r="Q268" s="87">
        <v>155751.0</v>
      </c>
      <c r="R268" s="88"/>
      <c r="S268" s="88"/>
      <c r="T268" s="88"/>
      <c r="U268" s="88">
        <v>1.0</v>
      </c>
      <c r="V268" s="88">
        <v>18.0</v>
      </c>
      <c r="W268" s="88">
        <v>4.0</v>
      </c>
      <c r="X268" s="88"/>
      <c r="Y268" s="88"/>
      <c r="Z268" s="88">
        <v>7.0</v>
      </c>
      <c r="AA268" s="88">
        <v>1.0</v>
      </c>
      <c r="AB268" s="88">
        <v>49864.0</v>
      </c>
      <c r="AC268" s="39">
        <v>1.0</v>
      </c>
      <c r="AD268" s="81">
        <v>28873.0</v>
      </c>
      <c r="AE268" s="81"/>
      <c r="AF268" s="81">
        <v>2.0</v>
      </c>
      <c r="AG268" s="81"/>
      <c r="AH268" s="81">
        <v>1.0</v>
      </c>
      <c r="AI268" s="81">
        <v>4.0</v>
      </c>
      <c r="AJ268" s="82" t="s">
        <v>338</v>
      </c>
      <c r="AK268" s="81" t="s">
        <v>78</v>
      </c>
      <c r="AL268" s="39">
        <v>734.0</v>
      </c>
      <c r="AM268" s="44">
        <f t="array" ref="AM268">AVERAGE(K268/20)/86400</f>
        <v>0.023921875</v>
      </c>
    </row>
    <row r="269" ht="17.25" customHeight="1">
      <c r="A269" s="83">
        <v>44700.549894907</v>
      </c>
      <c r="B269" s="84">
        <v>0.017951388888888888</v>
      </c>
      <c r="C269" s="85">
        <v>4.976851851851852E-4</v>
      </c>
      <c r="D269" s="84">
        <v>0.0010879629629629629</v>
      </c>
      <c r="E269" s="84">
        <v>0.003321759259259259</v>
      </c>
      <c r="F269" s="84">
        <v>0.004768518518518518</v>
      </c>
      <c r="G269" s="84">
        <v>0.010162037037037037</v>
      </c>
      <c r="H269" s="84">
        <v>0.012708333333333334</v>
      </c>
      <c r="I269" s="85">
        <v>0.014513888888888889</v>
      </c>
      <c r="J269" s="86">
        <v>0.015011574074074075</v>
      </c>
      <c r="K269" s="87">
        <v>30112.0</v>
      </c>
      <c r="L269" s="87">
        <v>155.0</v>
      </c>
      <c r="M269" s="87">
        <v>8.0</v>
      </c>
      <c r="N269" s="87">
        <v>17.0</v>
      </c>
      <c r="O269" s="87">
        <v>980.0</v>
      </c>
      <c r="P269" s="87">
        <v>102092.0</v>
      </c>
      <c r="Q269" s="87">
        <v>10793.0</v>
      </c>
      <c r="R269" s="88">
        <v>1.0</v>
      </c>
      <c r="S269" s="88">
        <v>5.0</v>
      </c>
      <c r="T269" s="88"/>
      <c r="U269" s="88"/>
      <c r="V269" s="88">
        <v>2.0</v>
      </c>
      <c r="W269" s="88"/>
      <c r="X269" s="88">
        <v>15.0</v>
      </c>
      <c r="Y269" s="88">
        <v>2.0</v>
      </c>
      <c r="Z269" s="88"/>
      <c r="AA269" s="88"/>
      <c r="AB269" s="88">
        <v>1597.0</v>
      </c>
      <c r="AC269" s="39"/>
      <c r="AD269" s="81">
        <v>30111.0</v>
      </c>
      <c r="AE269" s="81"/>
      <c r="AF269" s="81"/>
      <c r="AG269" s="81"/>
      <c r="AH269" s="81">
        <v>1.0</v>
      </c>
      <c r="AI269" s="81">
        <v>3.0</v>
      </c>
      <c r="AJ269" s="82" t="s">
        <v>339</v>
      </c>
      <c r="AK269" s="81"/>
      <c r="AL269" s="81">
        <v>733.0</v>
      </c>
      <c r="AM269" s="44">
        <f t="array" ref="AM269">AVERAGE(K269/20)/86400</f>
        <v>0.01742592593</v>
      </c>
    </row>
    <row r="270" ht="17.25" customHeight="1">
      <c r="A270" s="83">
        <v>44700.531651218334</v>
      </c>
      <c r="B270" s="84">
        <v>0.024525462962962964</v>
      </c>
      <c r="C270" s="85">
        <v>9.490740740740741E-4</v>
      </c>
      <c r="D270" s="84">
        <v>0.002349537037037037</v>
      </c>
      <c r="E270" s="84">
        <v>0.005555555555555556</v>
      </c>
      <c r="F270" s="84">
        <v>0.008194444444444445</v>
      </c>
      <c r="G270" s="84">
        <v>0.017013888888888887</v>
      </c>
      <c r="H270" s="84">
        <v>0.01888888888888889</v>
      </c>
      <c r="I270" s="85">
        <v>0.02144675925925926</v>
      </c>
      <c r="J270" s="86">
        <v>0.022662037037037036</v>
      </c>
      <c r="K270" s="87">
        <v>42381.0</v>
      </c>
      <c r="L270" s="87">
        <v>130.0</v>
      </c>
      <c r="M270" s="87">
        <v>12.0</v>
      </c>
      <c r="N270" s="87">
        <v>21.0</v>
      </c>
      <c r="O270" s="87">
        <v>2404.0</v>
      </c>
      <c r="P270" s="87">
        <v>135821.0</v>
      </c>
      <c r="Q270" s="87">
        <v>7513.0</v>
      </c>
      <c r="R270" s="88">
        <v>1.0</v>
      </c>
      <c r="S270" s="88">
        <v>8.0</v>
      </c>
      <c r="T270" s="88"/>
      <c r="U270" s="88">
        <v>1.0</v>
      </c>
      <c r="V270" s="88">
        <v>15.0</v>
      </c>
      <c r="W270" s="88">
        <v>8.0</v>
      </c>
      <c r="X270" s="88"/>
      <c r="Y270" s="88"/>
      <c r="Z270" s="88"/>
      <c r="AA270" s="88"/>
      <c r="AB270" s="88">
        <v>3118.0</v>
      </c>
      <c r="AC270" s="39">
        <v>1.0</v>
      </c>
      <c r="AD270" s="81">
        <v>2557.0</v>
      </c>
      <c r="AE270" s="81"/>
      <c r="AF270" s="81"/>
      <c r="AG270" s="81"/>
      <c r="AH270" s="81">
        <v>1.0</v>
      </c>
      <c r="AI270" s="81">
        <v>3.0</v>
      </c>
      <c r="AJ270" s="82" t="s">
        <v>340</v>
      </c>
      <c r="AK270" s="81" t="s">
        <v>78</v>
      </c>
      <c r="AL270" s="81">
        <v>732.0</v>
      </c>
      <c r="AM270" s="44">
        <f t="array" ref="AM270">AVERAGE(K270/20)/86400</f>
        <v>0.02452604167</v>
      </c>
    </row>
    <row r="271" ht="17.25" customHeight="1">
      <c r="A271" s="83">
        <v>44700.50416246177</v>
      </c>
      <c r="B271" s="84">
        <v>0.028599537037037038</v>
      </c>
      <c r="C271" s="85">
        <v>1.7361111111111112E-4</v>
      </c>
      <c r="D271" s="84">
        <v>0.0025</v>
      </c>
      <c r="E271" s="84">
        <v>0.0030671296296296297</v>
      </c>
      <c r="F271" s="84">
        <v>0.004097222222222223</v>
      </c>
      <c r="G271" s="84">
        <v>0.006631944444444445</v>
      </c>
      <c r="H271" s="84">
        <v>0.008125</v>
      </c>
      <c r="I271" s="85">
        <v>0.013969907407407407</v>
      </c>
      <c r="J271" s="86">
        <v>0.026678240740740742</v>
      </c>
      <c r="K271" s="87">
        <v>48517.0</v>
      </c>
      <c r="L271" s="87">
        <v>122.0</v>
      </c>
      <c r="M271" s="87">
        <v>8.0</v>
      </c>
      <c r="N271" s="87">
        <v>15.0</v>
      </c>
      <c r="O271" s="87">
        <v>2507.0</v>
      </c>
      <c r="P271" s="87">
        <v>257734.0</v>
      </c>
      <c r="Q271" s="87">
        <v>94257.0</v>
      </c>
      <c r="R271" s="88"/>
      <c r="S271" s="88">
        <v>6.0</v>
      </c>
      <c r="T271" s="88"/>
      <c r="U271" s="88">
        <v>2.0</v>
      </c>
      <c r="V271" s="88">
        <v>18.0</v>
      </c>
      <c r="W271" s="88">
        <v>6.0</v>
      </c>
      <c r="X271" s="88"/>
      <c r="Y271" s="88"/>
      <c r="Z271" s="88"/>
      <c r="AA271" s="88"/>
      <c r="AB271" s="88">
        <v>5921.0</v>
      </c>
      <c r="AC271" s="39">
        <v>1.0</v>
      </c>
      <c r="AD271" s="81">
        <v>14349.0</v>
      </c>
      <c r="AE271" s="81"/>
      <c r="AF271" s="81">
        <v>6.0</v>
      </c>
      <c r="AG271" s="81"/>
      <c r="AH271" s="81">
        <v>1.0</v>
      </c>
      <c r="AI271" s="81">
        <v>7.0</v>
      </c>
      <c r="AJ271" s="82" t="s">
        <v>341</v>
      </c>
      <c r="AK271" s="81"/>
      <c r="AL271" s="39">
        <v>731.0</v>
      </c>
      <c r="AM271" s="44">
        <f t="array" ref="AM271">AVERAGE(K271/20)/86400</f>
        <v>0.02807696759</v>
      </c>
    </row>
    <row r="272" ht="17.25" customHeight="1">
      <c r="A272" s="83">
        <v>44700.47529752817</v>
      </c>
      <c r="B272" s="84">
        <v>0.024467592592592593</v>
      </c>
      <c r="C272" s="85">
        <v>7.291666666666667E-4</v>
      </c>
      <c r="D272" s="84">
        <v>8.564814814814815E-4</v>
      </c>
      <c r="E272" s="84">
        <v>0.0038078703703703703</v>
      </c>
      <c r="F272" s="84">
        <v>0.013020833333333334</v>
      </c>
      <c r="G272" s="84">
        <v>0.00712962962962963</v>
      </c>
      <c r="H272" s="84">
        <v>0.015416666666666667</v>
      </c>
      <c r="I272" s="85">
        <v>0.021076388888888888</v>
      </c>
      <c r="J272" s="86">
        <v>0.023796296296296298</v>
      </c>
      <c r="K272" s="87">
        <v>42287.0</v>
      </c>
      <c r="L272" s="87">
        <v>168.0</v>
      </c>
      <c r="M272" s="87">
        <v>8.0</v>
      </c>
      <c r="N272" s="87">
        <v>22.0</v>
      </c>
      <c r="O272" s="87">
        <v>2046.0</v>
      </c>
      <c r="P272" s="87">
        <v>152584.0</v>
      </c>
      <c r="Q272" s="87">
        <v>65431.0</v>
      </c>
      <c r="R272" s="88">
        <v>1.0</v>
      </c>
      <c r="S272" s="88">
        <v>17.0</v>
      </c>
      <c r="T272" s="88"/>
      <c r="U272" s="88"/>
      <c r="V272" s="88">
        <v>7.0</v>
      </c>
      <c r="W272" s="88"/>
      <c r="X272" s="88"/>
      <c r="Y272" s="88"/>
      <c r="Z272" s="88">
        <v>12.0</v>
      </c>
      <c r="AA272" s="88"/>
      <c r="AB272" s="88">
        <v>63834.0</v>
      </c>
      <c r="AC272" s="39"/>
      <c r="AD272" s="81">
        <v>42286.0</v>
      </c>
      <c r="AE272" s="81"/>
      <c r="AF272" s="81"/>
      <c r="AG272" s="81">
        <v>1.0</v>
      </c>
      <c r="AH272" s="81">
        <v>1.0</v>
      </c>
      <c r="AI272" s="81">
        <v>2.0</v>
      </c>
      <c r="AJ272" s="82" t="s">
        <v>342</v>
      </c>
      <c r="AK272" s="81" t="s">
        <v>78</v>
      </c>
      <c r="AL272" s="81">
        <v>730.0</v>
      </c>
      <c r="AM272" s="44">
        <f t="array" ref="AM272">AVERAGE(K272/20)/86400</f>
        <v>0.02447164352</v>
      </c>
    </row>
    <row r="273" ht="17.25" customHeight="1">
      <c r="A273" s="83">
        <v>44700.03343520399</v>
      </c>
      <c r="B273" s="84">
        <v>0.06590277777777778</v>
      </c>
      <c r="C273" s="85">
        <v>4.62962962962963E-4</v>
      </c>
      <c r="D273" s="84">
        <v>0.002511574074074074</v>
      </c>
      <c r="E273" s="84">
        <v>0.0040625</v>
      </c>
      <c r="F273" s="84">
        <v>0.00625</v>
      </c>
      <c r="G273" s="84">
        <v>0.014178240740740741</v>
      </c>
      <c r="H273" s="84">
        <v>0.014930555555555556</v>
      </c>
      <c r="I273" s="85">
        <v>0.019675925925925927</v>
      </c>
      <c r="J273" s="86">
        <v>0.020162037037037037</v>
      </c>
      <c r="K273" s="87">
        <v>113901.0</v>
      </c>
      <c r="L273" s="87">
        <v>294.0</v>
      </c>
      <c r="M273" s="87">
        <v>17.0</v>
      </c>
      <c r="N273" s="87">
        <v>27.0</v>
      </c>
      <c r="O273" s="87">
        <v>4827.0</v>
      </c>
      <c r="P273" s="87">
        <v>419522.0</v>
      </c>
      <c r="Q273" s="87">
        <v>96456.0</v>
      </c>
      <c r="R273" s="88">
        <v>3.0</v>
      </c>
      <c r="S273" s="88">
        <v>42.0</v>
      </c>
      <c r="T273" s="88"/>
      <c r="U273" s="88">
        <v>3.0</v>
      </c>
      <c r="V273" s="88">
        <v>30.0</v>
      </c>
      <c r="W273" s="88">
        <v>23.0</v>
      </c>
      <c r="X273" s="88">
        <v>5.0</v>
      </c>
      <c r="Y273" s="88"/>
      <c r="Z273" s="88">
        <v>4.0</v>
      </c>
      <c r="AA273" s="88">
        <v>2.0</v>
      </c>
      <c r="AB273" s="88">
        <v>220843.0</v>
      </c>
      <c r="AC273" s="39">
        <v>8.0</v>
      </c>
      <c r="AD273" s="81">
        <v>2800.0</v>
      </c>
      <c r="AE273" s="81"/>
      <c r="AF273" s="81">
        <v>5.0</v>
      </c>
      <c r="AG273" s="81">
        <v>1.0</v>
      </c>
      <c r="AH273" s="81">
        <v>3.0</v>
      </c>
      <c r="AI273" s="81">
        <v>7.0</v>
      </c>
      <c r="AJ273" s="82" t="s">
        <v>343</v>
      </c>
      <c r="AK273" s="81"/>
      <c r="AL273" s="81">
        <v>729.0</v>
      </c>
      <c r="AM273" s="44">
        <f t="array" ref="AM273">AVERAGE(K273/20)/86400</f>
        <v>0.06591493056</v>
      </c>
    </row>
    <row r="274" ht="17.25" customHeight="1">
      <c r="A274" s="75">
        <v>44699.957606128504</v>
      </c>
      <c r="B274" s="76">
        <v>0.016493055555555556</v>
      </c>
      <c r="C274" s="77">
        <v>2.777777777777778E-4</v>
      </c>
      <c r="D274" s="76">
        <v>0.001412037037037037</v>
      </c>
      <c r="E274" s="76">
        <v>0.003703703703703704</v>
      </c>
      <c r="F274" s="76">
        <v>0.004097222222222223</v>
      </c>
      <c r="G274" s="76">
        <v>0.008935185185185185</v>
      </c>
      <c r="H274" s="76">
        <v>0.011990740740740741</v>
      </c>
      <c r="I274" s="77">
        <v>0.013298611111111112</v>
      </c>
      <c r="J274" s="78">
        <v>0.01363425925925926</v>
      </c>
      <c r="K274" s="79">
        <v>26841.0</v>
      </c>
      <c r="L274" s="79">
        <v>143.0</v>
      </c>
      <c r="M274" s="79">
        <v>8.0</v>
      </c>
      <c r="N274" s="79">
        <v>11.0</v>
      </c>
      <c r="O274" s="79">
        <v>1122.0</v>
      </c>
      <c r="P274" s="79">
        <v>77826.0</v>
      </c>
      <c r="Q274" s="79">
        <v>11052.0</v>
      </c>
      <c r="R274" s="80">
        <v>1.0</v>
      </c>
      <c r="S274" s="80">
        <v>4.0</v>
      </c>
      <c r="T274" s="80"/>
      <c r="U274" s="80">
        <v>1.0</v>
      </c>
      <c r="V274" s="80">
        <v>2.0</v>
      </c>
      <c r="W274" s="80">
        <v>3.0</v>
      </c>
      <c r="X274" s="80">
        <v>22.0</v>
      </c>
      <c r="Y274" s="80">
        <v>1.0</v>
      </c>
      <c r="Z274" s="80"/>
      <c r="AA274" s="80"/>
      <c r="AB274" s="80">
        <v>7687.0</v>
      </c>
      <c r="AC274" s="39"/>
      <c r="AD274" s="81">
        <v>26840.0</v>
      </c>
      <c r="AE274" s="81">
        <v>4.0</v>
      </c>
      <c r="AF274" s="81"/>
      <c r="AG274" s="81"/>
      <c r="AH274" s="81"/>
      <c r="AI274" s="81">
        <v>2.0</v>
      </c>
      <c r="AJ274" s="82" t="s">
        <v>344</v>
      </c>
      <c r="AK274" s="81"/>
      <c r="AL274" s="39">
        <v>728.0</v>
      </c>
      <c r="AM274" s="44">
        <f t="array" ref="AM274">AVERAGE(K274/20)/86400</f>
        <v>0.01553298611</v>
      </c>
    </row>
    <row r="275" ht="17.25" customHeight="1">
      <c r="A275" s="75">
        <v>44699.9408233025</v>
      </c>
      <c r="B275" s="76">
        <v>0.021689814814814815</v>
      </c>
      <c r="C275" s="77">
        <v>1.0416666666666667E-4</v>
      </c>
      <c r="D275" s="76">
        <v>0.0016782407407407408</v>
      </c>
      <c r="E275" s="76">
        <v>0.002199074074074074</v>
      </c>
      <c r="F275" s="76">
        <v>0.0030092592592592593</v>
      </c>
      <c r="G275" s="76">
        <v>0.013518518518518518</v>
      </c>
      <c r="H275" s="76">
        <v>0.014340277777777778</v>
      </c>
      <c r="I275" s="77">
        <v>0.017291666666666667</v>
      </c>
      <c r="J275" s="78">
        <v>0.018275462962962962</v>
      </c>
      <c r="K275" s="79">
        <v>36192.0</v>
      </c>
      <c r="L275" s="79">
        <v>88.0</v>
      </c>
      <c r="M275" s="79">
        <v>8.0</v>
      </c>
      <c r="N275" s="79">
        <v>13.0</v>
      </c>
      <c r="O275" s="79">
        <v>1454.0</v>
      </c>
      <c r="P275" s="79">
        <v>118016.0</v>
      </c>
      <c r="Q275" s="79">
        <v>92457.0</v>
      </c>
      <c r="R275" s="80">
        <v>1.0</v>
      </c>
      <c r="S275" s="80">
        <v>32.0</v>
      </c>
      <c r="T275" s="80"/>
      <c r="U275" s="80">
        <v>1.0</v>
      </c>
      <c r="V275" s="80">
        <v>1.0</v>
      </c>
      <c r="W275" s="80"/>
      <c r="X275" s="80"/>
      <c r="Y275" s="80"/>
      <c r="Z275" s="80">
        <v>4.0</v>
      </c>
      <c r="AA275" s="80">
        <v>1.0</v>
      </c>
      <c r="AB275" s="80">
        <v>86865.0</v>
      </c>
      <c r="AC275" s="39">
        <v>3.0</v>
      </c>
      <c r="AD275" s="81">
        <v>13380.0</v>
      </c>
      <c r="AE275" s="81"/>
      <c r="AF275" s="81"/>
      <c r="AG275" s="81"/>
      <c r="AH275" s="81">
        <v>1.0</v>
      </c>
      <c r="AI275" s="81">
        <v>4.0</v>
      </c>
      <c r="AJ275" s="82" t="s">
        <v>345</v>
      </c>
      <c r="AK275" s="81"/>
      <c r="AL275" s="81">
        <v>727.0</v>
      </c>
      <c r="AM275" s="44">
        <f t="array" ref="AM275">AVERAGE(K275/20)/86400</f>
        <v>0.02094444444</v>
      </c>
    </row>
    <row r="276" ht="17.25" customHeight="1">
      <c r="A276" s="83">
        <v>44699.02377222034</v>
      </c>
      <c r="B276" s="84">
        <v>0.028460648148148148</v>
      </c>
      <c r="C276" s="85">
        <v>8.680555555555555E-4</v>
      </c>
      <c r="D276" s="84">
        <v>0.005462962962962963</v>
      </c>
      <c r="E276" s="84">
        <v>0.0061342592592592594</v>
      </c>
      <c r="F276" s="84">
        <v>0.007615740740740741</v>
      </c>
      <c r="G276" s="84">
        <v>0.009259259259259259</v>
      </c>
      <c r="H276" s="84">
        <v>0.019594907407407408</v>
      </c>
      <c r="I276" s="85">
        <v>0.024421296296296295</v>
      </c>
      <c r="J276" s="86">
        <v>0.02665509259259259</v>
      </c>
      <c r="K276" s="87">
        <v>48380.0</v>
      </c>
      <c r="L276" s="87">
        <v>83.0</v>
      </c>
      <c r="M276" s="87">
        <v>9.0</v>
      </c>
      <c r="N276" s="87">
        <v>17.0</v>
      </c>
      <c r="O276" s="87">
        <v>1842.0</v>
      </c>
      <c r="P276" s="87">
        <v>225971.0</v>
      </c>
      <c r="Q276" s="87">
        <v>81313.0</v>
      </c>
      <c r="R276" s="88">
        <v>3.0</v>
      </c>
      <c r="S276" s="88">
        <v>15.0</v>
      </c>
      <c r="T276" s="88"/>
      <c r="U276" s="88">
        <v>2.0</v>
      </c>
      <c r="V276" s="88">
        <v>9.0</v>
      </c>
      <c r="W276" s="88">
        <v>7.0</v>
      </c>
      <c r="X276" s="88"/>
      <c r="Y276" s="88"/>
      <c r="Z276" s="88"/>
      <c r="AA276" s="88"/>
      <c r="AB276" s="88">
        <v>5188.0</v>
      </c>
      <c r="AC276" s="39">
        <v>2.0</v>
      </c>
      <c r="AD276" s="81">
        <v>21964.0</v>
      </c>
      <c r="AE276" s="81"/>
      <c r="AF276" s="81"/>
      <c r="AG276" s="81"/>
      <c r="AH276" s="81">
        <v>1.0</v>
      </c>
      <c r="AI276" s="81">
        <v>5.0</v>
      </c>
      <c r="AJ276" s="82" t="s">
        <v>346</v>
      </c>
      <c r="AK276" s="81"/>
      <c r="AL276" s="81">
        <v>726.0</v>
      </c>
      <c r="AM276" s="44">
        <f t="array" ref="AM276">AVERAGE(K276/20)/86400</f>
        <v>0.02799768519</v>
      </c>
    </row>
    <row r="277" ht="17.25" customHeight="1">
      <c r="A277" s="83">
        <v>44698.98911520883</v>
      </c>
      <c r="B277" s="84">
        <v>0.016585648148148148</v>
      </c>
      <c r="C277" s="85">
        <v>0.0014699074074074074</v>
      </c>
      <c r="D277" s="84">
        <v>0.001585648148148148</v>
      </c>
      <c r="E277" s="84">
        <v>0.003472222222222222</v>
      </c>
      <c r="F277" s="84">
        <v>0.006296296296296296</v>
      </c>
      <c r="G277" s="84">
        <v>0.009756944444444445</v>
      </c>
      <c r="H277" s="84">
        <v>0.011724537037037037</v>
      </c>
      <c r="I277" s="85">
        <v>0.014108796296296296</v>
      </c>
      <c r="J277" s="86">
        <v>0.014861111111111111</v>
      </c>
      <c r="K277" s="87">
        <v>28514.0</v>
      </c>
      <c r="L277" s="87">
        <v>91.0</v>
      </c>
      <c r="M277" s="87">
        <v>8.0</v>
      </c>
      <c r="N277" s="87">
        <v>17.0</v>
      </c>
      <c r="O277" s="87">
        <v>1278.0</v>
      </c>
      <c r="P277" s="87">
        <v>118612.0</v>
      </c>
      <c r="Q277" s="87">
        <v>11422.0</v>
      </c>
      <c r="R277" s="88">
        <v>1.0</v>
      </c>
      <c r="S277" s="88">
        <v>4.0</v>
      </c>
      <c r="T277" s="88"/>
      <c r="U277" s="88"/>
      <c r="V277" s="88"/>
      <c r="W277" s="88"/>
      <c r="X277" s="88"/>
      <c r="Y277" s="88">
        <v>1.0</v>
      </c>
      <c r="Z277" s="88">
        <v>3.0</v>
      </c>
      <c r="AA277" s="88"/>
      <c r="AB277" s="88">
        <v>363.0</v>
      </c>
      <c r="AC277" s="39"/>
      <c r="AD277" s="81">
        <v>28513.0</v>
      </c>
      <c r="AE277" s="81"/>
      <c r="AF277" s="81"/>
      <c r="AG277" s="81"/>
      <c r="AH277" s="81">
        <v>1.0</v>
      </c>
      <c r="AI277" s="81">
        <v>5.0</v>
      </c>
      <c r="AJ277" s="82" t="s">
        <v>347</v>
      </c>
      <c r="AK277" s="81"/>
      <c r="AL277" s="39">
        <v>725.0</v>
      </c>
      <c r="AM277" s="44">
        <f t="array" ref="AM277">AVERAGE(K277/20)/86400</f>
        <v>0.01650115741</v>
      </c>
    </row>
    <row r="278" ht="17.25" customHeight="1">
      <c r="A278" s="83">
        <v>44698.97222629001</v>
      </c>
      <c r="B278" s="84">
        <v>0.018541666666666668</v>
      </c>
      <c r="C278" s="85">
        <v>2.199074074074074E-4</v>
      </c>
      <c r="D278" s="84">
        <v>0.001412037037037037</v>
      </c>
      <c r="E278" s="84">
        <v>0.001863425925925926</v>
      </c>
      <c r="F278" s="84">
        <v>0.008125</v>
      </c>
      <c r="G278" s="84">
        <v>0.0037962962962962963</v>
      </c>
      <c r="H278" s="84">
        <v>0.014733796296296297</v>
      </c>
      <c r="I278" s="85">
        <v>0.016238425925925927</v>
      </c>
      <c r="J278" s="86">
        <v>0.01685185185185185</v>
      </c>
      <c r="K278" s="87">
        <v>31785.0</v>
      </c>
      <c r="L278" s="87">
        <v>143.0</v>
      </c>
      <c r="M278" s="87">
        <v>8.0</v>
      </c>
      <c r="N278" s="87">
        <v>14.0</v>
      </c>
      <c r="O278" s="87">
        <v>711.0</v>
      </c>
      <c r="P278" s="87">
        <v>82340.0</v>
      </c>
      <c r="Q278" s="87">
        <v>120288.0</v>
      </c>
      <c r="R278" s="88">
        <v>1.0</v>
      </c>
      <c r="S278" s="88">
        <v>4.0</v>
      </c>
      <c r="T278" s="88"/>
      <c r="U278" s="88"/>
      <c r="V278" s="88">
        <v>3.0</v>
      </c>
      <c r="W278" s="88"/>
      <c r="X278" s="88"/>
      <c r="Y278" s="88"/>
      <c r="Z278" s="88">
        <v>5.0</v>
      </c>
      <c r="AA278" s="88">
        <v>1.0</v>
      </c>
      <c r="AB278" s="88">
        <v>54093.0</v>
      </c>
      <c r="AC278" s="39">
        <v>1.0</v>
      </c>
      <c r="AD278" s="81">
        <v>24932.0</v>
      </c>
      <c r="AE278" s="81"/>
      <c r="AF278" s="81"/>
      <c r="AG278" s="81"/>
      <c r="AH278" s="81">
        <v>1.0</v>
      </c>
      <c r="AI278" s="81">
        <v>2.0</v>
      </c>
      <c r="AJ278" s="82" t="s">
        <v>348</v>
      </c>
      <c r="AK278" s="81"/>
      <c r="AL278" s="81">
        <v>724.0</v>
      </c>
      <c r="AM278" s="44">
        <f t="array" ref="AM278">AVERAGE(K278/20)/86400</f>
        <v>0.01839409722</v>
      </c>
    </row>
    <row r="279" ht="17.25" customHeight="1">
      <c r="A279" s="83">
        <v>44698.95158961182</v>
      </c>
      <c r="B279" s="84">
        <v>0.02133101851851852</v>
      </c>
      <c r="C279" s="85">
        <v>1.0416666666666667E-4</v>
      </c>
      <c r="D279" s="84">
        <v>0.0013194444444444445</v>
      </c>
      <c r="E279" s="84">
        <v>0.0018287037037037037</v>
      </c>
      <c r="F279" s="84">
        <v>0.003298611111111111</v>
      </c>
      <c r="G279" s="84">
        <v>0.009768518518518518</v>
      </c>
      <c r="H279" s="84">
        <v>0.01105324074074074</v>
      </c>
      <c r="I279" s="85">
        <v>0.014907407407407407</v>
      </c>
      <c r="J279" s="86">
        <v>0.016064814814814816</v>
      </c>
      <c r="K279" s="87">
        <v>36868.0</v>
      </c>
      <c r="L279" s="87">
        <v>81.0</v>
      </c>
      <c r="M279" s="87">
        <v>8.0</v>
      </c>
      <c r="N279" s="87">
        <v>13.0</v>
      </c>
      <c r="O279" s="87">
        <v>1353.0</v>
      </c>
      <c r="P279" s="87">
        <v>137560.0</v>
      </c>
      <c r="Q279" s="87">
        <v>89957.0</v>
      </c>
      <c r="R279" s="88">
        <v>1.0</v>
      </c>
      <c r="S279" s="88">
        <v>3.0</v>
      </c>
      <c r="T279" s="88"/>
      <c r="U279" s="88"/>
      <c r="V279" s="88"/>
      <c r="W279" s="88"/>
      <c r="X279" s="88">
        <v>1.0</v>
      </c>
      <c r="Y279" s="88"/>
      <c r="Z279" s="88">
        <v>4.0</v>
      </c>
      <c r="AA279" s="88">
        <v>1.0</v>
      </c>
      <c r="AB279" s="88">
        <v>71275.0</v>
      </c>
      <c r="AC279" s="39">
        <v>2.0</v>
      </c>
      <c r="AD279" s="81">
        <v>8204.0</v>
      </c>
      <c r="AE279" s="81"/>
      <c r="AF279" s="81"/>
      <c r="AG279" s="81"/>
      <c r="AH279" s="81">
        <v>1.0</v>
      </c>
      <c r="AI279" s="81">
        <v>5.0</v>
      </c>
      <c r="AJ279" s="82" t="s">
        <v>349</v>
      </c>
      <c r="AK279" s="81" t="s">
        <v>78</v>
      </c>
      <c r="AL279" s="81">
        <v>723.0</v>
      </c>
      <c r="AM279" s="44">
        <f t="array" ref="AM279">AVERAGE(K279/20)/86400</f>
        <v>0.02133564815</v>
      </c>
    </row>
    <row r="280" ht="17.25" customHeight="1">
      <c r="A280" s="83">
        <v>44698.92867841161</v>
      </c>
      <c r="B280" s="84">
        <v>0.02605324074074074</v>
      </c>
      <c r="C280" s="85">
        <v>1.9675925925925926E-4</v>
      </c>
      <c r="D280" s="84">
        <v>0.002372685185185185</v>
      </c>
      <c r="E280" s="84">
        <v>0.007025462962962963</v>
      </c>
      <c r="F280" s="84">
        <v>0.009849537037037037</v>
      </c>
      <c r="G280" s="84">
        <v>0.01545138888888889</v>
      </c>
      <c r="H280" s="84">
        <v>0.01681712962962963</v>
      </c>
      <c r="I280" s="85">
        <v>0.021921296296296296</v>
      </c>
      <c r="J280" s="86">
        <v>0.022604166666666668</v>
      </c>
      <c r="K280" s="87">
        <v>43848.0</v>
      </c>
      <c r="L280" s="87">
        <v>96.0</v>
      </c>
      <c r="M280" s="87">
        <v>8.0</v>
      </c>
      <c r="N280" s="87">
        <v>16.0</v>
      </c>
      <c r="O280" s="87">
        <v>2285.0</v>
      </c>
      <c r="P280" s="87">
        <v>150198.0</v>
      </c>
      <c r="Q280" s="87">
        <v>3486.0</v>
      </c>
      <c r="R280" s="88">
        <v>1.0</v>
      </c>
      <c r="S280" s="88">
        <v>52.0</v>
      </c>
      <c r="T280" s="88"/>
      <c r="U280" s="88">
        <v>2.0</v>
      </c>
      <c r="V280" s="88">
        <v>18.0</v>
      </c>
      <c r="W280" s="88">
        <v>11.0</v>
      </c>
      <c r="X280" s="88"/>
      <c r="Y280" s="88"/>
      <c r="Z280" s="88"/>
      <c r="AA280" s="88"/>
      <c r="AB280" s="88">
        <v>49989.0</v>
      </c>
      <c r="AC280" s="39"/>
      <c r="AD280" s="81">
        <v>43847.0</v>
      </c>
      <c r="AE280" s="81"/>
      <c r="AF280" s="81"/>
      <c r="AG280" s="81"/>
      <c r="AH280" s="81">
        <v>1.0</v>
      </c>
      <c r="AI280" s="81">
        <v>7.0</v>
      </c>
      <c r="AJ280" s="82" t="s">
        <v>350</v>
      </c>
      <c r="AK280" s="81"/>
      <c r="AL280" s="39">
        <v>722.0</v>
      </c>
      <c r="AM280" s="44">
        <f t="array" ref="AM280">AVERAGE(K280/20)/86400</f>
        <v>0.025375</v>
      </c>
    </row>
    <row r="281" ht="17.25" customHeight="1">
      <c r="A281" s="97">
        <v>44695.916469837626</v>
      </c>
      <c r="B281" s="53">
        <v>0.025451388888888888</v>
      </c>
      <c r="C281" s="63">
        <v>3.125E-4</v>
      </c>
      <c r="D281" s="53">
        <v>0.0019560185185185184</v>
      </c>
      <c r="E281" s="53">
        <v>0.002777777777777778</v>
      </c>
      <c r="F281" s="53">
        <v>0.008067129629629629</v>
      </c>
      <c r="G281" s="53">
        <v>0.016516203703703703</v>
      </c>
      <c r="H281" s="53">
        <v>0.017569444444444443</v>
      </c>
      <c r="I281" s="63">
        <v>0.021527777777777778</v>
      </c>
      <c r="J281" s="98">
        <v>0.023483796296296298</v>
      </c>
      <c r="K281" s="99">
        <v>42929.0</v>
      </c>
      <c r="L281" s="99">
        <v>160.0</v>
      </c>
      <c r="M281" s="99">
        <v>8.0</v>
      </c>
      <c r="N281" s="99">
        <v>14.0</v>
      </c>
      <c r="O281" s="99">
        <v>2395.0</v>
      </c>
      <c r="P281" s="99">
        <v>155956.0</v>
      </c>
      <c r="Q281" s="99">
        <v>65053.0</v>
      </c>
      <c r="R281" s="39">
        <v>1.0</v>
      </c>
      <c r="S281" s="39">
        <v>8.0</v>
      </c>
      <c r="T281" s="39"/>
      <c r="U281" s="39"/>
      <c r="V281" s="39">
        <v>1.0</v>
      </c>
      <c r="W281" s="39"/>
      <c r="X281" s="39"/>
      <c r="Y281" s="39"/>
      <c r="Z281" s="39"/>
      <c r="AA281" s="39">
        <v>1.0</v>
      </c>
      <c r="AB281" s="39">
        <v>100901.0</v>
      </c>
      <c r="AC281" s="39">
        <v>1.0</v>
      </c>
      <c r="AD281" s="81">
        <v>36957.0</v>
      </c>
      <c r="AE281" s="81"/>
      <c r="AF281" s="81">
        <v>3.0</v>
      </c>
      <c r="AG281" s="81"/>
      <c r="AH281" s="81">
        <v>2.0</v>
      </c>
      <c r="AI281" s="81">
        <v>2.0</v>
      </c>
      <c r="AJ281" s="82" t="s">
        <v>351</v>
      </c>
      <c r="AK281" s="81"/>
      <c r="AL281" s="81">
        <v>721.0</v>
      </c>
      <c r="AM281" s="44">
        <f t="array" ref="AM281">AVERAGE(K281/20)/86400</f>
        <v>0.0248431713</v>
      </c>
    </row>
    <row r="282" ht="17.25" customHeight="1">
      <c r="A282" s="97">
        <v>44695.88892306828</v>
      </c>
      <c r="B282" s="53">
        <v>0.012916666666666667</v>
      </c>
      <c r="C282" s="63">
        <v>4.166666666666667E-4</v>
      </c>
      <c r="D282" s="53">
        <v>5.439814814814814E-4</v>
      </c>
      <c r="E282" s="53">
        <v>0.0013194444444444445</v>
      </c>
      <c r="F282" s="53">
        <v>0.0036574074074074074</v>
      </c>
      <c r="G282" s="53">
        <v>0.0061805555555555555</v>
      </c>
      <c r="H282" s="53">
        <v>0.00755787037037037</v>
      </c>
      <c r="I282" s="63">
        <v>0.010462962962962962</v>
      </c>
      <c r="J282" s="98">
        <v>0.01087962962962963</v>
      </c>
      <c r="K282" s="99">
        <v>22325.0</v>
      </c>
      <c r="L282" s="99">
        <v>157.0</v>
      </c>
      <c r="M282" s="99">
        <v>7.0</v>
      </c>
      <c r="N282" s="99">
        <v>13.0</v>
      </c>
      <c r="O282" s="99">
        <v>1079.0</v>
      </c>
      <c r="P282" s="99">
        <v>70900.0</v>
      </c>
      <c r="Q282" s="99">
        <v>22833.0</v>
      </c>
      <c r="R282" s="39">
        <v>1.0</v>
      </c>
      <c r="S282" s="39">
        <v>6.0</v>
      </c>
      <c r="T282" s="39"/>
      <c r="U282" s="39"/>
      <c r="V282" s="39"/>
      <c r="W282" s="39"/>
      <c r="X282" s="39"/>
      <c r="Y282" s="39"/>
      <c r="Z282" s="39">
        <v>4.0</v>
      </c>
      <c r="AA282" s="39"/>
      <c r="AB282" s="39">
        <v>28014.0</v>
      </c>
      <c r="AC282" s="39">
        <v>1.0</v>
      </c>
      <c r="AD282" s="81">
        <v>5871.0</v>
      </c>
      <c r="AE282" s="81"/>
      <c r="AF282" s="81"/>
      <c r="AG282" s="81"/>
      <c r="AH282" s="81">
        <v>1.0</v>
      </c>
      <c r="AI282" s="81">
        <v>15.0</v>
      </c>
      <c r="AJ282" s="82" t="s">
        <v>352</v>
      </c>
      <c r="AK282" s="81" t="s">
        <v>78</v>
      </c>
      <c r="AL282" s="81">
        <v>720.0</v>
      </c>
      <c r="AM282" s="44">
        <f t="array" ref="AM282">AVERAGE(K282/20)/86400</f>
        <v>0.01291956019</v>
      </c>
    </row>
    <row r="283" ht="17.25" customHeight="1">
      <c r="A283" s="97">
        <v>44695.85834847241</v>
      </c>
      <c r="B283" s="53">
        <v>0.018333333333333333</v>
      </c>
      <c r="C283" s="63">
        <v>9.259259259259259E-5</v>
      </c>
      <c r="D283" s="53">
        <v>0.0032060185185185186</v>
      </c>
      <c r="E283" s="53">
        <v>0.0044907407407407405</v>
      </c>
      <c r="F283" s="53">
        <v>0.006643518518518518</v>
      </c>
      <c r="G283" s="53">
        <v>0.010451388888888889</v>
      </c>
      <c r="H283" s="53">
        <v>0.012337962962962964</v>
      </c>
      <c r="I283" s="63">
        <v>0.015023148148148148</v>
      </c>
      <c r="J283" s="98">
        <v>0.015671296296296298</v>
      </c>
      <c r="K283" s="99">
        <v>31688.0</v>
      </c>
      <c r="L283" s="99">
        <v>150.0</v>
      </c>
      <c r="M283" s="99">
        <v>8.0</v>
      </c>
      <c r="N283" s="99">
        <v>17.0</v>
      </c>
      <c r="O283" s="99">
        <v>1666.0</v>
      </c>
      <c r="P283" s="99">
        <v>116813.0</v>
      </c>
      <c r="Q283" s="99">
        <v>18498.0</v>
      </c>
      <c r="R283" s="39">
        <v>2.0</v>
      </c>
      <c r="S283" s="39">
        <v>3.0</v>
      </c>
      <c r="T283" s="39"/>
      <c r="U283" s="39">
        <v>1.0</v>
      </c>
      <c r="V283" s="39">
        <v>7.0</v>
      </c>
      <c r="W283" s="39">
        <v>7.0</v>
      </c>
      <c r="X283" s="39"/>
      <c r="Y283" s="39"/>
      <c r="Z283" s="39"/>
      <c r="AA283" s="39"/>
      <c r="AB283" s="39">
        <v>10203.0</v>
      </c>
      <c r="AC283" s="39"/>
      <c r="AD283" s="81">
        <v>31687.0</v>
      </c>
      <c r="AE283" s="81"/>
      <c r="AF283" s="81"/>
      <c r="AG283" s="81"/>
      <c r="AH283" s="81">
        <v>1.0</v>
      </c>
      <c r="AI283" s="81">
        <v>5.0</v>
      </c>
      <c r="AJ283" s="82" t="s">
        <v>353</v>
      </c>
      <c r="AK283" s="81" t="s">
        <v>78</v>
      </c>
      <c r="AL283" s="39">
        <v>719.0</v>
      </c>
      <c r="AM283" s="44">
        <f t="array" ref="AM283">AVERAGE(K283/20)/86400</f>
        <v>0.01833796296</v>
      </c>
    </row>
    <row r="284" ht="17.25" customHeight="1">
      <c r="A284" s="97">
        <v>44695.838256021576</v>
      </c>
      <c r="B284" s="53">
        <v>0.02025462962962963</v>
      </c>
      <c r="C284" s="63">
        <v>8.101851851851852E-5</v>
      </c>
      <c r="D284" s="53">
        <v>0.002372685185185185</v>
      </c>
      <c r="E284" s="53">
        <v>0.0033333333333333335</v>
      </c>
      <c r="F284" s="53">
        <v>0.005347222222222222</v>
      </c>
      <c r="G284" s="53">
        <v>0.015208333333333334</v>
      </c>
      <c r="H284" s="53">
        <v>0.016145833333333335</v>
      </c>
      <c r="I284" s="63">
        <v>0.0178125</v>
      </c>
      <c r="J284" s="98">
        <v>0.01853009259259259</v>
      </c>
      <c r="K284" s="99">
        <v>33271.0</v>
      </c>
      <c r="L284" s="99">
        <v>99.0</v>
      </c>
      <c r="M284" s="99">
        <v>8.0</v>
      </c>
      <c r="N284" s="99">
        <v>13.0</v>
      </c>
      <c r="O284" s="99">
        <v>1435.0</v>
      </c>
      <c r="P284" s="99">
        <v>82348.0</v>
      </c>
      <c r="Q284" s="99">
        <v>12160.0</v>
      </c>
      <c r="R284" s="39">
        <v>1.0</v>
      </c>
      <c r="S284" s="39">
        <v>27.0</v>
      </c>
      <c r="T284" s="39"/>
      <c r="U284" s="39">
        <v>1.0</v>
      </c>
      <c r="V284" s="39">
        <v>7.0</v>
      </c>
      <c r="W284" s="39">
        <v>7.0</v>
      </c>
      <c r="X284" s="39"/>
      <c r="Y284" s="39"/>
      <c r="Z284" s="39"/>
      <c r="AA284" s="39"/>
      <c r="AB284" s="39">
        <v>3968.0</v>
      </c>
      <c r="AC284" s="39">
        <v>1.0</v>
      </c>
      <c r="AD284" s="81">
        <v>17913.0</v>
      </c>
      <c r="AE284" s="81"/>
      <c r="AF284" s="81"/>
      <c r="AG284" s="81"/>
      <c r="AH284" s="81">
        <v>1.0</v>
      </c>
      <c r="AI284" s="81">
        <v>3.0</v>
      </c>
      <c r="AJ284" s="82" t="s">
        <v>354</v>
      </c>
      <c r="AK284" s="81"/>
      <c r="AL284" s="81">
        <v>718.0</v>
      </c>
      <c r="AM284" s="44">
        <f t="array" ref="AM284">AVERAGE(K284/20)/86400</f>
        <v>0.01925405093</v>
      </c>
    </row>
    <row r="285" ht="17.25" customHeight="1">
      <c r="A285" s="97">
        <v>44695.81421026741</v>
      </c>
      <c r="B285" s="53">
        <v>0.02707175925925926</v>
      </c>
      <c r="C285" s="63">
        <v>1.273148148148148E-4</v>
      </c>
      <c r="D285" s="53">
        <v>0.0018865740740740742</v>
      </c>
      <c r="E285" s="53">
        <v>0.0026157407407407405</v>
      </c>
      <c r="F285" s="53">
        <v>0.005208333333333333</v>
      </c>
      <c r="G285" s="53">
        <v>0.01945601851851852</v>
      </c>
      <c r="H285" s="53">
        <v>0.020983796296296296</v>
      </c>
      <c r="I285" s="63">
        <v>0.023657407407407408</v>
      </c>
      <c r="J285" s="98">
        <v>0.024270833333333332</v>
      </c>
      <c r="K285" s="99">
        <v>46782.0</v>
      </c>
      <c r="L285" s="99">
        <v>109.0</v>
      </c>
      <c r="M285" s="99">
        <v>10.0</v>
      </c>
      <c r="N285" s="99">
        <v>19.0</v>
      </c>
      <c r="O285" s="99">
        <v>2374.0</v>
      </c>
      <c r="P285" s="99">
        <v>110059.0</v>
      </c>
      <c r="Q285" s="99">
        <v>266401.0</v>
      </c>
      <c r="R285" s="39">
        <v>2.0</v>
      </c>
      <c r="S285" s="39">
        <v>14.0</v>
      </c>
      <c r="T285" s="39"/>
      <c r="U285" s="39"/>
      <c r="V285" s="39">
        <v>2.0</v>
      </c>
      <c r="W285" s="39"/>
      <c r="X285" s="39"/>
      <c r="Y285" s="39"/>
      <c r="Z285" s="39">
        <v>7.0</v>
      </c>
      <c r="AA285" s="39">
        <v>3.0</v>
      </c>
      <c r="AB285" s="39">
        <v>139602.0</v>
      </c>
      <c r="AC285" s="39">
        <v>3.0</v>
      </c>
      <c r="AD285" s="81">
        <v>3779.0</v>
      </c>
      <c r="AE285" s="81"/>
      <c r="AF285" s="81"/>
      <c r="AG285" s="81"/>
      <c r="AH285" s="81">
        <v>2.0</v>
      </c>
      <c r="AI285" s="81">
        <v>4.0</v>
      </c>
      <c r="AJ285" s="82" t="s">
        <v>355</v>
      </c>
      <c r="AK285" s="81" t="s">
        <v>78</v>
      </c>
      <c r="AL285" s="81">
        <v>717.0</v>
      </c>
      <c r="AM285" s="44">
        <f t="array" ref="AM285">AVERAGE(K285/20)/86400</f>
        <v>0.02707291667</v>
      </c>
    </row>
    <row r="286" ht="17.25" customHeight="1">
      <c r="A286" s="97">
        <v>44695.784432441746</v>
      </c>
      <c r="B286" s="53">
        <v>0.013090277777777777</v>
      </c>
      <c r="C286" s="63">
        <v>3.4722222222222224E-4</v>
      </c>
      <c r="D286" s="53">
        <v>0.0021064814814814813</v>
      </c>
      <c r="E286" s="53">
        <v>0.0038310185185185183</v>
      </c>
      <c r="F286" s="53">
        <v>0.004502314814814815</v>
      </c>
      <c r="G286" s="53">
        <v>0.006851851851851852</v>
      </c>
      <c r="H286" s="53">
        <v>0.008136574074074074</v>
      </c>
      <c r="I286" s="63">
        <v>0.011342592592592593</v>
      </c>
      <c r="J286" s="98">
        <v>0.012037037037037037</v>
      </c>
      <c r="K286" s="99">
        <v>22059.0</v>
      </c>
      <c r="L286" s="99">
        <v>101.0</v>
      </c>
      <c r="M286" s="99">
        <v>11.0</v>
      </c>
      <c r="N286" s="99">
        <v>18.0</v>
      </c>
      <c r="O286" s="99">
        <v>1670.0</v>
      </c>
      <c r="P286" s="99">
        <v>81481.0</v>
      </c>
      <c r="Q286" s="99">
        <v>3609.0</v>
      </c>
      <c r="R286" s="39">
        <v>1.0</v>
      </c>
      <c r="S286" s="39">
        <v>23.0</v>
      </c>
      <c r="T286" s="39"/>
      <c r="U286" s="39"/>
      <c r="V286" s="39">
        <v>7.0</v>
      </c>
      <c r="W286" s="39">
        <v>7.0</v>
      </c>
      <c r="X286" s="39"/>
      <c r="Y286" s="39"/>
      <c r="Z286" s="39"/>
      <c r="AA286" s="39"/>
      <c r="AB286" s="39">
        <v>2110.0</v>
      </c>
      <c r="AC286" s="39">
        <v>1.0</v>
      </c>
      <c r="AD286" s="81">
        <v>1667.0</v>
      </c>
      <c r="AE286" s="81"/>
      <c r="AF286" s="81"/>
      <c r="AG286" s="81"/>
      <c r="AH286" s="81">
        <v>1.0</v>
      </c>
      <c r="AI286" s="81">
        <v>11.0</v>
      </c>
      <c r="AJ286" s="82" t="s">
        <v>356</v>
      </c>
      <c r="AK286" s="81"/>
      <c r="AL286" s="39">
        <v>716.0</v>
      </c>
      <c r="AM286" s="44">
        <f t="array" ref="AM286">AVERAGE(K286/20)/86400</f>
        <v>0.012765625</v>
      </c>
    </row>
    <row r="287" ht="17.25" customHeight="1">
      <c r="A287" s="97">
        <v>44695.77063476914</v>
      </c>
      <c r="B287" s="53">
        <v>0.020648148148148148</v>
      </c>
      <c r="C287" s="63">
        <v>5.787037037037037E-4</v>
      </c>
      <c r="D287" s="53">
        <v>0.002361111111111111</v>
      </c>
      <c r="E287" s="53">
        <v>0.008333333333333333</v>
      </c>
      <c r="F287" s="53">
        <v>0.010011574074074074</v>
      </c>
      <c r="G287" s="53">
        <v>0.014039351851851851</v>
      </c>
      <c r="H287" s="53">
        <v>0.016030092592592592</v>
      </c>
      <c r="I287" s="63">
        <v>0.017951388888888888</v>
      </c>
      <c r="J287" s="98">
        <v>0.01800925925925926</v>
      </c>
      <c r="K287" s="99">
        <v>35692.0</v>
      </c>
      <c r="L287" s="99">
        <v>138.0</v>
      </c>
      <c r="M287" s="99">
        <v>8.0</v>
      </c>
      <c r="N287" s="99">
        <v>19.0</v>
      </c>
      <c r="O287" s="99">
        <v>1320.0</v>
      </c>
      <c r="P287" s="99">
        <v>131585.0</v>
      </c>
      <c r="Q287" s="99">
        <v>5747.0</v>
      </c>
      <c r="R287" s="39">
        <v>4.0</v>
      </c>
      <c r="S287" s="39">
        <v>34.0</v>
      </c>
      <c r="T287" s="39"/>
      <c r="U287" s="39">
        <v>2.0</v>
      </c>
      <c r="V287" s="39">
        <v>14.0</v>
      </c>
      <c r="W287" s="39">
        <v>14.0</v>
      </c>
      <c r="X287" s="39"/>
      <c r="Y287" s="39"/>
      <c r="Z287" s="39"/>
      <c r="AA287" s="39"/>
      <c r="AB287" s="39">
        <v>1764.0</v>
      </c>
      <c r="AC287" s="39">
        <v>1.0</v>
      </c>
      <c r="AD287" s="81">
        <v>29571.0</v>
      </c>
      <c r="AE287" s="81"/>
      <c r="AF287" s="81"/>
      <c r="AG287" s="81"/>
      <c r="AH287" s="81">
        <v>2.0</v>
      </c>
      <c r="AI287" s="81">
        <v>2.0</v>
      </c>
      <c r="AJ287" s="82" t="s">
        <v>357</v>
      </c>
      <c r="AK287" s="81" t="s">
        <v>78</v>
      </c>
      <c r="AL287" s="81">
        <v>715.0</v>
      </c>
      <c r="AM287" s="44">
        <f t="array" ref="AM287">AVERAGE(K287/20)/86400</f>
        <v>0.02065509259</v>
      </c>
    </row>
    <row r="288" ht="17.25" customHeight="1">
      <c r="A288" s="97">
        <v>44695.747039296584</v>
      </c>
      <c r="B288" s="53">
        <v>0.03474537037037037</v>
      </c>
      <c r="C288" s="63">
        <v>5.787037037037037E-5</v>
      </c>
      <c r="D288" s="53">
        <v>0.0015625</v>
      </c>
      <c r="E288" s="53">
        <v>0.0029976851851851853</v>
      </c>
      <c r="F288" s="53">
        <v>0.004699074074074074</v>
      </c>
      <c r="G288" s="53">
        <v>0.0077777777777777776</v>
      </c>
      <c r="H288" s="53">
        <v>0.029548611111111112</v>
      </c>
      <c r="I288" s="63">
        <v>0.03236111111111111</v>
      </c>
      <c r="J288" s="98">
        <v>0.03351851851851852</v>
      </c>
      <c r="K288" s="99">
        <v>60045.0</v>
      </c>
      <c r="L288" s="99">
        <v>250.0</v>
      </c>
      <c r="M288" s="99">
        <v>10.0</v>
      </c>
      <c r="N288" s="99">
        <v>17.0</v>
      </c>
      <c r="O288" s="99">
        <v>2954.0</v>
      </c>
      <c r="P288" s="99">
        <v>235478.0</v>
      </c>
      <c r="Q288" s="99">
        <v>212792.0</v>
      </c>
      <c r="R288" s="39">
        <v>3.0</v>
      </c>
      <c r="S288" s="39">
        <v>26.0</v>
      </c>
      <c r="T288" s="39"/>
      <c r="U288" s="39"/>
      <c r="V288" s="39"/>
      <c r="W288" s="39"/>
      <c r="X288" s="39"/>
      <c r="Y288" s="39"/>
      <c r="Z288" s="39">
        <v>5.0</v>
      </c>
      <c r="AA288" s="39">
        <v>1.0</v>
      </c>
      <c r="AB288" s="39">
        <v>56546.0</v>
      </c>
      <c r="AC288" s="39">
        <v>3.0</v>
      </c>
      <c r="AD288" s="81">
        <v>28771.0</v>
      </c>
      <c r="AE288" s="81"/>
      <c r="AF288" s="81"/>
      <c r="AG288" s="81"/>
      <c r="AH288" s="81">
        <v>2.0</v>
      </c>
      <c r="AI288" s="81">
        <v>2.0</v>
      </c>
      <c r="AJ288" s="82" t="s">
        <v>358</v>
      </c>
      <c r="AK288" s="81" t="s">
        <v>78</v>
      </c>
      <c r="AL288" s="81">
        <v>714.0</v>
      </c>
      <c r="AM288" s="44">
        <f t="array" ref="AM288">AVERAGE(K288/20)/86400</f>
        <v>0.03474826389</v>
      </c>
    </row>
    <row r="289" ht="17.25" customHeight="1">
      <c r="A289" s="97">
        <v>44695.709186910535</v>
      </c>
      <c r="B289" s="53">
        <v>0.017962962962962962</v>
      </c>
      <c r="C289" s="63">
        <v>2.4305555555555555E-4</v>
      </c>
      <c r="D289" s="53">
        <v>0.002025462962962963</v>
      </c>
      <c r="E289" s="53">
        <v>0.002488425925925926</v>
      </c>
      <c r="F289" s="53">
        <v>0.0052662037037037035</v>
      </c>
      <c r="G289" s="53">
        <v>0.008344907407407407</v>
      </c>
      <c r="H289" s="53">
        <v>0.009618055555555555</v>
      </c>
      <c r="I289" s="63">
        <v>0.013032407407407407</v>
      </c>
      <c r="J289" s="98">
        <v>0.01392361111111111</v>
      </c>
      <c r="K289" s="99">
        <v>29469.0</v>
      </c>
      <c r="L289" s="99">
        <v>94.0</v>
      </c>
      <c r="M289" s="99">
        <v>8.0</v>
      </c>
      <c r="N289" s="99">
        <v>17.0</v>
      </c>
      <c r="O289" s="99">
        <v>1545.0</v>
      </c>
      <c r="P289" s="99">
        <v>108432.0</v>
      </c>
      <c r="Q289" s="99">
        <v>10332.0</v>
      </c>
      <c r="R289" s="39">
        <v>1.0</v>
      </c>
      <c r="S289" s="39">
        <v>3.0</v>
      </c>
      <c r="T289" s="39"/>
      <c r="U289" s="39">
        <v>1.0</v>
      </c>
      <c r="V289" s="39">
        <v>12.0</v>
      </c>
      <c r="W289" s="39">
        <v>8.0</v>
      </c>
      <c r="X289" s="39"/>
      <c r="Y289" s="39"/>
      <c r="Z289" s="39"/>
      <c r="AA289" s="39"/>
      <c r="AB289" s="39">
        <v>2654.0</v>
      </c>
      <c r="AC289" s="39"/>
      <c r="AD289" s="81">
        <v>29468.0</v>
      </c>
      <c r="AE289" s="81"/>
      <c r="AF289" s="81"/>
      <c r="AG289" s="81">
        <v>1.0</v>
      </c>
      <c r="AH289" s="81">
        <v>1.0</v>
      </c>
      <c r="AI289" s="81">
        <v>5.0</v>
      </c>
      <c r="AJ289" s="82" t="s">
        <v>359</v>
      </c>
      <c r="AK289" s="81"/>
      <c r="AL289" s="39">
        <v>713.0</v>
      </c>
      <c r="AM289" s="44">
        <f t="array" ref="AM289">AVERAGE(K289/20)/86400</f>
        <v>0.01705381944</v>
      </c>
    </row>
    <row r="290" ht="17.25" customHeight="1">
      <c r="A290" s="97">
        <v>44695.69096204847</v>
      </c>
      <c r="B290" s="53">
        <v>0.02392361111111111</v>
      </c>
      <c r="C290" s="63">
        <v>0.0021296296296296298</v>
      </c>
      <c r="D290" s="53">
        <v>0.007743055555555556</v>
      </c>
      <c r="E290" s="53">
        <v>0.012268518518518519</v>
      </c>
      <c r="F290" s="53">
        <v>0.013495370370370371</v>
      </c>
      <c r="G290" s="53">
        <v>0.016828703703703703</v>
      </c>
      <c r="H290" s="53">
        <v>0.019351851851851853</v>
      </c>
      <c r="I290" s="63">
        <v>0.022395833333333334</v>
      </c>
      <c r="J290" s="98">
        <v>0.023148148148148147</v>
      </c>
      <c r="K290" s="99">
        <v>41349.0</v>
      </c>
      <c r="L290" s="99">
        <v>105.0</v>
      </c>
      <c r="M290" s="99">
        <v>8.0</v>
      </c>
      <c r="N290" s="99">
        <v>18.0</v>
      </c>
      <c r="O290" s="99">
        <v>2462.0</v>
      </c>
      <c r="P290" s="99">
        <v>150432.0</v>
      </c>
      <c r="Q290" s="99">
        <v>10015.0</v>
      </c>
      <c r="R290" s="39">
        <v>7.0</v>
      </c>
      <c r="S290" s="39">
        <v>6.0</v>
      </c>
      <c r="T290" s="39"/>
      <c r="U290" s="39">
        <v>1.0</v>
      </c>
      <c r="V290" s="39">
        <v>9.0</v>
      </c>
      <c r="W290" s="39">
        <v>2.0</v>
      </c>
      <c r="X290" s="39">
        <v>17.0</v>
      </c>
      <c r="Y290" s="39">
        <v>1.0</v>
      </c>
      <c r="Z290" s="39"/>
      <c r="AA290" s="39">
        <v>1.0</v>
      </c>
      <c r="AB290" s="39">
        <v>68681.0</v>
      </c>
      <c r="AC290" s="39">
        <v>2.0</v>
      </c>
      <c r="AD290" s="81">
        <v>26293.0</v>
      </c>
      <c r="AE290" s="81">
        <v>92.0</v>
      </c>
      <c r="AF290" s="81"/>
      <c r="AG290" s="81"/>
      <c r="AH290" s="81">
        <v>1.0</v>
      </c>
      <c r="AI290" s="81">
        <v>4.0</v>
      </c>
      <c r="AJ290" s="82" t="s">
        <v>360</v>
      </c>
      <c r="AK290" s="81" t="s">
        <v>78</v>
      </c>
      <c r="AL290" s="81">
        <v>712.0</v>
      </c>
      <c r="AM290" s="44">
        <f t="array" ref="AM290">AVERAGE(K290/20)/86400</f>
        <v>0.02392881944</v>
      </c>
    </row>
    <row r="291" ht="17.25" customHeight="1">
      <c r="A291" s="97">
        <v>44695.65202416376</v>
      </c>
      <c r="B291" s="53">
        <v>0.020648148148148148</v>
      </c>
      <c r="C291" s="63">
        <v>5.787037037037037E-5</v>
      </c>
      <c r="D291" s="53">
        <v>0.0021296296296296298</v>
      </c>
      <c r="E291" s="53">
        <v>0.003946759259259259</v>
      </c>
      <c r="F291" s="53">
        <v>0.014212962962962964</v>
      </c>
      <c r="G291" s="53">
        <v>0.004155092592592592</v>
      </c>
      <c r="H291" s="53">
        <v>0.016168981481481482</v>
      </c>
      <c r="I291" s="63">
        <v>0.01773148148148148</v>
      </c>
      <c r="J291" s="98">
        <v>0.018090277777777778</v>
      </c>
      <c r="K291" s="99">
        <v>35247.0</v>
      </c>
      <c r="L291" s="99">
        <v>69.0</v>
      </c>
      <c r="M291" s="99">
        <v>14.0</v>
      </c>
      <c r="N291" s="99">
        <v>27.0</v>
      </c>
      <c r="O291" s="99">
        <v>1382.0</v>
      </c>
      <c r="P291" s="99">
        <v>111551.0</v>
      </c>
      <c r="Q291" s="99">
        <v>99375.0</v>
      </c>
      <c r="R291" s="39">
        <v>2.0</v>
      </c>
      <c r="S291" s="39">
        <v>5.0</v>
      </c>
      <c r="T291" s="39"/>
      <c r="U291" s="39"/>
      <c r="V291" s="39">
        <v>3.0</v>
      </c>
      <c r="W291" s="39"/>
      <c r="X291" s="39">
        <v>11.0</v>
      </c>
      <c r="Y291" s="39">
        <v>1.0</v>
      </c>
      <c r="Z291" s="39">
        <v>7.0</v>
      </c>
      <c r="AA291" s="39">
        <v>2.0</v>
      </c>
      <c r="AB291" s="39">
        <v>95203.0</v>
      </c>
      <c r="AC291" s="39">
        <v>1.0</v>
      </c>
      <c r="AD291" s="81">
        <v>25292.0</v>
      </c>
      <c r="AE291" s="81"/>
      <c r="AF291" s="81"/>
      <c r="AG291" s="81">
        <v>2.0</v>
      </c>
      <c r="AH291" s="81">
        <v>2.0</v>
      </c>
      <c r="AI291" s="81">
        <v>4.0</v>
      </c>
      <c r="AJ291" s="82" t="s">
        <v>361</v>
      </c>
      <c r="AK291" s="81"/>
      <c r="AL291" s="81">
        <v>711.0</v>
      </c>
      <c r="AM291" s="44">
        <f t="array" ref="AM291">AVERAGE(K291/20)/86400</f>
        <v>0.02039756944</v>
      </c>
    </row>
    <row r="292" ht="17.25" customHeight="1">
      <c r="A292" s="97">
        <v>44695.63114318327</v>
      </c>
      <c r="B292" s="53">
        <v>0.018136574074074076</v>
      </c>
      <c r="C292" s="63">
        <v>1.273148148148148E-4</v>
      </c>
      <c r="D292" s="53"/>
      <c r="E292" s="53">
        <v>0.003414351851851852</v>
      </c>
      <c r="F292" s="53">
        <v>0.0038541666666666668</v>
      </c>
      <c r="G292" s="53">
        <v>0.00880787037037037</v>
      </c>
      <c r="H292" s="53">
        <v>0.009733796296296296</v>
      </c>
      <c r="I292" s="63">
        <v>0.014108796296296296</v>
      </c>
      <c r="J292" s="98">
        <v>0.016145833333333335</v>
      </c>
      <c r="K292" s="99">
        <v>29917.0</v>
      </c>
      <c r="L292" s="99">
        <v>165.0</v>
      </c>
      <c r="M292" s="99">
        <v>6.0</v>
      </c>
      <c r="N292" s="99">
        <v>8.0</v>
      </c>
      <c r="O292" s="99">
        <v>1433.0</v>
      </c>
      <c r="P292" s="99">
        <v>95631.0</v>
      </c>
      <c r="Q292" s="99">
        <v>85324.0</v>
      </c>
      <c r="R292" s="39">
        <v>1.0</v>
      </c>
      <c r="S292" s="39">
        <v>13.0</v>
      </c>
      <c r="T292" s="39"/>
      <c r="U292" s="39"/>
      <c r="V292" s="39">
        <v>10.0</v>
      </c>
      <c r="W292" s="39"/>
      <c r="X292" s="39">
        <v>8.0</v>
      </c>
      <c r="Y292" s="39"/>
      <c r="Z292" s="39"/>
      <c r="AA292" s="39"/>
      <c r="AB292" s="39">
        <v>144030.0</v>
      </c>
      <c r="AC292" s="39"/>
      <c r="AD292" s="81">
        <v>29916.0</v>
      </c>
      <c r="AE292" s="81"/>
      <c r="AF292" s="81"/>
      <c r="AG292" s="81"/>
      <c r="AH292" s="81">
        <v>1.0</v>
      </c>
      <c r="AI292" s="81">
        <v>5.0</v>
      </c>
      <c r="AJ292" s="82" t="s">
        <v>362</v>
      </c>
      <c r="AK292" s="81"/>
      <c r="AL292" s="39">
        <v>710.0</v>
      </c>
      <c r="AM292" s="44">
        <f t="array" ref="AM292">AVERAGE(K292/20)/86400</f>
        <v>0.0173130787</v>
      </c>
    </row>
    <row r="293" ht="17.25" customHeight="1">
      <c r="A293" s="97">
        <v>44695.61282810678</v>
      </c>
      <c r="B293" s="53">
        <v>0.02162037037037037</v>
      </c>
      <c r="C293" s="63">
        <v>3.587962962962963E-4</v>
      </c>
      <c r="D293" s="53">
        <v>0.002025462962962963</v>
      </c>
      <c r="E293" s="53">
        <v>0.0024537037037037036</v>
      </c>
      <c r="F293" s="53">
        <v>0.005648148148148148</v>
      </c>
      <c r="G293" s="53">
        <v>0.013391203703703704</v>
      </c>
      <c r="H293" s="53">
        <v>0.016261574074074074</v>
      </c>
      <c r="I293" s="63">
        <v>0.020671296296296295</v>
      </c>
      <c r="J293" s="98">
        <v>0.02101851851851852</v>
      </c>
      <c r="K293" s="99">
        <v>37371.0</v>
      </c>
      <c r="L293" s="99">
        <v>143.0</v>
      </c>
      <c r="M293" s="99">
        <v>7.0</v>
      </c>
      <c r="N293" s="99">
        <v>18.0</v>
      </c>
      <c r="O293" s="99">
        <v>1406.0</v>
      </c>
      <c r="P293" s="99">
        <v>111378.0</v>
      </c>
      <c r="Q293" s="99">
        <v>48816.0</v>
      </c>
      <c r="R293" s="39">
        <v>2.0</v>
      </c>
      <c r="S293" s="39">
        <v>4.0</v>
      </c>
      <c r="T293" s="39"/>
      <c r="U293" s="39">
        <v>1.0</v>
      </c>
      <c r="V293" s="39">
        <v>14.0</v>
      </c>
      <c r="W293" s="39">
        <v>7.0</v>
      </c>
      <c r="X293" s="39"/>
      <c r="Y293" s="39"/>
      <c r="Z293" s="39"/>
      <c r="AA293" s="39"/>
      <c r="AB293" s="39">
        <v>8524.0</v>
      </c>
      <c r="AC293" s="39">
        <v>1.0</v>
      </c>
      <c r="AD293" s="81">
        <v>26431.0</v>
      </c>
      <c r="AE293" s="81"/>
      <c r="AF293" s="81"/>
      <c r="AG293" s="81"/>
      <c r="AH293" s="81">
        <v>1.0</v>
      </c>
      <c r="AI293" s="81">
        <v>2.0</v>
      </c>
      <c r="AJ293" s="82" t="s">
        <v>363</v>
      </c>
      <c r="AK293" s="81" t="s">
        <v>78</v>
      </c>
      <c r="AL293" s="81">
        <v>709.0</v>
      </c>
      <c r="AM293" s="44">
        <f t="array" ref="AM293">AVERAGE(K293/20)/86400</f>
        <v>0.02162673611</v>
      </c>
    </row>
    <row r="294" ht="17.25" customHeight="1">
      <c r="A294" s="97">
        <v>44695.589837463114</v>
      </c>
      <c r="B294" s="53">
        <v>0.02486111111111111</v>
      </c>
      <c r="C294" s="63">
        <v>0.001099537037037037</v>
      </c>
      <c r="D294" s="53">
        <v>0.0044444444444444444</v>
      </c>
      <c r="E294" s="53">
        <v>0.006006944444444444</v>
      </c>
      <c r="F294" s="53">
        <v>0.006493055555555556</v>
      </c>
      <c r="G294" s="53">
        <v>0.019641203703703702</v>
      </c>
      <c r="H294" s="53">
        <v>0.02153935185185185</v>
      </c>
      <c r="I294" s="63">
        <v>0.022372685185185186</v>
      </c>
      <c r="J294" s="98">
        <v>0.023449074074074074</v>
      </c>
      <c r="K294" s="99">
        <v>42972.0</v>
      </c>
      <c r="L294" s="99">
        <v>181.0</v>
      </c>
      <c r="M294" s="99">
        <v>8.0</v>
      </c>
      <c r="N294" s="99">
        <v>15.0</v>
      </c>
      <c r="O294" s="99">
        <v>2050.0</v>
      </c>
      <c r="P294" s="99">
        <v>150820.0</v>
      </c>
      <c r="Q294" s="99">
        <v>32220.0</v>
      </c>
      <c r="R294" s="39">
        <v>1.0</v>
      </c>
      <c r="S294" s="39">
        <v>5.0</v>
      </c>
      <c r="T294" s="39"/>
      <c r="U294" s="39">
        <v>1.0</v>
      </c>
      <c r="V294" s="39">
        <v>7.0</v>
      </c>
      <c r="W294" s="39"/>
      <c r="X294" s="39"/>
      <c r="Y294" s="39"/>
      <c r="Z294" s="39">
        <v>7.0</v>
      </c>
      <c r="AA294" s="39"/>
      <c r="AB294" s="39">
        <v>41632.0</v>
      </c>
      <c r="AC294" s="39"/>
      <c r="AD294" s="81">
        <v>42971.0</v>
      </c>
      <c r="AE294" s="81"/>
      <c r="AF294" s="81"/>
      <c r="AG294" s="81"/>
      <c r="AH294" s="81">
        <v>1.0</v>
      </c>
      <c r="AI294" s="81">
        <v>2.0</v>
      </c>
      <c r="AJ294" s="82" t="s">
        <v>364</v>
      </c>
      <c r="AK294" s="81" t="s">
        <v>78</v>
      </c>
      <c r="AL294" s="81">
        <v>708.0</v>
      </c>
      <c r="AM294" s="44">
        <f t="array" ref="AM294">AVERAGE(K294/20)/86400</f>
        <v>0.02486805556</v>
      </c>
    </row>
    <row r="295" ht="17.25" customHeight="1">
      <c r="A295" s="97">
        <v>44693.99930355778</v>
      </c>
      <c r="B295" s="53">
        <v>0.017256944444444443</v>
      </c>
      <c r="C295" s="63">
        <v>3.356481481481481E-4</v>
      </c>
      <c r="D295" s="53">
        <v>0.0018287037037037037</v>
      </c>
      <c r="E295" s="53">
        <v>0.0025694444444444445</v>
      </c>
      <c r="F295" s="53">
        <v>0.011574074074074073</v>
      </c>
      <c r="G295" s="53">
        <v>0.0025810185185185185</v>
      </c>
      <c r="H295" s="53">
        <v>0.013796296296296296</v>
      </c>
      <c r="I295" s="63">
        <v>0.015393518518518518</v>
      </c>
      <c r="J295" s="98">
        <v>0.016180555555555556</v>
      </c>
      <c r="K295" s="99">
        <v>29045.0</v>
      </c>
      <c r="L295" s="99">
        <v>104.0</v>
      </c>
      <c r="M295" s="99">
        <v>13.0</v>
      </c>
      <c r="N295" s="99">
        <v>34.0</v>
      </c>
      <c r="O295" s="99">
        <v>876.0</v>
      </c>
      <c r="P295" s="99">
        <v>97889.0</v>
      </c>
      <c r="Q295" s="99">
        <v>118009.0</v>
      </c>
      <c r="R295" s="39">
        <v>1.0</v>
      </c>
      <c r="S295" s="39">
        <v>2.0</v>
      </c>
      <c r="T295" s="39"/>
      <c r="U295" s="39"/>
      <c r="V295" s="39">
        <v>2.0</v>
      </c>
      <c r="W295" s="39"/>
      <c r="X295" s="39"/>
      <c r="Y295" s="39"/>
      <c r="Z295" s="39">
        <v>4.0</v>
      </c>
      <c r="AA295" s="39">
        <v>1.0</v>
      </c>
      <c r="AB295" s="39">
        <v>49649.0</v>
      </c>
      <c r="AC295" s="39">
        <v>1.0</v>
      </c>
      <c r="AD295" s="81">
        <v>21356.0</v>
      </c>
      <c r="AE295" s="81"/>
      <c r="AF295" s="81"/>
      <c r="AG295" s="81">
        <v>2.0</v>
      </c>
      <c r="AH295" s="81">
        <v>1.0</v>
      </c>
      <c r="AI295" s="81">
        <v>4.0</v>
      </c>
      <c r="AJ295" s="82" t="s">
        <v>365</v>
      </c>
      <c r="AK295" s="81"/>
      <c r="AL295" s="39">
        <v>707.0</v>
      </c>
      <c r="AM295" s="44">
        <f t="array" ref="AM295">AVERAGE(K295/20)/86400</f>
        <v>0.01680844907</v>
      </c>
    </row>
    <row r="296" ht="17.25" customHeight="1">
      <c r="A296" s="97">
        <v>44693.978638717985</v>
      </c>
      <c r="B296" s="53">
        <v>0.016967592592592593</v>
      </c>
      <c r="C296" s="63">
        <v>0.0013194444444444445</v>
      </c>
      <c r="D296" s="53">
        <v>0.001724537037037037</v>
      </c>
      <c r="E296" s="53">
        <v>0.0035185185185185185</v>
      </c>
      <c r="F296" s="53">
        <v>0.008020833333333333</v>
      </c>
      <c r="G296" s="53">
        <v>0.004375</v>
      </c>
      <c r="H296" s="53">
        <v>0.009722222222222222</v>
      </c>
      <c r="I296" s="63">
        <v>0.012569444444444444</v>
      </c>
      <c r="J296" s="98">
        <v>0.013773148148148149</v>
      </c>
      <c r="K296" s="99">
        <v>29027.0</v>
      </c>
      <c r="L296" s="99">
        <v>82.0</v>
      </c>
      <c r="M296" s="99">
        <v>8.0</v>
      </c>
      <c r="N296" s="99">
        <v>16.0</v>
      </c>
      <c r="O296" s="99">
        <v>1552.0</v>
      </c>
      <c r="P296" s="99">
        <v>95983.0</v>
      </c>
      <c r="Q296" s="99">
        <v>37834.0</v>
      </c>
      <c r="R296" s="39">
        <v>1.0</v>
      </c>
      <c r="S296" s="39">
        <v>3.0</v>
      </c>
      <c r="T296" s="39"/>
      <c r="U296" s="39"/>
      <c r="V296" s="39">
        <v>1.0</v>
      </c>
      <c r="W296" s="39"/>
      <c r="X296" s="39"/>
      <c r="Y296" s="39"/>
      <c r="Z296" s="39"/>
      <c r="AA296" s="39"/>
      <c r="AB296" s="39">
        <v>65080.0</v>
      </c>
      <c r="AC296" s="39">
        <v>1.0</v>
      </c>
      <c r="AD296" s="81">
        <v>4110.0</v>
      </c>
      <c r="AE296" s="81"/>
      <c r="AF296" s="81"/>
      <c r="AG296" s="81">
        <v>1.0</v>
      </c>
      <c r="AH296" s="81">
        <v>1.0</v>
      </c>
      <c r="AI296" s="81">
        <v>7.0</v>
      </c>
      <c r="AJ296" s="82" t="s">
        <v>366</v>
      </c>
      <c r="AK296" s="81"/>
      <c r="AL296" s="81">
        <v>706.0</v>
      </c>
      <c r="AM296" s="44">
        <f t="array" ref="AM296">AVERAGE(K296/20)/86400</f>
        <v>0.01679803241</v>
      </c>
    </row>
    <row r="297" ht="17.25" customHeight="1">
      <c r="A297" s="97">
        <v>44693.96142298554</v>
      </c>
      <c r="B297" s="53">
        <v>0.015185185185185185</v>
      </c>
      <c r="C297" s="63">
        <v>6.944444444444444E-5</v>
      </c>
      <c r="D297" s="53">
        <v>0.0018171296296296297</v>
      </c>
      <c r="E297" s="53">
        <v>0.002476851851851852</v>
      </c>
      <c r="F297" s="53">
        <v>0.004201388888888889</v>
      </c>
      <c r="G297" s="53">
        <v>0.011018518518518518</v>
      </c>
      <c r="H297" s="53">
        <v>0.012164351851851852</v>
      </c>
      <c r="I297" s="63">
        <v>0.013402777777777777</v>
      </c>
      <c r="J297" s="98">
        <v>0.013495370370370371</v>
      </c>
      <c r="K297" s="99">
        <v>25493.0</v>
      </c>
      <c r="L297" s="99">
        <v>83.0</v>
      </c>
      <c r="M297" s="99">
        <v>6.0</v>
      </c>
      <c r="N297" s="99">
        <v>9.0</v>
      </c>
      <c r="O297" s="99">
        <v>1535.0</v>
      </c>
      <c r="P297" s="99">
        <v>81693.0</v>
      </c>
      <c r="Q297" s="99">
        <v>49146.0</v>
      </c>
      <c r="R297" s="39"/>
      <c r="S297" s="39">
        <v>2.0</v>
      </c>
      <c r="T297" s="39"/>
      <c r="U297" s="39"/>
      <c r="V297" s="39">
        <v>2.0</v>
      </c>
      <c r="W297" s="39"/>
      <c r="X297" s="39"/>
      <c r="Y297" s="39"/>
      <c r="Z297" s="39">
        <v>4.0</v>
      </c>
      <c r="AA297" s="39">
        <v>1.0</v>
      </c>
      <c r="AB297" s="39">
        <v>108210.0</v>
      </c>
      <c r="AC297" s="39">
        <v>1.0</v>
      </c>
      <c r="AD297" s="81">
        <v>13059.0</v>
      </c>
      <c r="AE297" s="81"/>
      <c r="AF297" s="81"/>
      <c r="AG297" s="81"/>
      <c r="AH297" s="81">
        <v>1.0</v>
      </c>
      <c r="AI297" s="81">
        <v>2.0</v>
      </c>
      <c r="AJ297" s="82" t="s">
        <v>367</v>
      </c>
      <c r="AK297" s="81"/>
      <c r="AL297" s="81">
        <v>705.0</v>
      </c>
      <c r="AM297" s="44">
        <f t="array" ref="AM297">AVERAGE(K297/20)/86400</f>
        <v>0.01475289352</v>
      </c>
    </row>
    <row r="298" ht="17.25" customHeight="1">
      <c r="A298" s="97">
        <v>44693.944060909445</v>
      </c>
      <c r="B298" s="53">
        <v>0.022962962962962963</v>
      </c>
      <c r="C298" s="63">
        <v>1.273148148148148E-4</v>
      </c>
      <c r="D298" s="53">
        <v>0.0033912037037037036</v>
      </c>
      <c r="E298" s="53">
        <v>0.00400462962962963</v>
      </c>
      <c r="F298" s="53">
        <v>0.008356481481481482</v>
      </c>
      <c r="G298" s="53">
        <v>0.004988425925925926</v>
      </c>
      <c r="H298" s="53">
        <v>0.011435185185185185</v>
      </c>
      <c r="I298" s="63">
        <v>0.020844907407407406</v>
      </c>
      <c r="J298" s="98">
        <v>0.02236111111111111</v>
      </c>
      <c r="K298" s="99">
        <v>39698.0</v>
      </c>
      <c r="L298" s="99">
        <v>303.0</v>
      </c>
      <c r="M298" s="99">
        <v>8.0</v>
      </c>
      <c r="N298" s="99">
        <v>17.0</v>
      </c>
      <c r="O298" s="99">
        <v>1975.0</v>
      </c>
      <c r="P298" s="99">
        <v>163373.0</v>
      </c>
      <c r="Q298" s="99">
        <v>8788.0</v>
      </c>
      <c r="R298" s="39">
        <v>1.0</v>
      </c>
      <c r="S298" s="39">
        <v>5.0</v>
      </c>
      <c r="T298" s="39"/>
      <c r="U298" s="39">
        <v>1.0</v>
      </c>
      <c r="V298" s="39">
        <v>17.0</v>
      </c>
      <c r="W298" s="39">
        <v>7.0</v>
      </c>
      <c r="X298" s="39"/>
      <c r="Y298" s="39"/>
      <c r="Z298" s="39"/>
      <c r="AA298" s="39"/>
      <c r="AB298" s="39">
        <v>1553.0</v>
      </c>
      <c r="AC298" s="39">
        <v>2.0</v>
      </c>
      <c r="AD298" s="81">
        <v>9729.0</v>
      </c>
      <c r="AE298" s="81"/>
      <c r="AF298" s="81"/>
      <c r="AG298" s="81"/>
      <c r="AH298" s="81">
        <v>1.0</v>
      </c>
      <c r="AI298" s="81">
        <v>18.0</v>
      </c>
      <c r="AJ298" s="82" t="s">
        <v>368</v>
      </c>
      <c r="AK298" s="81" t="s">
        <v>78</v>
      </c>
      <c r="AL298" s="39">
        <v>704.0</v>
      </c>
      <c r="AM298" s="44">
        <f t="array" ref="AM298">AVERAGE(K298/20)/86400</f>
        <v>0.02297337963</v>
      </c>
    </row>
    <row r="299" ht="17.25" customHeight="1">
      <c r="A299" s="97">
        <v>44693.91856570366</v>
      </c>
      <c r="B299" s="53">
        <v>0.032337962962962964</v>
      </c>
      <c r="C299" s="63">
        <v>2.546296296296296E-4</v>
      </c>
      <c r="D299" s="53">
        <v>0.0020486111111111113</v>
      </c>
      <c r="E299" s="53">
        <v>0.005648148148148148</v>
      </c>
      <c r="F299" s="53">
        <v>0.012777777777777779</v>
      </c>
      <c r="G299" s="53">
        <v>0.02221064814814815</v>
      </c>
      <c r="H299" s="53">
        <v>0.025300925925925925</v>
      </c>
      <c r="I299" s="63">
        <v>0.03050925925925926</v>
      </c>
      <c r="J299" s="98">
        <v>0.030833333333333334</v>
      </c>
      <c r="K299" s="99">
        <v>55892.0</v>
      </c>
      <c r="L299" s="99">
        <v>105.0</v>
      </c>
      <c r="M299" s="99">
        <v>8.0</v>
      </c>
      <c r="N299" s="99">
        <v>14.0</v>
      </c>
      <c r="O299" s="99">
        <v>1886.0</v>
      </c>
      <c r="P299" s="99">
        <v>168858.0</v>
      </c>
      <c r="Q299" s="99">
        <v>31141.0</v>
      </c>
      <c r="R299" s="39">
        <v>2.0</v>
      </c>
      <c r="S299" s="39">
        <v>31.0</v>
      </c>
      <c r="T299" s="39"/>
      <c r="U299" s="39">
        <v>3.0</v>
      </c>
      <c r="V299" s="39">
        <v>24.0</v>
      </c>
      <c r="W299" s="39">
        <v>20.0</v>
      </c>
      <c r="X299" s="39"/>
      <c r="Y299" s="39"/>
      <c r="Z299" s="39"/>
      <c r="AA299" s="39"/>
      <c r="AB299" s="39">
        <v>355057.0</v>
      </c>
      <c r="AC299" s="39">
        <v>2.0</v>
      </c>
      <c r="AD299" s="81">
        <v>33037.0</v>
      </c>
      <c r="AE299" s="81"/>
      <c r="AF299" s="81"/>
      <c r="AG299" s="81"/>
      <c r="AH299" s="81">
        <v>2.0</v>
      </c>
      <c r="AI299" s="81">
        <v>5.0</v>
      </c>
      <c r="AJ299" s="82" t="s">
        <v>369</v>
      </c>
      <c r="AK299" s="81" t="s">
        <v>78</v>
      </c>
      <c r="AL299" s="81">
        <v>703.0</v>
      </c>
      <c r="AM299" s="44">
        <f t="array" ref="AM299">AVERAGE(K299/20)/86400</f>
        <v>0.03234490741</v>
      </c>
    </row>
    <row r="300" ht="17.25" customHeight="1">
      <c r="A300" s="97">
        <v>44693.884591544724</v>
      </c>
      <c r="B300" s="53">
        <v>0.023530092592592592</v>
      </c>
      <c r="C300" s="63">
        <v>2.4305555555555555E-4</v>
      </c>
      <c r="D300" s="53">
        <v>6.018518518518519E-4</v>
      </c>
      <c r="E300" s="53">
        <v>0.0030208333333333333</v>
      </c>
      <c r="F300" s="53">
        <v>0.010787037037037038</v>
      </c>
      <c r="G300" s="53">
        <v>0.004270833333333333</v>
      </c>
      <c r="H300" s="53">
        <v>0.01888888888888889</v>
      </c>
      <c r="I300" s="63">
        <v>0.021701388888888888</v>
      </c>
      <c r="J300" s="98">
        <v>0.022604166666666668</v>
      </c>
      <c r="K300" s="99">
        <v>40663.0</v>
      </c>
      <c r="L300" s="99">
        <v>150.0</v>
      </c>
      <c r="M300" s="99">
        <v>21.0</v>
      </c>
      <c r="N300" s="99">
        <v>14.0</v>
      </c>
      <c r="O300" s="99">
        <v>2656.0</v>
      </c>
      <c r="P300" s="99">
        <v>157699.0</v>
      </c>
      <c r="Q300" s="99">
        <v>7729.0</v>
      </c>
      <c r="R300" s="39">
        <v>5.0</v>
      </c>
      <c r="S300" s="39">
        <v>15.0</v>
      </c>
      <c r="T300" s="39"/>
      <c r="U300" s="39"/>
      <c r="V300" s="39"/>
      <c r="W300" s="39"/>
      <c r="X300" s="39">
        <v>14.0</v>
      </c>
      <c r="Y300" s="39">
        <v>1.0</v>
      </c>
      <c r="Z300" s="39"/>
      <c r="AA300" s="39"/>
      <c r="AB300" s="39">
        <v>419.0</v>
      </c>
      <c r="AC300" s="39">
        <v>4.0</v>
      </c>
      <c r="AD300" s="81">
        <v>18072.0</v>
      </c>
      <c r="AE300" s="81">
        <v>4.0</v>
      </c>
      <c r="AF300" s="81"/>
      <c r="AG300" s="81">
        <v>1.0</v>
      </c>
      <c r="AH300" s="81"/>
      <c r="AI300" s="81">
        <v>5.0</v>
      </c>
      <c r="AJ300" s="82" t="s">
        <v>370</v>
      </c>
      <c r="AK300" s="81" t="s">
        <v>78</v>
      </c>
      <c r="AL300" s="81">
        <v>702.0</v>
      </c>
      <c r="AM300" s="44">
        <f t="array" ref="AM300">AVERAGE(K300/20)/86400</f>
        <v>0.0235318287</v>
      </c>
    </row>
    <row r="301" ht="17.25" customHeight="1">
      <c r="A301" s="97">
        <v>44693.85421450688</v>
      </c>
      <c r="B301" s="53">
        <v>0.022685185185185187</v>
      </c>
      <c r="C301" s="63">
        <v>2.314814814814815E-4</v>
      </c>
      <c r="D301" s="53">
        <v>0.0010185185185185184</v>
      </c>
      <c r="E301" s="53">
        <v>0.0014351851851851852</v>
      </c>
      <c r="F301" s="53">
        <v>0.003576388888888889</v>
      </c>
      <c r="G301" s="53">
        <v>0.013854166666666667</v>
      </c>
      <c r="H301" s="53">
        <v>0.015</v>
      </c>
      <c r="I301" s="63">
        <v>0.019328703703703702</v>
      </c>
      <c r="J301" s="98">
        <v>0.01972222222222222</v>
      </c>
      <c r="K301" s="99">
        <v>37839.0</v>
      </c>
      <c r="L301" s="99">
        <v>141.0</v>
      </c>
      <c r="M301" s="99">
        <v>8.0</v>
      </c>
      <c r="N301" s="99">
        <v>11.0</v>
      </c>
      <c r="O301" s="99">
        <v>3309.0</v>
      </c>
      <c r="P301" s="99">
        <v>160817.0</v>
      </c>
      <c r="Q301" s="99">
        <v>44701.0</v>
      </c>
      <c r="R301" s="39">
        <v>1.0</v>
      </c>
      <c r="S301" s="39">
        <v>8.0</v>
      </c>
      <c r="T301" s="39"/>
      <c r="U301" s="39"/>
      <c r="V301" s="39">
        <v>14.0</v>
      </c>
      <c r="W301" s="39"/>
      <c r="X301" s="39"/>
      <c r="Y301" s="39"/>
      <c r="Z301" s="39">
        <v>4.0</v>
      </c>
      <c r="AA301" s="39">
        <v>1.0</v>
      </c>
      <c r="AB301" s="39">
        <v>41914.0</v>
      </c>
      <c r="AC301" s="39">
        <v>5.0</v>
      </c>
      <c r="AD301" s="81">
        <v>1662.0</v>
      </c>
      <c r="AE301" s="81"/>
      <c r="AF301" s="81"/>
      <c r="AG301" s="81"/>
      <c r="AH301" s="81">
        <v>1.0</v>
      </c>
      <c r="AI301" s="81">
        <v>5.0</v>
      </c>
      <c r="AJ301" s="82" t="s">
        <v>371</v>
      </c>
      <c r="AK301" s="81"/>
      <c r="AL301" s="39">
        <v>701.0</v>
      </c>
      <c r="AM301" s="44">
        <f t="array" ref="AM301">AVERAGE(K301/20)/86400</f>
        <v>0.02189756944</v>
      </c>
    </row>
    <row r="302" ht="17.25" customHeight="1">
      <c r="A302" s="97">
        <v>44693.83087491397</v>
      </c>
      <c r="B302" s="53">
        <v>0.014398148148148148</v>
      </c>
      <c r="C302" s="63">
        <v>1.9675925925925926E-4</v>
      </c>
      <c r="D302" s="53">
        <v>0.0011226851851851851</v>
      </c>
      <c r="E302" s="53">
        <v>0.002037037037037037</v>
      </c>
      <c r="F302" s="53">
        <v>0.003136574074074074</v>
      </c>
      <c r="G302" s="53">
        <v>0.005659722222222222</v>
      </c>
      <c r="H302" s="53">
        <v>0.007974537037037037</v>
      </c>
      <c r="I302" s="63">
        <v>0.012280092592592592</v>
      </c>
      <c r="J302" s="98">
        <v>0.012847222222222222</v>
      </c>
      <c r="K302" s="99">
        <v>24573.0</v>
      </c>
      <c r="L302" s="99">
        <v>90.0</v>
      </c>
      <c r="M302" s="99">
        <v>7.0</v>
      </c>
      <c r="N302" s="99">
        <v>12.0</v>
      </c>
      <c r="O302" s="99">
        <v>875.0</v>
      </c>
      <c r="P302" s="99">
        <v>81849.0</v>
      </c>
      <c r="Q302" s="99">
        <v>49037.0</v>
      </c>
      <c r="R302" s="39">
        <v>1.0</v>
      </c>
      <c r="S302" s="39">
        <v>7.0</v>
      </c>
      <c r="T302" s="39"/>
      <c r="U302" s="39"/>
      <c r="V302" s="39"/>
      <c r="W302" s="39"/>
      <c r="X302" s="39"/>
      <c r="Y302" s="39"/>
      <c r="Z302" s="39">
        <v>4.0</v>
      </c>
      <c r="AA302" s="39">
        <v>1.0</v>
      </c>
      <c r="AB302" s="39">
        <v>131501.0</v>
      </c>
      <c r="AC302" s="39"/>
      <c r="AD302" s="81">
        <v>24572.0</v>
      </c>
      <c r="AE302" s="81"/>
      <c r="AF302" s="81">
        <v>1.0</v>
      </c>
      <c r="AG302" s="81"/>
      <c r="AH302" s="81">
        <v>1.0</v>
      </c>
      <c r="AI302" s="81">
        <v>7.0</v>
      </c>
      <c r="AJ302" s="82" t="s">
        <v>372</v>
      </c>
      <c r="AK302" s="81"/>
      <c r="AL302" s="81">
        <v>700.0</v>
      </c>
      <c r="AM302" s="44">
        <f t="array" ref="AM302">AVERAGE(K302/20)/86400</f>
        <v>0.01422048611</v>
      </c>
    </row>
    <row r="303" ht="17.25" customHeight="1">
      <c r="A303" s="97">
        <v>44693.815540375326</v>
      </c>
      <c r="B303" s="53">
        <v>0.013900462962962963</v>
      </c>
      <c r="C303" s="63">
        <v>5.439814814814814E-4</v>
      </c>
      <c r="D303" s="53">
        <v>0.0018287037037037037</v>
      </c>
      <c r="E303" s="53">
        <v>0.003287037037037037</v>
      </c>
      <c r="F303" s="53">
        <v>0.005115740740740741</v>
      </c>
      <c r="G303" s="53">
        <v>0.008854166666666666</v>
      </c>
      <c r="H303" s="53">
        <v>0.010231481481481482</v>
      </c>
      <c r="I303" s="63">
        <v>0.011712962962962963</v>
      </c>
      <c r="J303" s="98">
        <v>0.013194444444444444</v>
      </c>
      <c r="K303" s="99">
        <v>23999.0</v>
      </c>
      <c r="L303" s="99">
        <v>89.0</v>
      </c>
      <c r="M303" s="99">
        <v>6.0</v>
      </c>
      <c r="N303" s="99">
        <v>12.0</v>
      </c>
      <c r="O303" s="99">
        <v>1029.0</v>
      </c>
      <c r="P303" s="99">
        <v>105149.0</v>
      </c>
      <c r="Q303" s="99">
        <v>1494.0</v>
      </c>
      <c r="R303" s="39">
        <v>1.0</v>
      </c>
      <c r="S303" s="39">
        <v>5.0</v>
      </c>
      <c r="T303" s="39"/>
      <c r="U303" s="39">
        <v>1.0</v>
      </c>
      <c r="V303" s="39">
        <v>4.0</v>
      </c>
      <c r="W303" s="39">
        <v>4.0</v>
      </c>
      <c r="X303" s="39">
        <v>3.0</v>
      </c>
      <c r="Y303" s="39">
        <v>1.0</v>
      </c>
      <c r="Z303" s="39"/>
      <c r="AA303" s="39"/>
      <c r="AB303" s="39"/>
      <c r="AC303" s="39"/>
      <c r="AD303" s="81">
        <v>24027.0</v>
      </c>
      <c r="AE303" s="81"/>
      <c r="AF303" s="81"/>
      <c r="AG303" s="81"/>
      <c r="AH303" s="81">
        <v>1.0</v>
      </c>
      <c r="AI303" s="81">
        <v>5.0</v>
      </c>
      <c r="AJ303" s="82" t="s">
        <v>373</v>
      </c>
      <c r="AK303" s="81" t="s">
        <v>78</v>
      </c>
      <c r="AL303" s="81">
        <v>699.0</v>
      </c>
      <c r="AM303" s="44">
        <f t="array" ref="AM303">AVERAGE(K303/20)/86400</f>
        <v>0.01388831019</v>
      </c>
    </row>
    <row r="304" ht="17.25" customHeight="1">
      <c r="A304" s="97">
        <v>44693.79631530309</v>
      </c>
      <c r="B304" s="53">
        <v>0.01704861111111111</v>
      </c>
      <c r="C304" s="63">
        <v>7.060185185185185E-4</v>
      </c>
      <c r="D304" s="53">
        <v>8.333333333333334E-4</v>
      </c>
      <c r="E304" s="53">
        <v>0.0030208333333333333</v>
      </c>
      <c r="F304" s="53">
        <v>0.004872685185185185</v>
      </c>
      <c r="G304" s="53">
        <v>0.008900462962962962</v>
      </c>
      <c r="H304" s="53">
        <v>0.012083333333333333</v>
      </c>
      <c r="I304" s="63">
        <v>0.013969907407407407</v>
      </c>
      <c r="J304" s="98">
        <v>0.014872685185185185</v>
      </c>
      <c r="K304" s="99">
        <v>28224.0</v>
      </c>
      <c r="L304" s="99">
        <v>128.0</v>
      </c>
      <c r="M304" s="99">
        <v>8.0</v>
      </c>
      <c r="N304" s="99">
        <v>15.0</v>
      </c>
      <c r="O304" s="99">
        <v>1786.0</v>
      </c>
      <c r="P304" s="99">
        <v>91819.0</v>
      </c>
      <c r="Q304" s="99">
        <v>32424.0</v>
      </c>
      <c r="R304" s="39"/>
      <c r="S304" s="39"/>
      <c r="T304" s="39"/>
      <c r="U304" s="39">
        <v>1.0</v>
      </c>
      <c r="V304" s="39"/>
      <c r="W304" s="39"/>
      <c r="X304" s="39"/>
      <c r="Y304" s="39"/>
      <c r="Z304" s="39">
        <v>1.0</v>
      </c>
      <c r="AA304" s="39"/>
      <c r="AB304" s="39">
        <v>32808.0</v>
      </c>
      <c r="AC304" s="39"/>
      <c r="AD304" s="81">
        <v>28223.0</v>
      </c>
      <c r="AE304" s="81"/>
      <c r="AF304" s="81"/>
      <c r="AG304" s="81"/>
      <c r="AH304" s="81">
        <v>1.0</v>
      </c>
      <c r="AI304" s="81">
        <v>5.0</v>
      </c>
      <c r="AJ304" s="82" t="s">
        <v>374</v>
      </c>
      <c r="AK304" s="81"/>
      <c r="AL304" s="39">
        <v>698.0</v>
      </c>
      <c r="AM304" s="44">
        <f t="array" ref="AM304">AVERAGE(K304/20)/86400</f>
        <v>0.01633333333</v>
      </c>
    </row>
    <row r="305" ht="17.25" customHeight="1">
      <c r="A305" s="97">
        <v>44693.77747783747</v>
      </c>
      <c r="B305" s="53">
        <v>0.014513888888888889</v>
      </c>
      <c r="C305" s="63">
        <v>2.662037037037037E-4</v>
      </c>
      <c r="D305" s="53">
        <v>0.0018402777777777777</v>
      </c>
      <c r="E305" s="53">
        <v>0.0025810185185185185</v>
      </c>
      <c r="F305" s="53">
        <v>0.0033449074074074076</v>
      </c>
      <c r="G305" s="53">
        <v>0.007673611111111111</v>
      </c>
      <c r="H305" s="53">
        <v>0.009502314814814814</v>
      </c>
      <c r="I305" s="63">
        <v>0.013333333333333334</v>
      </c>
      <c r="J305" s="98">
        <v>0.013391203703703704</v>
      </c>
      <c r="K305" s="99">
        <v>25091.0</v>
      </c>
      <c r="L305" s="99">
        <v>121.0</v>
      </c>
      <c r="M305" s="99">
        <v>7.0</v>
      </c>
      <c r="N305" s="99">
        <v>13.0</v>
      </c>
      <c r="O305" s="99">
        <v>1410.0</v>
      </c>
      <c r="P305" s="99">
        <v>85694.0</v>
      </c>
      <c r="Q305" s="99">
        <v>111399.0</v>
      </c>
      <c r="R305" s="39">
        <v>1.0</v>
      </c>
      <c r="S305" s="39">
        <v>12.0</v>
      </c>
      <c r="T305" s="39"/>
      <c r="U305" s="39"/>
      <c r="V305" s="39">
        <v>3.0</v>
      </c>
      <c r="W305" s="39">
        <v>1.0</v>
      </c>
      <c r="X305" s="39"/>
      <c r="Y305" s="39"/>
      <c r="Z305" s="39">
        <v>4.0</v>
      </c>
      <c r="AA305" s="39">
        <v>1.0</v>
      </c>
      <c r="AB305" s="39">
        <v>69026.0</v>
      </c>
      <c r="AC305" s="39">
        <v>1.0</v>
      </c>
      <c r="AD305" s="81">
        <v>3590.0</v>
      </c>
      <c r="AE305" s="81"/>
      <c r="AF305" s="81"/>
      <c r="AG305" s="81"/>
      <c r="AH305" s="81">
        <v>1.0</v>
      </c>
      <c r="AI305" s="81">
        <v>16.0</v>
      </c>
      <c r="AJ305" s="82" t="s">
        <v>375</v>
      </c>
      <c r="AK305" s="81" t="s">
        <v>78</v>
      </c>
      <c r="AL305" s="81">
        <v>697.0</v>
      </c>
      <c r="AM305" s="44">
        <f t="array" ref="AM305">AVERAGE(K305/20)/86400</f>
        <v>0.01452025463</v>
      </c>
    </row>
    <row r="306" ht="17.25" customHeight="1">
      <c r="A306" s="97">
        <v>44693.76018484802</v>
      </c>
      <c r="B306" s="53">
        <v>0.016412037037037037</v>
      </c>
      <c r="C306" s="63">
        <v>9.259259259259259E-5</v>
      </c>
      <c r="D306" s="53">
        <v>0.001261574074074074</v>
      </c>
      <c r="E306" s="53">
        <v>0.0025810185185185185</v>
      </c>
      <c r="F306" s="53">
        <v>0.004143518518518519</v>
      </c>
      <c r="G306" s="53">
        <v>0.009537037037037037</v>
      </c>
      <c r="H306" s="53">
        <v>0.011724537037037037</v>
      </c>
      <c r="I306" s="63">
        <v>0.01474537037037037</v>
      </c>
      <c r="J306" s="98">
        <v>0.015081018518518518</v>
      </c>
      <c r="K306" s="99">
        <v>28374.0</v>
      </c>
      <c r="L306" s="99">
        <v>175.0</v>
      </c>
      <c r="M306" s="99">
        <v>8.0</v>
      </c>
      <c r="N306" s="99">
        <v>18.0</v>
      </c>
      <c r="O306" s="99">
        <v>1582.0</v>
      </c>
      <c r="P306" s="99">
        <v>88778.0</v>
      </c>
      <c r="Q306" s="99">
        <v>25673.0</v>
      </c>
      <c r="R306" s="39">
        <v>1.0</v>
      </c>
      <c r="S306" s="39">
        <v>10.0</v>
      </c>
      <c r="T306" s="39"/>
      <c r="U306" s="39"/>
      <c r="V306" s="39">
        <v>8.0</v>
      </c>
      <c r="W306" s="39"/>
      <c r="X306" s="39"/>
      <c r="Y306" s="39"/>
      <c r="Z306" s="39">
        <v>1.0</v>
      </c>
      <c r="AA306" s="39">
        <v>1.0</v>
      </c>
      <c r="AB306" s="39">
        <v>24503.0</v>
      </c>
      <c r="AC306" s="39"/>
      <c r="AD306" s="81">
        <v>28373.0</v>
      </c>
      <c r="AE306" s="81"/>
      <c r="AF306" s="81"/>
      <c r="AG306" s="81"/>
      <c r="AH306" s="81">
        <v>1.0</v>
      </c>
      <c r="AI306" s="81">
        <v>3.0</v>
      </c>
      <c r="AJ306" s="82" t="s">
        <v>376</v>
      </c>
      <c r="AK306" s="81" t="s">
        <v>78</v>
      </c>
      <c r="AL306" s="81">
        <v>696.0</v>
      </c>
      <c r="AM306" s="44">
        <f t="array" ref="AM306">AVERAGE(K306/20)/86400</f>
        <v>0.01642013889</v>
      </c>
    </row>
    <row r="307" ht="17.25" customHeight="1">
      <c r="A307" s="97">
        <v>44693.74235812692</v>
      </c>
      <c r="B307" s="53">
        <v>0.03365740740740741</v>
      </c>
      <c r="C307" s="63">
        <v>8.101851851851852E-5</v>
      </c>
      <c r="D307" s="53">
        <v>0.0016203703703703703</v>
      </c>
      <c r="E307" s="53">
        <v>0.0022222222222222222</v>
      </c>
      <c r="F307" s="53">
        <v>0.003553240740740741</v>
      </c>
      <c r="G307" s="53">
        <v>0.023425925925925926</v>
      </c>
      <c r="H307" s="53">
        <v>0.02533564814814815</v>
      </c>
      <c r="I307" s="63">
        <v>0.031041666666666665</v>
      </c>
      <c r="J307" s="98">
        <v>0.03199074074074074</v>
      </c>
      <c r="K307" s="99">
        <v>58177.0</v>
      </c>
      <c r="L307" s="99">
        <v>100.0</v>
      </c>
      <c r="M307" s="99">
        <v>8.0</v>
      </c>
      <c r="N307" s="99">
        <v>16.0</v>
      </c>
      <c r="O307" s="99">
        <v>2089.0</v>
      </c>
      <c r="P307" s="99">
        <v>197372.0</v>
      </c>
      <c r="Q307" s="99">
        <v>53427.0</v>
      </c>
      <c r="R307" s="39">
        <v>2.0</v>
      </c>
      <c r="S307" s="39">
        <v>11.0</v>
      </c>
      <c r="T307" s="39"/>
      <c r="U307" s="39"/>
      <c r="V307" s="39">
        <v>8.0</v>
      </c>
      <c r="W307" s="39"/>
      <c r="X307" s="39"/>
      <c r="Y307" s="39"/>
      <c r="Z307" s="39">
        <v>4.0</v>
      </c>
      <c r="AA307" s="39">
        <v>1.0</v>
      </c>
      <c r="AB307" s="39">
        <v>146766.0</v>
      </c>
      <c r="AC307" s="39">
        <v>1.0</v>
      </c>
      <c r="AD307" s="81">
        <v>51678.0</v>
      </c>
      <c r="AE307" s="81"/>
      <c r="AF307" s="81">
        <v>1.0</v>
      </c>
      <c r="AG307" s="81"/>
      <c r="AH307" s="81">
        <v>1.0</v>
      </c>
      <c r="AI307" s="81">
        <v>6.0</v>
      </c>
      <c r="AJ307" s="82" t="s">
        <v>377</v>
      </c>
      <c r="AK307" s="81" t="s">
        <v>78</v>
      </c>
      <c r="AL307" s="39">
        <v>695.0</v>
      </c>
      <c r="AM307" s="44">
        <f t="array" ref="AM307">AVERAGE(K307/20)/86400</f>
        <v>0.03366724537</v>
      </c>
    </row>
    <row r="308" ht="17.25" customHeight="1">
      <c r="A308" s="97">
        <v>44693.702990941645</v>
      </c>
      <c r="B308" s="53">
        <v>0.015196759259259259</v>
      </c>
      <c r="C308" s="63">
        <v>3.356481481481481E-4</v>
      </c>
      <c r="D308" s="53">
        <v>0.0011111111111111111</v>
      </c>
      <c r="E308" s="53">
        <v>0.0027430555555555554</v>
      </c>
      <c r="F308" s="53">
        <v>0.0043287037037037035</v>
      </c>
      <c r="G308" s="53">
        <v>0.008900462962962962</v>
      </c>
      <c r="H308" s="53">
        <v>0.011446759259259259</v>
      </c>
      <c r="I308" s="63">
        <v>0.013414351851851853</v>
      </c>
      <c r="J308" s="98">
        <v>0.013622685185185186</v>
      </c>
      <c r="K308" s="99">
        <v>26271.0</v>
      </c>
      <c r="L308" s="99">
        <v>92.0</v>
      </c>
      <c r="M308" s="99">
        <v>8.0</v>
      </c>
      <c r="N308" s="99">
        <v>19.0</v>
      </c>
      <c r="O308" s="99">
        <v>662.0</v>
      </c>
      <c r="P308" s="99">
        <v>82859.0</v>
      </c>
      <c r="Q308" s="99">
        <v>49434.0</v>
      </c>
      <c r="R308" s="39">
        <v>2.0</v>
      </c>
      <c r="S308" s="39">
        <v>20.0</v>
      </c>
      <c r="T308" s="39"/>
      <c r="U308" s="39"/>
      <c r="V308" s="39">
        <v>9.0</v>
      </c>
      <c r="W308" s="39"/>
      <c r="X308" s="39"/>
      <c r="Y308" s="39"/>
      <c r="Z308" s="39"/>
      <c r="AA308" s="39">
        <v>1.0</v>
      </c>
      <c r="AB308" s="39">
        <v>19426.0</v>
      </c>
      <c r="AC308" s="39"/>
      <c r="AD308" s="81">
        <v>26270.0</v>
      </c>
      <c r="AE308" s="81"/>
      <c r="AF308" s="81">
        <v>1.0</v>
      </c>
      <c r="AG308" s="81"/>
      <c r="AH308" s="81">
        <v>1.0</v>
      </c>
      <c r="AI308" s="81">
        <v>4.0</v>
      </c>
      <c r="AJ308" s="82" t="s">
        <v>378</v>
      </c>
      <c r="AK308" s="81" t="s">
        <v>78</v>
      </c>
      <c r="AL308" s="81">
        <v>694.0</v>
      </c>
      <c r="AM308" s="44">
        <f t="array" ref="AM308">AVERAGE(K308/20)/86400</f>
        <v>0.015203125</v>
      </c>
    </row>
    <row r="309" ht="17.25" customHeight="1">
      <c r="A309" s="97">
        <v>44693.684976306955</v>
      </c>
      <c r="B309" s="53">
        <v>0.018738425925925926</v>
      </c>
      <c r="C309" s="63">
        <v>4.6296296296296294E-5</v>
      </c>
      <c r="D309" s="53">
        <v>0.0013657407407407407</v>
      </c>
      <c r="E309" s="53">
        <v>0.0021412037037037038</v>
      </c>
      <c r="F309" s="53">
        <v>0.0030324074074074073</v>
      </c>
      <c r="G309" s="53">
        <v>0.007604166666666667</v>
      </c>
      <c r="H309" s="53">
        <v>0.009108796296296297</v>
      </c>
      <c r="I309" s="63">
        <v>0.011782407407407408</v>
      </c>
      <c r="J309" s="98">
        <v>0.01787037037037037</v>
      </c>
      <c r="K309" s="99">
        <v>32225.0</v>
      </c>
      <c r="L309" s="99">
        <v>139.0</v>
      </c>
      <c r="M309" s="99">
        <v>8.0</v>
      </c>
      <c r="N309" s="99">
        <v>18.0</v>
      </c>
      <c r="O309" s="99">
        <v>1231.0</v>
      </c>
      <c r="P309" s="99">
        <v>92697.0</v>
      </c>
      <c r="Q309" s="99">
        <v>53324.0</v>
      </c>
      <c r="R309" s="39">
        <v>1.0</v>
      </c>
      <c r="S309" s="39">
        <v>20.0</v>
      </c>
      <c r="T309" s="39"/>
      <c r="U309" s="39"/>
      <c r="V309" s="39">
        <v>14.0</v>
      </c>
      <c r="W309" s="39"/>
      <c r="X309" s="39"/>
      <c r="Y309" s="39"/>
      <c r="Z309" s="39">
        <v>5.0</v>
      </c>
      <c r="AA309" s="39">
        <v>1.0</v>
      </c>
      <c r="AB309" s="39">
        <v>272660.0</v>
      </c>
      <c r="AC309" s="39">
        <v>1.0</v>
      </c>
      <c r="AD309" s="81">
        <v>11177.0</v>
      </c>
      <c r="AE309" s="81"/>
      <c r="AF309" s="81"/>
      <c r="AG309" s="81"/>
      <c r="AH309" s="81">
        <v>1.0</v>
      </c>
      <c r="AI309" s="81">
        <v>11.0</v>
      </c>
      <c r="AJ309" s="82" t="s">
        <v>379</v>
      </c>
      <c r="AK309" s="81"/>
      <c r="AL309" s="81">
        <v>693.0</v>
      </c>
      <c r="AM309" s="44">
        <f t="array" ref="AM309">AVERAGE(K309/20)/86400</f>
        <v>0.01864872685</v>
      </c>
    </row>
    <row r="310" ht="17.25" customHeight="1">
      <c r="A310" s="97">
        <v>44693.66592407111</v>
      </c>
      <c r="B310" s="53">
        <v>0.014363425925925925</v>
      </c>
      <c r="C310" s="63">
        <v>3.587962962962963E-4</v>
      </c>
      <c r="D310" s="53">
        <v>0.0025925925925925925</v>
      </c>
      <c r="E310" s="53">
        <v>0.0038773148148148148</v>
      </c>
      <c r="F310" s="53">
        <v>0.0043518518518518515</v>
      </c>
      <c r="G310" s="53">
        <v>0.006481481481481481</v>
      </c>
      <c r="H310" s="53">
        <v>0.008148148148148147</v>
      </c>
      <c r="I310" s="63">
        <v>0.012291666666666666</v>
      </c>
      <c r="J310" s="98">
        <v>0.012835648148148148</v>
      </c>
      <c r="K310" s="99">
        <v>23931.0</v>
      </c>
      <c r="L310" s="99">
        <v>129.0</v>
      </c>
      <c r="M310" s="99">
        <v>7.0</v>
      </c>
      <c r="N310" s="99">
        <v>19.0</v>
      </c>
      <c r="O310" s="99">
        <v>1010.0</v>
      </c>
      <c r="P310" s="99">
        <v>82315.0</v>
      </c>
      <c r="Q310" s="99">
        <v>42929.0</v>
      </c>
      <c r="R310" s="39">
        <v>1.0</v>
      </c>
      <c r="S310" s="39">
        <v>8.0</v>
      </c>
      <c r="T310" s="39"/>
      <c r="U310" s="39">
        <v>1.0</v>
      </c>
      <c r="V310" s="39">
        <v>12.0</v>
      </c>
      <c r="W310" s="39">
        <v>8.0</v>
      </c>
      <c r="X310" s="39"/>
      <c r="Y310" s="39"/>
      <c r="Z310" s="39"/>
      <c r="AA310" s="39"/>
      <c r="AB310" s="39">
        <v>3901.0</v>
      </c>
      <c r="AC310" s="39"/>
      <c r="AD310" s="81">
        <v>23930.0</v>
      </c>
      <c r="AE310" s="81"/>
      <c r="AF310" s="81">
        <v>2.0</v>
      </c>
      <c r="AG310" s="81"/>
      <c r="AH310" s="81">
        <v>1.0</v>
      </c>
      <c r="AI310" s="81">
        <v>7.0</v>
      </c>
      <c r="AJ310" s="82" t="s">
        <v>380</v>
      </c>
      <c r="AK310" s="81"/>
      <c r="AL310" s="39">
        <v>692.0</v>
      </c>
      <c r="AM310" s="44">
        <f t="array" ref="AM310">AVERAGE(K310/20)/86400</f>
        <v>0.01384895833</v>
      </c>
    </row>
    <row r="311" ht="17.25" customHeight="1">
      <c r="A311" s="97">
        <v>44693.65132590735</v>
      </c>
      <c r="B311" s="53">
        <v>0.01898148148148148</v>
      </c>
      <c r="C311" s="63">
        <v>1.8518518518518518E-4</v>
      </c>
      <c r="D311" s="53">
        <v>0.0024652777777777776</v>
      </c>
      <c r="E311" s="53">
        <v>0.00369212962962963</v>
      </c>
      <c r="F311" s="53">
        <v>0.008125</v>
      </c>
      <c r="G311" s="53">
        <v>0.004502314814814815</v>
      </c>
      <c r="H311" s="53">
        <v>0.010393518518518519</v>
      </c>
      <c r="I311" s="63">
        <v>0.015462962962962963</v>
      </c>
      <c r="J311" s="98">
        <v>0.016203703703703703</v>
      </c>
      <c r="K311" s="99">
        <v>31944.0</v>
      </c>
      <c r="L311" s="99">
        <v>81.0</v>
      </c>
      <c r="M311" s="99">
        <v>8.0</v>
      </c>
      <c r="N311" s="99">
        <v>9.0</v>
      </c>
      <c r="O311" s="99">
        <v>663.0</v>
      </c>
      <c r="P311" s="99">
        <v>120199.0</v>
      </c>
      <c r="Q311" s="99">
        <v>42770.0</v>
      </c>
      <c r="R311" s="39">
        <v>1.0</v>
      </c>
      <c r="S311" s="39">
        <v>15.0</v>
      </c>
      <c r="T311" s="39"/>
      <c r="U311" s="39">
        <v>2.0</v>
      </c>
      <c r="V311" s="39">
        <v>8.0</v>
      </c>
      <c r="W311" s="39">
        <v>9.0</v>
      </c>
      <c r="X311" s="39"/>
      <c r="Y311" s="39"/>
      <c r="Z311" s="39"/>
      <c r="AA311" s="39"/>
      <c r="AB311" s="39">
        <v>70669.0</v>
      </c>
      <c r="AC311" s="39"/>
      <c r="AD311" s="81">
        <v>31943.0</v>
      </c>
      <c r="AE311" s="81"/>
      <c r="AF311" s="81">
        <v>2.0</v>
      </c>
      <c r="AG311" s="81">
        <v>1.0</v>
      </c>
      <c r="AH311" s="81">
        <v>1.0</v>
      </c>
      <c r="AI311" s="81">
        <v>8.0</v>
      </c>
      <c r="AJ311" s="82" t="s">
        <v>381</v>
      </c>
      <c r="AK311" s="81"/>
      <c r="AL311" s="81">
        <v>691.0</v>
      </c>
      <c r="AM311" s="44">
        <f t="array" ref="AM311">AVERAGE(K311/20)/86400</f>
        <v>0.01848611111</v>
      </c>
    </row>
    <row r="312" ht="17.25" customHeight="1">
      <c r="A312" s="97">
        <v>44693.617955974216</v>
      </c>
      <c r="B312" s="53">
        <v>0.01721064814814815</v>
      </c>
      <c r="C312" s="63">
        <v>0.0018865740740740742</v>
      </c>
      <c r="D312" s="53">
        <v>0.0038194444444444443</v>
      </c>
      <c r="E312" s="53">
        <v>0.004375</v>
      </c>
      <c r="F312" s="53">
        <v>0.005960648148148148</v>
      </c>
      <c r="G312" s="53">
        <v>0.009652777777777777</v>
      </c>
      <c r="H312" s="53">
        <v>0.011261574074074075</v>
      </c>
      <c r="I312" s="63">
        <v>0.014618055555555556</v>
      </c>
      <c r="J312" s="98">
        <v>0.015416666666666667</v>
      </c>
      <c r="K312" s="99">
        <v>29751.0</v>
      </c>
      <c r="L312" s="99">
        <v>121.0</v>
      </c>
      <c r="M312" s="99">
        <v>7.0</v>
      </c>
      <c r="N312" s="99">
        <v>19.0</v>
      </c>
      <c r="O312" s="99">
        <v>1197.0</v>
      </c>
      <c r="P312" s="99">
        <v>113314.0</v>
      </c>
      <c r="Q312" s="99">
        <v>6087.0</v>
      </c>
      <c r="R312" s="39">
        <v>1.0</v>
      </c>
      <c r="S312" s="39">
        <v>15.0</v>
      </c>
      <c r="T312" s="39"/>
      <c r="U312" s="39">
        <v>1.0</v>
      </c>
      <c r="V312" s="39">
        <v>7.0</v>
      </c>
      <c r="W312" s="39">
        <v>9.0</v>
      </c>
      <c r="X312" s="39"/>
      <c r="Y312" s="39"/>
      <c r="Z312" s="39"/>
      <c r="AA312" s="39"/>
      <c r="AB312" s="39">
        <v>22335.0</v>
      </c>
      <c r="AC312" s="39"/>
      <c r="AD312" s="81">
        <v>29750.0</v>
      </c>
      <c r="AE312" s="81"/>
      <c r="AF312" s="81">
        <v>1.0</v>
      </c>
      <c r="AG312" s="81">
        <v>1.0</v>
      </c>
      <c r="AH312" s="81">
        <v>1.0</v>
      </c>
      <c r="AI312" s="81">
        <v>2.0</v>
      </c>
      <c r="AJ312" s="82" t="s">
        <v>382</v>
      </c>
      <c r="AK312" s="81" t="s">
        <v>78</v>
      </c>
      <c r="AL312" s="81">
        <v>690.0</v>
      </c>
      <c r="AM312" s="44">
        <f t="array" ref="AM312">AVERAGE(K312/20)/86400</f>
        <v>0.01721701389</v>
      </c>
    </row>
    <row r="313" ht="17.25" customHeight="1">
      <c r="A313" s="97">
        <v>44693.59880724212</v>
      </c>
      <c r="B313" s="53">
        <v>0.019594907407407408</v>
      </c>
      <c r="C313" s="63">
        <v>4.6296296296296294E-5</v>
      </c>
      <c r="D313" s="53">
        <v>0.0038194444444444443</v>
      </c>
      <c r="E313" s="53">
        <v>0.004131944444444444</v>
      </c>
      <c r="F313" s="53">
        <v>0.005277777777777778</v>
      </c>
      <c r="G313" s="53">
        <v>0.009814814814814814</v>
      </c>
      <c r="H313" s="53">
        <v>0.012268518518518519</v>
      </c>
      <c r="I313" s="63">
        <v>0.01693287037037037</v>
      </c>
      <c r="J313" s="98">
        <v>0.017708333333333333</v>
      </c>
      <c r="K313" s="99">
        <v>33307.0</v>
      </c>
      <c r="L313" s="99">
        <v>146.0</v>
      </c>
      <c r="M313" s="99">
        <v>9.0</v>
      </c>
      <c r="N313" s="99">
        <v>19.0</v>
      </c>
      <c r="O313" s="99">
        <v>2089.0</v>
      </c>
      <c r="P313" s="99">
        <v>145218.0</v>
      </c>
      <c r="Q313" s="99">
        <v>72246.0</v>
      </c>
      <c r="R313" s="39">
        <v>1.0</v>
      </c>
      <c r="S313" s="39">
        <v>1.0</v>
      </c>
      <c r="T313" s="39"/>
      <c r="U313" s="39">
        <v>1.0</v>
      </c>
      <c r="V313" s="39">
        <v>8.0</v>
      </c>
      <c r="W313" s="39">
        <v>8.0</v>
      </c>
      <c r="X313" s="39"/>
      <c r="Y313" s="39"/>
      <c r="Z313" s="39"/>
      <c r="AA313" s="39"/>
      <c r="AB313" s="39">
        <v>37496.0</v>
      </c>
      <c r="AC313" s="39"/>
      <c r="AD313" s="81">
        <v>33306.0</v>
      </c>
      <c r="AE313" s="81"/>
      <c r="AF313" s="81"/>
      <c r="AG313" s="81"/>
      <c r="AH313" s="81">
        <v>1.0</v>
      </c>
      <c r="AI313" s="81">
        <v>7.0</v>
      </c>
      <c r="AJ313" s="82" t="s">
        <v>383</v>
      </c>
      <c r="AK313" s="81"/>
      <c r="AL313" s="39">
        <v>689.0</v>
      </c>
      <c r="AM313" s="44">
        <f t="array" ref="AM313">AVERAGE(K313/20)/86400</f>
        <v>0.01927488426</v>
      </c>
    </row>
    <row r="314" ht="17.25" customHeight="1">
      <c r="A314" s="97">
        <v>44693.57868028396</v>
      </c>
      <c r="B314" s="53">
        <v>0.03414351851851852</v>
      </c>
      <c r="C314" s="63">
        <v>1.1574074074074075E-4</v>
      </c>
      <c r="D314" s="53">
        <v>0.0020717592592592593</v>
      </c>
      <c r="E314" s="53">
        <v>0.003738425925925926</v>
      </c>
      <c r="F314" s="53">
        <v>0.005775462962962963</v>
      </c>
      <c r="G314" s="53">
        <v>0.008414351851851852</v>
      </c>
      <c r="H314" s="53">
        <v>0.011030092592592593</v>
      </c>
      <c r="I314" s="63">
        <v>0.016840277777777777</v>
      </c>
      <c r="J314" s="98">
        <v>0.019016203703703705</v>
      </c>
      <c r="K314" s="99">
        <v>58155.0</v>
      </c>
      <c r="L314" s="99">
        <v>90.0</v>
      </c>
      <c r="M314" s="99">
        <v>8.0</v>
      </c>
      <c r="N314" s="99">
        <v>18.0</v>
      </c>
      <c r="O314" s="99">
        <v>2666.0</v>
      </c>
      <c r="P314" s="99">
        <v>215951.0</v>
      </c>
      <c r="Q314" s="99">
        <v>19627.0</v>
      </c>
      <c r="R314" s="39"/>
      <c r="S314" s="39"/>
      <c r="T314" s="39"/>
      <c r="U314" s="39"/>
      <c r="V314" s="39">
        <v>7.0</v>
      </c>
      <c r="W314" s="39"/>
      <c r="X314" s="39">
        <v>16.0</v>
      </c>
      <c r="Y314" s="39">
        <v>1.0</v>
      </c>
      <c r="Z314" s="39"/>
      <c r="AA314" s="39"/>
      <c r="AB314" s="39">
        <v>4457.0</v>
      </c>
      <c r="AC314" s="39"/>
      <c r="AD314" s="81">
        <v>58154.0</v>
      </c>
      <c r="AE314" s="81"/>
      <c r="AF314" s="81"/>
      <c r="AG314" s="81"/>
      <c r="AH314" s="81">
        <v>1.0</v>
      </c>
      <c r="AI314" s="81">
        <v>8.0</v>
      </c>
      <c r="AJ314" s="82" t="s">
        <v>384</v>
      </c>
      <c r="AK314" s="81"/>
      <c r="AL314" s="81">
        <v>688.0</v>
      </c>
      <c r="AM314" s="44">
        <f t="array" ref="AM314">AVERAGE(K314/20)/86400</f>
        <v>0.03365451389</v>
      </c>
    </row>
    <row r="315" ht="17.25" customHeight="1">
      <c r="A315" s="97">
        <v>44693.54432756883</v>
      </c>
      <c r="B315" s="53">
        <v>0.019004629629629628</v>
      </c>
      <c r="C315" s="63">
        <v>0.0011226851851851851</v>
      </c>
      <c r="D315" s="53">
        <v>0.0022916666666666667</v>
      </c>
      <c r="E315" s="53">
        <v>0.0039004629629629628</v>
      </c>
      <c r="F315" s="53">
        <v>0.0060185185185185185</v>
      </c>
      <c r="G315" s="53">
        <v>0.011898148148148149</v>
      </c>
      <c r="H315" s="53">
        <v>0.014085648148148147</v>
      </c>
      <c r="I315" s="63">
        <v>0.016712962962962964</v>
      </c>
      <c r="J315" s="98">
        <v>0.0171875</v>
      </c>
      <c r="K315" s="99">
        <v>31754.0</v>
      </c>
      <c r="L315" s="99">
        <v>95.0</v>
      </c>
      <c r="M315" s="99">
        <v>8.0</v>
      </c>
      <c r="N315" s="99">
        <v>19.0</v>
      </c>
      <c r="O315" s="99">
        <v>1350.0</v>
      </c>
      <c r="P315" s="99">
        <v>88894.0</v>
      </c>
      <c r="Q315" s="99">
        <v>67114.0</v>
      </c>
      <c r="R315" s="39">
        <v>1.0</v>
      </c>
      <c r="S315" s="39">
        <v>12.0</v>
      </c>
      <c r="T315" s="39"/>
      <c r="U315" s="39"/>
      <c r="V315" s="39"/>
      <c r="W315" s="39"/>
      <c r="X315" s="39"/>
      <c r="Y315" s="39"/>
      <c r="Z315" s="39">
        <v>7.0</v>
      </c>
      <c r="AA315" s="39">
        <v>1.0</v>
      </c>
      <c r="AB315" s="39">
        <v>45499.0</v>
      </c>
      <c r="AC315" s="39"/>
      <c r="AD315" s="81">
        <v>31753.0</v>
      </c>
      <c r="AE315" s="81"/>
      <c r="AF315" s="81"/>
      <c r="AG315" s="81"/>
      <c r="AH315" s="81">
        <v>1.0</v>
      </c>
      <c r="AI315" s="81">
        <v>3.0</v>
      </c>
      <c r="AJ315" s="82" t="s">
        <v>385</v>
      </c>
      <c r="AK315" s="81"/>
      <c r="AL315" s="81">
        <v>687.0</v>
      </c>
      <c r="AM315" s="44">
        <f t="array" ref="AM315">AVERAGE(K315/20)/86400</f>
        <v>0.01837615741</v>
      </c>
    </row>
    <row r="316" ht="17.25" customHeight="1">
      <c r="A316" s="97">
        <v>44693.52494622692</v>
      </c>
      <c r="B316" s="53">
        <v>0.01306712962962963</v>
      </c>
      <c r="C316" s="63">
        <v>1.9675925925925926E-4</v>
      </c>
      <c r="D316" s="53">
        <v>0.002199074074074074</v>
      </c>
      <c r="E316" s="53">
        <v>0.0030208333333333333</v>
      </c>
      <c r="F316" s="53">
        <v>0.005891203703703704</v>
      </c>
      <c r="G316" s="53">
        <v>0.0030208333333333333</v>
      </c>
      <c r="H316" s="53">
        <v>0.008391203703703705</v>
      </c>
      <c r="I316" s="63">
        <v>0.01056712962962963</v>
      </c>
      <c r="J316" s="98">
        <v>0.011273148148148148</v>
      </c>
      <c r="K316" s="99">
        <v>22058.0</v>
      </c>
      <c r="L316" s="99">
        <v>70.0</v>
      </c>
      <c r="M316" s="99">
        <v>8.0</v>
      </c>
      <c r="N316" s="99">
        <v>15.0</v>
      </c>
      <c r="O316" s="99">
        <v>981.0</v>
      </c>
      <c r="P316" s="99">
        <v>72349.0</v>
      </c>
      <c r="Q316" s="99">
        <v>79152.0</v>
      </c>
      <c r="R316" s="39">
        <v>1.0</v>
      </c>
      <c r="S316" s="39">
        <v>14.0</v>
      </c>
      <c r="T316" s="39"/>
      <c r="U316" s="39"/>
      <c r="V316" s="39">
        <v>3.0</v>
      </c>
      <c r="W316" s="39"/>
      <c r="X316" s="39"/>
      <c r="Y316" s="39"/>
      <c r="Z316" s="39"/>
      <c r="AA316" s="39">
        <v>1.0</v>
      </c>
      <c r="AB316" s="39">
        <v>39525.0</v>
      </c>
      <c r="AC316" s="39"/>
      <c r="AD316" s="81">
        <v>22057.0</v>
      </c>
      <c r="AE316" s="81"/>
      <c r="AF316" s="81">
        <v>2.0</v>
      </c>
      <c r="AG316" s="81"/>
      <c r="AH316" s="81">
        <v>1.0</v>
      </c>
      <c r="AI316" s="81">
        <v>4.0</v>
      </c>
      <c r="AJ316" s="82" t="s">
        <v>386</v>
      </c>
      <c r="AK316" s="81"/>
      <c r="AL316" s="39">
        <v>686.0</v>
      </c>
      <c r="AM316" s="44">
        <f t="array" ref="AM316">AVERAGE(K316/20)/86400</f>
        <v>0.0127650463</v>
      </c>
    </row>
    <row r="317" ht="17.25" customHeight="1">
      <c r="A317" s="97">
        <v>44693.51058344595</v>
      </c>
      <c r="B317" s="53">
        <v>0.03424768518518519</v>
      </c>
      <c r="C317" s="63">
        <v>4.976851851851852E-4</v>
      </c>
      <c r="D317" s="53">
        <v>0.0019328703703703704</v>
      </c>
      <c r="E317" s="53">
        <v>0.004178240740740741</v>
      </c>
      <c r="F317" s="53">
        <v>0.005208333333333333</v>
      </c>
      <c r="G317" s="53">
        <v>0.025763888888888888</v>
      </c>
      <c r="H317" s="53">
        <v>0.027916666666666666</v>
      </c>
      <c r="I317" s="63">
        <v>0.03145833333333333</v>
      </c>
      <c r="J317" s="98">
        <v>0.033032407407407406</v>
      </c>
      <c r="K317" s="99">
        <v>59186.0</v>
      </c>
      <c r="L317" s="99">
        <v>273.0</v>
      </c>
      <c r="M317" s="99">
        <v>8.0</v>
      </c>
      <c r="N317" s="99">
        <v>12.0</v>
      </c>
      <c r="O317" s="99">
        <v>2882.0</v>
      </c>
      <c r="P317" s="99">
        <v>234145.0</v>
      </c>
      <c r="Q317" s="99">
        <v>24130.0</v>
      </c>
      <c r="R317" s="39">
        <v>1.0</v>
      </c>
      <c r="S317" s="39">
        <v>12.0</v>
      </c>
      <c r="T317" s="39"/>
      <c r="U317" s="39"/>
      <c r="V317" s="39">
        <v>17.0</v>
      </c>
      <c r="W317" s="39"/>
      <c r="X317" s="39">
        <v>19.0</v>
      </c>
      <c r="Y317" s="39">
        <v>2.0</v>
      </c>
      <c r="Z317" s="39"/>
      <c r="AA317" s="39"/>
      <c r="AB317" s="39">
        <v>4274.0</v>
      </c>
      <c r="AC317" s="39">
        <v>1.0</v>
      </c>
      <c r="AD317" s="81">
        <v>31938.0</v>
      </c>
      <c r="AE317" s="81">
        <v>4.0</v>
      </c>
      <c r="AF317" s="81">
        <v>1.0</v>
      </c>
      <c r="AG317" s="81"/>
      <c r="AH317" s="81">
        <v>1.0</v>
      </c>
      <c r="AI317" s="81">
        <v>4.0</v>
      </c>
      <c r="AJ317" s="82" t="s">
        <v>387</v>
      </c>
      <c r="AK317" s="81" t="s">
        <v>78</v>
      </c>
      <c r="AL317" s="81">
        <v>685.0</v>
      </c>
      <c r="AM317" s="44">
        <f t="array" ref="AM317">AVERAGE(K317/20)/86400</f>
        <v>0.03425115741</v>
      </c>
    </row>
    <row r="318" ht="17.25" customHeight="1">
      <c r="A318" s="97">
        <v>44693.47493703366</v>
      </c>
      <c r="B318" s="53">
        <v>0.02259259259259259</v>
      </c>
      <c r="C318" s="63">
        <v>8.333333333333334E-4</v>
      </c>
      <c r="D318" s="53">
        <v>0.0022916666666666667</v>
      </c>
      <c r="E318" s="53">
        <v>0.0028703703703703703</v>
      </c>
      <c r="F318" s="53">
        <v>0.0036458333333333334</v>
      </c>
      <c r="G318" s="53">
        <v>0.006805555555555555</v>
      </c>
      <c r="H318" s="53">
        <v>0.008599537037037037</v>
      </c>
      <c r="I318" s="63">
        <v>0.013252314814814814</v>
      </c>
      <c r="J318" s="98">
        <v>0.014849537037037038</v>
      </c>
      <c r="K318" s="99">
        <v>37718.0</v>
      </c>
      <c r="L318" s="99">
        <v>75.0</v>
      </c>
      <c r="M318" s="99">
        <v>11.0</v>
      </c>
      <c r="N318" s="99">
        <v>15.0</v>
      </c>
      <c r="O318" s="99">
        <v>2024.0</v>
      </c>
      <c r="P318" s="99">
        <v>104480.0</v>
      </c>
      <c r="Q318" s="99">
        <v>64647.0</v>
      </c>
      <c r="R318" s="39">
        <v>1.0</v>
      </c>
      <c r="S318" s="39">
        <v>23.0</v>
      </c>
      <c r="T318" s="39"/>
      <c r="U318" s="39"/>
      <c r="V318" s="39"/>
      <c r="W318" s="39">
        <v>1.0</v>
      </c>
      <c r="X318" s="39"/>
      <c r="Y318" s="39"/>
      <c r="Z318" s="39">
        <v>4.0</v>
      </c>
      <c r="AA318" s="39">
        <v>1.0</v>
      </c>
      <c r="AB318" s="39">
        <v>88019.0</v>
      </c>
      <c r="AC318" s="39">
        <v>3.0</v>
      </c>
      <c r="AD318" s="81">
        <v>10761.0</v>
      </c>
      <c r="AE318" s="81"/>
      <c r="AF318" s="81"/>
      <c r="AG318" s="81"/>
      <c r="AH318" s="81">
        <v>1.0</v>
      </c>
      <c r="AI318" s="81">
        <v>9.0</v>
      </c>
      <c r="AJ318" s="82" t="s">
        <v>388</v>
      </c>
      <c r="AK318" s="81"/>
      <c r="AL318" s="81">
        <v>684.0</v>
      </c>
      <c r="AM318" s="44">
        <f t="array" ref="AM318">AVERAGE(K318/20)/86400</f>
        <v>0.0218275463</v>
      </c>
    </row>
    <row r="319" ht="17.25" customHeight="1">
      <c r="A319" s="97">
        <v>44692.043230697236</v>
      </c>
      <c r="B319" s="53">
        <v>0.007071759259259259</v>
      </c>
      <c r="C319" s="63">
        <v>4.050925925925926E-4</v>
      </c>
      <c r="D319" s="53">
        <v>0.011099537037037036</v>
      </c>
      <c r="E319" s="53">
        <v>0.004363425925925926</v>
      </c>
      <c r="F319" s="53">
        <v>0.005300925925925926</v>
      </c>
      <c r="G319" s="53">
        <v>0.020324074074074074</v>
      </c>
      <c r="H319" s="53">
        <v>0.023125</v>
      </c>
      <c r="I319" s="63">
        <v>0.0032060185185185186</v>
      </c>
      <c r="J319" s="98">
        <v>0.0036342592592592594</v>
      </c>
      <c r="K319" s="99">
        <v>81015.0</v>
      </c>
      <c r="L319" s="99">
        <v>126.0</v>
      </c>
      <c r="M319" s="99">
        <v>12.0</v>
      </c>
      <c r="N319" s="99">
        <v>21.0</v>
      </c>
      <c r="O319" s="99">
        <v>4494.0</v>
      </c>
      <c r="P319" s="99">
        <v>366042.0</v>
      </c>
      <c r="Q319" s="99">
        <v>247409.0</v>
      </c>
      <c r="R319" s="39">
        <v>1.0</v>
      </c>
      <c r="S319" s="39">
        <v>8.0</v>
      </c>
      <c r="T319" s="39"/>
      <c r="U319" s="39">
        <v>2.0</v>
      </c>
      <c r="V319" s="39">
        <v>14.0</v>
      </c>
      <c r="W319" s="39">
        <v>6.0</v>
      </c>
      <c r="X319" s="39">
        <v>12.0</v>
      </c>
      <c r="Y319" s="39"/>
      <c r="Z319" s="39"/>
      <c r="AA319" s="39"/>
      <c r="AB319" s="39">
        <v>132624.0</v>
      </c>
      <c r="AC319" s="39">
        <v>7.0</v>
      </c>
      <c r="AD319" s="81">
        <v>2244.0</v>
      </c>
      <c r="AE319" s="81"/>
      <c r="AF319" s="81"/>
      <c r="AG319" s="81"/>
      <c r="AH319" s="81">
        <v>1.0</v>
      </c>
      <c r="AI319" s="81">
        <v>27.0</v>
      </c>
      <c r="AJ319" s="82" t="s">
        <v>389</v>
      </c>
      <c r="AK319" s="81"/>
      <c r="AL319" s="39">
        <v>683.0</v>
      </c>
      <c r="AM319" s="44">
        <f t="array" ref="AM319">AVERAGE(K319/20)/86400</f>
        <v>0.04688368056</v>
      </c>
    </row>
    <row r="320" ht="17.25" customHeight="1">
      <c r="A320" s="97">
        <v>44691.99358467155</v>
      </c>
      <c r="B320" s="53">
        <v>0.018136574074074076</v>
      </c>
      <c r="C320" s="63">
        <v>1.8518518518518518E-4</v>
      </c>
      <c r="D320" s="53">
        <v>0.002673611111111111</v>
      </c>
      <c r="E320" s="53">
        <v>0.004340277777777778</v>
      </c>
      <c r="F320" s="53">
        <v>0.005150462962962963</v>
      </c>
      <c r="G320" s="53">
        <v>0.012847222222222222</v>
      </c>
      <c r="H320" s="53">
        <v>0.014618055555555556</v>
      </c>
      <c r="I320" s="63">
        <v>0.01570601851851852</v>
      </c>
      <c r="J320" s="98">
        <v>0.01625</v>
      </c>
      <c r="K320" s="99">
        <v>30465.0</v>
      </c>
      <c r="L320" s="99">
        <v>229.0</v>
      </c>
      <c r="M320" s="99">
        <v>8.0</v>
      </c>
      <c r="N320" s="99">
        <v>12.0</v>
      </c>
      <c r="O320" s="99">
        <v>1762.0</v>
      </c>
      <c r="P320" s="99">
        <v>90644.0</v>
      </c>
      <c r="Q320" s="99">
        <v>17304.0</v>
      </c>
      <c r="R320" s="39">
        <v>2.0</v>
      </c>
      <c r="S320" s="39">
        <v>1.0</v>
      </c>
      <c r="T320" s="39"/>
      <c r="U320" s="39">
        <v>1.0</v>
      </c>
      <c r="V320" s="39">
        <v>13.0</v>
      </c>
      <c r="W320" s="39">
        <v>7.0</v>
      </c>
      <c r="X320" s="39"/>
      <c r="Y320" s="39"/>
      <c r="Z320" s="39"/>
      <c r="AA320" s="39"/>
      <c r="AB320" s="39">
        <v>86351.0</v>
      </c>
      <c r="AC320" s="39">
        <v>2.0</v>
      </c>
      <c r="AD320" s="81">
        <v>20200.0</v>
      </c>
      <c r="AE320" s="81"/>
      <c r="AF320" s="81"/>
      <c r="AG320" s="81"/>
      <c r="AH320" s="81">
        <v>1.0</v>
      </c>
      <c r="AI320" s="81">
        <v>1.0</v>
      </c>
      <c r="AJ320" s="82" t="s">
        <v>390</v>
      </c>
      <c r="AK320" s="81"/>
      <c r="AL320" s="81">
        <v>682.0</v>
      </c>
      <c r="AM320" s="44">
        <f t="array" ref="AM320">AVERAGE(K320/20)/86400</f>
        <v>0.01763020833</v>
      </c>
    </row>
    <row r="321" ht="17.25" customHeight="1">
      <c r="A321" s="97">
        <v>44691.97308613948</v>
      </c>
      <c r="B321" s="53">
        <v>0.01800925925925926</v>
      </c>
      <c r="C321" s="63">
        <v>3.0092592592592595E-4</v>
      </c>
      <c r="D321" s="53">
        <v>0.0028587962962962963</v>
      </c>
      <c r="E321" s="53">
        <v>0.003414351851851852</v>
      </c>
      <c r="F321" s="53">
        <v>0.0043055555555555555</v>
      </c>
      <c r="G321" s="53">
        <v>0.006423611111111111</v>
      </c>
      <c r="H321" s="53">
        <v>0.007789351851851852</v>
      </c>
      <c r="I321" s="63">
        <v>0.008703703703703703</v>
      </c>
      <c r="J321" s="98">
        <v>0.009456018518518518</v>
      </c>
      <c r="K321" s="99">
        <v>30113.0</v>
      </c>
      <c r="L321" s="99">
        <v>63.0</v>
      </c>
      <c r="M321" s="99">
        <v>7.0</v>
      </c>
      <c r="N321" s="99">
        <v>11.0</v>
      </c>
      <c r="O321" s="99">
        <v>1797.0</v>
      </c>
      <c r="P321" s="99">
        <v>103886.0</v>
      </c>
      <c r="Q321" s="99">
        <v>26141.0</v>
      </c>
      <c r="R321" s="39">
        <v>1.0</v>
      </c>
      <c r="S321" s="39">
        <v>14.0</v>
      </c>
      <c r="T321" s="39"/>
      <c r="U321" s="39">
        <v>1.0</v>
      </c>
      <c r="V321" s="39">
        <v>7.0</v>
      </c>
      <c r="W321" s="39">
        <v>7.0</v>
      </c>
      <c r="X321" s="39">
        <v>3.0</v>
      </c>
      <c r="Y321" s="39"/>
      <c r="Z321" s="39"/>
      <c r="AA321" s="39"/>
      <c r="AB321" s="39">
        <v>1742.0</v>
      </c>
      <c r="AC321" s="39">
        <v>1.0</v>
      </c>
      <c r="AD321" s="81">
        <v>13453.0</v>
      </c>
      <c r="AE321" s="81"/>
      <c r="AF321" s="81"/>
      <c r="AG321" s="81"/>
      <c r="AH321" s="81">
        <v>1.0</v>
      </c>
      <c r="AI321" s="81">
        <v>7.0</v>
      </c>
      <c r="AJ321" s="82" t="s">
        <v>391</v>
      </c>
      <c r="AK321" s="81"/>
      <c r="AL321" s="81">
        <v>681.0</v>
      </c>
      <c r="AM321" s="44">
        <f t="array" ref="AM321">AVERAGE(K321/20)/86400</f>
        <v>0.01742650463</v>
      </c>
    </row>
    <row r="322" ht="17.25" customHeight="1">
      <c r="A322" s="97">
        <v>44691.95454865296</v>
      </c>
      <c r="B322" s="53">
        <v>0.01892361111111111</v>
      </c>
      <c r="C322" s="63">
        <v>5.787037037037037E-4</v>
      </c>
      <c r="D322" s="53">
        <v>0.0018981481481481482</v>
      </c>
      <c r="E322" s="53">
        <v>0.0043287037037037035</v>
      </c>
      <c r="F322" s="53">
        <v>0.0069328703703703705</v>
      </c>
      <c r="G322" s="53">
        <v>0.013657407407407408</v>
      </c>
      <c r="H322" s="53">
        <v>0.014618055555555556</v>
      </c>
      <c r="I322" s="63">
        <v>0.016377314814814813</v>
      </c>
      <c r="J322" s="98">
        <v>0.01673611111111111</v>
      </c>
      <c r="K322" s="99">
        <v>32070.0</v>
      </c>
      <c r="L322" s="99">
        <v>140.0</v>
      </c>
      <c r="M322" s="99">
        <v>8.0</v>
      </c>
      <c r="N322" s="99">
        <v>14.0</v>
      </c>
      <c r="O322" s="99">
        <v>1310.0</v>
      </c>
      <c r="P322" s="99">
        <v>129935.0</v>
      </c>
      <c r="Q322" s="99">
        <v>6507.0</v>
      </c>
      <c r="R322" s="39">
        <v>1.0</v>
      </c>
      <c r="S322" s="39">
        <v>4.0</v>
      </c>
      <c r="T322" s="39"/>
      <c r="U322" s="39"/>
      <c r="V322" s="39">
        <v>1.0</v>
      </c>
      <c r="W322" s="39"/>
      <c r="X322" s="39">
        <v>15.0</v>
      </c>
      <c r="Y322" s="39">
        <v>1.0</v>
      </c>
      <c r="Z322" s="39"/>
      <c r="AA322" s="39"/>
      <c r="AB322" s="39">
        <v>1775.0</v>
      </c>
      <c r="AC322" s="39">
        <v>1.0</v>
      </c>
      <c r="AD322" s="81">
        <v>16525.0</v>
      </c>
      <c r="AE322" s="81">
        <v>4.0</v>
      </c>
      <c r="AF322" s="81"/>
      <c r="AG322" s="81"/>
      <c r="AH322" s="81"/>
      <c r="AI322" s="81">
        <v>2.0</v>
      </c>
      <c r="AJ322" s="82" t="s">
        <v>392</v>
      </c>
      <c r="AK322" s="81"/>
      <c r="AL322" s="39">
        <v>680.0</v>
      </c>
      <c r="AM322" s="44">
        <f t="array" ref="AM322">AVERAGE(K322/20)/86400</f>
        <v>0.01855902778</v>
      </c>
    </row>
    <row r="323" ht="17.25" customHeight="1">
      <c r="A323" s="97">
        <v>44691.93519804208</v>
      </c>
      <c r="B323" s="53">
        <v>0.021828703703703704</v>
      </c>
      <c r="C323" s="63">
        <v>6.134259259259259E-4</v>
      </c>
      <c r="D323" s="53">
        <v>0.0014583333333333334</v>
      </c>
      <c r="E323" s="53">
        <v>0.0035185185185185185</v>
      </c>
      <c r="F323" s="53">
        <v>0.004837962962962963</v>
      </c>
      <c r="G323" s="53">
        <v>0.013784722222222223</v>
      </c>
      <c r="H323" s="53">
        <v>0.016886574074074075</v>
      </c>
      <c r="I323" s="63">
        <v>0.019270833333333334</v>
      </c>
      <c r="J323" s="98">
        <v>0.019965277777777776</v>
      </c>
      <c r="K323" s="99">
        <v>36627.0</v>
      </c>
      <c r="L323" s="99">
        <v>138.0</v>
      </c>
      <c r="M323" s="99">
        <v>8.0</v>
      </c>
      <c r="N323" s="99">
        <v>19.0</v>
      </c>
      <c r="O323" s="99">
        <v>1100.0</v>
      </c>
      <c r="P323" s="99">
        <v>138130.0</v>
      </c>
      <c r="Q323" s="99">
        <v>67678.0</v>
      </c>
      <c r="R323" s="39">
        <v>1.0</v>
      </c>
      <c r="S323" s="39">
        <v>47.0</v>
      </c>
      <c r="T323" s="39"/>
      <c r="U323" s="39"/>
      <c r="V323" s="39">
        <v>3.0</v>
      </c>
      <c r="W323" s="39"/>
      <c r="X323" s="39">
        <v>14.0</v>
      </c>
      <c r="Y323" s="39">
        <v>2.0</v>
      </c>
      <c r="Z323" s="39"/>
      <c r="AA323" s="39"/>
      <c r="AB323" s="39">
        <v>8223.0</v>
      </c>
      <c r="AC323" s="39">
        <v>2.0</v>
      </c>
      <c r="AD323" s="81">
        <v>27334.0</v>
      </c>
      <c r="AE323" s="81"/>
      <c r="AF323" s="81"/>
      <c r="AG323" s="81"/>
      <c r="AH323" s="81">
        <v>1.0</v>
      </c>
      <c r="AI323" s="81">
        <v>4.0</v>
      </c>
      <c r="AJ323" s="82" t="s">
        <v>393</v>
      </c>
      <c r="AK323" s="81"/>
      <c r="AL323" s="81">
        <v>679.0</v>
      </c>
      <c r="AM323" s="44">
        <f t="array" ref="AM323">AVERAGE(K323/20)/86400</f>
        <v>0.02119618056</v>
      </c>
    </row>
    <row r="324" ht="17.25" customHeight="1">
      <c r="A324" s="97">
        <v>44691.91310427187</v>
      </c>
      <c r="B324" s="53">
        <v>0.02238425925925926</v>
      </c>
      <c r="C324" s="63">
        <v>0.0015972222222222223</v>
      </c>
      <c r="D324" s="53">
        <v>0.001724537037037037</v>
      </c>
      <c r="E324" s="53">
        <v>0.0025462962962962965</v>
      </c>
      <c r="F324" s="53">
        <v>0.009918981481481482</v>
      </c>
      <c r="G324" s="53">
        <v>0.015196759259259259</v>
      </c>
      <c r="H324" s="53">
        <v>0.016412037037037037</v>
      </c>
      <c r="I324" s="63">
        <v>0.02</v>
      </c>
      <c r="J324" s="98">
        <v>0.020243055555555556</v>
      </c>
      <c r="K324" s="99">
        <v>37238.0</v>
      </c>
      <c r="L324" s="99">
        <v>112.0</v>
      </c>
      <c r="M324" s="99">
        <v>8.0</v>
      </c>
      <c r="N324" s="99">
        <v>13.0</v>
      </c>
      <c r="O324" s="99">
        <v>846.0</v>
      </c>
      <c r="P324" s="99">
        <v>107047.0</v>
      </c>
      <c r="Q324" s="99">
        <v>143964.0</v>
      </c>
      <c r="R324" s="39">
        <v>1.0</v>
      </c>
      <c r="S324" s="39">
        <v>2.0</v>
      </c>
      <c r="T324" s="39"/>
      <c r="U324" s="39"/>
      <c r="V324" s="39">
        <v>7.0</v>
      </c>
      <c r="W324" s="39"/>
      <c r="X324" s="39"/>
      <c r="Y324" s="39"/>
      <c r="Z324" s="39">
        <v>4.0</v>
      </c>
      <c r="AA324" s="39">
        <v>1.0</v>
      </c>
      <c r="AB324" s="39">
        <v>106355.0</v>
      </c>
      <c r="AC324" s="39">
        <v>1.0</v>
      </c>
      <c r="AD324" s="81">
        <v>29706.0</v>
      </c>
      <c r="AE324" s="81"/>
      <c r="AF324" s="81"/>
      <c r="AG324" s="81"/>
      <c r="AH324" s="81">
        <v>2.0</v>
      </c>
      <c r="AI324" s="81">
        <v>4.0</v>
      </c>
      <c r="AJ324" s="82" t="s">
        <v>394</v>
      </c>
      <c r="AK324" s="81"/>
      <c r="AL324" s="81">
        <v>678.0</v>
      </c>
      <c r="AM324" s="44">
        <f t="array" ref="AM324">AVERAGE(K324/20)/86400</f>
        <v>0.02154976852</v>
      </c>
    </row>
    <row r="325" ht="17.25" customHeight="1">
      <c r="A325" s="97">
        <v>44691.88398734862</v>
      </c>
      <c r="B325" s="53">
        <v>0.01920138888888889</v>
      </c>
      <c r="C325" s="63">
        <v>1.273148148148148E-4</v>
      </c>
      <c r="D325" s="53">
        <v>0.0032175925925925926</v>
      </c>
      <c r="E325" s="53">
        <v>0.0039004629629629628</v>
      </c>
      <c r="F325" s="53">
        <v>0.005706018518518518</v>
      </c>
      <c r="G325" s="53">
        <v>0.011851851851851851</v>
      </c>
      <c r="H325" s="53">
        <v>0.013703703703703704</v>
      </c>
      <c r="I325" s="63">
        <v>0.016203703703703703</v>
      </c>
      <c r="J325" s="98">
        <v>0.016770833333333332</v>
      </c>
      <c r="K325" s="99">
        <v>31706.0</v>
      </c>
      <c r="L325" s="99">
        <v>146.0</v>
      </c>
      <c r="M325" s="99">
        <v>8.0</v>
      </c>
      <c r="N325" s="99">
        <v>15.0</v>
      </c>
      <c r="O325" s="99">
        <v>1535.0</v>
      </c>
      <c r="P325" s="99">
        <v>96513.0</v>
      </c>
      <c r="Q325" s="99">
        <v>3610.0</v>
      </c>
      <c r="R325" s="39">
        <v>1.0</v>
      </c>
      <c r="S325" s="39">
        <v>16.0</v>
      </c>
      <c r="T325" s="39"/>
      <c r="U325" s="39">
        <v>1.0</v>
      </c>
      <c r="V325" s="39">
        <v>16.0</v>
      </c>
      <c r="W325" s="39">
        <v>8.0</v>
      </c>
      <c r="X325" s="39"/>
      <c r="Y325" s="39"/>
      <c r="Z325" s="39"/>
      <c r="AA325" s="39"/>
      <c r="AB325" s="39">
        <v>815.0</v>
      </c>
      <c r="AC325" s="39"/>
      <c r="AD325" s="81">
        <v>31705.0</v>
      </c>
      <c r="AE325" s="81"/>
      <c r="AF325" s="81"/>
      <c r="AG325" s="81"/>
      <c r="AH325" s="81">
        <v>1.0</v>
      </c>
      <c r="AI325" s="81">
        <v>2.0</v>
      </c>
      <c r="AJ325" s="82" t="s">
        <v>395</v>
      </c>
      <c r="AK325" s="81"/>
      <c r="AL325" s="39">
        <v>677.0</v>
      </c>
      <c r="AM325" s="44">
        <f t="array" ref="AM325">AVERAGE(K325/20)/86400</f>
        <v>0.01834837963</v>
      </c>
    </row>
    <row r="326" ht="17.25" customHeight="1">
      <c r="A326" s="97">
        <v>44688.89312303413</v>
      </c>
      <c r="B326" s="53">
        <v>0.018958333333333334</v>
      </c>
      <c r="C326" s="63">
        <v>2.777777777777778E-4</v>
      </c>
      <c r="D326" s="53">
        <v>0.004398148148148148</v>
      </c>
      <c r="E326" s="53">
        <v>0.0052430555555555555</v>
      </c>
      <c r="F326" s="53">
        <v>0.010462962962962962</v>
      </c>
      <c r="G326" s="53">
        <v>0.005717592592592593</v>
      </c>
      <c r="H326" s="53">
        <v>0.012337962962962964</v>
      </c>
      <c r="I326" s="63">
        <v>0.016921296296296295</v>
      </c>
      <c r="J326" s="98">
        <v>0.017152777777777777</v>
      </c>
      <c r="K326" s="99">
        <v>31329.0</v>
      </c>
      <c r="L326" s="99">
        <v>105.0</v>
      </c>
      <c r="M326" s="99">
        <v>9.0</v>
      </c>
      <c r="N326" s="99">
        <v>13.0</v>
      </c>
      <c r="O326" s="99">
        <v>1107.0</v>
      </c>
      <c r="P326" s="99">
        <v>80987.0</v>
      </c>
      <c r="Q326" s="99">
        <v>146301.0</v>
      </c>
      <c r="R326" s="39">
        <v>1.0</v>
      </c>
      <c r="S326" s="39">
        <v>11.0</v>
      </c>
      <c r="T326" s="39"/>
      <c r="U326" s="39"/>
      <c r="V326" s="39">
        <v>2.0</v>
      </c>
      <c r="W326" s="39">
        <v>2.0</v>
      </c>
      <c r="X326" s="39"/>
      <c r="Y326" s="39"/>
      <c r="Z326" s="39"/>
      <c r="AA326" s="39">
        <v>1.0</v>
      </c>
      <c r="AB326" s="39">
        <v>83429.0</v>
      </c>
      <c r="AC326" s="39"/>
      <c r="AD326" s="81">
        <v>31328.0</v>
      </c>
      <c r="AE326" s="81"/>
      <c r="AF326" s="81"/>
      <c r="AG326" s="81"/>
      <c r="AH326" s="81">
        <v>1.0</v>
      </c>
      <c r="AI326" s="81">
        <v>4.0</v>
      </c>
      <c r="AJ326" s="82" t="s">
        <v>396</v>
      </c>
      <c r="AK326" s="81"/>
      <c r="AL326" s="81">
        <v>676.0</v>
      </c>
      <c r="AM326" s="44">
        <f t="array" ref="AM326">AVERAGE(K326/20)/86400</f>
        <v>0.01813020833</v>
      </c>
    </row>
    <row r="327" ht="17.25" customHeight="1">
      <c r="A327" s="97">
        <v>44688.87401642791</v>
      </c>
      <c r="B327" s="53">
        <v>0.01693287037037037</v>
      </c>
      <c r="C327" s="63">
        <v>4.166666666666667E-4</v>
      </c>
      <c r="D327" s="53">
        <v>0.005150462962962963</v>
      </c>
      <c r="E327" s="53">
        <v>0.005636574074074074</v>
      </c>
      <c r="F327" s="53">
        <v>0.008622685185185185</v>
      </c>
      <c r="G327" s="53">
        <v>0.006030092592592593</v>
      </c>
      <c r="H327" s="53">
        <v>0.010532407407407407</v>
      </c>
      <c r="I327" s="63">
        <v>0.014363425925925925</v>
      </c>
      <c r="J327" s="98">
        <v>0.015173611111111112</v>
      </c>
      <c r="K327" s="99">
        <v>28389.0</v>
      </c>
      <c r="L327" s="99">
        <v>120.0</v>
      </c>
      <c r="M327" s="99">
        <v>8.0</v>
      </c>
      <c r="N327" s="99">
        <v>11.0</v>
      </c>
      <c r="O327" s="99">
        <v>959.0</v>
      </c>
      <c r="P327" s="99">
        <v>91333.0</v>
      </c>
      <c r="Q327" s="99">
        <v>37427.0</v>
      </c>
      <c r="R327" s="39">
        <v>1.0</v>
      </c>
      <c r="S327" s="39">
        <v>3.0</v>
      </c>
      <c r="T327" s="39"/>
      <c r="U327" s="39">
        <v>1.0</v>
      </c>
      <c r="V327" s="39">
        <v>7.0</v>
      </c>
      <c r="W327" s="39">
        <v>9.0</v>
      </c>
      <c r="X327" s="39"/>
      <c r="Y327" s="39"/>
      <c r="Z327" s="39"/>
      <c r="AA327" s="39"/>
      <c r="AB327" s="39">
        <v>10310.0</v>
      </c>
      <c r="AC327" s="39"/>
      <c r="AD327" s="81">
        <v>28388.0</v>
      </c>
      <c r="AE327" s="81"/>
      <c r="AF327" s="81"/>
      <c r="AG327" s="81"/>
      <c r="AH327" s="81">
        <v>1.0</v>
      </c>
      <c r="AI327" s="81">
        <v>4.0</v>
      </c>
      <c r="AJ327" s="82" t="s">
        <v>397</v>
      </c>
      <c r="AK327" s="81"/>
      <c r="AL327" s="81">
        <v>675.0</v>
      </c>
      <c r="AM327" s="44">
        <f t="array" ref="AM327">AVERAGE(K327/20)/86400</f>
        <v>0.01642881944</v>
      </c>
    </row>
    <row r="328" ht="17.25" customHeight="1">
      <c r="A328" s="97">
        <v>44688.856794614934</v>
      </c>
      <c r="B328" s="53">
        <v>0.02105324074074074</v>
      </c>
      <c r="C328" s="63">
        <v>3.587962962962963E-4</v>
      </c>
      <c r="D328" s="53">
        <v>0.0032523148148148147</v>
      </c>
      <c r="E328" s="53">
        <v>0.007094907407407407</v>
      </c>
      <c r="F328" s="53">
        <v>0.01070601851851852</v>
      </c>
      <c r="G328" s="53">
        <v>0.007453703703703704</v>
      </c>
      <c r="H328" s="53">
        <v>0.014375</v>
      </c>
      <c r="I328" s="63">
        <v>0.01638888888888889</v>
      </c>
      <c r="J328" s="98">
        <v>0.018831018518518518</v>
      </c>
      <c r="K328" s="99">
        <v>35567.0</v>
      </c>
      <c r="L328" s="99">
        <v>114.0</v>
      </c>
      <c r="M328" s="99">
        <v>8.0</v>
      </c>
      <c r="N328" s="99">
        <v>10.0</v>
      </c>
      <c r="O328" s="99">
        <v>1043.0</v>
      </c>
      <c r="P328" s="99">
        <v>145988.0</v>
      </c>
      <c r="Q328" s="99">
        <v>3695.0</v>
      </c>
      <c r="R328" s="39">
        <v>2.0</v>
      </c>
      <c r="S328" s="39">
        <v>14.0</v>
      </c>
      <c r="T328" s="39"/>
      <c r="U328" s="39">
        <v>1.0</v>
      </c>
      <c r="V328" s="39">
        <v>14.0</v>
      </c>
      <c r="W328" s="39">
        <v>7.0</v>
      </c>
      <c r="X328" s="39"/>
      <c r="Y328" s="39"/>
      <c r="Z328" s="39"/>
      <c r="AA328" s="39"/>
      <c r="AB328" s="39">
        <v>1595.0</v>
      </c>
      <c r="AC328" s="39"/>
      <c r="AD328" s="81">
        <v>35566.0</v>
      </c>
      <c r="AE328" s="81"/>
      <c r="AF328" s="81"/>
      <c r="AG328" s="81"/>
      <c r="AH328" s="81">
        <v>1.0</v>
      </c>
      <c r="AI328" s="81">
        <v>2.0</v>
      </c>
      <c r="AJ328" s="82" t="s">
        <v>398</v>
      </c>
      <c r="AK328" s="81"/>
      <c r="AL328" s="39">
        <v>674.0</v>
      </c>
      <c r="AM328" s="44">
        <f t="array" ref="AM328">AVERAGE(K328/20)/86400</f>
        <v>0.02058275463</v>
      </c>
    </row>
    <row r="329" ht="17.25" customHeight="1">
      <c r="A329" s="97">
        <v>44688.83406285529</v>
      </c>
      <c r="B329" s="53">
        <v>0.024375</v>
      </c>
      <c r="C329" s="63">
        <v>2.199074074074074E-4</v>
      </c>
      <c r="D329" s="53">
        <v>0.0019212962962962964</v>
      </c>
      <c r="E329" s="53">
        <v>0.004849537037037037</v>
      </c>
      <c r="F329" s="53">
        <v>0.010081018518518519</v>
      </c>
      <c r="G329" s="53">
        <v>0.0050578703703703706</v>
      </c>
      <c r="H329" s="53">
        <v>0.020902777777777777</v>
      </c>
      <c r="I329" s="63">
        <v>0.022349537037037036</v>
      </c>
      <c r="J329" s="98">
        <v>0.023206018518518518</v>
      </c>
      <c r="K329" s="99">
        <v>41583.0</v>
      </c>
      <c r="L329" s="99">
        <v>125.0</v>
      </c>
      <c r="M329" s="99">
        <v>16.0</v>
      </c>
      <c r="N329" s="99">
        <v>37.0</v>
      </c>
      <c r="O329" s="99">
        <v>2271.0</v>
      </c>
      <c r="P329" s="99">
        <v>167924.0</v>
      </c>
      <c r="Q329" s="99">
        <v>9314.0</v>
      </c>
      <c r="R329" s="39">
        <v>1.0</v>
      </c>
      <c r="S329" s="39">
        <v>23.0</v>
      </c>
      <c r="T329" s="39"/>
      <c r="U329" s="39">
        <v>2.0</v>
      </c>
      <c r="V329" s="39">
        <v>5.0</v>
      </c>
      <c r="W329" s="39">
        <v>5.0</v>
      </c>
      <c r="X329" s="39">
        <v>27.0</v>
      </c>
      <c r="Y329" s="39">
        <v>1.0</v>
      </c>
      <c r="Z329" s="39"/>
      <c r="AA329" s="39"/>
      <c r="AB329" s="39">
        <v>761.0</v>
      </c>
      <c r="AC329" s="39">
        <v>2.0</v>
      </c>
      <c r="AD329" s="81">
        <v>616.0</v>
      </c>
      <c r="AE329" s="81">
        <v>5.0</v>
      </c>
      <c r="AF329" s="81"/>
      <c r="AG329" s="81"/>
      <c r="AH329" s="81"/>
      <c r="AI329" s="81">
        <v>2.0</v>
      </c>
      <c r="AJ329" s="82" t="s">
        <v>399</v>
      </c>
      <c r="AK329" s="81"/>
      <c r="AL329" s="81">
        <v>673.0</v>
      </c>
      <c r="AM329" s="44">
        <f t="array" ref="AM329">AVERAGE(K329/20)/86400</f>
        <v>0.02406423611</v>
      </c>
    </row>
    <row r="330" ht="17.25" customHeight="1">
      <c r="A330" s="97">
        <v>44686.742822521424</v>
      </c>
      <c r="B330" s="53">
        <v>0.017372685185185185</v>
      </c>
      <c r="C330" s="63">
        <v>4.2824074074074075E-4</v>
      </c>
      <c r="D330" s="53">
        <v>0.002210648148148148</v>
      </c>
      <c r="E330" s="53">
        <v>0.005601851851851852</v>
      </c>
      <c r="F330" s="53">
        <v>0.007118055555555555</v>
      </c>
      <c r="G330" s="53">
        <v>0.010046296296296296</v>
      </c>
      <c r="H330" s="53">
        <v>0.012361111111111111</v>
      </c>
      <c r="I330" s="63">
        <v>0.014421296296296297</v>
      </c>
      <c r="J330" s="98">
        <v>0.014965277777777777</v>
      </c>
      <c r="K330" s="99">
        <v>28737.0</v>
      </c>
      <c r="L330" s="99">
        <v>146.0</v>
      </c>
      <c r="M330" s="99">
        <v>8.0</v>
      </c>
      <c r="N330" s="99">
        <v>18.0</v>
      </c>
      <c r="O330" s="99">
        <v>1391.0</v>
      </c>
      <c r="P330" s="99">
        <v>78817.0</v>
      </c>
      <c r="Q330" s="99">
        <v>2211.0</v>
      </c>
      <c r="R330" s="39">
        <v>1.0</v>
      </c>
      <c r="S330" s="39">
        <v>5.0</v>
      </c>
      <c r="T330" s="39"/>
      <c r="U330" s="39">
        <v>1.0</v>
      </c>
      <c r="V330" s="39">
        <v>7.0</v>
      </c>
      <c r="W330" s="39">
        <v>9.0</v>
      </c>
      <c r="X330" s="39"/>
      <c r="Y330" s="39"/>
      <c r="Z330" s="39"/>
      <c r="AA330" s="39"/>
      <c r="AB330" s="39">
        <v>80871.0</v>
      </c>
      <c r="AC330" s="39"/>
      <c r="AD330" s="81">
        <v>28736.0</v>
      </c>
      <c r="AE330" s="81"/>
      <c r="AF330" s="81"/>
      <c r="AG330" s="81"/>
      <c r="AH330" s="81">
        <v>1.0</v>
      </c>
      <c r="AI330" s="81">
        <v>2.0</v>
      </c>
      <c r="AJ330" s="82" t="s">
        <v>400</v>
      </c>
      <c r="AK330" s="81"/>
      <c r="AL330" s="81">
        <v>672.0</v>
      </c>
      <c r="AM330" s="44">
        <f t="array" ref="AM330">AVERAGE(K330/20)/86400</f>
        <v>0.01663020833</v>
      </c>
    </row>
    <row r="331" ht="17.25" customHeight="1">
      <c r="A331" s="97">
        <v>44686.72396464707</v>
      </c>
      <c r="B331" s="53">
        <v>0.012129629629629629</v>
      </c>
      <c r="C331" s="63">
        <v>1.9675925925925926E-4</v>
      </c>
      <c r="D331" s="53">
        <v>0.0024189814814814816</v>
      </c>
      <c r="E331" s="53">
        <v>0.003923611111111111</v>
      </c>
      <c r="F331" s="53">
        <v>0.007314814814814815</v>
      </c>
      <c r="G331" s="53">
        <v>0.004594907407407408</v>
      </c>
      <c r="H331" s="53">
        <v>0.008368055555555556</v>
      </c>
      <c r="I331" s="63">
        <v>0.010543981481481482</v>
      </c>
      <c r="J331" s="98">
        <v>0.011076388888888889</v>
      </c>
      <c r="K331" s="99">
        <v>20971.0</v>
      </c>
      <c r="L331" s="99">
        <v>99.0</v>
      </c>
      <c r="M331" s="99">
        <v>7.0</v>
      </c>
      <c r="N331" s="99">
        <v>19.0</v>
      </c>
      <c r="O331" s="99">
        <v>578.0</v>
      </c>
      <c r="P331" s="99">
        <v>50507.0</v>
      </c>
      <c r="Q331" s="99">
        <v>121626.0</v>
      </c>
      <c r="R331" s="39"/>
      <c r="S331" s="39">
        <v>1.0</v>
      </c>
      <c r="T331" s="39"/>
      <c r="U331" s="39"/>
      <c r="V331" s="39"/>
      <c r="W331" s="39"/>
      <c r="X331" s="39"/>
      <c r="Y331" s="39"/>
      <c r="Z331" s="39"/>
      <c r="AA331" s="39">
        <v>1.0</v>
      </c>
      <c r="AB331" s="39">
        <v>5825.0</v>
      </c>
      <c r="AC331" s="39"/>
      <c r="AD331" s="81">
        <v>20970.0</v>
      </c>
      <c r="AE331" s="81"/>
      <c r="AF331" s="81"/>
      <c r="AG331" s="81">
        <v>1.0</v>
      </c>
      <c r="AH331" s="81">
        <v>1.0</v>
      </c>
      <c r="AI331" s="81">
        <v>2.0</v>
      </c>
      <c r="AJ331" s="82" t="s">
        <v>401</v>
      </c>
      <c r="AK331" s="81" t="s">
        <v>78</v>
      </c>
      <c r="AL331" s="39">
        <v>671.0</v>
      </c>
      <c r="AM331" s="44">
        <f t="array" ref="AM331">AVERAGE(K331/20)/86400</f>
        <v>0.01213599537</v>
      </c>
    </row>
    <row r="332" ht="17.25" customHeight="1">
      <c r="A332" s="97">
        <v>44686.70955830749</v>
      </c>
      <c r="B332" s="53">
        <v>0.02060185185185185</v>
      </c>
      <c r="C332" s="63">
        <v>6.597222222222222E-4</v>
      </c>
      <c r="D332" s="53">
        <v>0.0025694444444444445</v>
      </c>
      <c r="E332" s="53">
        <v>0.0038541666666666668</v>
      </c>
      <c r="F332" s="53">
        <v>0.011342592592592593</v>
      </c>
      <c r="G332" s="53">
        <v>0.004270833333333333</v>
      </c>
      <c r="H332" s="53">
        <v>0.014131944444444445</v>
      </c>
      <c r="I332" s="63">
        <v>0.017199074074074075</v>
      </c>
      <c r="J332" s="98">
        <v>0.01783564814814815</v>
      </c>
      <c r="K332" s="99">
        <v>34542.0</v>
      </c>
      <c r="L332" s="99">
        <v>117.0</v>
      </c>
      <c r="M332" s="99">
        <v>8.0</v>
      </c>
      <c r="N332" s="99">
        <v>18.0</v>
      </c>
      <c r="O332" s="99">
        <v>1290.0</v>
      </c>
      <c r="P332" s="99">
        <v>129777.0</v>
      </c>
      <c r="Q332" s="99">
        <v>79261.0</v>
      </c>
      <c r="R332" s="39">
        <v>1.0</v>
      </c>
      <c r="S332" s="39">
        <v>5.0</v>
      </c>
      <c r="T332" s="39"/>
      <c r="U332" s="39">
        <v>1.0</v>
      </c>
      <c r="V332" s="39">
        <v>13.0</v>
      </c>
      <c r="W332" s="39">
        <v>8.0</v>
      </c>
      <c r="X332" s="39"/>
      <c r="Y332" s="39"/>
      <c r="Z332" s="39"/>
      <c r="AA332" s="39"/>
      <c r="AB332" s="39">
        <v>45649.0</v>
      </c>
      <c r="AC332" s="39"/>
      <c r="AD332" s="81">
        <v>34541.0</v>
      </c>
      <c r="AE332" s="81"/>
      <c r="AF332" s="81"/>
      <c r="AG332" s="81">
        <v>1.0</v>
      </c>
      <c r="AH332" s="81">
        <v>1.0</v>
      </c>
      <c r="AI332" s="81">
        <v>4.0</v>
      </c>
      <c r="AJ332" s="82" t="s">
        <v>402</v>
      </c>
      <c r="AK332" s="81"/>
      <c r="AL332" s="81">
        <v>670.0</v>
      </c>
      <c r="AM332" s="44">
        <f t="array" ref="AM332">AVERAGE(K332/20)/86400</f>
        <v>0.01998958333</v>
      </c>
    </row>
    <row r="333" ht="17.25" customHeight="1">
      <c r="A333" s="97">
        <v>44686.68840273103</v>
      </c>
      <c r="B333" s="53">
        <v>0.022395833333333334</v>
      </c>
      <c r="C333" s="63">
        <v>0.0011226851851851851</v>
      </c>
      <c r="D333" s="53">
        <v>0.0037731481481481483</v>
      </c>
      <c r="E333" s="53">
        <v>0.006145833333333333</v>
      </c>
      <c r="F333" s="53">
        <v>0.006388888888888889</v>
      </c>
      <c r="G333" s="53">
        <v>0.009421296296296296</v>
      </c>
      <c r="H333" s="53">
        <v>0.017222222222222222</v>
      </c>
      <c r="I333" s="63">
        <v>0.02060185185185185</v>
      </c>
      <c r="J333" s="98">
        <v>0.021354166666666667</v>
      </c>
      <c r="K333" s="99">
        <v>38116.0</v>
      </c>
      <c r="L333" s="99">
        <v>99.0</v>
      </c>
      <c r="M333" s="99">
        <v>9.0</v>
      </c>
      <c r="N333" s="99">
        <v>17.0</v>
      </c>
      <c r="O333" s="99">
        <v>2236.0</v>
      </c>
      <c r="P333" s="99">
        <v>125012.0</v>
      </c>
      <c r="Q333" s="99">
        <v>51066.0</v>
      </c>
      <c r="R333" s="39">
        <v>2.0</v>
      </c>
      <c r="S333" s="39">
        <v>4.0</v>
      </c>
      <c r="T333" s="39"/>
      <c r="U333" s="39"/>
      <c r="V333" s="39">
        <v>13.0</v>
      </c>
      <c r="W333" s="39"/>
      <c r="X333" s="39">
        <v>21.0</v>
      </c>
      <c r="Y333" s="39">
        <v>1.0</v>
      </c>
      <c r="Z333" s="39"/>
      <c r="AA333" s="39"/>
      <c r="AB333" s="39">
        <v>52581.0</v>
      </c>
      <c r="AC333" s="39">
        <v>1.0</v>
      </c>
      <c r="AD333" s="81">
        <v>19755.0</v>
      </c>
      <c r="AE333" s="81">
        <v>4.0</v>
      </c>
      <c r="AF333" s="81"/>
      <c r="AG333" s="81"/>
      <c r="AH333" s="81"/>
      <c r="AI333" s="81">
        <v>6.0</v>
      </c>
      <c r="AJ333" s="82" t="s">
        <v>403</v>
      </c>
      <c r="AK333" s="81"/>
      <c r="AL333" s="81">
        <v>669.0</v>
      </c>
      <c r="AM333" s="44">
        <f t="array" ref="AM333">AVERAGE(K333/20)/86400</f>
        <v>0.02205787037</v>
      </c>
    </row>
    <row r="334" ht="17.25" customHeight="1">
      <c r="A334" s="97">
        <v>44686.66585655951</v>
      </c>
      <c r="B334" s="53">
        <v>0.013506944444444445</v>
      </c>
      <c r="C334" s="63">
        <v>6.134259259259259E-4</v>
      </c>
      <c r="D334" s="53">
        <v>0.0015625</v>
      </c>
      <c r="E334" s="53">
        <v>0.002662037037037037</v>
      </c>
      <c r="F334" s="53">
        <v>0.003321759259259259</v>
      </c>
      <c r="G334" s="53">
        <v>0.007361111111111111</v>
      </c>
      <c r="H334" s="53">
        <v>0.00863425925925926</v>
      </c>
      <c r="I334" s="63">
        <v>0.011550925925925926</v>
      </c>
      <c r="J334" s="98">
        <v>0.012546296296296297</v>
      </c>
      <c r="K334" s="99">
        <v>23018.0</v>
      </c>
      <c r="L334" s="99">
        <v>93.0</v>
      </c>
      <c r="M334" s="99">
        <v>7.0</v>
      </c>
      <c r="N334" s="99">
        <v>9.0</v>
      </c>
      <c r="O334" s="99">
        <v>1694.0</v>
      </c>
      <c r="P334" s="99">
        <v>84037.0</v>
      </c>
      <c r="Q334" s="99">
        <v>5968.0</v>
      </c>
      <c r="R334" s="39">
        <v>1.0</v>
      </c>
      <c r="S334" s="39">
        <v>9.0</v>
      </c>
      <c r="T334" s="39"/>
      <c r="U334" s="39"/>
      <c r="V334" s="39"/>
      <c r="W334" s="39"/>
      <c r="X334" s="39">
        <v>4.0</v>
      </c>
      <c r="Y334" s="39">
        <v>1.0</v>
      </c>
      <c r="Z334" s="39"/>
      <c r="AA334" s="39"/>
      <c r="AB334" s="39">
        <v>1972.0</v>
      </c>
      <c r="AC334" s="39"/>
      <c r="AD334" s="81">
        <v>23017.0</v>
      </c>
      <c r="AE334" s="81">
        <v>1.0</v>
      </c>
      <c r="AF334" s="81"/>
      <c r="AG334" s="81"/>
      <c r="AH334" s="81"/>
      <c r="AI334" s="81">
        <v>5.0</v>
      </c>
      <c r="AJ334" s="82" t="s">
        <v>404</v>
      </c>
      <c r="AK334" s="81"/>
      <c r="AL334" s="39">
        <v>668.0</v>
      </c>
      <c r="AM334" s="44">
        <f t="array" ref="AM334">AVERAGE(K334/20)/86400</f>
        <v>0.01332060185</v>
      </c>
    </row>
    <row r="335" ht="17.25" customHeight="1">
      <c r="A335" s="97">
        <v>44686.651218102365</v>
      </c>
      <c r="B335" s="53">
        <v>0.013958333333333333</v>
      </c>
      <c r="C335" s="63">
        <v>7.291666666666667E-4</v>
      </c>
      <c r="D335" s="53">
        <v>0.0032060185185185186</v>
      </c>
      <c r="E335" s="53">
        <v>0.0033912037037037036</v>
      </c>
      <c r="F335" s="53">
        <v>0.004143518518518519</v>
      </c>
      <c r="G335" s="53">
        <v>0.02792824074074074</v>
      </c>
      <c r="H335" s="53">
        <v>0.030520833333333334</v>
      </c>
      <c r="I335" s="63">
        <v>0.0340625</v>
      </c>
      <c r="J335" s="98">
        <v>0.0347337962962963</v>
      </c>
      <c r="K335" s="99">
        <v>64612.0</v>
      </c>
      <c r="L335" s="99">
        <v>243.0</v>
      </c>
      <c r="M335" s="99">
        <v>8.0</v>
      </c>
      <c r="N335" s="99">
        <v>17.0</v>
      </c>
      <c r="O335" s="99">
        <v>3216.0</v>
      </c>
      <c r="P335" s="99">
        <v>209617.0</v>
      </c>
      <c r="Q335" s="99">
        <v>46914.0</v>
      </c>
      <c r="R335" s="39"/>
      <c r="S335" s="39"/>
      <c r="T335" s="39"/>
      <c r="U335" s="39">
        <v>1.0</v>
      </c>
      <c r="V335" s="39">
        <v>23.0</v>
      </c>
      <c r="W335" s="39">
        <v>10.0</v>
      </c>
      <c r="X335" s="39"/>
      <c r="Y335" s="39"/>
      <c r="Z335" s="39">
        <v>4.0</v>
      </c>
      <c r="AA335" s="39">
        <v>1.0</v>
      </c>
      <c r="AB335" s="39">
        <v>118313.0</v>
      </c>
      <c r="AC335" s="39">
        <v>3.0</v>
      </c>
      <c r="AD335" s="81">
        <v>40043.0</v>
      </c>
      <c r="AE335" s="81"/>
      <c r="AF335" s="81">
        <v>2.0</v>
      </c>
      <c r="AG335" s="81"/>
      <c r="AH335" s="81">
        <v>2.0</v>
      </c>
      <c r="AI335" s="81">
        <v>2.0</v>
      </c>
      <c r="AJ335" s="82" t="s">
        <v>405</v>
      </c>
      <c r="AK335" s="81"/>
      <c r="AL335" s="81">
        <v>667.0</v>
      </c>
      <c r="AM335" s="44">
        <f t="array" ref="AM335">AVERAGE(K335/20)/86400</f>
        <v>0.0373912037</v>
      </c>
    </row>
    <row r="336" ht="17.25" customHeight="1">
      <c r="A336" s="97">
        <v>44686.59036213406</v>
      </c>
      <c r="B336" s="53">
        <v>0.028148148148148148</v>
      </c>
      <c r="C336" s="63">
        <v>5.671296296296297E-4</v>
      </c>
      <c r="D336" s="53">
        <v>0.0038310185185185183</v>
      </c>
      <c r="E336" s="53">
        <v>0.005729166666666666</v>
      </c>
      <c r="F336" s="53">
        <v>0.007997685185185186</v>
      </c>
      <c r="G336" s="53">
        <v>0.02150462962962963</v>
      </c>
      <c r="H336" s="53">
        <v>0.024155092592592593</v>
      </c>
      <c r="I336" s="63">
        <v>0.02665509259259259</v>
      </c>
      <c r="J336" s="98">
        <v>0.02707175925925926</v>
      </c>
      <c r="K336" s="99">
        <v>48652.0</v>
      </c>
      <c r="L336" s="99">
        <v>81.0</v>
      </c>
      <c r="M336" s="99">
        <v>8.0</v>
      </c>
      <c r="N336" s="99">
        <v>17.0</v>
      </c>
      <c r="O336" s="99">
        <v>2490.0</v>
      </c>
      <c r="P336" s="99">
        <v>192676.0</v>
      </c>
      <c r="Q336" s="99">
        <v>20990.0</v>
      </c>
      <c r="R336" s="39">
        <v>2.0</v>
      </c>
      <c r="S336" s="39">
        <v>16.0</v>
      </c>
      <c r="T336" s="39"/>
      <c r="U336" s="39">
        <v>3.0</v>
      </c>
      <c r="V336" s="39">
        <v>15.0</v>
      </c>
      <c r="W336" s="39">
        <v>18.0</v>
      </c>
      <c r="X336" s="39"/>
      <c r="Y336" s="39"/>
      <c r="Z336" s="39"/>
      <c r="AA336" s="39"/>
      <c r="AB336" s="39">
        <v>1787.0</v>
      </c>
      <c r="AC336" s="39">
        <v>1.0</v>
      </c>
      <c r="AD336" s="81">
        <v>33846.0</v>
      </c>
      <c r="AE336" s="81"/>
      <c r="AF336" s="81"/>
      <c r="AG336" s="81"/>
      <c r="AH336" s="81">
        <v>2.0</v>
      </c>
      <c r="AI336" s="81">
        <v>3.0</v>
      </c>
      <c r="AJ336" s="82" t="s">
        <v>406</v>
      </c>
      <c r="AK336" s="81" t="s">
        <v>78</v>
      </c>
      <c r="AL336" s="81">
        <v>666.0</v>
      </c>
      <c r="AM336" s="44">
        <f t="array" ref="AM336">AVERAGE(K336/20)/86400</f>
        <v>0.02815509259</v>
      </c>
    </row>
    <row r="337" ht="17.25" customHeight="1">
      <c r="A337" s="97">
        <v>44686.56002171149</v>
      </c>
      <c r="B337" s="53">
        <v>0.017592592592592594</v>
      </c>
      <c r="C337" s="63">
        <v>2.0833333333333335E-4</v>
      </c>
      <c r="D337" s="53">
        <v>0.00318287037037037</v>
      </c>
      <c r="E337" s="53">
        <v>0.004629629629629629</v>
      </c>
      <c r="F337" s="53">
        <v>0.005520833333333333</v>
      </c>
      <c r="G337" s="53">
        <v>0.010081018518518519</v>
      </c>
      <c r="H337" s="53">
        <v>0.013310185185185185</v>
      </c>
      <c r="I337" s="63">
        <v>0.015104166666666667</v>
      </c>
      <c r="J337" s="98">
        <v>0.016446759259259258</v>
      </c>
      <c r="K337" s="99">
        <v>30416.0</v>
      </c>
      <c r="L337" s="99">
        <v>63.0</v>
      </c>
      <c r="M337" s="99">
        <v>7.0</v>
      </c>
      <c r="N337" s="99">
        <v>22.0</v>
      </c>
      <c r="O337" s="99">
        <v>1220.0</v>
      </c>
      <c r="P337" s="99">
        <v>107487.0</v>
      </c>
      <c r="Q337" s="99">
        <v>2976.0</v>
      </c>
      <c r="R337" s="39">
        <v>1.0</v>
      </c>
      <c r="S337" s="39">
        <v>30.0</v>
      </c>
      <c r="T337" s="39"/>
      <c r="U337" s="39">
        <v>1.0</v>
      </c>
      <c r="V337" s="39">
        <v>14.0</v>
      </c>
      <c r="W337" s="39">
        <v>14.0</v>
      </c>
      <c r="X337" s="39"/>
      <c r="Y337" s="39"/>
      <c r="Z337" s="39"/>
      <c r="AA337" s="39"/>
      <c r="AB337" s="39">
        <v>2963.0</v>
      </c>
      <c r="AC337" s="39">
        <v>2.0</v>
      </c>
      <c r="AD337" s="81">
        <v>3744.0</v>
      </c>
      <c r="AE337" s="81"/>
      <c r="AF337" s="81"/>
      <c r="AG337" s="81"/>
      <c r="AH337" s="81">
        <v>1.0</v>
      </c>
      <c r="AI337" s="81">
        <v>5.0</v>
      </c>
      <c r="AJ337" s="82" t="s">
        <v>407</v>
      </c>
      <c r="AK337" s="81" t="s">
        <v>78</v>
      </c>
      <c r="AL337" s="39">
        <v>665.0</v>
      </c>
      <c r="AM337" s="44">
        <f t="array" ref="AM337">AVERAGE(K337/20)/86400</f>
        <v>0.01760185185</v>
      </c>
    </row>
    <row r="338" ht="17.25" customHeight="1">
      <c r="A338" s="97">
        <v>44686.54090995671</v>
      </c>
      <c r="B338" s="53">
        <v>0.03681712962962963</v>
      </c>
      <c r="C338" s="63">
        <v>0.0011342592592592593</v>
      </c>
      <c r="D338" s="53">
        <v>0.003912037037037037</v>
      </c>
      <c r="E338" s="53">
        <v>0.004456018518518519</v>
      </c>
      <c r="F338" s="53">
        <v>0.005648148148148148</v>
      </c>
      <c r="G338" s="53">
        <v>0.028506944444444446</v>
      </c>
      <c r="H338" s="53">
        <v>0.03</v>
      </c>
      <c r="I338" s="63">
        <v>0.03449074074074074</v>
      </c>
      <c r="J338" s="98">
        <v>0.034930555555555555</v>
      </c>
      <c r="K338" s="99">
        <v>62590.0</v>
      </c>
      <c r="L338" s="99">
        <v>244.0</v>
      </c>
      <c r="M338" s="99">
        <v>8.0</v>
      </c>
      <c r="N338" s="99">
        <v>18.0</v>
      </c>
      <c r="O338" s="99">
        <v>2840.0</v>
      </c>
      <c r="P338" s="99">
        <v>206144.0</v>
      </c>
      <c r="Q338" s="99">
        <v>23896.0</v>
      </c>
      <c r="R338" s="39">
        <v>1.0</v>
      </c>
      <c r="S338" s="39">
        <v>5.0</v>
      </c>
      <c r="T338" s="39"/>
      <c r="U338" s="39">
        <v>2.0</v>
      </c>
      <c r="V338" s="39">
        <v>11.0</v>
      </c>
      <c r="W338" s="39">
        <v>11.0</v>
      </c>
      <c r="X338" s="39"/>
      <c r="Y338" s="39"/>
      <c r="Z338" s="39"/>
      <c r="AA338" s="39"/>
      <c r="AB338" s="39">
        <v>6367.0</v>
      </c>
      <c r="AC338" s="39">
        <v>3.0</v>
      </c>
      <c r="AD338" s="81">
        <v>10225.0</v>
      </c>
      <c r="AE338" s="81"/>
      <c r="AF338" s="81"/>
      <c r="AG338" s="81"/>
      <c r="AH338" s="81">
        <v>1.0</v>
      </c>
      <c r="AI338" s="81">
        <v>9.0</v>
      </c>
      <c r="AJ338" s="82" t="s">
        <v>408</v>
      </c>
      <c r="AK338" s="81"/>
      <c r="AL338" s="81">
        <v>664.0</v>
      </c>
      <c r="AM338" s="44">
        <f t="array" ref="AM338">AVERAGE(K338/20)/86400</f>
        <v>0.03622106481</v>
      </c>
    </row>
    <row r="339" ht="17.25" customHeight="1">
      <c r="A339" s="97">
        <v>44686.50389214046</v>
      </c>
      <c r="B339" s="53">
        <v>0.018344907407407407</v>
      </c>
      <c r="C339" s="63">
        <v>1.6203703703703703E-4</v>
      </c>
      <c r="D339" s="53">
        <v>0.003125</v>
      </c>
      <c r="E339" s="53">
        <v>0.003460648148148148</v>
      </c>
      <c r="F339" s="53">
        <v>0.006631944444444445</v>
      </c>
      <c r="G339" s="53">
        <v>0.009432870370370371</v>
      </c>
      <c r="H339" s="53">
        <v>0.010266203703703704</v>
      </c>
      <c r="I339" s="63">
        <v>0.014780092592592593</v>
      </c>
      <c r="J339" s="98">
        <v>0.016203703703703703</v>
      </c>
      <c r="K339" s="99">
        <v>30389.0</v>
      </c>
      <c r="L339" s="99">
        <v>83.0</v>
      </c>
      <c r="M339" s="99">
        <v>8.0</v>
      </c>
      <c r="N339" s="99">
        <v>15.0</v>
      </c>
      <c r="O339" s="99">
        <v>1195.0</v>
      </c>
      <c r="P339" s="99">
        <v>90088.0</v>
      </c>
      <c r="Q339" s="99">
        <v>54706.0</v>
      </c>
      <c r="R339" s="39">
        <v>1.0</v>
      </c>
      <c r="S339" s="39">
        <v>3.0</v>
      </c>
      <c r="T339" s="39"/>
      <c r="U339" s="39"/>
      <c r="V339" s="39"/>
      <c r="W339" s="39"/>
      <c r="X339" s="39"/>
      <c r="Y339" s="39"/>
      <c r="Z339" s="39">
        <v>4.0</v>
      </c>
      <c r="AA339" s="39">
        <v>1.0</v>
      </c>
      <c r="AB339" s="39">
        <v>93103.0</v>
      </c>
      <c r="AC339" s="39"/>
      <c r="AD339" s="81">
        <v>30388.0</v>
      </c>
      <c r="AE339" s="81"/>
      <c r="AF339" s="81"/>
      <c r="AG339" s="81"/>
      <c r="AH339" s="81">
        <v>1.0</v>
      </c>
      <c r="AI339" s="81">
        <v>4.0</v>
      </c>
      <c r="AJ339" s="82" t="s">
        <v>409</v>
      </c>
      <c r="AK339" s="81"/>
      <c r="AL339" s="81">
        <v>663.0</v>
      </c>
      <c r="AM339" s="44">
        <f t="array" ref="AM339">AVERAGE(K339/20)/86400</f>
        <v>0.01758622685</v>
      </c>
    </row>
    <row r="340" ht="17.25" customHeight="1">
      <c r="A340" s="97">
        <v>44686.48532781258</v>
      </c>
      <c r="B340" s="53">
        <v>0.026678240740740742</v>
      </c>
      <c r="C340" s="63">
        <v>9.259259259259259E-5</v>
      </c>
      <c r="D340" s="53">
        <v>0.002395833333333333</v>
      </c>
      <c r="E340" s="53">
        <v>0.0038425925925925928</v>
      </c>
      <c r="F340" s="53">
        <v>0.0051967592592592595</v>
      </c>
      <c r="G340" s="53">
        <v>0.019178240740740742</v>
      </c>
      <c r="H340" s="53">
        <v>0.019953703703703703</v>
      </c>
      <c r="I340" s="63">
        <v>0.02396990740740741</v>
      </c>
      <c r="J340" s="98">
        <v>0.025243055555555557</v>
      </c>
      <c r="K340" s="99">
        <v>44740.0</v>
      </c>
      <c r="L340" s="99">
        <v>254.0</v>
      </c>
      <c r="M340" s="99">
        <v>7.0</v>
      </c>
      <c r="N340" s="99">
        <v>12.0</v>
      </c>
      <c r="O340" s="99">
        <v>2705.0</v>
      </c>
      <c r="P340" s="99">
        <v>180349.0</v>
      </c>
      <c r="Q340" s="99">
        <v>4736.0</v>
      </c>
      <c r="R340" s="39">
        <v>3.0</v>
      </c>
      <c r="S340" s="39">
        <v>16.0</v>
      </c>
      <c r="T340" s="39"/>
      <c r="U340" s="39">
        <v>1.0</v>
      </c>
      <c r="V340" s="39">
        <v>19.0</v>
      </c>
      <c r="W340" s="39">
        <v>11.0</v>
      </c>
      <c r="X340" s="39">
        <v>16.0</v>
      </c>
      <c r="Y340" s="39">
        <v>1.0</v>
      </c>
      <c r="Z340" s="39"/>
      <c r="AA340" s="39"/>
      <c r="AB340" s="39">
        <v>5180.0</v>
      </c>
      <c r="AC340" s="39">
        <v>2.0</v>
      </c>
      <c r="AD340" s="81">
        <v>20097.0</v>
      </c>
      <c r="AE340" s="81"/>
      <c r="AF340" s="81"/>
      <c r="AG340" s="81"/>
      <c r="AH340" s="81">
        <v>1.0</v>
      </c>
      <c r="AI340" s="81">
        <v>3.0</v>
      </c>
      <c r="AJ340" s="82" t="s">
        <v>410</v>
      </c>
      <c r="AK340" s="81"/>
      <c r="AL340" s="39">
        <v>662.0</v>
      </c>
      <c r="AM340" s="44">
        <f t="array" ref="AM340">AVERAGE(K340/20)/86400</f>
        <v>0.0258912037</v>
      </c>
    </row>
    <row r="341" ht="17.25" customHeight="1">
      <c r="A341" s="97">
        <v>44686.458442317926</v>
      </c>
      <c r="B341" s="53">
        <v>0.017453703703703704</v>
      </c>
      <c r="C341" s="63">
        <v>5.671296296296297E-4</v>
      </c>
      <c r="D341" s="53">
        <v>0.002939814814814815</v>
      </c>
      <c r="E341" s="53">
        <v>0.004270833333333333</v>
      </c>
      <c r="F341" s="53">
        <v>0.0052662037037037035</v>
      </c>
      <c r="G341" s="53">
        <v>0.008217592592592592</v>
      </c>
      <c r="H341" s="53">
        <v>0.009467592592592593</v>
      </c>
      <c r="I341" s="63">
        <v>0.015150462962962963</v>
      </c>
      <c r="J341" s="98">
        <v>0.015856481481481482</v>
      </c>
      <c r="K341" s="99">
        <v>30167.0</v>
      </c>
      <c r="L341" s="99">
        <v>74.0</v>
      </c>
      <c r="M341" s="99">
        <v>8.0</v>
      </c>
      <c r="N341" s="99">
        <v>11.0</v>
      </c>
      <c r="O341" s="99">
        <v>1417.0</v>
      </c>
      <c r="P341" s="99">
        <v>114116.0</v>
      </c>
      <c r="Q341" s="99">
        <v>15613.0</v>
      </c>
      <c r="R341" s="39">
        <v>1.0</v>
      </c>
      <c r="S341" s="39">
        <v>8.0</v>
      </c>
      <c r="T341" s="39"/>
      <c r="U341" s="39">
        <v>1.0</v>
      </c>
      <c r="V341" s="39">
        <v>11.0</v>
      </c>
      <c r="W341" s="39">
        <v>4.0</v>
      </c>
      <c r="X341" s="39">
        <v>7.0</v>
      </c>
      <c r="Y341" s="39">
        <v>1.0</v>
      </c>
      <c r="Z341" s="39"/>
      <c r="AA341" s="39"/>
      <c r="AB341" s="39">
        <v>9121.0</v>
      </c>
      <c r="AC341" s="39"/>
      <c r="AD341" s="81">
        <v>30166.0</v>
      </c>
      <c r="AE341" s="81"/>
      <c r="AF341" s="81"/>
      <c r="AG341" s="81"/>
      <c r="AH341" s="81">
        <v>1.0</v>
      </c>
      <c r="AI341" s="81">
        <v>7.0</v>
      </c>
      <c r="AJ341" s="82" t="s">
        <v>411</v>
      </c>
      <c r="AK341" s="81" t="s">
        <v>78</v>
      </c>
      <c r="AL341" s="81">
        <v>661.0</v>
      </c>
      <c r="AM341" s="44">
        <f t="array" ref="AM341">AVERAGE(K341/20)/86400</f>
        <v>0.01745775463</v>
      </c>
    </row>
    <row r="342" ht="17.25" customHeight="1">
      <c r="A342" s="97">
        <v>44686.44097222222</v>
      </c>
      <c r="B342" s="53">
        <v>0.012280092592592592</v>
      </c>
      <c r="C342" s="90">
        <v>3.2407407407407406E-4</v>
      </c>
      <c r="D342" s="90">
        <v>0.0027083333333333334</v>
      </c>
      <c r="E342" s="90">
        <v>0.0036458333333333334</v>
      </c>
      <c r="F342" s="90">
        <v>0.004027777777777778</v>
      </c>
      <c r="G342" s="90">
        <v>0.006631944444444445</v>
      </c>
      <c r="H342" s="90">
        <v>0.00869212962962963</v>
      </c>
      <c r="I342" s="90">
        <v>0.010266203703703704</v>
      </c>
      <c r="J342" s="91">
        <v>0.010798611111111111</v>
      </c>
      <c r="K342" s="99">
        <v>21220.0</v>
      </c>
      <c r="L342" s="99"/>
      <c r="M342" s="99"/>
      <c r="N342" s="99"/>
      <c r="O342" s="99"/>
      <c r="P342" s="99"/>
      <c r="Q342" s="9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D342" s="81"/>
      <c r="AE342" s="81"/>
      <c r="AF342" s="81"/>
      <c r="AG342" s="81"/>
      <c r="AH342" s="81"/>
      <c r="AI342" s="81"/>
      <c r="AJ342" s="81"/>
      <c r="AK342" s="81"/>
      <c r="AL342" s="81">
        <v>660.0</v>
      </c>
      <c r="AM342" s="44">
        <f t="array" ref="AM342">AVERAGE(K342/20)/86400</f>
        <v>0.01228009259</v>
      </c>
    </row>
    <row r="343" ht="17.25" customHeight="1">
      <c r="A343" s="97">
        <v>44684.08631987538</v>
      </c>
      <c r="B343" s="53">
        <v>0.028402777777777777</v>
      </c>
      <c r="C343" s="63">
        <v>2.8935185185185184E-4</v>
      </c>
      <c r="D343" s="53">
        <v>0.0016435185185185185</v>
      </c>
      <c r="E343" s="53">
        <v>0.0020949074074074073</v>
      </c>
      <c r="F343" s="53">
        <v>0.003599537037037037</v>
      </c>
      <c r="G343" s="53">
        <v>0.007083333333333333</v>
      </c>
      <c r="H343" s="53">
        <v>0.020856481481481483</v>
      </c>
      <c r="I343" s="63">
        <v>0.02290509259259259</v>
      </c>
      <c r="J343" s="98">
        <v>0.02684027777777778</v>
      </c>
      <c r="K343" s="99">
        <v>49097.0</v>
      </c>
      <c r="L343" s="99">
        <v>81.0</v>
      </c>
      <c r="M343" s="99">
        <v>11.0</v>
      </c>
      <c r="N343" s="99">
        <v>15.0</v>
      </c>
      <c r="O343" s="99">
        <v>2386.0</v>
      </c>
      <c r="P343" s="99">
        <v>228157.0</v>
      </c>
      <c r="Q343" s="99">
        <v>109539.0</v>
      </c>
      <c r="R343" s="39">
        <v>1.0</v>
      </c>
      <c r="S343" s="39">
        <v>4.0</v>
      </c>
      <c r="T343" s="39"/>
      <c r="U343" s="39"/>
      <c r="V343" s="39">
        <v>6.0</v>
      </c>
      <c r="W343" s="39"/>
      <c r="X343" s="39"/>
      <c r="Y343" s="39"/>
      <c r="Z343" s="39">
        <v>5.0</v>
      </c>
      <c r="AA343" s="39">
        <v>1.0</v>
      </c>
      <c r="AB343" s="39">
        <v>187133.0</v>
      </c>
      <c r="AC343" s="39">
        <v>5.0</v>
      </c>
      <c r="AD343" s="81">
        <v>18763.0</v>
      </c>
      <c r="AE343" s="81"/>
      <c r="AF343" s="81">
        <v>4.0</v>
      </c>
      <c r="AG343" s="81"/>
      <c r="AH343" s="81">
        <v>1.0</v>
      </c>
      <c r="AI343" s="81">
        <v>1.0</v>
      </c>
      <c r="AJ343" s="82" t="s">
        <v>412</v>
      </c>
      <c r="AK343" s="81" t="s">
        <v>78</v>
      </c>
      <c r="AL343" s="39">
        <v>659.0</v>
      </c>
      <c r="AM343" s="44">
        <f t="array" ref="AM343">AVERAGE(K343/20)/86400</f>
        <v>0.02841261574</v>
      </c>
    </row>
    <row r="344" ht="17.25" customHeight="1">
      <c r="A344" s="97">
        <v>44684.04733859374</v>
      </c>
      <c r="B344" s="53">
        <v>0.01681712962962963</v>
      </c>
      <c r="C344" s="63">
        <v>5.787037037037037E-5</v>
      </c>
      <c r="D344" s="53">
        <v>0.001400462962962963</v>
      </c>
      <c r="E344" s="53">
        <v>0.0034837962962962965</v>
      </c>
      <c r="F344" s="53">
        <v>0.003958333333333334</v>
      </c>
      <c r="G344" s="53">
        <v>0.009409722222222222</v>
      </c>
      <c r="H344" s="53">
        <v>0.011134259259259259</v>
      </c>
      <c r="I344" s="63">
        <v>0.014456018518518519</v>
      </c>
      <c r="J344" s="98">
        <v>0.015393518518518518</v>
      </c>
      <c r="K344" s="99">
        <v>28621.0</v>
      </c>
      <c r="L344" s="99">
        <v>112.0</v>
      </c>
      <c r="M344" s="99">
        <v>7.0</v>
      </c>
      <c r="N344" s="99">
        <v>10.0</v>
      </c>
      <c r="O344" s="99">
        <v>1205.0</v>
      </c>
      <c r="P344" s="99">
        <v>107728.0</v>
      </c>
      <c r="Q344" s="99">
        <v>108432.0</v>
      </c>
      <c r="R344" s="39">
        <v>2.0</v>
      </c>
      <c r="S344" s="39">
        <v>27.0</v>
      </c>
      <c r="T344" s="39"/>
      <c r="U344" s="39"/>
      <c r="V344" s="39">
        <v>1.0</v>
      </c>
      <c r="W344" s="39"/>
      <c r="X344" s="39"/>
      <c r="Y344" s="39"/>
      <c r="Z344" s="39"/>
      <c r="AA344" s="39">
        <v>1.0</v>
      </c>
      <c r="AB344" s="39">
        <v>13000.0</v>
      </c>
      <c r="AC344" s="39"/>
      <c r="AD344" s="81">
        <v>28620.0</v>
      </c>
      <c r="AE344" s="81"/>
      <c r="AF344" s="81"/>
      <c r="AG344" s="81"/>
      <c r="AH344" s="81">
        <v>1.0</v>
      </c>
      <c r="AI344" s="81">
        <v>5.0</v>
      </c>
      <c r="AJ344" s="82" t="s">
        <v>413</v>
      </c>
      <c r="AK344" s="81"/>
      <c r="AL344" s="81">
        <v>658.0</v>
      </c>
      <c r="AM344" s="44">
        <f t="array" ref="AM344">AVERAGE(K344/20)/86400</f>
        <v>0.0165630787</v>
      </c>
    </row>
    <row r="345" ht="17.25" customHeight="1">
      <c r="A345" s="97">
        <v>44684.025464202976</v>
      </c>
      <c r="B345" s="53">
        <v>0.018217592592592594</v>
      </c>
      <c r="C345" s="63">
        <v>1.6203703703703703E-4</v>
      </c>
      <c r="D345" s="53">
        <v>0.0020833333333333333</v>
      </c>
      <c r="E345" s="53">
        <v>0.0025925925925925925</v>
      </c>
      <c r="F345" s="53"/>
      <c r="G345" s="53">
        <v>0.003958333333333334</v>
      </c>
      <c r="H345" s="53">
        <v>0.01119212962962963</v>
      </c>
      <c r="I345" s="63">
        <v>0.013842592592592592</v>
      </c>
      <c r="J345" s="98">
        <v>0.014502314814814815</v>
      </c>
      <c r="K345" s="99">
        <v>30727.0</v>
      </c>
      <c r="L345" s="99">
        <v>29.0</v>
      </c>
      <c r="M345" s="99">
        <v>16.0</v>
      </c>
      <c r="N345" s="99">
        <v>15.0</v>
      </c>
      <c r="O345" s="99">
        <v>908.0</v>
      </c>
      <c r="P345" s="99">
        <v>137494.0</v>
      </c>
      <c r="Q345" s="99">
        <v>20521.0</v>
      </c>
      <c r="R345" s="39">
        <v>3.0</v>
      </c>
      <c r="S345" s="39">
        <v>11.0</v>
      </c>
      <c r="T345" s="39"/>
      <c r="U345" s="39"/>
      <c r="V345" s="39"/>
      <c r="W345" s="39"/>
      <c r="X345" s="39">
        <v>1.0</v>
      </c>
      <c r="Y345" s="39"/>
      <c r="Z345" s="39"/>
      <c r="AA345" s="39"/>
      <c r="AB345" s="39">
        <v>88586.0</v>
      </c>
      <c r="AC345" s="39">
        <v>1.0</v>
      </c>
      <c r="AD345" s="81">
        <v>20138.0</v>
      </c>
      <c r="AE345" s="81"/>
      <c r="AF345" s="81">
        <v>5.0</v>
      </c>
      <c r="AG345" s="81">
        <v>1.0</v>
      </c>
      <c r="AH345" s="81"/>
      <c r="AI345" s="81">
        <v>3.0</v>
      </c>
      <c r="AJ345" s="82" t="s">
        <v>414</v>
      </c>
      <c r="AK345" s="81"/>
      <c r="AL345" s="81">
        <v>657.0</v>
      </c>
      <c r="AM345" s="44">
        <f t="array" ref="AM345">AVERAGE(K345/20)/86400</f>
        <v>0.0177818287</v>
      </c>
    </row>
    <row r="346" ht="17.25" customHeight="1">
      <c r="A346" s="97">
        <v>44684.00508714384</v>
      </c>
      <c r="B346" s="53">
        <v>0.026319444444444444</v>
      </c>
      <c r="C346" s="63">
        <v>1.5046296296296297E-4</v>
      </c>
      <c r="D346" s="53">
        <v>0.0022916666666666667</v>
      </c>
      <c r="E346" s="53">
        <v>0.0059490740740740745</v>
      </c>
      <c r="F346" s="53">
        <v>0.014421296296296297</v>
      </c>
      <c r="G346" s="53">
        <v>0.02017361111111111</v>
      </c>
      <c r="H346" s="53">
        <v>0.021956018518518517</v>
      </c>
      <c r="I346" s="63">
        <v>0.024027777777777776</v>
      </c>
      <c r="J346" s="98">
        <v>0.024386574074074074</v>
      </c>
      <c r="K346" s="99">
        <v>44270.0</v>
      </c>
      <c r="L346" s="99">
        <v>229.0</v>
      </c>
      <c r="M346" s="99">
        <v>8.0</v>
      </c>
      <c r="N346" s="99">
        <v>10.0</v>
      </c>
      <c r="O346" s="99">
        <v>1425.0</v>
      </c>
      <c r="P346" s="99">
        <v>128075.0</v>
      </c>
      <c r="Q346" s="99">
        <v>10430.0</v>
      </c>
      <c r="R346" s="39">
        <v>2.0</v>
      </c>
      <c r="S346" s="39">
        <v>36.0</v>
      </c>
      <c r="T346" s="39"/>
      <c r="U346" s="39">
        <v>2.0</v>
      </c>
      <c r="V346" s="39">
        <v>22.0</v>
      </c>
      <c r="W346" s="39">
        <v>15.0</v>
      </c>
      <c r="X346" s="39"/>
      <c r="Y346" s="39"/>
      <c r="Z346" s="39"/>
      <c r="AA346" s="39"/>
      <c r="AB346" s="39">
        <v>21144.0</v>
      </c>
      <c r="AC346" s="39">
        <v>1.0</v>
      </c>
      <c r="AD346" s="81">
        <v>32701.0</v>
      </c>
      <c r="AE346" s="81"/>
      <c r="AF346" s="81"/>
      <c r="AG346" s="81"/>
      <c r="AH346" s="81">
        <v>2.0</v>
      </c>
      <c r="AI346" s="81">
        <v>2.0</v>
      </c>
      <c r="AJ346" s="82" t="s">
        <v>415</v>
      </c>
      <c r="AK346" s="81"/>
      <c r="AL346" s="39">
        <v>656.0</v>
      </c>
      <c r="AM346" s="44">
        <f t="array" ref="AM346">AVERAGE(K346/20)/86400</f>
        <v>0.02561921296</v>
      </c>
    </row>
    <row r="347" ht="17.25" customHeight="1">
      <c r="A347" s="97">
        <v>44683.97741939994</v>
      </c>
      <c r="B347" s="53">
        <v>0.024710648148148148</v>
      </c>
      <c r="C347" s="63">
        <v>2.546296296296296E-4</v>
      </c>
      <c r="D347" s="53">
        <v>0.0038194444444444443</v>
      </c>
      <c r="E347" s="53">
        <v>0.004016203703703704</v>
      </c>
      <c r="F347" s="53">
        <v>0.006608796296296297</v>
      </c>
      <c r="G347" s="53">
        <v>0.011400462962962963</v>
      </c>
      <c r="H347" s="53">
        <v>0.012569444444444444</v>
      </c>
      <c r="I347" s="63">
        <v>0.023020833333333334</v>
      </c>
      <c r="J347" s="98">
        <v>0.023391203703703702</v>
      </c>
      <c r="K347" s="99">
        <v>42701.0</v>
      </c>
      <c r="L347" s="99">
        <v>126.0</v>
      </c>
      <c r="M347" s="99">
        <v>12.0</v>
      </c>
      <c r="N347" s="99">
        <v>16.0</v>
      </c>
      <c r="O347" s="99">
        <v>1738.0</v>
      </c>
      <c r="P347" s="99">
        <v>146062.0</v>
      </c>
      <c r="Q347" s="99">
        <v>133829.0</v>
      </c>
      <c r="R347" s="39">
        <v>1.0</v>
      </c>
      <c r="S347" s="39">
        <v>9.0</v>
      </c>
      <c r="T347" s="39"/>
      <c r="U347" s="39">
        <v>1.0</v>
      </c>
      <c r="V347" s="39">
        <v>15.0</v>
      </c>
      <c r="W347" s="39">
        <v>12.0</v>
      </c>
      <c r="X347" s="39"/>
      <c r="Y347" s="39"/>
      <c r="Z347" s="39">
        <v>4.0</v>
      </c>
      <c r="AA347" s="39">
        <v>1.0</v>
      </c>
      <c r="AB347" s="39">
        <v>39157.0</v>
      </c>
      <c r="AC347" s="39">
        <v>2.0</v>
      </c>
      <c r="AD347" s="81">
        <v>8034.0</v>
      </c>
      <c r="AE347" s="81"/>
      <c r="AF347" s="81"/>
      <c r="AG347" s="81"/>
      <c r="AH347" s="81">
        <v>1.0</v>
      </c>
      <c r="AI347" s="81">
        <v>24.0</v>
      </c>
      <c r="AJ347" s="82" t="s">
        <v>416</v>
      </c>
      <c r="AK347" s="81" t="s">
        <v>78</v>
      </c>
      <c r="AL347" s="81">
        <v>655.0</v>
      </c>
      <c r="AM347" s="44">
        <f t="array" ref="AM347">AVERAGE(K347/20)/86400</f>
        <v>0.02471122685</v>
      </c>
    </row>
    <row r="348" ht="17.25" customHeight="1">
      <c r="A348" s="97">
        <v>44683.94905796559</v>
      </c>
      <c r="B348" s="53">
        <v>0.023634259259259258</v>
      </c>
      <c r="C348" s="63">
        <v>5.555555555555556E-4</v>
      </c>
      <c r="D348" s="53">
        <v>0.0038194444444444443</v>
      </c>
      <c r="E348" s="53">
        <v>0.003923611111111111</v>
      </c>
      <c r="F348" s="53">
        <v>0.0050578703703703706</v>
      </c>
      <c r="G348" s="53">
        <v>0.010358796296296297</v>
      </c>
      <c r="H348" s="53">
        <v>0.012951388888888889</v>
      </c>
      <c r="I348" s="63">
        <v>0.016967592592592593</v>
      </c>
      <c r="J348" s="98">
        <v>0.021157407407407406</v>
      </c>
      <c r="K348" s="99">
        <v>40222.0</v>
      </c>
      <c r="L348" s="99">
        <v>72.0</v>
      </c>
      <c r="M348" s="99">
        <v>8.0</v>
      </c>
      <c r="N348" s="99">
        <v>14.0</v>
      </c>
      <c r="O348" s="99">
        <v>2270.0</v>
      </c>
      <c r="P348" s="99">
        <v>191976.0</v>
      </c>
      <c r="Q348" s="99">
        <v>153755.0</v>
      </c>
      <c r="R348" s="39">
        <v>2.0</v>
      </c>
      <c r="S348" s="39">
        <v>21.0</v>
      </c>
      <c r="T348" s="39"/>
      <c r="U348" s="39">
        <v>1.0</v>
      </c>
      <c r="V348" s="39">
        <v>7.0</v>
      </c>
      <c r="W348" s="39">
        <v>7.0</v>
      </c>
      <c r="X348" s="39"/>
      <c r="Y348" s="39"/>
      <c r="Z348" s="39"/>
      <c r="AA348" s="39"/>
      <c r="AB348" s="39">
        <v>3001.0</v>
      </c>
      <c r="AC348" s="39">
        <v>3.0</v>
      </c>
      <c r="AD348" s="81">
        <v>5079.0</v>
      </c>
      <c r="AE348" s="81"/>
      <c r="AF348" s="81"/>
      <c r="AG348" s="81"/>
      <c r="AH348" s="81">
        <v>1.0</v>
      </c>
      <c r="AI348" s="81">
        <v>52.0</v>
      </c>
      <c r="AJ348" s="82" t="s">
        <v>417</v>
      </c>
      <c r="AK348" s="81"/>
      <c r="AL348" s="81">
        <v>654.0</v>
      </c>
      <c r="AM348" s="44">
        <f t="array" ref="AM348">AVERAGE(K348/20)/86400</f>
        <v>0.02327662037</v>
      </c>
    </row>
    <row r="349" ht="17.25" customHeight="1">
      <c r="A349" s="97">
        <v>44683.925016713794</v>
      </c>
      <c r="B349" s="53">
        <v>0.010625</v>
      </c>
      <c r="C349" s="63">
        <v>3.472222222222222E-5</v>
      </c>
      <c r="D349" s="53">
        <v>0.0013773148148148147</v>
      </c>
      <c r="E349" s="53">
        <v>0.001851851851851852</v>
      </c>
      <c r="F349" s="53">
        <v>0.0021296296296296298</v>
      </c>
      <c r="G349" s="53">
        <v>0.0050810185185185186</v>
      </c>
      <c r="H349" s="53">
        <v>0.007372685185185185</v>
      </c>
      <c r="I349" s="63">
        <v>0.008483796296296297</v>
      </c>
      <c r="J349" s="98">
        <v>0.00883101851851852</v>
      </c>
      <c r="K349" s="99">
        <v>17638.0</v>
      </c>
      <c r="L349" s="99">
        <v>128.0</v>
      </c>
      <c r="M349" s="99">
        <v>7.0</v>
      </c>
      <c r="N349" s="99">
        <v>15.0</v>
      </c>
      <c r="O349" s="99">
        <v>1094.0</v>
      </c>
      <c r="P349" s="99">
        <v>53871.0</v>
      </c>
      <c r="Q349" s="99">
        <v>45139.0</v>
      </c>
      <c r="R349" s="39">
        <v>2.0</v>
      </c>
      <c r="S349" s="39">
        <v>22.0</v>
      </c>
      <c r="T349" s="39"/>
      <c r="U349" s="39"/>
      <c r="V349" s="39"/>
      <c r="W349" s="39"/>
      <c r="X349" s="39"/>
      <c r="Y349" s="39"/>
      <c r="Z349" s="39">
        <v>4.0</v>
      </c>
      <c r="AA349" s="39">
        <v>1.0</v>
      </c>
      <c r="AB349" s="39">
        <v>21403.0</v>
      </c>
      <c r="AC349" s="39"/>
      <c r="AD349" s="81">
        <v>17637.0</v>
      </c>
      <c r="AE349" s="81"/>
      <c r="AF349" s="81"/>
      <c r="AG349" s="81"/>
      <c r="AH349" s="81">
        <v>1.0</v>
      </c>
      <c r="AI349" s="81">
        <v>3.0</v>
      </c>
      <c r="AJ349" s="82" t="s">
        <v>418</v>
      </c>
      <c r="AK349" s="81"/>
      <c r="AL349" s="39">
        <v>653.0</v>
      </c>
      <c r="AM349" s="44">
        <f t="array" ref="AM349">AVERAGE(K349/20)/86400</f>
        <v>0.01020717593</v>
      </c>
    </row>
    <row r="350" ht="17.25" customHeight="1">
      <c r="A350" s="97">
        <v>44683.91357629499</v>
      </c>
      <c r="B350" s="53">
        <v>0.023414351851851853</v>
      </c>
      <c r="C350" s="63">
        <v>1.8518518518518518E-4</v>
      </c>
      <c r="D350" s="53">
        <v>0.0038773148148148148</v>
      </c>
      <c r="E350" s="53">
        <v>0.003969907407407407</v>
      </c>
      <c r="F350" s="53">
        <v>0.005914351851851852</v>
      </c>
      <c r="G350" s="53">
        <v>0.013831018518518519</v>
      </c>
      <c r="H350" s="53">
        <v>0.015416666666666667</v>
      </c>
      <c r="I350" s="63">
        <v>0.020289351851851854</v>
      </c>
      <c r="J350" s="98">
        <v>0.02224537037037037</v>
      </c>
      <c r="K350" s="99">
        <v>40475.0</v>
      </c>
      <c r="L350" s="99">
        <v>83.0</v>
      </c>
      <c r="M350" s="99">
        <v>7.0</v>
      </c>
      <c r="N350" s="99">
        <v>13.0</v>
      </c>
      <c r="O350" s="99">
        <v>1470.0</v>
      </c>
      <c r="P350" s="99">
        <v>135342.0</v>
      </c>
      <c r="Q350" s="99">
        <v>14334.0</v>
      </c>
      <c r="R350" s="39">
        <v>1.0</v>
      </c>
      <c r="S350" s="39">
        <v>2.0</v>
      </c>
      <c r="T350" s="39"/>
      <c r="U350" s="39">
        <v>1.0</v>
      </c>
      <c r="V350" s="39">
        <v>7.0</v>
      </c>
      <c r="W350" s="39">
        <v>7.0</v>
      </c>
      <c r="X350" s="39"/>
      <c r="Y350" s="39"/>
      <c r="Z350" s="39"/>
      <c r="AA350" s="39"/>
      <c r="AB350" s="39">
        <v>5817.0</v>
      </c>
      <c r="AC350" s="39">
        <v>1.0</v>
      </c>
      <c r="AD350" s="81">
        <v>27895.0</v>
      </c>
      <c r="AE350" s="81"/>
      <c r="AF350" s="81"/>
      <c r="AG350" s="81"/>
      <c r="AH350" s="81">
        <v>2.0</v>
      </c>
      <c r="AI350" s="81">
        <v>6.0</v>
      </c>
      <c r="AJ350" s="82" t="s">
        <v>419</v>
      </c>
      <c r="AK350" s="81" t="s">
        <v>78</v>
      </c>
      <c r="AL350" s="81">
        <v>652.0</v>
      </c>
      <c r="AM350" s="44">
        <f t="array" ref="AM350">AVERAGE(K350/20)/86400</f>
        <v>0.02342303241</v>
      </c>
    </row>
    <row r="351" ht="17.25" customHeight="1">
      <c r="A351" s="97">
        <v>44683.88800834429</v>
      </c>
      <c r="B351" s="53">
        <v>0.014918981481481481</v>
      </c>
      <c r="C351" s="63">
        <v>4.62962962962963E-4</v>
      </c>
      <c r="D351" s="53">
        <v>0.001990740740740741</v>
      </c>
      <c r="E351" s="53">
        <v>0.002627314814814815</v>
      </c>
      <c r="F351" s="53">
        <v>0.0029745370370370373</v>
      </c>
      <c r="G351" s="53">
        <v>0.008472222222222223</v>
      </c>
      <c r="H351" s="53">
        <v>0.00988425925925926</v>
      </c>
      <c r="I351" s="63">
        <v>0.012974537037037038</v>
      </c>
      <c r="J351" s="98">
        <v>0.013518518518518518</v>
      </c>
      <c r="K351" s="99">
        <v>24565.0</v>
      </c>
      <c r="L351" s="99">
        <v>126.0</v>
      </c>
      <c r="M351" s="99">
        <v>8.0</v>
      </c>
      <c r="N351" s="99">
        <v>10.0</v>
      </c>
      <c r="O351" s="99">
        <v>1586.0</v>
      </c>
      <c r="P351" s="99">
        <v>78316.0</v>
      </c>
      <c r="Q351" s="99">
        <v>8286.0</v>
      </c>
      <c r="R351" s="39">
        <v>2.0</v>
      </c>
      <c r="S351" s="39">
        <v>4.0</v>
      </c>
      <c r="T351" s="39"/>
      <c r="U351" s="39">
        <v>1.0</v>
      </c>
      <c r="V351" s="39">
        <v>7.0</v>
      </c>
      <c r="W351" s="39">
        <v>7.0</v>
      </c>
      <c r="X351" s="39"/>
      <c r="Y351" s="39"/>
      <c r="Z351" s="39"/>
      <c r="AA351" s="39"/>
      <c r="AB351" s="39">
        <v>2839.0</v>
      </c>
      <c r="AC351" s="39">
        <v>1.0</v>
      </c>
      <c r="AD351" s="81">
        <v>18168.0</v>
      </c>
      <c r="AE351" s="81"/>
      <c r="AF351" s="81"/>
      <c r="AG351" s="81"/>
      <c r="AH351" s="81">
        <v>1.0</v>
      </c>
      <c r="AI351" s="81">
        <v>2.0</v>
      </c>
      <c r="AJ351" s="82" t="s">
        <v>420</v>
      </c>
      <c r="AK351" s="81"/>
      <c r="AL351" s="81">
        <v>651.0</v>
      </c>
      <c r="AM351" s="44">
        <f t="array" ref="AM351">AVERAGE(K351/20)/86400</f>
        <v>0.01421585648</v>
      </c>
    </row>
    <row r="352" ht="17.25" customHeight="1">
      <c r="A352" s="97">
        <v>44683.845753606874</v>
      </c>
      <c r="B352" s="53">
        <v>0.02445601851851852</v>
      </c>
      <c r="C352" s="63">
        <v>2.199074074074074E-4</v>
      </c>
      <c r="D352" s="53">
        <v>0.0024074074074074076</v>
      </c>
      <c r="E352" s="53">
        <v>0.00400462962962963</v>
      </c>
      <c r="F352" s="53">
        <v>0.0051736111111111115</v>
      </c>
      <c r="G352" s="53">
        <v>0.012013888888888888</v>
      </c>
      <c r="H352" s="53">
        <v>0.014467592592592593</v>
      </c>
      <c r="I352" s="63">
        <v>0.0171875</v>
      </c>
      <c r="J352" s="98">
        <v>0.018055555555555554</v>
      </c>
      <c r="K352" s="99">
        <v>41154.0</v>
      </c>
      <c r="L352" s="99">
        <v>97.0</v>
      </c>
      <c r="M352" s="99">
        <v>8.0</v>
      </c>
      <c r="N352" s="99">
        <v>16.0</v>
      </c>
      <c r="O352" s="99">
        <v>1573.0</v>
      </c>
      <c r="P352" s="99">
        <v>136847.0</v>
      </c>
      <c r="Q352" s="99">
        <v>14057.0</v>
      </c>
      <c r="R352" s="39">
        <v>1.0</v>
      </c>
      <c r="S352" s="39">
        <v>5.0</v>
      </c>
      <c r="T352" s="39"/>
      <c r="U352" s="39">
        <v>1.0</v>
      </c>
      <c r="V352" s="39">
        <v>8.0</v>
      </c>
      <c r="W352" s="39">
        <v>8.0</v>
      </c>
      <c r="X352" s="39"/>
      <c r="Y352" s="39"/>
      <c r="Z352" s="39"/>
      <c r="AA352" s="39"/>
      <c r="AB352" s="39">
        <v>3035.0</v>
      </c>
      <c r="AC352" s="39"/>
      <c r="AD352" s="81">
        <v>41153.0</v>
      </c>
      <c r="AE352" s="81"/>
      <c r="AF352" s="81"/>
      <c r="AG352" s="81"/>
      <c r="AH352" s="81">
        <v>1.0</v>
      </c>
      <c r="AI352" s="81">
        <v>3.0</v>
      </c>
      <c r="AJ352" s="82" t="s">
        <v>421</v>
      </c>
      <c r="AK352" s="81"/>
      <c r="AL352" s="39">
        <v>650.0</v>
      </c>
      <c r="AM352" s="44">
        <f t="array" ref="AM352">AVERAGE(K352/20)/86400</f>
        <v>0.02381597222</v>
      </c>
    </row>
    <row r="353" ht="17.25" customHeight="1">
      <c r="A353" s="97">
        <v>44683.82071223346</v>
      </c>
      <c r="B353" s="53">
        <v>0.014502314814814815</v>
      </c>
      <c r="C353" s="63">
        <v>3.472222222222222E-5</v>
      </c>
      <c r="D353" s="53">
        <v>0.0027430555555555554</v>
      </c>
      <c r="E353" s="53">
        <v>0.0032407407407407406</v>
      </c>
      <c r="F353" s="53">
        <v>0.006273148148148148</v>
      </c>
      <c r="G353" s="53">
        <v>0.0036689814814814814</v>
      </c>
      <c r="H353" s="53">
        <v>0.008402777777777778</v>
      </c>
      <c r="I353" s="63">
        <v>0.011331018518518518</v>
      </c>
      <c r="J353" s="98">
        <v>0.012303240740740741</v>
      </c>
      <c r="K353" s="99">
        <v>24422.0</v>
      </c>
      <c r="L353" s="99">
        <v>80.0</v>
      </c>
      <c r="M353" s="99">
        <v>7.0</v>
      </c>
      <c r="N353" s="99">
        <v>14.0</v>
      </c>
      <c r="O353" s="99">
        <v>762.0</v>
      </c>
      <c r="P353" s="99">
        <v>70421.0</v>
      </c>
      <c r="Q353" s="99">
        <v>78222.0</v>
      </c>
      <c r="R353" s="39">
        <v>1.0</v>
      </c>
      <c r="S353" s="39">
        <v>26.0</v>
      </c>
      <c r="T353" s="39"/>
      <c r="U353" s="39"/>
      <c r="V353" s="39">
        <v>17.0</v>
      </c>
      <c r="W353" s="39">
        <v>2.0</v>
      </c>
      <c r="X353" s="39">
        <v>4.0</v>
      </c>
      <c r="Y353" s="39">
        <v>1.0</v>
      </c>
      <c r="Z353" s="39">
        <v>4.0</v>
      </c>
      <c r="AA353" s="39"/>
      <c r="AB353" s="39">
        <v>33738.0</v>
      </c>
      <c r="AC353" s="39"/>
      <c r="AD353" s="81">
        <v>24421.0</v>
      </c>
      <c r="AE353" s="81"/>
      <c r="AF353" s="81">
        <v>1.0</v>
      </c>
      <c r="AG353" s="81">
        <v>1.0</v>
      </c>
      <c r="AH353" s="81">
        <v>1.0</v>
      </c>
      <c r="AI353" s="81">
        <v>4.0</v>
      </c>
      <c r="AJ353" s="82" t="s">
        <v>422</v>
      </c>
      <c r="AK353" s="81"/>
      <c r="AL353" s="81">
        <v>649.0</v>
      </c>
      <c r="AM353" s="44">
        <f t="array" ref="AM353">AVERAGE(K353/20)/86400</f>
        <v>0.01413310185</v>
      </c>
    </row>
    <row r="354" ht="17.25" customHeight="1">
      <c r="A354" s="97">
        <v>44683.80593417513</v>
      </c>
      <c r="B354" s="53">
        <v>0.019525462962962963</v>
      </c>
      <c r="C354" s="63">
        <v>1.1574074074074075E-4</v>
      </c>
      <c r="D354" s="53">
        <v>3.0092592592592595E-4</v>
      </c>
      <c r="E354" s="53">
        <v>0.0016435185185185185</v>
      </c>
      <c r="F354" s="53">
        <v>0.0069328703703703705</v>
      </c>
      <c r="G354" s="53">
        <v>0.009456018518518518</v>
      </c>
      <c r="H354" s="53">
        <v>0.013009259259259259</v>
      </c>
      <c r="I354" s="63">
        <v>0.017824074074074076</v>
      </c>
      <c r="J354" s="98">
        <v>0.018645833333333334</v>
      </c>
      <c r="K354" s="99">
        <v>33546.0</v>
      </c>
      <c r="L354" s="99">
        <v>114.0</v>
      </c>
      <c r="M354" s="99">
        <v>8.0</v>
      </c>
      <c r="N354" s="99">
        <v>26.0</v>
      </c>
      <c r="O354" s="99">
        <v>1169.0</v>
      </c>
      <c r="P354" s="99">
        <v>78467.0</v>
      </c>
      <c r="Q354" s="99">
        <v>144906.0</v>
      </c>
      <c r="R354" s="39"/>
      <c r="S354" s="39"/>
      <c r="T354" s="39">
        <v>1.0</v>
      </c>
      <c r="U354" s="39"/>
      <c r="V354" s="39">
        <v>6.0</v>
      </c>
      <c r="W354" s="39">
        <v>1.0</v>
      </c>
      <c r="X354" s="39"/>
      <c r="Y354" s="39"/>
      <c r="Z354" s="39">
        <v>4.0</v>
      </c>
      <c r="AA354" s="39"/>
      <c r="AB354" s="39">
        <v>209996.0</v>
      </c>
      <c r="AC354" s="39"/>
      <c r="AD354" s="81">
        <v>33545.0</v>
      </c>
      <c r="AE354" s="81"/>
      <c r="AF354" s="81"/>
      <c r="AG354" s="81"/>
      <c r="AH354" s="81">
        <v>1.0</v>
      </c>
      <c r="AI354" s="81">
        <v>5.0</v>
      </c>
      <c r="AJ354" s="82" t="s">
        <v>423</v>
      </c>
      <c r="AK354" s="81"/>
      <c r="AL354" s="81">
        <v>648.0</v>
      </c>
      <c r="AM354" s="44">
        <f t="array" ref="AM354">AVERAGE(K354/20)/86400</f>
        <v>0.01941319444</v>
      </c>
    </row>
    <row r="355" ht="17.25" customHeight="1">
      <c r="A355" s="97">
        <v>44683.78563358475</v>
      </c>
      <c r="B355" s="53">
        <v>0.018206018518518517</v>
      </c>
      <c r="C355" s="63">
        <v>5.092592592592592E-4</v>
      </c>
      <c r="D355" s="53">
        <v>0.0025462962962962965</v>
      </c>
      <c r="E355" s="53">
        <v>0.004224537037037037</v>
      </c>
      <c r="F355" s="53">
        <v>0.004699074074074074</v>
      </c>
      <c r="G355" s="53">
        <v>0.006689814814814815</v>
      </c>
      <c r="H355" s="53">
        <v>0.008611111111111111</v>
      </c>
      <c r="I355" s="63">
        <v>0.01287037037037037</v>
      </c>
      <c r="J355" s="98">
        <v>0.013125</v>
      </c>
      <c r="K355" s="99">
        <v>30781.0</v>
      </c>
      <c r="L355" s="99">
        <v>75.0</v>
      </c>
      <c r="M355" s="99">
        <v>8.0</v>
      </c>
      <c r="N355" s="99">
        <v>20.0</v>
      </c>
      <c r="O355" s="99">
        <v>1997.0</v>
      </c>
      <c r="P355" s="99">
        <v>107682.0</v>
      </c>
      <c r="Q355" s="99">
        <v>38012.0</v>
      </c>
      <c r="R355" s="39">
        <v>1.0</v>
      </c>
      <c r="S355" s="39">
        <v>21.0</v>
      </c>
      <c r="T355" s="39"/>
      <c r="U355" s="39">
        <v>1.0</v>
      </c>
      <c r="V355" s="39">
        <v>7.0</v>
      </c>
      <c r="W355" s="39">
        <v>9.0</v>
      </c>
      <c r="X355" s="39"/>
      <c r="Y355" s="39"/>
      <c r="Z355" s="39"/>
      <c r="AA355" s="39"/>
      <c r="AB355" s="39">
        <v>36060.0</v>
      </c>
      <c r="AC355" s="39">
        <v>4.0</v>
      </c>
      <c r="AD355" s="81">
        <v>4523.0</v>
      </c>
      <c r="AE355" s="81"/>
      <c r="AF355" s="81"/>
      <c r="AG355" s="81"/>
      <c r="AH355" s="81">
        <v>1.0</v>
      </c>
      <c r="AI355" s="81">
        <v>3.0</v>
      </c>
      <c r="AJ355" s="82" t="s">
        <v>424</v>
      </c>
      <c r="AK355" s="81"/>
      <c r="AL355" s="39">
        <v>647.0</v>
      </c>
      <c r="AM355" s="44">
        <f t="array" ref="AM355">AVERAGE(K355/20)/86400</f>
        <v>0.0178130787</v>
      </c>
    </row>
    <row r="356" ht="17.25" customHeight="1">
      <c r="A356" s="97">
        <v>44683.76699855311</v>
      </c>
      <c r="B356" s="53">
        <v>0.020127314814814813</v>
      </c>
      <c r="C356" s="63">
        <v>8.796296296296296E-4</v>
      </c>
      <c r="D356" s="53">
        <v>0.004641203703703704</v>
      </c>
      <c r="E356" s="53">
        <v>0.004756944444444445</v>
      </c>
      <c r="F356" s="53">
        <v>0.005775462962962963</v>
      </c>
      <c r="G356" s="53">
        <v>0.01431712962962963</v>
      </c>
      <c r="H356" s="53">
        <v>0.016134259259259258</v>
      </c>
      <c r="I356" s="63">
        <v>0.017256944444444443</v>
      </c>
      <c r="J356" s="98">
        <v>0.018564814814814815</v>
      </c>
      <c r="K356" s="99">
        <v>34277.0</v>
      </c>
      <c r="L356" s="99">
        <v>90.0</v>
      </c>
      <c r="M356" s="99">
        <v>8.0</v>
      </c>
      <c r="N356" s="99">
        <v>17.0</v>
      </c>
      <c r="O356" s="99">
        <v>1166.0</v>
      </c>
      <c r="P356" s="99">
        <v>140874.0</v>
      </c>
      <c r="Q356" s="99">
        <v>24566.0</v>
      </c>
      <c r="R356" s="39">
        <v>1.0</v>
      </c>
      <c r="S356" s="39">
        <v>4.0</v>
      </c>
      <c r="T356" s="39"/>
      <c r="U356" s="39">
        <v>2.0</v>
      </c>
      <c r="V356" s="39">
        <v>7.0</v>
      </c>
      <c r="W356" s="39">
        <v>7.0</v>
      </c>
      <c r="X356" s="39">
        <v>1.0</v>
      </c>
      <c r="Y356" s="39"/>
      <c r="Z356" s="39">
        <v>5.0</v>
      </c>
      <c r="AA356" s="39"/>
      <c r="AB356" s="39">
        <v>28085.0</v>
      </c>
      <c r="AC356" s="39"/>
      <c r="AD356" s="81">
        <v>34276.0</v>
      </c>
      <c r="AE356" s="81"/>
      <c r="AF356" s="81"/>
      <c r="AG356" s="81"/>
      <c r="AH356" s="81">
        <v>1.0</v>
      </c>
      <c r="AI356" s="81"/>
      <c r="AJ356" s="82" t="s">
        <v>425</v>
      </c>
      <c r="AK356" s="81"/>
      <c r="AL356" s="81">
        <v>646.0</v>
      </c>
      <c r="AM356" s="44">
        <f t="array" ref="AM356">AVERAGE(K356/20)/86400</f>
        <v>0.01983622685</v>
      </c>
    </row>
    <row r="357" ht="17.25" customHeight="1">
      <c r="A357" s="97">
        <v>44680.56793702782</v>
      </c>
      <c r="B357" s="53">
        <v>0.019479166666666665</v>
      </c>
      <c r="C357" s="63">
        <v>4.62962962962963E-4</v>
      </c>
      <c r="D357" s="53">
        <v>0.0016203703703703703</v>
      </c>
      <c r="E357" s="53">
        <v>0.002824074074074074</v>
      </c>
      <c r="F357" s="53">
        <v>0.010428240740740741</v>
      </c>
      <c r="G357" s="53">
        <v>0.005868055555555555</v>
      </c>
      <c r="H357" s="53">
        <v>0.01431712962962963</v>
      </c>
      <c r="I357" s="63">
        <v>0.01818287037037037</v>
      </c>
      <c r="J357" s="98">
        <v>0.01857638888888889</v>
      </c>
      <c r="K357" s="99">
        <v>33677.0</v>
      </c>
      <c r="L357" s="99">
        <v>177.0</v>
      </c>
      <c r="M357" s="99">
        <v>8.0</v>
      </c>
      <c r="N357" s="99">
        <v>17.0</v>
      </c>
      <c r="O357" s="99">
        <v>1332.0</v>
      </c>
      <c r="P357" s="99">
        <v>78565.0</v>
      </c>
      <c r="Q357" s="99">
        <v>88610.0</v>
      </c>
      <c r="R357" s="39">
        <v>1.0</v>
      </c>
      <c r="S357" s="39">
        <v>8.0</v>
      </c>
      <c r="T357" s="39"/>
      <c r="U357" s="39">
        <v>1.0</v>
      </c>
      <c r="V357" s="39">
        <v>8.0</v>
      </c>
      <c r="W357" s="39"/>
      <c r="X357" s="39"/>
      <c r="Y357" s="39"/>
      <c r="Z357" s="39"/>
      <c r="AA357" s="39">
        <v>1.0</v>
      </c>
      <c r="AB357" s="39">
        <v>34856.0</v>
      </c>
      <c r="AC357" s="39"/>
      <c r="AD357" s="81">
        <v>33676.0</v>
      </c>
      <c r="AE357" s="81"/>
      <c r="AF357" s="81"/>
      <c r="AG357" s="81">
        <v>1.0</v>
      </c>
      <c r="AH357" s="81">
        <v>1.0</v>
      </c>
      <c r="AI357" s="81">
        <v>5.0</v>
      </c>
      <c r="AJ357" s="82" t="s">
        <v>426</v>
      </c>
      <c r="AK357" s="81" t="s">
        <v>78</v>
      </c>
      <c r="AL357" s="81">
        <v>645.0</v>
      </c>
      <c r="AM357" s="44">
        <f t="array" ref="AM357">AVERAGE(K357/20)/86400</f>
        <v>0.01948900463</v>
      </c>
    </row>
    <row r="358" ht="17.25" customHeight="1">
      <c r="A358" s="97">
        <v>44680.540925271285</v>
      </c>
      <c r="B358" s="53">
        <v>0.021608796296296296</v>
      </c>
      <c r="C358" s="63">
        <v>3.587962962962963E-4</v>
      </c>
      <c r="D358" s="53">
        <v>0.002673611111111111</v>
      </c>
      <c r="E358" s="53">
        <v>0.0043518518518518515</v>
      </c>
      <c r="F358" s="53">
        <v>0.006273148148148148</v>
      </c>
      <c r="G358" s="53">
        <v>0.013217592592592593</v>
      </c>
      <c r="H358" s="53">
        <v>0.015046296296296295</v>
      </c>
      <c r="I358" s="63">
        <v>0.018738425925925926</v>
      </c>
      <c r="J358" s="98">
        <v>0.019479166666666665</v>
      </c>
      <c r="K358" s="99">
        <v>37342.0</v>
      </c>
      <c r="L358" s="99">
        <v>88.0</v>
      </c>
      <c r="M358" s="99">
        <v>8.0</v>
      </c>
      <c r="N358" s="99">
        <v>17.0</v>
      </c>
      <c r="O358" s="99">
        <v>1735.0</v>
      </c>
      <c r="P358" s="99">
        <v>141891.0</v>
      </c>
      <c r="Q358" s="99">
        <v>389.0</v>
      </c>
      <c r="R358" s="39">
        <v>1.0</v>
      </c>
      <c r="S358" s="39">
        <v>7.0</v>
      </c>
      <c r="T358" s="39"/>
      <c r="U358" s="39">
        <v>1.0</v>
      </c>
      <c r="V358" s="39">
        <v>18.0</v>
      </c>
      <c r="W358" s="39">
        <v>8.0</v>
      </c>
      <c r="X358" s="39"/>
      <c r="Y358" s="39"/>
      <c r="Z358" s="39"/>
      <c r="AA358" s="39"/>
      <c r="AB358" s="39">
        <v>365.0</v>
      </c>
      <c r="AC358" s="39"/>
      <c r="AD358" s="81">
        <v>37341.0</v>
      </c>
      <c r="AE358" s="81"/>
      <c r="AF358" s="81"/>
      <c r="AG358" s="81"/>
      <c r="AH358" s="81">
        <v>1.0</v>
      </c>
      <c r="AI358" s="81">
        <v>4.0</v>
      </c>
      <c r="AJ358" s="82" t="s">
        <v>427</v>
      </c>
      <c r="AK358" s="81" t="s">
        <v>78</v>
      </c>
      <c r="AL358" s="39">
        <v>644.0</v>
      </c>
      <c r="AM358" s="44">
        <f t="array" ref="AM358">AVERAGE(K358/20)/86400</f>
        <v>0.0216099537</v>
      </c>
    </row>
    <row r="359" ht="17.25" customHeight="1">
      <c r="A359" s="97">
        <v>44680.516361365124</v>
      </c>
      <c r="B359" s="53">
        <v>0.018599537037037036</v>
      </c>
      <c r="C359" s="63">
        <v>3.125E-4</v>
      </c>
      <c r="D359" s="53">
        <v>0.0026041666666666665</v>
      </c>
      <c r="E359" s="53">
        <v>0.002939814814814815</v>
      </c>
      <c r="F359" s="53">
        <v>0.010717592592592593</v>
      </c>
      <c r="G359" s="53">
        <v>0.004155092592592592</v>
      </c>
      <c r="H359" s="53">
        <v>0.012835648148148148</v>
      </c>
      <c r="I359" s="63">
        <v>0.014664351851851852</v>
      </c>
      <c r="J359" s="98">
        <v>0.01574074074074074</v>
      </c>
      <c r="K359" s="99">
        <v>32143.0</v>
      </c>
      <c r="L359" s="99">
        <v>82.0</v>
      </c>
      <c r="M359" s="99">
        <v>8.0</v>
      </c>
      <c r="N359" s="99">
        <v>21.0</v>
      </c>
      <c r="O359" s="99">
        <v>686.0</v>
      </c>
      <c r="P359" s="99">
        <v>98939.0</v>
      </c>
      <c r="Q359" s="99">
        <v>105051.0</v>
      </c>
      <c r="R359" s="39">
        <v>1.0</v>
      </c>
      <c r="S359" s="39">
        <v>7.0</v>
      </c>
      <c r="T359" s="39"/>
      <c r="U359" s="39"/>
      <c r="V359" s="39"/>
      <c r="W359" s="39"/>
      <c r="X359" s="39"/>
      <c r="Y359" s="39"/>
      <c r="Z359" s="39">
        <v>6.0</v>
      </c>
      <c r="AA359" s="39">
        <v>1.0</v>
      </c>
      <c r="AB359" s="39">
        <v>37604.0</v>
      </c>
      <c r="AC359" s="39"/>
      <c r="AD359" s="81">
        <v>32142.0</v>
      </c>
      <c r="AE359" s="81"/>
      <c r="AF359" s="81"/>
      <c r="AG359" s="81">
        <v>1.0</v>
      </c>
      <c r="AH359" s="81">
        <v>1.0</v>
      </c>
      <c r="AI359" s="81">
        <v>1.0</v>
      </c>
      <c r="AJ359" s="82" t="s">
        <v>428</v>
      </c>
      <c r="AK359" s="81" t="s">
        <v>78</v>
      </c>
      <c r="AL359" s="81">
        <v>643.0</v>
      </c>
      <c r="AM359" s="44">
        <f t="array" ref="AM359">AVERAGE(K359/20)/86400</f>
        <v>0.01860127315</v>
      </c>
    </row>
    <row r="360" ht="17.25" customHeight="1">
      <c r="A360" s="97">
        <v>44680.49627701639</v>
      </c>
      <c r="B360" s="53">
        <v>0.020648148148148148</v>
      </c>
      <c r="C360" s="63">
        <v>3.587962962962963E-4</v>
      </c>
      <c r="D360" s="53">
        <v>0.0029861111111111113</v>
      </c>
      <c r="E360" s="53">
        <v>0.0043287037037037035</v>
      </c>
      <c r="F360" s="53">
        <v>0.006793981481481482</v>
      </c>
      <c r="G360" s="53">
        <v>0.009872685185185186</v>
      </c>
      <c r="H360" s="53">
        <v>0.012858796296296297</v>
      </c>
      <c r="I360" s="63">
        <v>0.01628472222222222</v>
      </c>
      <c r="J360" s="98">
        <v>0.017256944444444443</v>
      </c>
      <c r="K360" s="99">
        <v>35693.0</v>
      </c>
      <c r="L360" s="99">
        <v>138.0</v>
      </c>
      <c r="M360" s="99">
        <v>8.0</v>
      </c>
      <c r="N360" s="99">
        <v>19.0</v>
      </c>
      <c r="O360" s="99">
        <v>1877.0</v>
      </c>
      <c r="P360" s="99">
        <v>134212.0</v>
      </c>
      <c r="Q360" s="99">
        <v>508.0</v>
      </c>
      <c r="R360" s="39">
        <v>1.0</v>
      </c>
      <c r="S360" s="39">
        <v>5.0</v>
      </c>
      <c r="T360" s="39"/>
      <c r="U360" s="39">
        <v>1.0</v>
      </c>
      <c r="V360" s="39">
        <v>14.0</v>
      </c>
      <c r="W360" s="39">
        <v>7.0</v>
      </c>
      <c r="X360" s="39"/>
      <c r="Y360" s="39"/>
      <c r="Z360" s="39"/>
      <c r="AA360" s="39"/>
      <c r="AB360" s="39">
        <v>1355.0</v>
      </c>
      <c r="AC360" s="39">
        <v>1.0</v>
      </c>
      <c r="AD360" s="81">
        <v>4762.0</v>
      </c>
      <c r="AE360" s="81"/>
      <c r="AF360" s="81"/>
      <c r="AG360" s="81"/>
      <c r="AH360" s="81">
        <v>1.0</v>
      </c>
      <c r="AI360" s="81">
        <v>6.0</v>
      </c>
      <c r="AJ360" s="82" t="s">
        <v>429</v>
      </c>
      <c r="AK360" s="81" t="s">
        <v>78</v>
      </c>
      <c r="AL360" s="81">
        <v>642.0</v>
      </c>
      <c r="AM360" s="44">
        <f t="array" ref="AM360">AVERAGE(K360/20)/86400</f>
        <v>0.0206556713</v>
      </c>
    </row>
    <row r="361" ht="17.25" customHeight="1">
      <c r="A361" s="97">
        <v>44680.472272033796</v>
      </c>
      <c r="B361" s="53">
        <v>0.020381944444444446</v>
      </c>
      <c r="C361" s="63">
        <v>3.356481481481481E-4</v>
      </c>
      <c r="D361" s="53">
        <v>0.002488425925925926</v>
      </c>
      <c r="E361" s="53">
        <v>0.00400462962962963</v>
      </c>
      <c r="F361" s="53">
        <v>0.005983796296296296</v>
      </c>
      <c r="G361" s="53">
        <v>0.012673611111111111</v>
      </c>
      <c r="H361" s="53">
        <v>0.014560185185185185</v>
      </c>
      <c r="I361" s="63">
        <v>0.017430555555555557</v>
      </c>
      <c r="J361" s="98">
        <v>0.01835648148148148</v>
      </c>
      <c r="K361" s="99">
        <v>33835.0</v>
      </c>
      <c r="L361" s="99">
        <v>63.0</v>
      </c>
      <c r="M361" s="99">
        <v>8.0</v>
      </c>
      <c r="N361" s="99">
        <v>21.0</v>
      </c>
      <c r="O361" s="99">
        <v>1205.0</v>
      </c>
      <c r="P361" s="99">
        <v>105903.0</v>
      </c>
      <c r="Q361" s="99">
        <v>36365.0</v>
      </c>
      <c r="R361" s="39">
        <v>1.0</v>
      </c>
      <c r="S361" s="39">
        <v>26.0</v>
      </c>
      <c r="T361" s="39"/>
      <c r="U361" s="39">
        <v>1.0</v>
      </c>
      <c r="V361" s="39">
        <v>1.0</v>
      </c>
      <c r="W361" s="39">
        <v>1.0</v>
      </c>
      <c r="X361" s="39"/>
      <c r="Y361" s="39"/>
      <c r="Z361" s="39"/>
      <c r="AA361" s="39">
        <v>1.0</v>
      </c>
      <c r="AB361" s="39">
        <v>60158.0</v>
      </c>
      <c r="AC361" s="39"/>
      <c r="AD361" s="81">
        <v>33834.0</v>
      </c>
      <c r="AE361" s="81"/>
      <c r="AF361" s="81"/>
      <c r="AG361" s="81"/>
      <c r="AH361" s="81">
        <v>1.0</v>
      </c>
      <c r="AI361" s="81">
        <v>1.0</v>
      </c>
      <c r="AJ361" s="82" t="s">
        <v>430</v>
      </c>
      <c r="AK361" s="81"/>
      <c r="AL361" s="39">
        <v>641.0</v>
      </c>
      <c r="AM361" s="44">
        <f t="array" ref="AM361">AVERAGE(K361/20)/86400</f>
        <v>0.01958043981</v>
      </c>
    </row>
    <row r="362" ht="17.25" customHeight="1">
      <c r="A362" s="97">
        <v>44680.448907521735</v>
      </c>
      <c r="B362" s="53">
        <v>0.02486111111111111</v>
      </c>
      <c r="C362" s="63">
        <v>1.273148148148148E-4</v>
      </c>
      <c r="D362" s="53">
        <v>0.0012268518518518518</v>
      </c>
      <c r="E362" s="53">
        <v>0.0021412037037037038</v>
      </c>
      <c r="F362" s="53">
        <v>0.004872685185185185</v>
      </c>
      <c r="G362" s="53">
        <v>0.007291666666666667</v>
      </c>
      <c r="H362" s="53">
        <v>0.007905092592592592</v>
      </c>
      <c r="I362" s="63">
        <v>0.012893518518518518</v>
      </c>
      <c r="J362" s="98">
        <v>0.02337962962962963</v>
      </c>
      <c r="K362" s="99">
        <v>42964.0</v>
      </c>
      <c r="L362" s="99">
        <v>132.0</v>
      </c>
      <c r="M362" s="99">
        <v>8.0</v>
      </c>
      <c r="N362" s="99">
        <v>17.0</v>
      </c>
      <c r="O362" s="99">
        <v>2487.0</v>
      </c>
      <c r="P362" s="99">
        <v>196163.0</v>
      </c>
      <c r="Q362" s="99">
        <v>56461.0</v>
      </c>
      <c r="R362" s="39">
        <v>1.0</v>
      </c>
      <c r="S362" s="39">
        <v>16.0</v>
      </c>
      <c r="T362" s="39"/>
      <c r="U362" s="39"/>
      <c r="V362" s="39">
        <v>12.0</v>
      </c>
      <c r="W362" s="39"/>
      <c r="X362" s="39">
        <v>4.0</v>
      </c>
      <c r="Y362" s="39"/>
      <c r="Z362" s="39"/>
      <c r="AA362" s="39">
        <v>1.0</v>
      </c>
      <c r="AB362" s="39">
        <v>30908.0</v>
      </c>
      <c r="AC362" s="39">
        <v>2.0</v>
      </c>
      <c r="AD362" s="81">
        <v>14665.0</v>
      </c>
      <c r="AE362" s="81"/>
      <c r="AF362" s="81"/>
      <c r="AG362" s="81"/>
      <c r="AH362" s="81">
        <v>1.0</v>
      </c>
      <c r="AI362" s="81">
        <v>12.0</v>
      </c>
      <c r="AJ362" s="82" t="s">
        <v>431</v>
      </c>
      <c r="AK362" s="81" t="s">
        <v>78</v>
      </c>
      <c r="AL362" s="81">
        <v>640.0</v>
      </c>
      <c r="AM362" s="44">
        <f t="array" ref="AM362">AVERAGE(K362/20)/86400</f>
        <v>0.02486342593</v>
      </c>
    </row>
    <row r="363" ht="17.25" customHeight="1">
      <c r="A363" s="97">
        <v>44680.4226321245</v>
      </c>
      <c r="B363" s="53">
        <v>0.018020833333333333</v>
      </c>
      <c r="C363" s="63">
        <v>5.787037037037037E-5</v>
      </c>
      <c r="D363" s="53">
        <v>0.002210648148148148</v>
      </c>
      <c r="E363" s="53">
        <v>0.0030439814814814813</v>
      </c>
      <c r="F363" s="53">
        <v>0.005335648148148148</v>
      </c>
      <c r="G363" s="53">
        <v>0.009212962962962963</v>
      </c>
      <c r="H363" s="53">
        <v>0.010752314814814815</v>
      </c>
      <c r="I363" s="63">
        <v>0.015231481481481481</v>
      </c>
      <c r="J363" s="98">
        <v>0.015474537037037037</v>
      </c>
      <c r="K363" s="99">
        <v>30147.0</v>
      </c>
      <c r="L363" s="99">
        <v>147.0</v>
      </c>
      <c r="M363" s="99">
        <v>8.0</v>
      </c>
      <c r="N363" s="99">
        <v>12.0</v>
      </c>
      <c r="O363" s="99">
        <v>1207.0</v>
      </c>
      <c r="P363" s="99">
        <v>70802.0</v>
      </c>
      <c r="Q363" s="99">
        <v>55825.0</v>
      </c>
      <c r="R363" s="39">
        <v>1.0</v>
      </c>
      <c r="S363" s="39">
        <v>6.0</v>
      </c>
      <c r="T363" s="39"/>
      <c r="U363" s="39"/>
      <c r="V363" s="39"/>
      <c r="W363" s="39"/>
      <c r="X363" s="39"/>
      <c r="Y363" s="39"/>
      <c r="Z363" s="39"/>
      <c r="AA363" s="39">
        <v>1.0</v>
      </c>
      <c r="AB363" s="39">
        <v>100551.0</v>
      </c>
      <c r="AC363" s="39"/>
      <c r="AD363" s="81">
        <v>30146.0</v>
      </c>
      <c r="AE363" s="81"/>
      <c r="AF363" s="81"/>
      <c r="AG363" s="81"/>
      <c r="AH363" s="81">
        <v>1.0</v>
      </c>
      <c r="AI363" s="81">
        <v>5.0</v>
      </c>
      <c r="AJ363" s="82" t="s">
        <v>432</v>
      </c>
      <c r="AK363" s="81"/>
      <c r="AL363" s="81">
        <v>639.0</v>
      </c>
      <c r="AM363" s="44">
        <f t="array" ref="AM363">AVERAGE(K363/20)/86400</f>
        <v>0.01744618056</v>
      </c>
    </row>
    <row r="364" ht="17.25" customHeight="1">
      <c r="A364" s="97">
        <v>44680.40369782369</v>
      </c>
      <c r="B364" s="53">
        <v>0.02185185185185185</v>
      </c>
      <c r="C364" s="63">
        <v>4.398148148148148E-4</v>
      </c>
      <c r="D364" s="53">
        <v>0.0038194444444444443</v>
      </c>
      <c r="E364" s="53">
        <v>0.004189814814814815</v>
      </c>
      <c r="F364" s="53">
        <v>0.005844907407407407</v>
      </c>
      <c r="G364" s="53">
        <v>0.014293981481481482</v>
      </c>
      <c r="H364" s="53">
        <v>0.016122685185185184</v>
      </c>
      <c r="I364" s="63">
        <v>0.01976851851851852</v>
      </c>
      <c r="J364" s="98">
        <v>0.020381944444444446</v>
      </c>
      <c r="K364" s="99">
        <v>36438.0</v>
      </c>
      <c r="L364" s="99">
        <v>166.0</v>
      </c>
      <c r="M364" s="99">
        <v>8.0</v>
      </c>
      <c r="N364" s="99">
        <v>17.0</v>
      </c>
      <c r="O364" s="99">
        <v>1703.0</v>
      </c>
      <c r="P364" s="99">
        <v>127705.0</v>
      </c>
      <c r="Q364" s="99">
        <v>10162.0</v>
      </c>
      <c r="R364" s="39">
        <v>1.0</v>
      </c>
      <c r="S364" s="39">
        <v>6.0</v>
      </c>
      <c r="T364" s="39"/>
      <c r="U364" s="39">
        <v>1.0</v>
      </c>
      <c r="V364" s="39">
        <v>17.0</v>
      </c>
      <c r="W364" s="39">
        <v>8.0</v>
      </c>
      <c r="X364" s="39"/>
      <c r="Y364" s="39"/>
      <c r="Z364" s="39"/>
      <c r="AA364" s="39"/>
      <c r="AB364" s="39">
        <v>3178.0</v>
      </c>
      <c r="AC364" s="39">
        <v>1.0</v>
      </c>
      <c r="AD364" s="81">
        <v>25301.0</v>
      </c>
      <c r="AE364" s="81"/>
      <c r="AF364" s="81"/>
      <c r="AG364" s="81"/>
      <c r="AH364" s="81">
        <v>1.0</v>
      </c>
      <c r="AI364" s="81">
        <v>3.0</v>
      </c>
      <c r="AJ364" s="82" t="s">
        <v>433</v>
      </c>
      <c r="AK364" s="81"/>
      <c r="AL364" s="39">
        <v>638.0</v>
      </c>
      <c r="AM364" s="44">
        <f t="array" ref="AM364">AVERAGE(K364/20)/86400</f>
        <v>0.02108680556</v>
      </c>
    </row>
    <row r="365" ht="17.25" customHeight="1">
      <c r="A365" s="97">
        <v>44680.381714780975</v>
      </c>
      <c r="B365" s="53">
        <v>0.03364583333333333</v>
      </c>
      <c r="C365" s="63">
        <v>8.101851851851852E-5</v>
      </c>
      <c r="D365" s="53">
        <v>0.0015625</v>
      </c>
      <c r="E365" s="53">
        <v>0.0021759259259259258</v>
      </c>
      <c r="F365" s="53">
        <v>0.007743055555555556</v>
      </c>
      <c r="G365" s="53">
        <v>0.004363425925925926</v>
      </c>
      <c r="H365" s="53">
        <v>0.012303240740740741</v>
      </c>
      <c r="I365" s="63">
        <v>0.01664351851851852</v>
      </c>
      <c r="J365" s="98">
        <v>0.031967592592592596</v>
      </c>
      <c r="K365" s="99">
        <v>58141.0</v>
      </c>
      <c r="L365" s="99">
        <v>201.0</v>
      </c>
      <c r="M365" s="99">
        <v>13.0</v>
      </c>
      <c r="N365" s="99">
        <v>34.0</v>
      </c>
      <c r="O365" s="99">
        <v>2030.0</v>
      </c>
      <c r="P365" s="99">
        <v>177428.0</v>
      </c>
      <c r="Q365" s="99">
        <v>59057.0</v>
      </c>
      <c r="R365" s="39"/>
      <c r="S365" s="39"/>
      <c r="T365" s="39"/>
      <c r="U365" s="39"/>
      <c r="V365" s="39">
        <v>8.0</v>
      </c>
      <c r="W365" s="39"/>
      <c r="X365" s="39"/>
      <c r="Y365" s="39"/>
      <c r="Z365" s="39"/>
      <c r="AA365" s="39">
        <v>1.0</v>
      </c>
      <c r="AB365" s="39">
        <v>34073.0</v>
      </c>
      <c r="AC365" s="39">
        <v>2.0</v>
      </c>
      <c r="AD365" s="81">
        <v>28087.0</v>
      </c>
      <c r="AE365" s="81"/>
      <c r="AF365" s="81">
        <v>23.0</v>
      </c>
      <c r="AG365" s="81">
        <v>1.0</v>
      </c>
      <c r="AH365" s="81">
        <v>1.0</v>
      </c>
      <c r="AI365" s="81">
        <v>12.0</v>
      </c>
      <c r="AJ365" s="82" t="s">
        <v>434</v>
      </c>
      <c r="AK365" s="81" t="s">
        <v>78</v>
      </c>
      <c r="AL365" s="81">
        <v>637.0</v>
      </c>
      <c r="AM365" s="44">
        <f t="array" ref="AM365">AVERAGE(K365/20)/86400</f>
        <v>0.03364641204</v>
      </c>
    </row>
    <row r="366" ht="17.25" customHeight="1">
      <c r="A366" s="97">
        <v>44680.344257613644</v>
      </c>
      <c r="B366" s="53">
        <v>0.016435185185185185</v>
      </c>
      <c r="C366" s="63">
        <v>8.101851851851852E-5</v>
      </c>
      <c r="D366" s="53">
        <v>0.0023032407407407407</v>
      </c>
      <c r="E366" s="53">
        <v>0.0038773148148148148</v>
      </c>
      <c r="F366" s="53">
        <v>0.009375</v>
      </c>
      <c r="G366" s="53">
        <v>0.004965277777777778</v>
      </c>
      <c r="H366" s="53">
        <v>0.01167824074074074</v>
      </c>
      <c r="I366" s="63">
        <v>0.013206018518518518</v>
      </c>
      <c r="J366" s="98">
        <v>0.013645833333333333</v>
      </c>
      <c r="K366" s="99">
        <v>27107.0</v>
      </c>
      <c r="L366" s="99">
        <v>56.0</v>
      </c>
      <c r="M366" s="99">
        <v>8.0</v>
      </c>
      <c r="N366" s="99">
        <v>15.0</v>
      </c>
      <c r="O366" s="99">
        <v>1121.0</v>
      </c>
      <c r="P366" s="99">
        <v>86445.0</v>
      </c>
      <c r="Q366" s="99">
        <v>5074.0</v>
      </c>
      <c r="R366" s="39">
        <v>2.0</v>
      </c>
      <c r="S366" s="39">
        <v>4.0</v>
      </c>
      <c r="T366" s="39"/>
      <c r="U366" s="39"/>
      <c r="V366" s="39"/>
      <c r="W366" s="39"/>
      <c r="X366" s="39">
        <v>14.0</v>
      </c>
      <c r="Y366" s="39">
        <v>1.0</v>
      </c>
      <c r="Z366" s="39"/>
      <c r="AA366" s="39"/>
      <c r="AB366" s="39">
        <v>781.0</v>
      </c>
      <c r="AC366" s="39"/>
      <c r="AD366" s="81">
        <v>27106.0</v>
      </c>
      <c r="AE366" s="81">
        <v>4.0</v>
      </c>
      <c r="AF366" s="81"/>
      <c r="AG366" s="81">
        <v>1.0</v>
      </c>
      <c r="AH366" s="81"/>
      <c r="AI366" s="81">
        <v>3.0</v>
      </c>
      <c r="AJ366" s="82" t="s">
        <v>435</v>
      </c>
      <c r="AK366" s="81"/>
      <c r="AL366" s="81">
        <v>636.0</v>
      </c>
      <c r="AM366" s="44">
        <f t="array" ref="AM366">AVERAGE(K366/20)/86400</f>
        <v>0.0156869213</v>
      </c>
    </row>
    <row r="367" ht="17.25" customHeight="1">
      <c r="A367" s="97">
        <v>44680.31883310593</v>
      </c>
      <c r="B367" s="53">
        <v>0.028483796296296295</v>
      </c>
      <c r="C367" s="63">
        <v>1.6203703703703703E-4</v>
      </c>
      <c r="D367" s="53">
        <v>0.0024189814814814816</v>
      </c>
      <c r="E367" s="53">
        <v>0.003321759259259259</v>
      </c>
      <c r="F367" s="53">
        <v>0.004965277777777778</v>
      </c>
      <c r="G367" s="53">
        <v>0.009386574074074073</v>
      </c>
      <c r="H367" s="53">
        <v>0.010393518518518519</v>
      </c>
      <c r="I367" s="63">
        <v>0.020902777777777777</v>
      </c>
      <c r="J367" s="98">
        <v>0.026458333333333334</v>
      </c>
      <c r="K367" s="99">
        <v>49234.0</v>
      </c>
      <c r="L367" s="99">
        <v>192.0</v>
      </c>
      <c r="M367" s="99">
        <v>9.0</v>
      </c>
      <c r="N367" s="99">
        <v>19.0</v>
      </c>
      <c r="O367" s="99">
        <v>2788.0</v>
      </c>
      <c r="P367" s="99">
        <v>288519.0</v>
      </c>
      <c r="Q367" s="99">
        <v>12446.0</v>
      </c>
      <c r="R367" s="39">
        <v>1.0</v>
      </c>
      <c r="S367" s="39">
        <v>8.0</v>
      </c>
      <c r="T367" s="39"/>
      <c r="U367" s="39">
        <v>1.0</v>
      </c>
      <c r="V367" s="39">
        <v>8.0</v>
      </c>
      <c r="W367" s="39">
        <v>8.0</v>
      </c>
      <c r="X367" s="39"/>
      <c r="Y367" s="39"/>
      <c r="Z367" s="39"/>
      <c r="AA367" s="39"/>
      <c r="AB367" s="39">
        <v>3377.0</v>
      </c>
      <c r="AC367" s="39">
        <v>2.0</v>
      </c>
      <c r="AD367" s="81">
        <v>2786.0</v>
      </c>
      <c r="AE367" s="81"/>
      <c r="AF367" s="81">
        <v>1.0</v>
      </c>
      <c r="AG367" s="81"/>
      <c r="AH367" s="81">
        <v>1.0</v>
      </c>
      <c r="AI367" s="81">
        <v>16.0</v>
      </c>
      <c r="AJ367" s="82" t="s">
        <v>436</v>
      </c>
      <c r="AK367" s="81" t="s">
        <v>78</v>
      </c>
      <c r="AL367" s="39">
        <v>635.0</v>
      </c>
      <c r="AM367" s="44">
        <f t="array" ref="AM367">AVERAGE(K367/20)/86400</f>
        <v>0.02849189815</v>
      </c>
    </row>
    <row r="368" ht="17.25" customHeight="1">
      <c r="A368" s="97">
        <v>44680.28829892188</v>
      </c>
      <c r="B368" s="53">
        <v>0.015752314814814816</v>
      </c>
      <c r="C368" s="63">
        <v>1.388888888888889E-4</v>
      </c>
      <c r="D368" s="53">
        <v>0.0023263888888888887</v>
      </c>
      <c r="E368" s="53">
        <v>0.0032060185185185186</v>
      </c>
      <c r="F368" s="53">
        <v>0.004560185185185185</v>
      </c>
      <c r="G368" s="53">
        <v>0.008599537037037037</v>
      </c>
      <c r="H368" s="53">
        <v>0.010613425925925925</v>
      </c>
      <c r="I368" s="63">
        <v>0.012719907407407407</v>
      </c>
      <c r="J368" s="98">
        <v>0.014456018518518519</v>
      </c>
      <c r="K368" s="99">
        <v>27024.0</v>
      </c>
      <c r="L368" s="99">
        <v>86.0</v>
      </c>
      <c r="M368" s="99">
        <v>9.0</v>
      </c>
      <c r="N368" s="99">
        <v>22.0</v>
      </c>
      <c r="O368" s="99">
        <v>2146.0</v>
      </c>
      <c r="P368" s="99">
        <v>106760.0</v>
      </c>
      <c r="Q368" s="99">
        <v>5912.0</v>
      </c>
      <c r="R368" s="39">
        <v>1.0</v>
      </c>
      <c r="S368" s="39">
        <v>14.0</v>
      </c>
      <c r="T368" s="39"/>
      <c r="U368" s="39">
        <v>1.0</v>
      </c>
      <c r="V368" s="39">
        <v>7.0</v>
      </c>
      <c r="W368" s="39">
        <v>7.0</v>
      </c>
      <c r="X368" s="39"/>
      <c r="Y368" s="39"/>
      <c r="Z368" s="39"/>
      <c r="AA368" s="39"/>
      <c r="AB368" s="39">
        <v>3112.0</v>
      </c>
      <c r="AC368" s="39">
        <v>1.0</v>
      </c>
      <c r="AD368" s="81">
        <v>2401.0</v>
      </c>
      <c r="AE368" s="81"/>
      <c r="AF368" s="81">
        <v>1.0</v>
      </c>
      <c r="AG368" s="81"/>
      <c r="AH368" s="81">
        <v>1.0</v>
      </c>
      <c r="AI368" s="81">
        <v>11.0</v>
      </c>
      <c r="AJ368" s="82" t="s">
        <v>437</v>
      </c>
      <c r="AK368" s="81"/>
      <c r="AL368" s="81">
        <v>634.0</v>
      </c>
      <c r="AM368" s="44">
        <f t="array" ref="AM368">AVERAGE(K368/20)/86400</f>
        <v>0.01563888889</v>
      </c>
    </row>
    <row r="369" ht="17.25" customHeight="1">
      <c r="A369" s="97">
        <v>44680.27231481663</v>
      </c>
      <c r="B369" s="53">
        <v>0.018449074074074073</v>
      </c>
      <c r="C369" s="63">
        <v>4.976851851851852E-4</v>
      </c>
      <c r="D369" s="53">
        <v>0.002627314814814815</v>
      </c>
      <c r="E369" s="53">
        <v>0.00619212962962963</v>
      </c>
      <c r="F369" s="53">
        <v>0.011215277777777777</v>
      </c>
      <c r="G369" s="53">
        <v>0.0062037037037037035</v>
      </c>
      <c r="H369" s="53">
        <v>0.013125</v>
      </c>
      <c r="I369" s="63">
        <v>0.015370370370370371</v>
      </c>
      <c r="J369" s="98">
        <v>0.016412037037037037</v>
      </c>
      <c r="K369" s="99">
        <v>31889.0</v>
      </c>
      <c r="L369" s="99">
        <v>74.0</v>
      </c>
      <c r="M369" s="99">
        <v>8.0</v>
      </c>
      <c r="N369" s="99">
        <v>16.0</v>
      </c>
      <c r="O369" s="99">
        <v>946.0</v>
      </c>
      <c r="P369" s="99">
        <v>87211.0</v>
      </c>
      <c r="Q369" s="99">
        <v>158938.0</v>
      </c>
      <c r="R369" s="39">
        <v>2.0</v>
      </c>
      <c r="S369" s="39">
        <v>37.0</v>
      </c>
      <c r="T369" s="39"/>
      <c r="U369" s="39"/>
      <c r="V369" s="39"/>
      <c r="W369" s="39"/>
      <c r="X369" s="39"/>
      <c r="Y369" s="39"/>
      <c r="Z369" s="39"/>
      <c r="AA369" s="39">
        <v>1.0</v>
      </c>
      <c r="AB369" s="39">
        <v>107918.0</v>
      </c>
      <c r="AC369" s="39"/>
      <c r="AD369" s="81">
        <v>31888.0</v>
      </c>
      <c r="AE369" s="81"/>
      <c r="AF369" s="81"/>
      <c r="AG369" s="81">
        <v>1.0</v>
      </c>
      <c r="AH369" s="81">
        <v>1.0</v>
      </c>
      <c r="AI369" s="81">
        <v>5.0</v>
      </c>
      <c r="AJ369" s="82" t="s">
        <v>438</v>
      </c>
      <c r="AK369" s="81" t="s">
        <v>78</v>
      </c>
      <c r="AL369" s="81">
        <v>633.0</v>
      </c>
      <c r="AM369" s="44">
        <f t="array" ref="AM369">AVERAGE(K369/20)/86400</f>
        <v>0.01845428241</v>
      </c>
    </row>
    <row r="370" ht="17.25" customHeight="1">
      <c r="A370" s="97">
        <v>44680.25246178191</v>
      </c>
      <c r="B370" s="53">
        <v>0.017685185185185186</v>
      </c>
      <c r="C370" s="63">
        <v>6.597222222222222E-4</v>
      </c>
      <c r="D370" s="53">
        <v>0.0014814814814814814</v>
      </c>
      <c r="E370" s="53">
        <v>0.001979166666666667</v>
      </c>
      <c r="F370" s="53">
        <v>0.004953703703703704</v>
      </c>
      <c r="G370" s="53">
        <v>0.008460648148148148</v>
      </c>
      <c r="H370" s="53">
        <v>0.009571759259259259</v>
      </c>
      <c r="I370" s="63">
        <v>0.013564814814814814</v>
      </c>
      <c r="J370" s="98">
        <v>0.014872685185185185</v>
      </c>
      <c r="K370" s="99">
        <v>29188.0</v>
      </c>
      <c r="L370" s="99">
        <v>90.0</v>
      </c>
      <c r="M370" s="99">
        <v>8.0</v>
      </c>
      <c r="N370" s="99">
        <v>24.0</v>
      </c>
      <c r="O370" s="99">
        <v>1313.0</v>
      </c>
      <c r="P370" s="99">
        <v>102812.0</v>
      </c>
      <c r="Q370" s="99">
        <v>48388.0</v>
      </c>
      <c r="R370" s="39">
        <v>1.0</v>
      </c>
      <c r="S370" s="39">
        <v>8.0</v>
      </c>
      <c r="T370" s="39"/>
      <c r="U370" s="39"/>
      <c r="V370" s="39">
        <v>8.0</v>
      </c>
      <c r="W370" s="39"/>
      <c r="X370" s="39"/>
      <c r="Y370" s="39"/>
      <c r="Z370" s="39">
        <v>4.0</v>
      </c>
      <c r="AA370" s="39">
        <v>1.0</v>
      </c>
      <c r="AB370" s="39">
        <v>32849.0</v>
      </c>
      <c r="AC370" s="39">
        <v>1.0</v>
      </c>
      <c r="AD370" s="81">
        <v>10545.0</v>
      </c>
      <c r="AE370" s="81"/>
      <c r="AF370" s="81"/>
      <c r="AG370" s="81"/>
      <c r="AH370" s="81">
        <v>1.0</v>
      </c>
      <c r="AI370" s="81">
        <v>12.0</v>
      </c>
      <c r="AJ370" s="82" t="s">
        <v>439</v>
      </c>
      <c r="AK370" s="81"/>
      <c r="AL370" s="39">
        <v>632.0</v>
      </c>
      <c r="AM370" s="44">
        <f t="array" ref="AM370">AVERAGE(K370/20)/86400</f>
        <v>0.0168912037</v>
      </c>
    </row>
    <row r="371" ht="17.25" customHeight="1">
      <c r="A371" s="97">
        <v>44680.234563521226</v>
      </c>
      <c r="B371" s="53">
        <v>0.03396990740740741</v>
      </c>
      <c r="C371" s="63">
        <v>9.722222222222222E-4</v>
      </c>
      <c r="D371" s="53">
        <v>0.0011342592592592593</v>
      </c>
      <c r="E371" s="53">
        <v>0.0038310185185185183</v>
      </c>
      <c r="F371" s="53">
        <v>0.008206018518518519</v>
      </c>
      <c r="G371" s="53">
        <v>0.023587962962962963</v>
      </c>
      <c r="H371" s="53">
        <v>0.026979166666666665</v>
      </c>
      <c r="I371" s="63">
        <v>0.030601851851851852</v>
      </c>
      <c r="J371" s="98">
        <v>0.03214120370370371</v>
      </c>
      <c r="K371" s="99">
        <v>57453.0</v>
      </c>
      <c r="L371" s="99">
        <v>112.0</v>
      </c>
      <c r="M371" s="99">
        <v>8.0</v>
      </c>
      <c r="N371" s="99">
        <v>17.0</v>
      </c>
      <c r="O371" s="99">
        <v>2985.0</v>
      </c>
      <c r="P371" s="99">
        <v>202722.0</v>
      </c>
      <c r="Q371" s="99">
        <v>118969.0</v>
      </c>
      <c r="R371" s="39">
        <v>1.0</v>
      </c>
      <c r="S371" s="39">
        <v>29.0</v>
      </c>
      <c r="T371" s="39"/>
      <c r="U371" s="39"/>
      <c r="V371" s="39">
        <v>1.0</v>
      </c>
      <c r="W371" s="39"/>
      <c r="X371" s="39"/>
      <c r="Y371" s="39"/>
      <c r="Z371" s="39">
        <v>4.0</v>
      </c>
      <c r="AA371" s="39">
        <v>1.0</v>
      </c>
      <c r="AB371" s="39">
        <v>142135.0</v>
      </c>
      <c r="AC371" s="39">
        <v>1.0</v>
      </c>
      <c r="AD371" s="81">
        <v>40495.0</v>
      </c>
      <c r="AE371" s="81"/>
      <c r="AF371" s="81"/>
      <c r="AG371" s="81"/>
      <c r="AH371" s="81">
        <v>2.0</v>
      </c>
      <c r="AI371" s="81">
        <v>4.0</v>
      </c>
      <c r="AJ371" s="82" t="s">
        <v>440</v>
      </c>
      <c r="AK371" s="81"/>
      <c r="AL371" s="81">
        <v>631.0</v>
      </c>
      <c r="AM371" s="44">
        <f t="array" ref="AM371">AVERAGE(K371/20)/86400</f>
        <v>0.03324826389</v>
      </c>
    </row>
    <row r="372" ht="17.25" customHeight="1">
      <c r="A372" s="97">
        <v>44680.20036707388</v>
      </c>
      <c r="B372" s="53">
        <v>0.019351851851851853</v>
      </c>
      <c r="C372" s="63">
        <v>5.787037037037037E-5</v>
      </c>
      <c r="D372" s="53">
        <v>0.002013888888888889</v>
      </c>
      <c r="E372" s="53">
        <v>0.005011574074074074</v>
      </c>
      <c r="F372" s="53">
        <v>0.005509259259259259</v>
      </c>
      <c r="G372" s="53">
        <v>0.010185185185185186</v>
      </c>
      <c r="H372" s="53">
        <v>0.012858796296296297</v>
      </c>
      <c r="I372" s="63">
        <v>0.0146875</v>
      </c>
      <c r="J372" s="98">
        <v>0.015335648148148149</v>
      </c>
      <c r="K372" s="99">
        <v>32828.0</v>
      </c>
      <c r="L372" s="99">
        <v>50.0</v>
      </c>
      <c r="M372" s="99">
        <v>8.0</v>
      </c>
      <c r="N372" s="99">
        <v>14.0</v>
      </c>
      <c r="O372" s="99">
        <v>1454.0</v>
      </c>
      <c r="P372" s="99">
        <v>98178.0</v>
      </c>
      <c r="Q372" s="99">
        <v>8645.0</v>
      </c>
      <c r="R372" s="39">
        <v>3.0</v>
      </c>
      <c r="S372" s="39">
        <v>7.0</v>
      </c>
      <c r="T372" s="39"/>
      <c r="U372" s="39">
        <v>1.0</v>
      </c>
      <c r="V372" s="39">
        <v>16.0</v>
      </c>
      <c r="W372" s="39">
        <v>8.0</v>
      </c>
      <c r="X372" s="39"/>
      <c r="Y372" s="39"/>
      <c r="Z372" s="39"/>
      <c r="AA372" s="39"/>
      <c r="AB372" s="39">
        <v>133544.0</v>
      </c>
      <c r="AC372" s="39"/>
      <c r="AD372" s="81">
        <v>32827.0</v>
      </c>
      <c r="AE372" s="81"/>
      <c r="AF372" s="81"/>
      <c r="AG372" s="81"/>
      <c r="AH372" s="81">
        <v>1.0</v>
      </c>
      <c r="AI372" s="81">
        <v>3.0</v>
      </c>
      <c r="AJ372" s="82" t="s">
        <v>441</v>
      </c>
      <c r="AK372" s="81"/>
      <c r="AL372" s="81">
        <v>630.0</v>
      </c>
      <c r="AM372" s="44">
        <f t="array" ref="AM372">AVERAGE(K372/20)/86400</f>
        <v>0.01899768519</v>
      </c>
    </row>
    <row r="373" ht="17.25" customHeight="1">
      <c r="A373" s="97">
        <v>44679.55307953202</v>
      </c>
      <c r="B373" s="53">
        <v>0.03304398148148148</v>
      </c>
      <c r="C373" s="63">
        <v>6.944444444444445E-4</v>
      </c>
      <c r="D373" s="53">
        <v>0.020787037037037038</v>
      </c>
      <c r="E373" s="53">
        <v>0.0016666666666666668</v>
      </c>
      <c r="F373" s="53">
        <v>0.004398148148148148</v>
      </c>
      <c r="G373" s="53">
        <v>0.01673611111111111</v>
      </c>
      <c r="H373" s="53">
        <v>0.030752314814814816</v>
      </c>
      <c r="I373" s="63">
        <v>0.03163194444444444</v>
      </c>
      <c r="J373" s="98">
        <v>0.031967592592592596</v>
      </c>
      <c r="K373" s="99">
        <v>57109.0</v>
      </c>
      <c r="L373" s="99">
        <v>219.0</v>
      </c>
      <c r="M373" s="99">
        <v>17.0</v>
      </c>
      <c r="N373" s="99">
        <v>25.0</v>
      </c>
      <c r="O373" s="99">
        <v>2504.0</v>
      </c>
      <c r="P373" s="99">
        <v>179679.0</v>
      </c>
      <c r="Q373" s="99">
        <v>158935.0</v>
      </c>
      <c r="R373" s="39">
        <v>3.0</v>
      </c>
      <c r="S373" s="39">
        <v>18.0</v>
      </c>
      <c r="T373" s="39"/>
      <c r="U373" s="39"/>
      <c r="V373" s="39">
        <v>7.0</v>
      </c>
      <c r="W373" s="39">
        <v>1.0</v>
      </c>
      <c r="X373" s="39"/>
      <c r="Y373" s="39"/>
      <c r="Z373" s="39">
        <v>6.0</v>
      </c>
      <c r="AA373" s="39">
        <v>1.0</v>
      </c>
      <c r="AB373" s="39">
        <v>91357.0</v>
      </c>
      <c r="AC373" s="39">
        <v>1.0</v>
      </c>
      <c r="AD373" s="81">
        <v>25726.0</v>
      </c>
      <c r="AE373" s="81"/>
      <c r="AF373" s="81"/>
      <c r="AG373" s="81"/>
      <c r="AH373" s="81">
        <v>2.0</v>
      </c>
      <c r="AI373" s="81">
        <v>2.0</v>
      </c>
      <c r="AJ373" s="82" t="s">
        <v>442</v>
      </c>
      <c r="AK373" s="81" t="s">
        <v>78</v>
      </c>
      <c r="AL373" s="39">
        <v>629.0</v>
      </c>
      <c r="AM373" s="44">
        <f t="array" ref="AM373">AVERAGE(K373/20)/86400</f>
        <v>0.03304918981</v>
      </c>
    </row>
    <row r="374" ht="17.25" customHeight="1">
      <c r="A374" s="97">
        <v>44679.51747852604</v>
      </c>
      <c r="B374" s="53">
        <v>0.017013888888888887</v>
      </c>
      <c r="C374" s="63">
        <v>2.546296296296296E-4</v>
      </c>
      <c r="D374" s="53">
        <v>0.00125</v>
      </c>
      <c r="E374" s="53">
        <v>0.0022685185185185187</v>
      </c>
      <c r="F374" s="53">
        <v>0.009039351851851852</v>
      </c>
      <c r="G374" s="53">
        <v>0.004571759259259259</v>
      </c>
      <c r="H374" s="53">
        <v>0.012349537037037037</v>
      </c>
      <c r="I374" s="63">
        <v>0.015648148148148147</v>
      </c>
      <c r="J374" s="98">
        <v>0.015983796296296298</v>
      </c>
      <c r="K374" s="99">
        <v>28725.0</v>
      </c>
      <c r="L374" s="99">
        <v>143.0</v>
      </c>
      <c r="M374" s="99">
        <v>7.0</v>
      </c>
      <c r="N374" s="99">
        <v>21.0</v>
      </c>
      <c r="O374" s="99">
        <v>1316.0</v>
      </c>
      <c r="P374" s="99">
        <v>83514.0</v>
      </c>
      <c r="Q374" s="99">
        <v>127190.0</v>
      </c>
      <c r="R374" s="39">
        <v>1.0</v>
      </c>
      <c r="S374" s="39">
        <v>3.0</v>
      </c>
      <c r="T374" s="39"/>
      <c r="U374" s="39"/>
      <c r="V374" s="39"/>
      <c r="W374" s="39"/>
      <c r="X374" s="39"/>
      <c r="Y374" s="39">
        <v>1.0</v>
      </c>
      <c r="Z374" s="39"/>
      <c r="AA374" s="39"/>
      <c r="AB374" s="39">
        <v>39449.0</v>
      </c>
      <c r="AC374" s="39"/>
      <c r="AD374" s="81">
        <v>28724.0</v>
      </c>
      <c r="AE374" s="81">
        <v>1.0</v>
      </c>
      <c r="AF374" s="81"/>
      <c r="AG374" s="81">
        <v>1.0</v>
      </c>
      <c r="AH374" s="81"/>
      <c r="AI374" s="81">
        <v>3.0</v>
      </c>
      <c r="AJ374" s="82" t="s">
        <v>443</v>
      </c>
      <c r="AK374" s="81"/>
      <c r="AL374" s="81">
        <v>628.0</v>
      </c>
      <c r="AM374" s="44">
        <f t="array" ref="AM374">AVERAGE(K374/20)/86400</f>
        <v>0.01662326389</v>
      </c>
    </row>
    <row r="375" ht="17.25" customHeight="1">
      <c r="A375" s="97">
        <v>44679.50011611678</v>
      </c>
      <c r="B375" s="53">
        <v>0.014270833333333333</v>
      </c>
      <c r="C375" s="63">
        <v>1.0416666666666667E-4</v>
      </c>
      <c r="D375" s="53">
        <v>0.0015509259259259259</v>
      </c>
      <c r="E375" s="53">
        <v>0.002766203703703704</v>
      </c>
      <c r="F375" s="53">
        <v>0.004803240740740741</v>
      </c>
      <c r="G375" s="53">
        <v>0.006678240740740741</v>
      </c>
      <c r="H375" s="53">
        <v>0.008402777777777778</v>
      </c>
      <c r="I375" s="63">
        <v>0.011412037037037037</v>
      </c>
      <c r="J375" s="98">
        <v>0.012303240740740741</v>
      </c>
      <c r="K375" s="99">
        <v>24665.0</v>
      </c>
      <c r="L375" s="99">
        <v>126.0</v>
      </c>
      <c r="M375" s="99">
        <v>8.0</v>
      </c>
      <c r="N375" s="99">
        <v>11.0</v>
      </c>
      <c r="O375" s="99">
        <v>1084.0</v>
      </c>
      <c r="P375" s="99">
        <v>63369.0</v>
      </c>
      <c r="Q375" s="99">
        <v>11580.0</v>
      </c>
      <c r="R375" s="39">
        <v>1.0</v>
      </c>
      <c r="S375" s="39">
        <v>11.0</v>
      </c>
      <c r="T375" s="39"/>
      <c r="U375" s="39"/>
      <c r="V375" s="39">
        <v>2.0</v>
      </c>
      <c r="W375" s="39"/>
      <c r="X375" s="39"/>
      <c r="Y375" s="39"/>
      <c r="Z375" s="39">
        <v>5.0</v>
      </c>
      <c r="AA375" s="39">
        <v>1.0</v>
      </c>
      <c r="AB375" s="39">
        <v>60768.0</v>
      </c>
      <c r="AC375" s="39"/>
      <c r="AD375" s="81">
        <v>24664.0</v>
      </c>
      <c r="AE375" s="81"/>
      <c r="AF375" s="81"/>
      <c r="AG375" s="81"/>
      <c r="AH375" s="81">
        <v>1.0</v>
      </c>
      <c r="AI375" s="81">
        <v>3.0</v>
      </c>
      <c r="AJ375" s="82" t="s">
        <v>444</v>
      </c>
      <c r="AK375" s="81" t="s">
        <v>78</v>
      </c>
      <c r="AL375" s="81">
        <v>627.0</v>
      </c>
      <c r="AM375" s="44">
        <f t="array" ref="AM375">AVERAGE(K375/20)/86400</f>
        <v>0.01427372685</v>
      </c>
    </row>
    <row r="376" ht="17.25" customHeight="1">
      <c r="A376" s="97">
        <v>44678.75578879771</v>
      </c>
      <c r="B376" s="53">
        <v>0.021979166666666668</v>
      </c>
      <c r="C376" s="63">
        <v>0.0010532407407407407</v>
      </c>
      <c r="D376" s="53">
        <v>0.0015277777777777779</v>
      </c>
      <c r="E376" s="53">
        <v>0.004085648148148148</v>
      </c>
      <c r="F376" s="53">
        <v>0.004861111111111111</v>
      </c>
      <c r="G376" s="53">
        <v>0.00886574074074074</v>
      </c>
      <c r="H376" s="53">
        <v>0.01681712962962963</v>
      </c>
      <c r="I376" s="63">
        <v>0.019328703703703702</v>
      </c>
      <c r="J376" s="98">
        <v>0.020752314814814814</v>
      </c>
      <c r="K376" s="99">
        <v>37980.0</v>
      </c>
      <c r="L376" s="99">
        <v>102.0</v>
      </c>
      <c r="M376" s="99">
        <v>14.0</v>
      </c>
      <c r="N376" s="99">
        <v>14.0</v>
      </c>
      <c r="O376" s="99">
        <v>1221.0</v>
      </c>
      <c r="P376" s="99">
        <v>149344.0</v>
      </c>
      <c r="Q376" s="99">
        <v>20552.0</v>
      </c>
      <c r="R376" s="39">
        <v>1.0</v>
      </c>
      <c r="S376" s="39">
        <v>30.0</v>
      </c>
      <c r="T376" s="39"/>
      <c r="U376" s="39"/>
      <c r="V376" s="39"/>
      <c r="W376" s="39">
        <v>3.0</v>
      </c>
      <c r="X376" s="39">
        <v>16.0</v>
      </c>
      <c r="Y376" s="39">
        <v>1.0</v>
      </c>
      <c r="Z376" s="39"/>
      <c r="AA376" s="39"/>
      <c r="AB376" s="39">
        <v>929.0</v>
      </c>
      <c r="AC376" s="39">
        <v>1.0</v>
      </c>
      <c r="AD376" s="81">
        <v>19267.0</v>
      </c>
      <c r="AE376" s="81">
        <v>4.0</v>
      </c>
      <c r="AF376" s="81">
        <v>2.0</v>
      </c>
      <c r="AG376" s="81"/>
      <c r="AH376" s="81"/>
      <c r="AI376" s="81">
        <v>4.0</v>
      </c>
      <c r="AJ376" s="82" t="s">
        <v>445</v>
      </c>
      <c r="AK376" s="81" t="s">
        <v>78</v>
      </c>
      <c r="AL376" s="39">
        <v>626.0</v>
      </c>
      <c r="AM376" s="44">
        <f t="array" ref="AM376">AVERAGE(K376/20)/86400</f>
        <v>0.02197916667</v>
      </c>
    </row>
    <row r="377" ht="17.25" customHeight="1">
      <c r="A377" s="100" t="s">
        <v>446</v>
      </c>
      <c r="B377" s="4">
        <v>0.03009259259259259</v>
      </c>
      <c r="C377" s="90">
        <v>3.587962962962963E-4</v>
      </c>
      <c r="D377" s="90">
        <v>0.002337962962962963</v>
      </c>
      <c r="E377" s="90">
        <v>0.002824074074074074</v>
      </c>
      <c r="F377" s="90">
        <v>0.0036458333333333334</v>
      </c>
      <c r="G377" s="90">
        <v>0.01761574074074074</v>
      </c>
      <c r="H377" s="90">
        <v>0.019004629629629628</v>
      </c>
      <c r="I377" s="90">
        <v>0.02175925925925926</v>
      </c>
      <c r="J377" s="91">
        <v>0.025231481481481483</v>
      </c>
      <c r="K377" s="99">
        <v>52000.0</v>
      </c>
      <c r="L377" s="99"/>
      <c r="M377" s="99"/>
      <c r="N377" s="99"/>
      <c r="O377" s="99"/>
      <c r="P377" s="99"/>
      <c r="Q377" s="9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81"/>
      <c r="AE377" s="81"/>
      <c r="AF377" s="81"/>
      <c r="AG377" s="81"/>
      <c r="AH377" s="81"/>
      <c r="AI377" s="81"/>
      <c r="AJ377" s="81"/>
      <c r="AK377" s="81"/>
      <c r="AL377" s="81">
        <v>625.0</v>
      </c>
      <c r="AM377" s="44">
        <f t="array" ref="AM377">AVERAGE(K377/20)/86400</f>
        <v>0.03009259259</v>
      </c>
    </row>
    <row r="378" ht="17.25" customHeight="1">
      <c r="A378" s="97">
        <v>44678.731031164876</v>
      </c>
      <c r="B378" s="53">
        <v>0.02113425925925926</v>
      </c>
      <c r="C378" s="63">
        <v>2.199074074074074E-4</v>
      </c>
      <c r="D378" s="53">
        <v>0.002928240740740741</v>
      </c>
      <c r="E378" s="53">
        <v>0.004247685185185185</v>
      </c>
      <c r="F378" s="53">
        <v>0.005694444444444445</v>
      </c>
      <c r="G378" s="53">
        <v>0.009618055555555555</v>
      </c>
      <c r="H378" s="53">
        <v>0.010474537037037037</v>
      </c>
      <c r="I378" s="63">
        <v>0.019398148148148147</v>
      </c>
      <c r="J378" s="98">
        <v>0.019699074074074074</v>
      </c>
      <c r="K378" s="99">
        <v>35263.0</v>
      </c>
      <c r="L378" s="99">
        <v>76.0</v>
      </c>
      <c r="M378" s="99">
        <v>7.0</v>
      </c>
      <c r="N378" s="99">
        <v>11.0</v>
      </c>
      <c r="O378" s="99">
        <v>1948.0</v>
      </c>
      <c r="P378" s="99">
        <v>117380.0</v>
      </c>
      <c r="Q378" s="99">
        <v>4803.0</v>
      </c>
      <c r="R378" s="39">
        <v>1.0</v>
      </c>
      <c r="S378" s="39">
        <v>1.0</v>
      </c>
      <c r="T378" s="39"/>
      <c r="U378" s="39">
        <v>1.0</v>
      </c>
      <c r="V378" s="39">
        <v>7.0</v>
      </c>
      <c r="W378" s="39">
        <v>7.0</v>
      </c>
      <c r="X378" s="39"/>
      <c r="Y378" s="39"/>
      <c r="Z378" s="39"/>
      <c r="AA378" s="39"/>
      <c r="AB378" s="39">
        <v>21231.0</v>
      </c>
      <c r="AC378" s="39">
        <v>1.0</v>
      </c>
      <c r="AD378" s="81">
        <v>16108.0</v>
      </c>
      <c r="AE378" s="81"/>
      <c r="AF378" s="81"/>
      <c r="AG378" s="81"/>
      <c r="AH378" s="81">
        <v>1.0</v>
      </c>
      <c r="AI378" s="81">
        <v>14.0</v>
      </c>
      <c r="AJ378" s="82" t="s">
        <v>447</v>
      </c>
      <c r="AK378" s="81"/>
      <c r="AL378" s="81">
        <v>624.0</v>
      </c>
      <c r="AM378" s="44">
        <f t="array" ref="AM378">AVERAGE(K378/20)/86400</f>
        <v>0.0204068287</v>
      </c>
    </row>
    <row r="379" ht="17.25" customHeight="1">
      <c r="A379" s="97">
        <v>44678.70896219851</v>
      </c>
      <c r="B379" s="53">
        <v>0.015011574074074075</v>
      </c>
      <c r="C379" s="63">
        <v>5.555555555555556E-4</v>
      </c>
      <c r="D379" s="53">
        <v>0.0019675925925925924</v>
      </c>
      <c r="E379" s="53">
        <v>0.0026041666666666665</v>
      </c>
      <c r="F379" s="53">
        <v>0.003125</v>
      </c>
      <c r="G379" s="53">
        <v>0.007847222222222222</v>
      </c>
      <c r="H379" s="53">
        <v>0.008344907407407407</v>
      </c>
      <c r="I379" s="63">
        <v>0.01287037037037037</v>
      </c>
      <c r="J379" s="98">
        <v>0.013171296296296296</v>
      </c>
      <c r="K379" s="99">
        <v>25275.0</v>
      </c>
      <c r="L379" s="99">
        <v>162.0</v>
      </c>
      <c r="M379" s="99">
        <v>8.0</v>
      </c>
      <c r="N379" s="99">
        <v>18.0</v>
      </c>
      <c r="O379" s="99">
        <v>1357.0</v>
      </c>
      <c r="P379" s="99">
        <v>72899.0</v>
      </c>
      <c r="Q379" s="99">
        <v>34188.0</v>
      </c>
      <c r="R379" s="39">
        <v>3.0</v>
      </c>
      <c r="S379" s="39">
        <v>2.0</v>
      </c>
      <c r="T379" s="39"/>
      <c r="U379" s="39"/>
      <c r="V379" s="39">
        <v>2.0</v>
      </c>
      <c r="W379" s="39"/>
      <c r="X379" s="39"/>
      <c r="Y379" s="39"/>
      <c r="Z379" s="39">
        <v>5.0</v>
      </c>
      <c r="AA379" s="39">
        <v>1.0</v>
      </c>
      <c r="AB379" s="39">
        <v>48322.0</v>
      </c>
      <c r="AC379" s="39">
        <v>3.0</v>
      </c>
      <c r="AD379" s="81">
        <v>10437.0</v>
      </c>
      <c r="AE379" s="81"/>
      <c r="AF379" s="81"/>
      <c r="AG379" s="81"/>
      <c r="AH379" s="81">
        <v>1.0</v>
      </c>
      <c r="AI379" s="81">
        <v>4.0</v>
      </c>
      <c r="AJ379" s="82" t="s">
        <v>448</v>
      </c>
      <c r="AK379" s="81"/>
      <c r="AL379" s="39">
        <v>623.0</v>
      </c>
      <c r="AM379" s="44">
        <f t="array" ref="AM379">AVERAGE(K379/20)/86400</f>
        <v>0.01462673611</v>
      </c>
    </row>
    <row r="380" ht="17.25" customHeight="1">
      <c r="A380" s="97">
        <v>44678.69371751721</v>
      </c>
      <c r="B380" s="53">
        <v>0.012337962962962964</v>
      </c>
      <c r="C380" s="63">
        <v>8.101851851851852E-5</v>
      </c>
      <c r="D380" s="53">
        <v>0.0018171296296296297</v>
      </c>
      <c r="E380" s="53">
        <v>0.0025925925925925925</v>
      </c>
      <c r="F380" s="53">
        <v>0.0038194444444444443</v>
      </c>
      <c r="G380" s="53">
        <v>0.0059490740740740745</v>
      </c>
      <c r="H380" s="53">
        <v>0.007083333333333333</v>
      </c>
      <c r="I380" s="63">
        <v>0.010277777777777778</v>
      </c>
      <c r="J380" s="98">
        <v>0.011122685185185185</v>
      </c>
      <c r="K380" s="99">
        <v>21324.0</v>
      </c>
      <c r="L380" s="99">
        <v>99.0</v>
      </c>
      <c r="M380" s="99">
        <v>7.0</v>
      </c>
      <c r="N380" s="99">
        <v>14.0</v>
      </c>
      <c r="O380" s="99">
        <v>1173.0</v>
      </c>
      <c r="P380" s="99">
        <v>40938.0</v>
      </c>
      <c r="Q380" s="99">
        <v>63054.0</v>
      </c>
      <c r="R380" s="39">
        <v>3.0</v>
      </c>
      <c r="S380" s="39">
        <v>25.0</v>
      </c>
      <c r="T380" s="39"/>
      <c r="U380" s="39"/>
      <c r="V380" s="39"/>
      <c r="W380" s="39"/>
      <c r="X380" s="39"/>
      <c r="Y380" s="39"/>
      <c r="Z380" s="39"/>
      <c r="AA380" s="39">
        <v>1.0</v>
      </c>
      <c r="AB380" s="39">
        <v>47179.0</v>
      </c>
      <c r="AC380" s="39"/>
      <c r="AD380" s="81">
        <v>21323.0</v>
      </c>
      <c r="AE380" s="81"/>
      <c r="AF380" s="81"/>
      <c r="AG380" s="81"/>
      <c r="AH380" s="81">
        <v>1.0</v>
      </c>
      <c r="AI380" s="81">
        <v>4.0</v>
      </c>
      <c r="AJ380" s="82" t="s">
        <v>449</v>
      </c>
      <c r="AK380" s="81" t="s">
        <v>78</v>
      </c>
      <c r="AL380" s="81">
        <v>622.0</v>
      </c>
      <c r="AM380" s="44">
        <f t="array" ref="AM380">AVERAGE(K380/20)/86400</f>
        <v>0.01234027778</v>
      </c>
    </row>
    <row r="381" ht="17.25" customHeight="1">
      <c r="A381" s="97">
        <v>44678.67922662433</v>
      </c>
      <c r="B381" s="53">
        <v>0.02127314814814815</v>
      </c>
      <c r="C381" s="63">
        <v>2.199074074074074E-4</v>
      </c>
      <c r="D381" s="53">
        <v>0.0026967592592592594</v>
      </c>
      <c r="E381" s="53">
        <v>0.003738425925925926</v>
      </c>
      <c r="F381" s="53">
        <v>0.005011574074074074</v>
      </c>
      <c r="G381" s="53">
        <v>0.015613425925925926</v>
      </c>
      <c r="H381" s="53">
        <v>0.017430555555555557</v>
      </c>
      <c r="I381" s="63">
        <v>0.019976851851851853</v>
      </c>
      <c r="J381" s="98">
        <v>0.02050925925925926</v>
      </c>
      <c r="K381" s="99">
        <v>36768.0</v>
      </c>
      <c r="L381" s="99">
        <v>145.0</v>
      </c>
      <c r="M381" s="99">
        <v>8.0</v>
      </c>
      <c r="N381" s="99">
        <v>9.0</v>
      </c>
      <c r="O381" s="99">
        <v>1660.0</v>
      </c>
      <c r="P381" s="99">
        <v>123571.0</v>
      </c>
      <c r="Q381" s="99">
        <v>8679.0</v>
      </c>
      <c r="R381" s="39">
        <v>1.0</v>
      </c>
      <c r="S381" s="39">
        <v>1.0</v>
      </c>
      <c r="T381" s="39"/>
      <c r="U381" s="39">
        <v>1.0</v>
      </c>
      <c r="V381" s="39">
        <v>14.0</v>
      </c>
      <c r="W381" s="39">
        <v>7.0</v>
      </c>
      <c r="X381" s="39"/>
      <c r="Y381" s="39"/>
      <c r="Z381" s="39">
        <v>2.0</v>
      </c>
      <c r="AA381" s="39"/>
      <c r="AB381" s="39">
        <v>2837.0</v>
      </c>
      <c r="AC381" s="39">
        <v>2.0</v>
      </c>
      <c r="AD381" s="81">
        <v>5581.0</v>
      </c>
      <c r="AE381" s="81"/>
      <c r="AF381" s="81"/>
      <c r="AG381" s="81"/>
      <c r="AH381" s="81">
        <v>1.0</v>
      </c>
      <c r="AI381" s="81">
        <v>16.0</v>
      </c>
      <c r="AJ381" s="82" t="s">
        <v>450</v>
      </c>
      <c r="AK381" s="81" t="s">
        <v>78</v>
      </c>
      <c r="AL381" s="81">
        <v>621.0</v>
      </c>
      <c r="AM381" s="44">
        <f t="array" ref="AM381">AVERAGE(K381/20)/86400</f>
        <v>0.02127777778</v>
      </c>
    </row>
    <row r="382" ht="17.25" customHeight="1">
      <c r="A382" s="97">
        <v>44678.65663828137</v>
      </c>
      <c r="B382" s="53">
        <v>0.015358796296296296</v>
      </c>
      <c r="C382" s="63">
        <v>9.259259259259259E-5</v>
      </c>
      <c r="D382" s="53">
        <v>6.018518518518519E-4</v>
      </c>
      <c r="E382" s="53">
        <v>0.0028587962962962963</v>
      </c>
      <c r="F382" s="53">
        <v>0.00369212962962963</v>
      </c>
      <c r="G382" s="53">
        <v>0.008449074074074074</v>
      </c>
      <c r="H382" s="53">
        <v>0.010138888888888888</v>
      </c>
      <c r="I382" s="63">
        <v>0.012037037037037037</v>
      </c>
      <c r="J382" s="98">
        <v>0.012337962962962964</v>
      </c>
      <c r="K382" s="99">
        <v>26264.0</v>
      </c>
      <c r="L382" s="99">
        <v>181.0</v>
      </c>
      <c r="M382" s="99">
        <v>9.0</v>
      </c>
      <c r="N382" s="99">
        <v>14.0</v>
      </c>
      <c r="O382" s="99">
        <v>1480.0</v>
      </c>
      <c r="P382" s="99">
        <v>99603.0</v>
      </c>
      <c r="Q382" s="99"/>
      <c r="R382" s="39">
        <v>1.0</v>
      </c>
      <c r="S382" s="39">
        <v>6.0</v>
      </c>
      <c r="T382" s="39"/>
      <c r="U382" s="39"/>
      <c r="V382" s="39"/>
      <c r="W382" s="39"/>
      <c r="X382" s="39"/>
      <c r="Y382" s="39">
        <v>1.0</v>
      </c>
      <c r="Z382" s="39"/>
      <c r="AA382" s="39"/>
      <c r="AB382" s="39">
        <v>331.0</v>
      </c>
      <c r="AC382" s="39"/>
      <c r="AD382" s="81">
        <v>26263.0</v>
      </c>
      <c r="AE382" s="81">
        <v>1.0</v>
      </c>
      <c r="AF382" s="81"/>
      <c r="AG382" s="81"/>
      <c r="AH382" s="81"/>
      <c r="AI382" s="81">
        <v>1.0</v>
      </c>
      <c r="AJ382" s="82" t="s">
        <v>451</v>
      </c>
      <c r="AK382" s="81"/>
      <c r="AL382" s="39">
        <v>620.0</v>
      </c>
      <c r="AM382" s="44">
        <f t="array" ref="AM382">AVERAGE(K382/20)/86400</f>
        <v>0.01519907407</v>
      </c>
    </row>
    <row r="383" ht="17.25" customHeight="1">
      <c r="A383" s="97">
        <v>44678.64090780584</v>
      </c>
      <c r="B383" s="53">
        <v>0.024872685185185185</v>
      </c>
      <c r="C383" s="63">
        <v>3.8194444444444446E-4</v>
      </c>
      <c r="D383" s="53">
        <v>0.0013194444444444445</v>
      </c>
      <c r="E383" s="53">
        <v>0.0015972222222222223</v>
      </c>
      <c r="F383" s="53">
        <v>0.003564814814814815</v>
      </c>
      <c r="G383" s="53">
        <v>0.01099537037037037</v>
      </c>
      <c r="H383" s="53">
        <v>0.018472222222222223</v>
      </c>
      <c r="I383" s="63">
        <v>0.02277777777777778</v>
      </c>
      <c r="J383" s="98">
        <v>0.024270833333333332</v>
      </c>
      <c r="K383" s="99">
        <v>42998.0</v>
      </c>
      <c r="L383" s="99">
        <v>141.0</v>
      </c>
      <c r="M383" s="99">
        <v>8.0</v>
      </c>
      <c r="N383" s="99">
        <v>12.0</v>
      </c>
      <c r="O383" s="99">
        <v>1990.0</v>
      </c>
      <c r="P383" s="99">
        <v>157433.0</v>
      </c>
      <c r="Q383" s="99">
        <v>70723.0</v>
      </c>
      <c r="R383" s="39">
        <v>1.0</v>
      </c>
      <c r="S383" s="39">
        <v>11.0</v>
      </c>
      <c r="T383" s="39"/>
      <c r="U383" s="39"/>
      <c r="V383" s="39">
        <v>6.0</v>
      </c>
      <c r="W383" s="39"/>
      <c r="X383" s="39"/>
      <c r="Y383" s="39"/>
      <c r="Z383" s="39">
        <v>4.0</v>
      </c>
      <c r="AA383" s="39">
        <v>2.0</v>
      </c>
      <c r="AB383" s="39">
        <v>59515.0</v>
      </c>
      <c r="AC383" s="39">
        <v>2.0</v>
      </c>
      <c r="AD383" s="81">
        <v>1539.0</v>
      </c>
      <c r="AE383" s="81"/>
      <c r="AF383" s="81"/>
      <c r="AG383" s="81"/>
      <c r="AH383" s="81">
        <v>1.0</v>
      </c>
      <c r="AI383" s="81">
        <v>18.0</v>
      </c>
      <c r="AJ383" s="82" t="s">
        <v>452</v>
      </c>
      <c r="AK383" s="81" t="s">
        <v>78</v>
      </c>
      <c r="AL383" s="81">
        <v>619.0</v>
      </c>
      <c r="AM383" s="44">
        <f t="array" ref="AM383">AVERAGE(K383/20)/86400</f>
        <v>0.02488310185</v>
      </c>
    </row>
    <row r="384" ht="17.25" customHeight="1">
      <c r="A384" s="97">
        <v>44678.613903627804</v>
      </c>
      <c r="B384" s="53">
        <v>0.02127314814814815</v>
      </c>
      <c r="C384" s="63">
        <v>2.0833333333333335E-4</v>
      </c>
      <c r="D384" s="53">
        <v>0.0027199074074074074</v>
      </c>
      <c r="E384" s="53">
        <v>0.0038194444444444443</v>
      </c>
      <c r="F384" s="53">
        <v>0.004571759259259259</v>
      </c>
      <c r="G384" s="53">
        <v>0.010231481481481482</v>
      </c>
      <c r="H384" s="53">
        <v>0.011840277777777778</v>
      </c>
      <c r="I384" s="63">
        <v>0.018703703703703705</v>
      </c>
      <c r="J384" s="98">
        <v>0.01957175925925926</v>
      </c>
      <c r="K384" s="99">
        <v>36356.0</v>
      </c>
      <c r="L384" s="99">
        <v>123.0</v>
      </c>
      <c r="M384" s="99">
        <v>8.0</v>
      </c>
      <c r="N384" s="99">
        <v>16.0</v>
      </c>
      <c r="O384" s="99">
        <v>1701.0</v>
      </c>
      <c r="P384" s="99">
        <v>142745.0</v>
      </c>
      <c r="Q384" s="99">
        <v>70236.0</v>
      </c>
      <c r="R384" s="39">
        <v>1.0</v>
      </c>
      <c r="S384" s="39">
        <v>6.0</v>
      </c>
      <c r="T384" s="39"/>
      <c r="U384" s="39">
        <v>1.0</v>
      </c>
      <c r="V384" s="39">
        <v>15.0</v>
      </c>
      <c r="W384" s="39">
        <v>10.0</v>
      </c>
      <c r="X384" s="39"/>
      <c r="Y384" s="39"/>
      <c r="Z384" s="39"/>
      <c r="AA384" s="39"/>
      <c r="AB384" s="39">
        <v>3924.0</v>
      </c>
      <c r="AC384" s="39"/>
      <c r="AD384" s="81">
        <v>36355.0</v>
      </c>
      <c r="AE384" s="81"/>
      <c r="AF384" s="81"/>
      <c r="AG384" s="81"/>
      <c r="AH384" s="81">
        <v>1.0</v>
      </c>
      <c r="AI384" s="81">
        <v>9.0</v>
      </c>
      <c r="AJ384" s="82" t="s">
        <v>453</v>
      </c>
      <c r="AK384" s="81"/>
      <c r="AL384" s="81">
        <v>618.0</v>
      </c>
      <c r="AM384" s="44">
        <f t="array" ref="AM384">AVERAGE(K384/20)/86400</f>
        <v>0.02103935185</v>
      </c>
    </row>
    <row r="385" ht="17.25" customHeight="1">
      <c r="A385" s="97">
        <v>44678.59239103985</v>
      </c>
      <c r="B385" s="53">
        <v>0.036319444444444446</v>
      </c>
      <c r="C385" s="63">
        <v>1.6203703703703703E-4</v>
      </c>
      <c r="D385" s="53">
        <v>0.003414351851851852</v>
      </c>
      <c r="E385" s="53">
        <v>0.004166666666666667</v>
      </c>
      <c r="F385" s="53">
        <v>0.005613425925925926</v>
      </c>
      <c r="G385" s="53">
        <v>0.014270833333333333</v>
      </c>
      <c r="H385" s="53">
        <v>0.018159722222222223</v>
      </c>
      <c r="I385" s="63">
        <v>0.02295138888888889</v>
      </c>
      <c r="J385" s="98">
        <v>0.033171296296296296</v>
      </c>
      <c r="K385" s="99">
        <v>61360.0</v>
      </c>
      <c r="L385" s="99">
        <v>114.0</v>
      </c>
      <c r="M385" s="99">
        <v>9.0</v>
      </c>
      <c r="N385" s="99">
        <v>25.0</v>
      </c>
      <c r="O385" s="99">
        <v>2503.0</v>
      </c>
      <c r="P385" s="99">
        <v>247917.0</v>
      </c>
      <c r="Q385" s="99">
        <v>22097.0</v>
      </c>
      <c r="R385" s="39">
        <v>1.0</v>
      </c>
      <c r="S385" s="39">
        <v>15.0</v>
      </c>
      <c r="T385" s="39"/>
      <c r="U385" s="39">
        <v>1.0</v>
      </c>
      <c r="V385" s="39">
        <v>13.0</v>
      </c>
      <c r="W385" s="39">
        <v>8.0</v>
      </c>
      <c r="X385" s="39">
        <v>4.0</v>
      </c>
      <c r="Y385" s="39">
        <v>1.0</v>
      </c>
      <c r="Z385" s="39"/>
      <c r="AA385" s="39"/>
      <c r="AB385" s="39">
        <v>16418.0</v>
      </c>
      <c r="AC385" s="39">
        <v>2.0</v>
      </c>
      <c r="AD385" s="81">
        <v>16110.0</v>
      </c>
      <c r="AE385" s="81"/>
      <c r="AF385" s="81"/>
      <c r="AG385" s="81"/>
      <c r="AH385" s="81">
        <v>2.0</v>
      </c>
      <c r="AI385" s="81">
        <v>5.0</v>
      </c>
      <c r="AJ385" s="82" t="s">
        <v>454</v>
      </c>
      <c r="AK385" s="81"/>
      <c r="AL385" s="39">
        <v>617.0</v>
      </c>
      <c r="AM385" s="44">
        <f t="array" ref="AM385">AVERAGE(K385/20)/86400</f>
        <v>0.03550925926</v>
      </c>
    </row>
    <row r="386" ht="17.25" customHeight="1">
      <c r="A386" s="97">
        <v>44678.55572193616</v>
      </c>
      <c r="B386" s="53">
        <v>0.021215277777777777</v>
      </c>
      <c r="C386" s="63">
        <v>0.0020833333333333333</v>
      </c>
      <c r="D386" s="53">
        <v>0.0022222222222222222</v>
      </c>
      <c r="E386" s="53">
        <v>0.0035416666666666665</v>
      </c>
      <c r="F386" s="53">
        <v>0.004120370370370371</v>
      </c>
      <c r="G386" s="53">
        <v>0.011412037037037037</v>
      </c>
      <c r="H386" s="53">
        <v>0.012939814814814815</v>
      </c>
      <c r="I386" s="63">
        <v>0.019328703703703702</v>
      </c>
      <c r="J386" s="98">
        <v>0.019814814814814816</v>
      </c>
      <c r="K386" s="99">
        <v>36673.0</v>
      </c>
      <c r="L386" s="99">
        <v>63.0</v>
      </c>
      <c r="M386" s="99">
        <v>8.0</v>
      </c>
      <c r="N386" s="99">
        <v>16.0</v>
      </c>
      <c r="O386" s="99">
        <v>1795.0</v>
      </c>
      <c r="P386" s="99">
        <v>86077.0</v>
      </c>
      <c r="Q386" s="99">
        <v>21263.0</v>
      </c>
      <c r="R386" s="39"/>
      <c r="S386" s="39">
        <v>5.0</v>
      </c>
      <c r="T386" s="39"/>
      <c r="U386" s="39"/>
      <c r="V386" s="39">
        <v>1.0</v>
      </c>
      <c r="W386" s="39"/>
      <c r="X386" s="39"/>
      <c r="Y386" s="39"/>
      <c r="Z386" s="39">
        <v>4.0</v>
      </c>
      <c r="AA386" s="39"/>
      <c r="AB386" s="39">
        <v>292990.0</v>
      </c>
      <c r="AC386" s="39">
        <v>1.0</v>
      </c>
      <c r="AD386" s="81">
        <v>29214.0</v>
      </c>
      <c r="AE386" s="81"/>
      <c r="AF386" s="81"/>
      <c r="AG386" s="81"/>
      <c r="AH386" s="81">
        <v>2.0</v>
      </c>
      <c r="AI386" s="81">
        <v>7.0</v>
      </c>
      <c r="AJ386" s="82" t="s">
        <v>455</v>
      </c>
      <c r="AK386" s="81" t="s">
        <v>78</v>
      </c>
      <c r="AL386" s="81">
        <v>616.0</v>
      </c>
      <c r="AM386" s="44">
        <f t="array" ref="AM386">AVERAGE(K386/20)/86400</f>
        <v>0.02122280093</v>
      </c>
    </row>
    <row r="387" ht="17.25" customHeight="1">
      <c r="A387" s="97">
        <v>44678.532814647144</v>
      </c>
      <c r="B387" s="53">
        <v>0.018090277777777778</v>
      </c>
      <c r="C387" s="63">
        <v>1.0416666666666667E-4</v>
      </c>
      <c r="D387" s="53">
        <v>0.002476851851851852</v>
      </c>
      <c r="E387" s="53">
        <v>0.0036342592592592594</v>
      </c>
      <c r="F387" s="53">
        <v>0.004525462962962963</v>
      </c>
      <c r="G387" s="53">
        <v>0.009467592592592593</v>
      </c>
      <c r="H387" s="53">
        <v>0.011446759259259259</v>
      </c>
      <c r="I387" s="63">
        <v>0.014675925925925926</v>
      </c>
      <c r="J387" s="98">
        <v>0.015196759259259259</v>
      </c>
      <c r="K387" s="99">
        <v>31264.0</v>
      </c>
      <c r="L387" s="99">
        <v>50.0</v>
      </c>
      <c r="M387" s="99">
        <v>8.0</v>
      </c>
      <c r="N387" s="99">
        <v>15.0</v>
      </c>
      <c r="O387" s="99">
        <v>1636.0</v>
      </c>
      <c r="P387" s="99">
        <v>108598.0</v>
      </c>
      <c r="Q387" s="99">
        <v>59280.0</v>
      </c>
      <c r="R387" s="39">
        <v>1.0</v>
      </c>
      <c r="S387" s="39">
        <v>1.0</v>
      </c>
      <c r="T387" s="39"/>
      <c r="U387" s="39"/>
      <c r="V387" s="39">
        <v>4.0</v>
      </c>
      <c r="W387" s="39"/>
      <c r="X387" s="39"/>
      <c r="Y387" s="39"/>
      <c r="Z387" s="39">
        <v>4.0</v>
      </c>
      <c r="AA387" s="39">
        <v>1.0</v>
      </c>
      <c r="AB387" s="39">
        <v>203158.0</v>
      </c>
      <c r="AC387" s="39">
        <v>1.0</v>
      </c>
      <c r="AD387" s="81">
        <v>4434.0</v>
      </c>
      <c r="AE387" s="81"/>
      <c r="AF387" s="81">
        <v>2.0</v>
      </c>
      <c r="AG387" s="81"/>
      <c r="AH387" s="81">
        <v>1.0</v>
      </c>
      <c r="AI387" s="81">
        <v>4.0</v>
      </c>
      <c r="AJ387" s="82" t="s">
        <v>456</v>
      </c>
      <c r="AK387" s="81" t="s">
        <v>78</v>
      </c>
      <c r="AL387" s="81">
        <v>615.0</v>
      </c>
      <c r="AM387" s="44">
        <f t="array" ref="AM387">AVERAGE(K387/20)/86400</f>
        <v>0.01809259259</v>
      </c>
    </row>
    <row r="388" ht="17.25" customHeight="1">
      <c r="A388" s="97">
        <v>44677.87245080259</v>
      </c>
      <c r="B388" s="53">
        <v>0.016099537037037037</v>
      </c>
      <c r="C388" s="63">
        <v>3.125E-4</v>
      </c>
      <c r="D388" s="53"/>
      <c r="E388" s="53">
        <v>0.0036805555555555554</v>
      </c>
      <c r="F388" s="53">
        <v>0.006736111111111111</v>
      </c>
      <c r="G388" s="53">
        <v>0.010162037037037037</v>
      </c>
      <c r="H388" s="53">
        <v>0.012083333333333333</v>
      </c>
      <c r="I388" s="63">
        <v>0.013101851851851852</v>
      </c>
      <c r="J388" s="98">
        <v>0.014456018518518519</v>
      </c>
      <c r="K388" s="99">
        <v>27822.0</v>
      </c>
      <c r="L388" s="99">
        <v>219.0</v>
      </c>
      <c r="M388" s="99">
        <v>8.0</v>
      </c>
      <c r="N388" s="99">
        <v>15.0</v>
      </c>
      <c r="O388" s="99">
        <v>1317.0</v>
      </c>
      <c r="P388" s="99">
        <v>72106.0</v>
      </c>
      <c r="Q388" s="99">
        <v>86184.0</v>
      </c>
      <c r="R388" s="39">
        <v>1.0</v>
      </c>
      <c r="S388" s="39">
        <v>7.0</v>
      </c>
      <c r="T388" s="39"/>
      <c r="U388" s="39"/>
      <c r="V388" s="39">
        <v>1.0</v>
      </c>
      <c r="W388" s="39"/>
      <c r="X388" s="39"/>
      <c r="Y388" s="39"/>
      <c r="Z388" s="39"/>
      <c r="AA388" s="39">
        <v>1.0</v>
      </c>
      <c r="AB388" s="39">
        <v>35756.0</v>
      </c>
      <c r="AC388" s="39">
        <v>1.0</v>
      </c>
      <c r="AD388" s="81">
        <v>3372.0</v>
      </c>
      <c r="AE388" s="81"/>
      <c r="AF388" s="81"/>
      <c r="AG388" s="81"/>
      <c r="AH388" s="81">
        <v>1.0</v>
      </c>
      <c r="AI388" s="81">
        <v>15.0</v>
      </c>
      <c r="AJ388" s="82" t="s">
        <v>457</v>
      </c>
      <c r="AK388" s="81" t="s">
        <v>78</v>
      </c>
      <c r="AL388" s="39">
        <v>614.0</v>
      </c>
      <c r="AM388" s="44">
        <f t="array" ref="AM388">AVERAGE(K388/20)/86400</f>
        <v>0.01610069444</v>
      </c>
    </row>
    <row r="389" ht="17.25" customHeight="1">
      <c r="A389" s="97">
        <v>44677.84724462008</v>
      </c>
      <c r="B389" s="53">
        <v>0.017534722222222222</v>
      </c>
      <c r="C389" s="63">
        <v>2.546296296296296E-4</v>
      </c>
      <c r="D389" s="53">
        <v>0.0036805555555555554</v>
      </c>
      <c r="E389" s="53">
        <v>0.004675925925925926</v>
      </c>
      <c r="F389" s="53">
        <v>0.005868055555555555</v>
      </c>
      <c r="G389" s="53">
        <v>0.008645833333333333</v>
      </c>
      <c r="H389" s="53">
        <v>0.009525462962962963</v>
      </c>
      <c r="I389" s="63">
        <v>0.014143518518518519</v>
      </c>
      <c r="J389" s="98">
        <v>0.015196759259259259</v>
      </c>
      <c r="K389" s="99">
        <v>28984.0</v>
      </c>
      <c r="L389" s="99">
        <v>95.0</v>
      </c>
      <c r="M389" s="99">
        <v>8.0</v>
      </c>
      <c r="N389" s="99">
        <v>12.0</v>
      </c>
      <c r="O389" s="99">
        <v>1325.0</v>
      </c>
      <c r="P389" s="99">
        <v>84403.0</v>
      </c>
      <c r="Q389" s="99"/>
      <c r="R389" s="39">
        <v>1.0</v>
      </c>
      <c r="S389" s="39">
        <v>9.0</v>
      </c>
      <c r="T389" s="39"/>
      <c r="U389" s="39">
        <v>1.0</v>
      </c>
      <c r="V389" s="39">
        <v>8.0</v>
      </c>
      <c r="W389" s="39">
        <v>11.0</v>
      </c>
      <c r="X389" s="39"/>
      <c r="Y389" s="39"/>
      <c r="Z389" s="39"/>
      <c r="AA389" s="39"/>
      <c r="AB389" s="39">
        <v>6523.0</v>
      </c>
      <c r="AC389" s="39"/>
      <c r="AD389" s="81">
        <v>28983.0</v>
      </c>
      <c r="AE389" s="81"/>
      <c r="AF389" s="81"/>
      <c r="AG389" s="81"/>
      <c r="AH389" s="81">
        <v>1.0</v>
      </c>
      <c r="AI389" s="81">
        <v>6.0</v>
      </c>
      <c r="AJ389" s="82" t="s">
        <v>458</v>
      </c>
      <c r="AK389" s="81"/>
      <c r="AL389" s="81">
        <v>613.0</v>
      </c>
      <c r="AM389" s="44">
        <f t="array" ref="AM389">AVERAGE(K389/20)/86400</f>
        <v>0.01677314815</v>
      </c>
    </row>
    <row r="390" ht="17.25" customHeight="1">
      <c r="A390" s="97">
        <v>44677.82810680133</v>
      </c>
      <c r="B390" s="53">
        <v>0.02017361111111111</v>
      </c>
      <c r="C390" s="63">
        <v>6.944444444444444E-5</v>
      </c>
      <c r="D390" s="53">
        <v>0.0019097222222222222</v>
      </c>
      <c r="E390" s="53">
        <v>0.002511574074074074</v>
      </c>
      <c r="F390" s="53">
        <v>0.0042592592592592595</v>
      </c>
      <c r="G390" s="53">
        <v>0.007372685185185185</v>
      </c>
      <c r="H390" s="53">
        <v>0.009965277777777778</v>
      </c>
      <c r="I390" s="63">
        <v>0.011782407407407408</v>
      </c>
      <c r="J390" s="98">
        <v>0.017372685185185185</v>
      </c>
      <c r="K390" s="99">
        <v>33810.0</v>
      </c>
      <c r="L390" s="99">
        <v>119.0</v>
      </c>
      <c r="M390" s="99">
        <v>10.0</v>
      </c>
      <c r="N390" s="99">
        <v>15.0</v>
      </c>
      <c r="O390" s="99">
        <v>1505.0</v>
      </c>
      <c r="P390" s="99">
        <v>181082.0</v>
      </c>
      <c r="Q390" s="99">
        <v>61807.0</v>
      </c>
      <c r="R390" s="39">
        <v>2.0</v>
      </c>
      <c r="S390" s="39">
        <v>15.0</v>
      </c>
      <c r="T390" s="39"/>
      <c r="U390" s="39"/>
      <c r="V390" s="39">
        <v>1.0</v>
      </c>
      <c r="W390" s="39"/>
      <c r="X390" s="39"/>
      <c r="Y390" s="39"/>
      <c r="Z390" s="39">
        <v>5.0</v>
      </c>
      <c r="AA390" s="39">
        <v>1.0</v>
      </c>
      <c r="AB390" s="39">
        <v>25427.0</v>
      </c>
      <c r="AC390" s="39">
        <v>3.0</v>
      </c>
      <c r="AD390" s="81">
        <v>4650.0</v>
      </c>
      <c r="AE390" s="81"/>
      <c r="AF390" s="81">
        <v>2.0</v>
      </c>
      <c r="AG390" s="81"/>
      <c r="AH390" s="81">
        <v>1.0</v>
      </c>
      <c r="AI390" s="81">
        <v>19.0</v>
      </c>
      <c r="AJ390" s="82" t="s">
        <v>459</v>
      </c>
      <c r="AK390" s="81"/>
      <c r="AL390" s="81">
        <v>612.0</v>
      </c>
      <c r="AM390" s="44">
        <f t="array" ref="AM390">AVERAGE(K390/20)/86400</f>
        <v>0.01956597222</v>
      </c>
    </row>
    <row r="391" ht="17.25" customHeight="1">
      <c r="A391" s="97">
        <v>44677.807730717046</v>
      </c>
      <c r="B391" s="53">
        <v>0.019224537037037037</v>
      </c>
      <c r="C391" s="63">
        <v>6.365740740740741E-4</v>
      </c>
      <c r="D391" s="53">
        <v>8.101851851851852E-4</v>
      </c>
      <c r="E391" s="53">
        <v>0.002013888888888889</v>
      </c>
      <c r="F391" s="53">
        <v>0.009849537037037037</v>
      </c>
      <c r="G391" s="53">
        <v>0.002766203703703704</v>
      </c>
      <c r="H391" s="53">
        <v>0.011805555555555555</v>
      </c>
      <c r="I391" s="63">
        <v>0.015833333333333335</v>
      </c>
      <c r="J391" s="98">
        <v>0.017199074074074075</v>
      </c>
      <c r="K391" s="99">
        <v>32996.0</v>
      </c>
      <c r="L391" s="99">
        <v>116.0</v>
      </c>
      <c r="M391" s="99">
        <v>16.0</v>
      </c>
      <c r="N391" s="99">
        <v>13.0</v>
      </c>
      <c r="O391" s="99">
        <v>1955.0</v>
      </c>
      <c r="P391" s="99">
        <v>92162.0</v>
      </c>
      <c r="Q391" s="99">
        <v>111438.0</v>
      </c>
      <c r="R391" s="39">
        <v>1.0</v>
      </c>
      <c r="S391" s="39">
        <v>2.0</v>
      </c>
      <c r="T391" s="39"/>
      <c r="U391" s="39"/>
      <c r="V391" s="39">
        <v>2.0</v>
      </c>
      <c r="W391" s="39"/>
      <c r="X391" s="39"/>
      <c r="Y391" s="39"/>
      <c r="Z391" s="39"/>
      <c r="AA391" s="39"/>
      <c r="AB391" s="39">
        <v>110930.0</v>
      </c>
      <c r="AC391" s="39">
        <v>3.0</v>
      </c>
      <c r="AD391" s="81">
        <v>4472.0</v>
      </c>
      <c r="AE391" s="81"/>
      <c r="AF391" s="81"/>
      <c r="AG391" s="81"/>
      <c r="AH391" s="81">
        <v>1.0</v>
      </c>
      <c r="AI391" s="81">
        <v>15.0</v>
      </c>
      <c r="AJ391" s="82" t="s">
        <v>460</v>
      </c>
      <c r="AK391" s="81"/>
      <c r="AL391" s="39">
        <v>611.0</v>
      </c>
      <c r="AM391" s="44">
        <f t="array" ref="AM391">AVERAGE(K391/20)/86400</f>
        <v>0.01909490741</v>
      </c>
    </row>
    <row r="392" ht="17.25" customHeight="1">
      <c r="A392" s="97">
        <v>44677.78669743808</v>
      </c>
      <c r="B392" s="53">
        <v>0.01962962962962963</v>
      </c>
      <c r="C392" s="63">
        <v>0.0018287037037037037</v>
      </c>
      <c r="D392" s="53">
        <v>0.004895833333333334</v>
      </c>
      <c r="E392" s="53">
        <v>0.005532407407407408</v>
      </c>
      <c r="F392" s="53">
        <v>0.006944444444444444</v>
      </c>
      <c r="G392" s="53">
        <v>0.010983796296296297</v>
      </c>
      <c r="H392" s="53">
        <v>0.013310185185185185</v>
      </c>
      <c r="I392" s="63">
        <v>0.015833333333333335</v>
      </c>
      <c r="J392" s="98">
        <v>0.01670138888888889</v>
      </c>
      <c r="K392" s="99">
        <v>33927.0</v>
      </c>
      <c r="L392" s="99">
        <v>92.0</v>
      </c>
      <c r="M392" s="99">
        <v>8.0</v>
      </c>
      <c r="N392" s="99">
        <v>15.0</v>
      </c>
      <c r="O392" s="99">
        <v>1632.0</v>
      </c>
      <c r="P392" s="99">
        <v>102495.0</v>
      </c>
      <c r="Q392" s="99">
        <v>59685.0</v>
      </c>
      <c r="R392" s="39">
        <v>1.0</v>
      </c>
      <c r="S392" s="39">
        <v>11.0</v>
      </c>
      <c r="T392" s="39"/>
      <c r="U392" s="39">
        <v>1.0</v>
      </c>
      <c r="V392" s="39">
        <v>8.0</v>
      </c>
      <c r="W392" s="39">
        <v>7.0</v>
      </c>
      <c r="X392" s="39"/>
      <c r="Y392" s="39"/>
      <c r="Z392" s="39">
        <v>4.0</v>
      </c>
      <c r="AA392" s="39">
        <v>1.0</v>
      </c>
      <c r="AB392" s="39">
        <v>151774.0</v>
      </c>
      <c r="AC392" s="39"/>
      <c r="AD392" s="81">
        <v>33926.0</v>
      </c>
      <c r="AE392" s="81"/>
      <c r="AF392" s="81"/>
      <c r="AG392" s="81"/>
      <c r="AH392" s="81">
        <v>1.0</v>
      </c>
      <c r="AI392" s="81"/>
      <c r="AJ392" s="82" t="s">
        <v>461</v>
      </c>
      <c r="AK392" s="81" t="s">
        <v>78</v>
      </c>
      <c r="AL392" s="81">
        <v>610.0</v>
      </c>
      <c r="AM392" s="44">
        <f t="array" ref="AM392">AVERAGE(K392/20)/86400</f>
        <v>0.01963368056</v>
      </c>
    </row>
    <row r="393" ht="17.25" customHeight="1">
      <c r="A393" s="97">
        <v>44677.76169567543</v>
      </c>
      <c r="B393" s="53">
        <v>0.020590277777777777</v>
      </c>
      <c r="C393" s="63">
        <v>1.8518518518518518E-4</v>
      </c>
      <c r="D393" s="53">
        <v>0.0013425925925925925</v>
      </c>
      <c r="E393" s="53">
        <v>0.0032523148148148147</v>
      </c>
      <c r="F393" s="53">
        <v>0.008356481481481482</v>
      </c>
      <c r="G393" s="53">
        <v>0.004409722222222222</v>
      </c>
      <c r="H393" s="53">
        <v>0.011145833333333334</v>
      </c>
      <c r="I393" s="63">
        <v>0.012951388888888889</v>
      </c>
      <c r="J393" s="98">
        <v>0.018900462962962963</v>
      </c>
      <c r="K393" s="99">
        <v>35590.0</v>
      </c>
      <c r="L393" s="99">
        <v>106.0</v>
      </c>
      <c r="M393" s="99">
        <v>7.0</v>
      </c>
      <c r="N393" s="99">
        <v>11.0</v>
      </c>
      <c r="O393" s="99">
        <v>1096.0</v>
      </c>
      <c r="P393" s="99">
        <v>218884.0</v>
      </c>
      <c r="Q393" s="99">
        <v>2981.0</v>
      </c>
      <c r="R393" s="39">
        <v>1.0</v>
      </c>
      <c r="S393" s="39">
        <v>7.0</v>
      </c>
      <c r="T393" s="39"/>
      <c r="U393" s="39">
        <v>1.0</v>
      </c>
      <c r="V393" s="39">
        <v>8.0</v>
      </c>
      <c r="W393" s="39">
        <v>8.0</v>
      </c>
      <c r="X393" s="39"/>
      <c r="Y393" s="39"/>
      <c r="Z393" s="39">
        <v>1.0</v>
      </c>
      <c r="AA393" s="39"/>
      <c r="AB393" s="39">
        <v>3404.0</v>
      </c>
      <c r="AC393" s="39"/>
      <c r="AD393" s="81">
        <v>35589.0</v>
      </c>
      <c r="AE393" s="81"/>
      <c r="AF393" s="81"/>
      <c r="AG393" s="81">
        <v>1.0</v>
      </c>
      <c r="AH393" s="81">
        <v>1.0</v>
      </c>
      <c r="AI393" s="81">
        <v>2.0</v>
      </c>
      <c r="AJ393" s="82" t="s">
        <v>462</v>
      </c>
      <c r="AK393" s="81" t="s">
        <v>78</v>
      </c>
      <c r="AL393" s="81">
        <v>609.0</v>
      </c>
      <c r="AM393" s="44">
        <f t="array" ref="AM393">AVERAGE(K393/20)/86400</f>
        <v>0.02059606481</v>
      </c>
    </row>
    <row r="394" ht="17.25" customHeight="1">
      <c r="A394" s="97">
        <v>44677.73989615629</v>
      </c>
      <c r="B394" s="53">
        <v>0.01849537037037037</v>
      </c>
      <c r="C394" s="63">
        <v>8.217592592592593E-4</v>
      </c>
      <c r="D394" s="53">
        <v>9.375E-4</v>
      </c>
      <c r="E394" s="53">
        <v>0.002025462962962963</v>
      </c>
      <c r="F394" s="53"/>
      <c r="G394" s="53">
        <v>0.008101851851851851</v>
      </c>
      <c r="H394" s="53">
        <v>0.010648148148148148</v>
      </c>
      <c r="I394" s="63">
        <v>0.016145833333333335</v>
      </c>
      <c r="J394" s="98">
        <v>0.017094907407407406</v>
      </c>
      <c r="K394" s="99">
        <v>31642.0</v>
      </c>
      <c r="L394" s="99">
        <v>202.0</v>
      </c>
      <c r="M394" s="99">
        <v>9.0</v>
      </c>
      <c r="N394" s="99">
        <v>19.0</v>
      </c>
      <c r="O394" s="99">
        <v>659.0</v>
      </c>
      <c r="P394" s="99">
        <v>87532.0</v>
      </c>
      <c r="Q394" s="99">
        <v>63423.0</v>
      </c>
      <c r="R394" s="39">
        <v>1.0</v>
      </c>
      <c r="S394" s="39">
        <v>23.0</v>
      </c>
      <c r="T394" s="39">
        <v>3.0</v>
      </c>
      <c r="U394" s="39"/>
      <c r="V394" s="39">
        <v>5.0</v>
      </c>
      <c r="W394" s="39"/>
      <c r="X394" s="39"/>
      <c r="Y394" s="39"/>
      <c r="Z394" s="39">
        <v>7.0</v>
      </c>
      <c r="AA394" s="39"/>
      <c r="AB394" s="39">
        <v>288985.0</v>
      </c>
      <c r="AC394" s="39">
        <v>1.0</v>
      </c>
      <c r="AD394" s="81">
        <v>4383.0</v>
      </c>
      <c r="AE394" s="81"/>
      <c r="AF394" s="81"/>
      <c r="AG394" s="81"/>
      <c r="AH394" s="81">
        <v>1.0</v>
      </c>
      <c r="AI394" s="81">
        <v>16.0</v>
      </c>
      <c r="AJ394" s="82" t="s">
        <v>463</v>
      </c>
      <c r="AK394" s="81"/>
      <c r="AL394" s="39">
        <v>608.0</v>
      </c>
      <c r="AM394" s="44">
        <f t="array" ref="AM394">AVERAGE(K394/20)/86400</f>
        <v>0.01831134259</v>
      </c>
    </row>
    <row r="395" ht="17.25" customHeight="1">
      <c r="A395" s="97">
        <v>44677.72108423084</v>
      </c>
      <c r="B395" s="53">
        <v>0.017256944444444443</v>
      </c>
      <c r="C395" s="63">
        <v>3.356481481481481E-4</v>
      </c>
      <c r="D395" s="53">
        <v>0.003125</v>
      </c>
      <c r="E395" s="53">
        <v>0.0040625</v>
      </c>
      <c r="F395" s="53">
        <v>0.006423611111111111</v>
      </c>
      <c r="G395" s="53">
        <v>0.008287037037037037</v>
      </c>
      <c r="H395" s="53">
        <v>0.009930555555555555</v>
      </c>
      <c r="I395" s="63">
        <v>0.013402777777777777</v>
      </c>
      <c r="J395" s="98">
        <v>0.014930555555555556</v>
      </c>
      <c r="K395" s="99">
        <v>28773.0</v>
      </c>
      <c r="L395" s="99">
        <v>55.0</v>
      </c>
      <c r="M395" s="99">
        <v>7.0</v>
      </c>
      <c r="N395" s="99">
        <v>19.0</v>
      </c>
      <c r="O395" s="99">
        <v>651.0</v>
      </c>
      <c r="P395" s="99">
        <v>95030.0</v>
      </c>
      <c r="Q395" s="99">
        <v>120629.0</v>
      </c>
      <c r="R395" s="39">
        <v>1.0</v>
      </c>
      <c r="S395" s="39">
        <v>20.0</v>
      </c>
      <c r="T395" s="39"/>
      <c r="U395" s="39"/>
      <c r="V395" s="39">
        <v>9.0</v>
      </c>
      <c r="W395" s="39"/>
      <c r="X395" s="39"/>
      <c r="Y395" s="39"/>
      <c r="Z395" s="39"/>
      <c r="AA395" s="39">
        <v>1.0</v>
      </c>
      <c r="AB395" s="39">
        <v>13664.0</v>
      </c>
      <c r="AC395" s="39"/>
      <c r="AD395" s="81">
        <v>28772.0</v>
      </c>
      <c r="AE395" s="81"/>
      <c r="AF395" s="81">
        <v>2.0</v>
      </c>
      <c r="AG395" s="81"/>
      <c r="AH395" s="81">
        <v>1.0</v>
      </c>
      <c r="AI395" s="81">
        <v>4.0</v>
      </c>
      <c r="AJ395" s="82" t="s">
        <v>464</v>
      </c>
      <c r="AK395" s="81"/>
      <c r="AL395" s="81">
        <v>607.0</v>
      </c>
      <c r="AM395" s="44">
        <f t="array" ref="AM395">AVERAGE(K395/20)/86400</f>
        <v>0.01665104167</v>
      </c>
    </row>
    <row r="396" ht="17.25" customHeight="1">
      <c r="A396" s="97">
        <v>44677.703601885645</v>
      </c>
      <c r="B396" s="53">
        <v>0.020891203703703703</v>
      </c>
      <c r="C396" s="63">
        <v>4.7453703703703704E-4</v>
      </c>
      <c r="D396" s="53">
        <v>5.902777777777778E-4</v>
      </c>
      <c r="E396" s="53">
        <v>0.001724537037037037</v>
      </c>
      <c r="F396" s="53">
        <v>0.0024421296296296296</v>
      </c>
      <c r="G396" s="53">
        <v>0.010914351851851852</v>
      </c>
      <c r="H396" s="53">
        <v>0.011956018518518519</v>
      </c>
      <c r="I396" s="63">
        <v>0.01824074074074074</v>
      </c>
      <c r="J396" s="98">
        <v>0.018692129629629628</v>
      </c>
      <c r="K396" s="99">
        <v>35506.0</v>
      </c>
      <c r="L396" s="99">
        <v>113.0</v>
      </c>
      <c r="M396" s="99">
        <v>8.0</v>
      </c>
      <c r="N396" s="99">
        <v>19.0</v>
      </c>
      <c r="O396" s="99">
        <v>1147.0</v>
      </c>
      <c r="P396" s="99">
        <v>137836.0</v>
      </c>
      <c r="Q396" s="99">
        <v>115595.0</v>
      </c>
      <c r="R396" s="39">
        <v>1.0</v>
      </c>
      <c r="S396" s="39">
        <v>15.0</v>
      </c>
      <c r="T396" s="39"/>
      <c r="U396" s="39"/>
      <c r="V396" s="39">
        <v>13.0</v>
      </c>
      <c r="W396" s="39">
        <v>1.0</v>
      </c>
      <c r="X396" s="39"/>
      <c r="Y396" s="39"/>
      <c r="Z396" s="39">
        <v>3.0</v>
      </c>
      <c r="AA396" s="39"/>
      <c r="AB396" s="39">
        <v>55362.0</v>
      </c>
      <c r="AC396" s="39">
        <v>1.0</v>
      </c>
      <c r="AD396" s="81">
        <v>27882.0</v>
      </c>
      <c r="AE396" s="81"/>
      <c r="AF396" s="81">
        <v>1.0</v>
      </c>
      <c r="AG396" s="81"/>
      <c r="AH396" s="81"/>
      <c r="AI396" s="81">
        <v>7.0</v>
      </c>
      <c r="AJ396" s="82" t="s">
        <v>465</v>
      </c>
      <c r="AK396" s="81"/>
      <c r="AL396" s="81">
        <v>606.0</v>
      </c>
      <c r="AM396" s="44">
        <f t="array" ref="AM396">AVERAGE(K396/20)/86400</f>
        <v>0.0205474537</v>
      </c>
    </row>
    <row r="397" ht="17.25" customHeight="1">
      <c r="A397" s="97">
        <v>44677.07363767004</v>
      </c>
      <c r="B397" s="53">
        <v>0.01861111111111111</v>
      </c>
      <c r="C397" s="63">
        <v>1.5046296296296297E-4</v>
      </c>
      <c r="D397" s="53">
        <v>0.001736111111111111</v>
      </c>
      <c r="E397" s="53">
        <v>0.011261574074074075</v>
      </c>
      <c r="F397" s="53"/>
      <c r="G397" s="53">
        <v>0.011828703703703704</v>
      </c>
      <c r="H397" s="53">
        <v>0.013935185185185186</v>
      </c>
      <c r="I397" s="63">
        <v>0.016921296296296295</v>
      </c>
      <c r="J397" s="98">
        <v>0.017060185185185185</v>
      </c>
      <c r="K397" s="99">
        <v>32170.0</v>
      </c>
      <c r="L397" s="99"/>
      <c r="M397" s="99">
        <v>9.0</v>
      </c>
      <c r="N397" s="99">
        <v>14.0</v>
      </c>
      <c r="O397" s="99">
        <v>563.0</v>
      </c>
      <c r="P397" s="99">
        <v>71473.0</v>
      </c>
      <c r="Q397" s="99">
        <v>200260.0</v>
      </c>
      <c r="R397" s="39">
        <v>3.0</v>
      </c>
      <c r="S397" s="39">
        <v>36.0</v>
      </c>
      <c r="T397" s="39">
        <v>3.0</v>
      </c>
      <c r="U397" s="39"/>
      <c r="V397" s="39"/>
      <c r="W397" s="39"/>
      <c r="X397" s="39">
        <v>7.0</v>
      </c>
      <c r="Y397" s="39"/>
      <c r="Z397" s="39"/>
      <c r="AA397" s="39">
        <v>1.0</v>
      </c>
      <c r="AB397" s="39">
        <v>181050.0</v>
      </c>
      <c r="AC397" s="39"/>
      <c r="AD397" s="81">
        <v>32169.0</v>
      </c>
      <c r="AE397" s="81">
        <v>81.0</v>
      </c>
      <c r="AF397" s="81"/>
      <c r="AG397" s="81">
        <v>1.0</v>
      </c>
      <c r="AH397" s="81">
        <v>1.0</v>
      </c>
      <c r="AI397" s="81">
        <v>5.0</v>
      </c>
      <c r="AJ397" s="82" t="s">
        <v>466</v>
      </c>
      <c r="AK397" s="81" t="s">
        <v>78</v>
      </c>
      <c r="AL397" s="39">
        <v>605.0</v>
      </c>
      <c r="AM397" s="44">
        <f t="array" ref="AM397">AVERAGE(K397/20)/86400</f>
        <v>0.01861689815</v>
      </c>
    </row>
    <row r="398" ht="17.25" customHeight="1">
      <c r="A398" s="100" t="s">
        <v>467</v>
      </c>
      <c r="B398" s="4">
        <v>0.020590277777777777</v>
      </c>
      <c r="C398" s="90">
        <v>8.564814814814815E-4</v>
      </c>
      <c r="D398" s="90">
        <v>0.0013425925925925925</v>
      </c>
      <c r="E398" s="90">
        <v>0.002916666666666667</v>
      </c>
      <c r="F398" s="90">
        <v>0.0034837962962962965</v>
      </c>
      <c r="G398" s="90">
        <v>0.00619212962962963</v>
      </c>
      <c r="H398" s="90">
        <v>0.010844907407407407</v>
      </c>
      <c r="I398" s="90">
        <v>0.017488425925925925</v>
      </c>
      <c r="J398" s="91">
        <v>0.018587962962962962</v>
      </c>
      <c r="K398" s="99">
        <v>35580.0</v>
      </c>
      <c r="L398" s="99"/>
      <c r="M398" s="99"/>
      <c r="N398" s="99"/>
      <c r="O398" s="99"/>
      <c r="P398" s="99"/>
      <c r="Q398" s="9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81"/>
      <c r="AE398" s="81"/>
      <c r="AF398" s="81"/>
      <c r="AG398" s="81"/>
      <c r="AH398" s="81"/>
      <c r="AI398" s="81"/>
      <c r="AJ398" s="81"/>
      <c r="AK398" s="81"/>
      <c r="AL398" s="81">
        <v>604.0</v>
      </c>
      <c r="AM398" s="44">
        <f t="array" ref="AM398">AVERAGE(K398/20)/86400</f>
        <v>0.02059027778</v>
      </c>
    </row>
    <row r="399" ht="17.25" customHeight="1">
      <c r="A399" s="97">
        <v>44677.04104826887</v>
      </c>
      <c r="B399" s="53">
        <v>0.014398148148148148</v>
      </c>
      <c r="C399" s="63">
        <v>8.101851851851852E-5</v>
      </c>
      <c r="D399" s="53">
        <v>0.0018981481481481482</v>
      </c>
      <c r="E399" s="53">
        <v>0.0024537037037037036</v>
      </c>
      <c r="F399" s="53">
        <v>0.003553240740740741</v>
      </c>
      <c r="G399" s="53">
        <v>0.006643518518518518</v>
      </c>
      <c r="H399" s="53">
        <v>0.007951388888888888</v>
      </c>
      <c r="I399" s="63">
        <v>0.011643518518518518</v>
      </c>
      <c r="J399" s="98">
        <v>0.0121875</v>
      </c>
      <c r="K399" s="99">
        <v>23091.0</v>
      </c>
      <c r="L399" s="99">
        <v>36.0</v>
      </c>
      <c r="M399" s="99">
        <v>7.0</v>
      </c>
      <c r="N399" s="99">
        <v>17.0</v>
      </c>
      <c r="O399" s="99">
        <v>1586.0</v>
      </c>
      <c r="P399" s="99">
        <v>85363.0</v>
      </c>
      <c r="Q399" s="99">
        <v>19803.0</v>
      </c>
      <c r="R399" s="39">
        <v>1.0</v>
      </c>
      <c r="S399" s="39">
        <v>24.0</v>
      </c>
      <c r="T399" s="39"/>
      <c r="U399" s="39"/>
      <c r="V399" s="39"/>
      <c r="W399" s="39"/>
      <c r="X399" s="39"/>
      <c r="Y399" s="39"/>
      <c r="Z399" s="39"/>
      <c r="AA399" s="39">
        <v>1.0</v>
      </c>
      <c r="AB399" s="39">
        <v>105769.0</v>
      </c>
      <c r="AC399" s="39"/>
      <c r="AD399" s="81">
        <v>23090.0</v>
      </c>
      <c r="AE399" s="81"/>
      <c r="AF399" s="81"/>
      <c r="AG399" s="81"/>
      <c r="AH399" s="81">
        <v>1.0</v>
      </c>
      <c r="AI399" s="81">
        <v>5.0</v>
      </c>
      <c r="AJ399" s="82" t="s">
        <v>468</v>
      </c>
      <c r="AK399" s="81"/>
      <c r="AL399" s="81">
        <v>603.0</v>
      </c>
      <c r="AM399" s="44">
        <f t="array" ref="AM399">AVERAGE(K399/20)/86400</f>
        <v>0.01336284722</v>
      </c>
    </row>
    <row r="400" ht="17.25" customHeight="1">
      <c r="A400" s="97">
        <v>44677.02605462286</v>
      </c>
      <c r="B400" s="53">
        <v>0.02454861111111111</v>
      </c>
      <c r="C400" s="63">
        <v>4.6296296296296294E-5</v>
      </c>
      <c r="D400" s="53">
        <v>0.0017476851851851852</v>
      </c>
      <c r="E400" s="53">
        <v>0.0033564814814814816</v>
      </c>
      <c r="F400" s="53">
        <v>0.005636574074074074</v>
      </c>
      <c r="G400" s="53">
        <v>0.010648148148148148</v>
      </c>
      <c r="H400" s="53">
        <v>0.012233796296296296</v>
      </c>
      <c r="I400" s="63">
        <v>0.017627314814814814</v>
      </c>
      <c r="J400" s="98">
        <v>0.021180555555555557</v>
      </c>
      <c r="K400" s="99">
        <v>41243.0</v>
      </c>
      <c r="L400" s="99">
        <v>102.0</v>
      </c>
      <c r="M400" s="99">
        <v>8.0</v>
      </c>
      <c r="N400" s="99">
        <v>16.0</v>
      </c>
      <c r="O400" s="99">
        <v>2562.0</v>
      </c>
      <c r="P400" s="99">
        <v>208113.0</v>
      </c>
      <c r="Q400" s="99">
        <v>71394.0</v>
      </c>
      <c r="R400" s="39">
        <v>3.0</v>
      </c>
      <c r="S400" s="39">
        <v>16.0</v>
      </c>
      <c r="T400" s="39"/>
      <c r="U400" s="39"/>
      <c r="V400" s="39"/>
      <c r="W400" s="39"/>
      <c r="X400" s="39"/>
      <c r="Y400" s="39"/>
      <c r="Z400" s="39"/>
      <c r="AA400" s="39">
        <v>1.0</v>
      </c>
      <c r="AB400" s="39">
        <v>40820.0</v>
      </c>
      <c r="AC400" s="39">
        <v>3.0</v>
      </c>
      <c r="AD400" s="81">
        <v>7666.0</v>
      </c>
      <c r="AE400" s="81"/>
      <c r="AF400" s="81"/>
      <c r="AG400" s="81"/>
      <c r="AH400" s="81">
        <v>1.0</v>
      </c>
      <c r="AI400" s="81">
        <v>36.0</v>
      </c>
      <c r="AJ400" s="82" t="s">
        <v>469</v>
      </c>
      <c r="AK400" s="81"/>
      <c r="AL400" s="39">
        <v>602.0</v>
      </c>
      <c r="AM400" s="44">
        <f t="array" ref="AM400">AVERAGE(K400/20)/86400</f>
        <v>0.02386747685</v>
      </c>
    </row>
    <row r="401" ht="17.25" customHeight="1">
      <c r="A401" s="97">
        <v>44677.000264469876</v>
      </c>
      <c r="B401" s="53">
        <v>0.016724537037037038</v>
      </c>
      <c r="C401" s="63">
        <v>4.398148148148148E-4</v>
      </c>
      <c r="D401" s="53">
        <v>0.0014583333333333334</v>
      </c>
      <c r="E401" s="53">
        <v>0.0025462962962962965</v>
      </c>
      <c r="F401" s="53">
        <v>0.0037962962962962963</v>
      </c>
      <c r="G401" s="53">
        <v>0.009270833333333334</v>
      </c>
      <c r="H401" s="53">
        <v>0.010798611111111111</v>
      </c>
      <c r="I401" s="63">
        <v>0.012407407407407407</v>
      </c>
      <c r="J401" s="98">
        <v>0.013078703703703703</v>
      </c>
      <c r="K401" s="99">
        <v>27459.0</v>
      </c>
      <c r="L401" s="99">
        <v>149.0</v>
      </c>
      <c r="M401" s="99">
        <v>7.0</v>
      </c>
      <c r="N401" s="99">
        <v>12.0</v>
      </c>
      <c r="O401" s="99">
        <v>1905.0</v>
      </c>
      <c r="P401" s="99">
        <v>89118.0</v>
      </c>
      <c r="Q401" s="99">
        <v>45351.0</v>
      </c>
      <c r="R401" s="39">
        <v>2.0</v>
      </c>
      <c r="S401" s="39">
        <v>18.0</v>
      </c>
      <c r="T401" s="39"/>
      <c r="U401" s="39"/>
      <c r="V401" s="39">
        <v>1.0</v>
      </c>
      <c r="W401" s="39"/>
      <c r="X401" s="39"/>
      <c r="Y401" s="39"/>
      <c r="Z401" s="39">
        <v>4.0</v>
      </c>
      <c r="AA401" s="39"/>
      <c r="AB401" s="39">
        <v>44818.0</v>
      </c>
      <c r="AC401" s="39">
        <v>2.0</v>
      </c>
      <c r="AD401" s="81">
        <v>3998.0</v>
      </c>
      <c r="AE401" s="81"/>
      <c r="AF401" s="81"/>
      <c r="AG401" s="81"/>
      <c r="AH401" s="81">
        <v>1.0</v>
      </c>
      <c r="AI401" s="81">
        <v>3.0</v>
      </c>
      <c r="AJ401" s="82" t="s">
        <v>470</v>
      </c>
      <c r="AK401" s="81"/>
      <c r="AL401" s="81">
        <v>601.0</v>
      </c>
      <c r="AM401" s="44">
        <f t="array" ref="AM401">AVERAGE(K401/20)/86400</f>
        <v>0.015890625</v>
      </c>
    </row>
    <row r="402" ht="17.25" customHeight="1">
      <c r="A402" s="97">
        <v>44676.98304944376</v>
      </c>
      <c r="B402" s="53">
        <v>0.01976851851851852</v>
      </c>
      <c r="C402" s="63">
        <v>1.6203703703703703E-4</v>
      </c>
      <c r="D402" s="53">
        <v>0.0016550925925925926</v>
      </c>
      <c r="E402" s="53">
        <v>0.003761574074074074</v>
      </c>
      <c r="F402" s="53">
        <v>0.005185185185185185</v>
      </c>
      <c r="G402" s="53">
        <v>0.010300925925925925</v>
      </c>
      <c r="H402" s="53">
        <v>0.012025462962962963</v>
      </c>
      <c r="I402" s="63">
        <v>0.014513888888888889</v>
      </c>
      <c r="J402" s="98">
        <v>0.014872685185185185</v>
      </c>
      <c r="K402" s="99">
        <v>34167.0</v>
      </c>
      <c r="L402" s="99">
        <v>108.0</v>
      </c>
      <c r="M402" s="99">
        <v>8.0</v>
      </c>
      <c r="N402" s="99">
        <v>16.0</v>
      </c>
      <c r="O402" s="99">
        <v>1953.0</v>
      </c>
      <c r="P402" s="99">
        <v>89414.0</v>
      </c>
      <c r="Q402" s="99">
        <v>25918.0</v>
      </c>
      <c r="R402" s="39"/>
      <c r="S402" s="39">
        <v>12.0</v>
      </c>
      <c r="T402" s="39"/>
      <c r="U402" s="39">
        <v>1.0</v>
      </c>
      <c r="V402" s="39">
        <v>16.0</v>
      </c>
      <c r="W402" s="39">
        <v>3.0</v>
      </c>
      <c r="X402" s="39"/>
      <c r="Y402" s="39"/>
      <c r="Z402" s="39">
        <v>9.0</v>
      </c>
      <c r="AA402" s="39">
        <v>1.0</v>
      </c>
      <c r="AB402" s="39">
        <v>54680.0</v>
      </c>
      <c r="AC402" s="39">
        <v>3.0</v>
      </c>
      <c r="AD402" s="81">
        <v>5390.0</v>
      </c>
      <c r="AE402" s="81"/>
      <c r="AF402" s="81"/>
      <c r="AG402" s="81"/>
      <c r="AH402" s="81">
        <v>1.0</v>
      </c>
      <c r="AI402" s="81">
        <v>2.0</v>
      </c>
      <c r="AJ402" s="82" t="s">
        <v>471</v>
      </c>
      <c r="AK402" s="81" t="s">
        <v>78</v>
      </c>
      <c r="AL402" s="81">
        <v>600.0</v>
      </c>
      <c r="AM402" s="44">
        <f t="array" ref="AM402">AVERAGE(K402/20)/86400</f>
        <v>0.01977256944</v>
      </c>
    </row>
    <row r="403" ht="17.25" customHeight="1">
      <c r="A403" s="97">
        <v>44676.95555023323</v>
      </c>
      <c r="B403" s="53">
        <v>0.018136574074074076</v>
      </c>
      <c r="C403" s="63">
        <v>7.754629629629629E-4</v>
      </c>
      <c r="D403" s="53">
        <v>0.0078125</v>
      </c>
      <c r="E403" s="53">
        <v>0.0037731481481481483</v>
      </c>
      <c r="F403" s="53">
        <v>0.006238425925925926</v>
      </c>
      <c r="G403" s="53">
        <v>0.01125</v>
      </c>
      <c r="H403" s="53">
        <v>0.012974537037037038</v>
      </c>
      <c r="I403" s="63">
        <v>0.015509259259259259</v>
      </c>
      <c r="J403" s="98">
        <v>0.01611111111111111</v>
      </c>
      <c r="K403" s="99">
        <v>30857.0</v>
      </c>
      <c r="L403" s="99">
        <v>172.0</v>
      </c>
      <c r="M403" s="99">
        <v>7.0</v>
      </c>
      <c r="N403" s="99">
        <v>13.0</v>
      </c>
      <c r="O403" s="99">
        <v>1346.0</v>
      </c>
      <c r="P403" s="99">
        <v>122430.0</v>
      </c>
      <c r="Q403" s="99">
        <v>6215.0</v>
      </c>
      <c r="R403" s="39">
        <v>2.0</v>
      </c>
      <c r="S403" s="39">
        <v>44.0</v>
      </c>
      <c r="T403" s="39"/>
      <c r="U403" s="39">
        <v>1.0</v>
      </c>
      <c r="V403" s="39">
        <v>11.0</v>
      </c>
      <c r="W403" s="39">
        <v>4.0</v>
      </c>
      <c r="X403" s="39"/>
      <c r="Y403" s="39"/>
      <c r="Z403" s="39"/>
      <c r="AA403" s="39"/>
      <c r="AB403" s="39">
        <v>4425.0</v>
      </c>
      <c r="AC403" s="39"/>
      <c r="AD403" s="81">
        <v>30856.0</v>
      </c>
      <c r="AE403" s="81"/>
      <c r="AF403" s="81">
        <v>6.0</v>
      </c>
      <c r="AG403" s="81"/>
      <c r="AH403" s="81">
        <v>1.0</v>
      </c>
      <c r="AI403" s="81">
        <v>3.0</v>
      </c>
      <c r="AJ403" s="82" t="s">
        <v>472</v>
      </c>
      <c r="AK403" s="81"/>
      <c r="AL403" s="39">
        <v>599.0</v>
      </c>
      <c r="AM403" s="44">
        <f t="array" ref="AM403">AVERAGE(K403/20)/86400</f>
        <v>0.01785706019</v>
      </c>
    </row>
    <row r="404" ht="17.25" customHeight="1">
      <c r="A404" s="97">
        <v>44676.93726540258</v>
      </c>
      <c r="B404" s="53">
        <v>0.021342592592592594</v>
      </c>
      <c r="C404" s="63">
        <v>2.662037037037037E-4</v>
      </c>
      <c r="D404" s="53">
        <v>0.0024189814814814816</v>
      </c>
      <c r="E404" s="53">
        <v>0.0037847222222222223</v>
      </c>
      <c r="F404" s="53">
        <v>0.009293981481481481</v>
      </c>
      <c r="G404" s="53">
        <v>0.011898148148148149</v>
      </c>
      <c r="H404" s="53">
        <v>0.013935185185185186</v>
      </c>
      <c r="I404" s="63">
        <v>0.01884259259259259</v>
      </c>
      <c r="J404" s="98">
        <v>0.01990740740740741</v>
      </c>
      <c r="K404" s="99">
        <v>35503.0</v>
      </c>
      <c r="L404" s="99">
        <v>113.0</v>
      </c>
      <c r="M404" s="99">
        <v>8.0</v>
      </c>
      <c r="N404" s="99">
        <v>15.0</v>
      </c>
      <c r="O404" s="99">
        <v>1677.0</v>
      </c>
      <c r="P404" s="99">
        <v>152571.0</v>
      </c>
      <c r="Q404" s="99">
        <v>7839.0</v>
      </c>
      <c r="R404" s="39">
        <v>3.0</v>
      </c>
      <c r="S404" s="39">
        <v>11.0</v>
      </c>
      <c r="T404" s="39"/>
      <c r="U404" s="39">
        <v>1.0</v>
      </c>
      <c r="V404" s="39">
        <v>8.0</v>
      </c>
      <c r="W404" s="39">
        <v>8.0</v>
      </c>
      <c r="X404" s="39"/>
      <c r="Y404" s="39"/>
      <c r="Z404" s="39"/>
      <c r="AA404" s="39"/>
      <c r="AB404" s="39">
        <v>3295.0</v>
      </c>
      <c r="AC404" s="39">
        <v>3.0</v>
      </c>
      <c r="AD404" s="81">
        <v>3700.0</v>
      </c>
      <c r="AE404" s="81"/>
      <c r="AF404" s="81"/>
      <c r="AG404" s="81"/>
      <c r="AH404" s="81">
        <v>1.0</v>
      </c>
      <c r="AI404" s="81">
        <v>12.0</v>
      </c>
      <c r="AJ404" s="82" t="s">
        <v>473</v>
      </c>
      <c r="AK404" s="81"/>
      <c r="AL404" s="81">
        <v>598.0</v>
      </c>
      <c r="AM404" s="44">
        <f t="array" ref="AM404">AVERAGE(K404/20)/86400</f>
        <v>0.02054571759</v>
      </c>
    </row>
    <row r="405" ht="17.25" customHeight="1">
      <c r="A405" s="97">
        <v>44676.91558016912</v>
      </c>
      <c r="B405" s="53">
        <v>0.023912037037037037</v>
      </c>
      <c r="C405" s="63">
        <v>6.712962962962962E-4</v>
      </c>
      <c r="D405" s="53">
        <v>0.002638888888888889</v>
      </c>
      <c r="E405" s="53">
        <v>0.0034375</v>
      </c>
      <c r="F405" s="53">
        <v>0.008773148148148148</v>
      </c>
      <c r="G405" s="53">
        <v>0.013449074074074073</v>
      </c>
      <c r="H405" s="53">
        <v>0.015960648148148147</v>
      </c>
      <c r="I405" s="63">
        <v>0.021203703703703704</v>
      </c>
      <c r="J405" s="98">
        <v>0.021574074074074075</v>
      </c>
      <c r="K405" s="99">
        <v>41320.0</v>
      </c>
      <c r="L405" s="99">
        <v>117.0</v>
      </c>
      <c r="M405" s="99">
        <v>8.0</v>
      </c>
      <c r="N405" s="99">
        <v>18.0</v>
      </c>
      <c r="O405" s="99">
        <v>1608.0</v>
      </c>
      <c r="P405" s="99">
        <v>157455.0</v>
      </c>
      <c r="Q405" s="99">
        <v>55367.0</v>
      </c>
      <c r="R405" s="39">
        <v>1.0</v>
      </c>
      <c r="S405" s="39">
        <v>7.0</v>
      </c>
      <c r="T405" s="39"/>
      <c r="U405" s="39">
        <v>1.0</v>
      </c>
      <c r="V405" s="39">
        <v>8.0</v>
      </c>
      <c r="W405" s="39">
        <v>1.0</v>
      </c>
      <c r="X405" s="39">
        <v>18.0</v>
      </c>
      <c r="Y405" s="39">
        <v>1.0</v>
      </c>
      <c r="Z405" s="39"/>
      <c r="AA405" s="39"/>
      <c r="AB405" s="39">
        <v>1312.0</v>
      </c>
      <c r="AC405" s="39"/>
      <c r="AD405" s="81">
        <v>41319.0</v>
      </c>
      <c r="AE405" s="81">
        <v>4.0</v>
      </c>
      <c r="AF405" s="81"/>
      <c r="AG405" s="81"/>
      <c r="AH405" s="81"/>
      <c r="AI405" s="81">
        <v>7.0</v>
      </c>
      <c r="AJ405" s="82" t="s">
        <v>474</v>
      </c>
      <c r="AK405" s="81" t="s">
        <v>78</v>
      </c>
      <c r="AL405" s="81">
        <v>597.0</v>
      </c>
      <c r="AM405" s="44">
        <f t="array" ref="AM405">AVERAGE(K405/20)/86400</f>
        <v>0.02391203704</v>
      </c>
    </row>
    <row r="406" ht="17.25" customHeight="1">
      <c r="A406" s="97">
        <v>44676.06793094639</v>
      </c>
      <c r="B406" s="53">
        <v>0.016689814814814814</v>
      </c>
      <c r="C406" s="63">
        <v>1.0416666666666667E-4</v>
      </c>
      <c r="D406" s="53">
        <v>0.0052893518518518515</v>
      </c>
      <c r="E406" s="53">
        <v>0.003298611111111111</v>
      </c>
      <c r="F406" s="53">
        <v>0.004895833333333334</v>
      </c>
      <c r="G406" s="53">
        <v>0.007152777777777778</v>
      </c>
      <c r="H406" s="53">
        <v>0.009525462962962963</v>
      </c>
      <c r="I406" s="63">
        <v>0.010729166666666666</v>
      </c>
      <c r="J406" s="98">
        <v>0.013252314814814814</v>
      </c>
      <c r="K406" s="99">
        <v>28849.0</v>
      </c>
      <c r="L406" s="99">
        <v>69.0</v>
      </c>
      <c r="M406" s="99">
        <v>7.0</v>
      </c>
      <c r="N406" s="99">
        <v>12.0</v>
      </c>
      <c r="O406" s="99">
        <v>1760.0</v>
      </c>
      <c r="P406" s="99">
        <v>170260.0</v>
      </c>
      <c r="Q406" s="99">
        <v>2225.0</v>
      </c>
      <c r="R406" s="39"/>
      <c r="S406" s="39"/>
      <c r="T406" s="39"/>
      <c r="U406" s="39"/>
      <c r="V406" s="39">
        <v>2.0</v>
      </c>
      <c r="W406" s="39"/>
      <c r="X406" s="39"/>
      <c r="Y406" s="39"/>
      <c r="Z406" s="39"/>
      <c r="AA406" s="39"/>
      <c r="AB406" s="39">
        <v>352.0</v>
      </c>
      <c r="AC406" s="39">
        <v>2.0</v>
      </c>
      <c r="AD406" s="81">
        <v>5233.0</v>
      </c>
      <c r="AE406" s="81"/>
      <c r="AF406" s="81"/>
      <c r="AG406" s="81"/>
      <c r="AH406" s="81"/>
      <c r="AI406" s="81">
        <v>1.0</v>
      </c>
      <c r="AJ406" s="82" t="s">
        <v>475</v>
      </c>
      <c r="AK406" s="81" t="s">
        <v>78</v>
      </c>
      <c r="AL406" s="39">
        <v>596.0</v>
      </c>
      <c r="AM406" s="44">
        <f t="array" ref="AM406">AVERAGE(K406/20)/86400</f>
        <v>0.01669502315</v>
      </c>
    </row>
    <row r="407" ht="17.25" customHeight="1">
      <c r="A407" s="97">
        <v>44676.04907483118</v>
      </c>
      <c r="B407" s="53">
        <v>0.01019675925925926</v>
      </c>
      <c r="C407" s="63">
        <v>1.9675925925925926E-4</v>
      </c>
      <c r="D407" s="53">
        <v>0.0013310185185185185</v>
      </c>
      <c r="E407" s="53">
        <v>0.001851851851851852</v>
      </c>
      <c r="F407" s="53">
        <v>0.002523148148148148</v>
      </c>
      <c r="G407" s="53">
        <v>0.004988425925925926</v>
      </c>
      <c r="H407" s="53">
        <v>0.006006944444444444</v>
      </c>
      <c r="I407" s="63">
        <v>0.008657407407407407</v>
      </c>
      <c r="J407" s="98">
        <v>0.009074074074074075</v>
      </c>
      <c r="K407" s="99">
        <v>17540.0</v>
      </c>
      <c r="L407" s="99">
        <v>146.0</v>
      </c>
      <c r="M407" s="99">
        <v>8.0</v>
      </c>
      <c r="N407" s="99">
        <v>8.0</v>
      </c>
      <c r="O407" s="99">
        <v>995.0</v>
      </c>
      <c r="P407" s="99">
        <v>56300.0</v>
      </c>
      <c r="Q407" s="99">
        <v>28547.0</v>
      </c>
      <c r="R407" s="39"/>
      <c r="S407" s="39"/>
      <c r="T407" s="39"/>
      <c r="U407" s="39"/>
      <c r="V407" s="39">
        <v>4.0</v>
      </c>
      <c r="W407" s="39"/>
      <c r="X407" s="39"/>
      <c r="Y407" s="39"/>
      <c r="Z407" s="39"/>
      <c r="AA407" s="39">
        <v>1.0</v>
      </c>
      <c r="AB407" s="39">
        <v>129347.0</v>
      </c>
      <c r="AC407" s="39"/>
      <c r="AD407" s="81">
        <v>17633.0</v>
      </c>
      <c r="AE407" s="81"/>
      <c r="AF407" s="81"/>
      <c r="AG407" s="81"/>
      <c r="AH407" s="81">
        <v>1.0</v>
      </c>
      <c r="AI407" s="81">
        <v>6.0</v>
      </c>
      <c r="AJ407" s="82" t="s">
        <v>476</v>
      </c>
      <c r="AK407" s="81" t="s">
        <v>78</v>
      </c>
      <c r="AL407" s="81">
        <v>595.0</v>
      </c>
      <c r="AM407" s="44">
        <f t="array" ref="AM407">AVERAGE(K407/20)/86400</f>
        <v>0.01015046296</v>
      </c>
    </row>
    <row r="408" ht="17.25" customHeight="1">
      <c r="A408" s="97">
        <v>44676.03129570398</v>
      </c>
      <c r="B408" s="53">
        <v>0.02332175925925926</v>
      </c>
      <c r="C408" s="63">
        <v>1.273148148148148E-4</v>
      </c>
      <c r="D408" s="53">
        <v>0.002372685185185185</v>
      </c>
      <c r="E408" s="53">
        <v>0.0030092592592592593</v>
      </c>
      <c r="F408" s="53">
        <v>0.0038773148148148148</v>
      </c>
      <c r="G408" s="53">
        <v>0.008055555555555555</v>
      </c>
      <c r="H408" s="53">
        <v>0.014675925925925926</v>
      </c>
      <c r="I408" s="63">
        <v>0.0159375</v>
      </c>
      <c r="J408" s="98">
        <v>0.022094907407407407</v>
      </c>
      <c r="K408" s="99">
        <v>40315.0</v>
      </c>
      <c r="L408" s="99">
        <v>54.0</v>
      </c>
      <c r="M408" s="99">
        <v>16.0</v>
      </c>
      <c r="N408" s="99">
        <v>22.0</v>
      </c>
      <c r="O408" s="99">
        <v>2224.0</v>
      </c>
      <c r="P408" s="99">
        <v>155704.0</v>
      </c>
      <c r="Q408" s="99">
        <v>6663.0</v>
      </c>
      <c r="R408" s="39">
        <v>3.0</v>
      </c>
      <c r="S408" s="39">
        <v>20.0</v>
      </c>
      <c r="T408" s="39"/>
      <c r="U408" s="39">
        <v>1.0</v>
      </c>
      <c r="V408" s="39">
        <v>9.0</v>
      </c>
      <c r="W408" s="39">
        <v>11.0</v>
      </c>
      <c r="X408" s="39"/>
      <c r="Y408" s="39"/>
      <c r="Z408" s="39"/>
      <c r="AA408" s="39"/>
      <c r="AB408" s="39">
        <v>8291.0</v>
      </c>
      <c r="AC408" s="39">
        <v>4.0</v>
      </c>
      <c r="AD408" s="81">
        <v>12508.0</v>
      </c>
      <c r="AE408" s="81"/>
      <c r="AF408" s="81"/>
      <c r="AG408" s="81">
        <v>2.0</v>
      </c>
      <c r="AH408" s="81">
        <v>1.0</v>
      </c>
      <c r="AI408" s="81">
        <v>8.0</v>
      </c>
      <c r="AJ408" s="82" t="s">
        <v>477</v>
      </c>
      <c r="AK408" s="81" t="s">
        <v>78</v>
      </c>
      <c r="AL408" s="81">
        <v>594.0</v>
      </c>
      <c r="AM408" s="44">
        <f t="array" ref="AM408">AVERAGE(K408/20)/86400</f>
        <v>0.02333043981</v>
      </c>
    </row>
    <row r="409" ht="17.25" customHeight="1">
      <c r="A409" s="97">
        <v>44676.0033581161</v>
      </c>
      <c r="B409" s="53">
        <v>0.03422453703703704</v>
      </c>
      <c r="C409" s="63">
        <v>4.6296296296296294E-5</v>
      </c>
      <c r="D409" s="53">
        <v>0.004548611111111111</v>
      </c>
      <c r="E409" s="53">
        <v>0.0022916666666666667</v>
      </c>
      <c r="F409" s="53">
        <v>0.004178240740740741</v>
      </c>
      <c r="G409" s="53">
        <v>0.0060416666666666665</v>
      </c>
      <c r="H409" s="53">
        <v>0.006666666666666667</v>
      </c>
      <c r="I409" s="63">
        <v>0.009814814814814814</v>
      </c>
      <c r="J409" s="98">
        <v>0.009895833333333333</v>
      </c>
      <c r="K409" s="99">
        <v>59159.0</v>
      </c>
      <c r="L409" s="99">
        <v>109.0</v>
      </c>
      <c r="M409" s="99">
        <v>7.0</v>
      </c>
      <c r="N409" s="99">
        <v>20.0</v>
      </c>
      <c r="O409" s="99">
        <v>1584.0</v>
      </c>
      <c r="P409" s="99">
        <v>226360.0</v>
      </c>
      <c r="Q409" s="99">
        <v>52455.0</v>
      </c>
      <c r="R409" s="39">
        <v>1.0</v>
      </c>
      <c r="S409" s="39">
        <v>13.0</v>
      </c>
      <c r="T409" s="39"/>
      <c r="U409" s="39">
        <v>2.0</v>
      </c>
      <c r="V409" s="39">
        <v>7.0</v>
      </c>
      <c r="W409" s="39">
        <v>7.0</v>
      </c>
      <c r="X409" s="39"/>
      <c r="Y409" s="39"/>
      <c r="Z409" s="39"/>
      <c r="AA409" s="39"/>
      <c r="AB409" s="39">
        <v>1905.0</v>
      </c>
      <c r="AC409" s="39">
        <v>3.0</v>
      </c>
      <c r="AD409" s="81">
        <v>19635.0</v>
      </c>
      <c r="AE409" s="81"/>
      <c r="AF409" s="81">
        <v>4.0</v>
      </c>
      <c r="AG409" s="81"/>
      <c r="AH409" s="81">
        <v>1.0</v>
      </c>
      <c r="AI409" s="81">
        <v>1.0</v>
      </c>
      <c r="AJ409" s="82" t="s">
        <v>478</v>
      </c>
      <c r="AK409" s="81" t="s">
        <v>78</v>
      </c>
      <c r="AL409" s="39">
        <v>593.0</v>
      </c>
      <c r="AM409" s="44">
        <f t="array" ref="AM409">AVERAGE(K409/20)/86400</f>
        <v>0.03423553241</v>
      </c>
    </row>
    <row r="410" ht="17.25" customHeight="1">
      <c r="A410" s="97">
        <v>44675.96563640219</v>
      </c>
      <c r="B410" s="53">
        <v>0.01611111111111111</v>
      </c>
      <c r="C410" s="63">
        <v>1.0416666666666667E-4</v>
      </c>
      <c r="D410" s="53">
        <v>0.0016898148148148148</v>
      </c>
      <c r="E410" s="53">
        <v>0.0032291666666666666</v>
      </c>
      <c r="F410" s="53">
        <v>0.005416666666666667</v>
      </c>
      <c r="G410" s="53">
        <v>0.008900462962962962</v>
      </c>
      <c r="H410" s="53">
        <v>0.010601851851851852</v>
      </c>
      <c r="I410" s="63">
        <v>0.013680555555555555</v>
      </c>
      <c r="J410" s="98">
        <v>0.014108796296296296</v>
      </c>
      <c r="K410" s="99">
        <v>26250.0</v>
      </c>
      <c r="L410" s="99">
        <v>141.0</v>
      </c>
      <c r="M410" s="99">
        <v>8.0</v>
      </c>
      <c r="N410" s="99">
        <v>14.0</v>
      </c>
      <c r="O410" s="99">
        <v>765.0</v>
      </c>
      <c r="P410" s="99">
        <v>78803.0</v>
      </c>
      <c r="Q410" s="99">
        <v>17884.0</v>
      </c>
      <c r="R410" s="39">
        <v>1.0</v>
      </c>
      <c r="S410" s="39">
        <v>11.0</v>
      </c>
      <c r="T410" s="39"/>
      <c r="U410" s="39">
        <v>1.0</v>
      </c>
      <c r="V410" s="39">
        <v>8.0</v>
      </c>
      <c r="W410" s="39">
        <v>8.0</v>
      </c>
      <c r="X410" s="39"/>
      <c r="Y410" s="39"/>
      <c r="Z410" s="39"/>
      <c r="AA410" s="39"/>
      <c r="AB410" s="39">
        <v>25599.0</v>
      </c>
      <c r="AC410" s="39"/>
      <c r="AD410" s="81">
        <v>26249.0</v>
      </c>
      <c r="AE410" s="81"/>
      <c r="AF410" s="81"/>
      <c r="AG410" s="81"/>
      <c r="AH410" s="81">
        <v>1.0</v>
      </c>
      <c r="AI410" s="81">
        <v>4.0</v>
      </c>
      <c r="AJ410" s="82" t="s">
        <v>479</v>
      </c>
      <c r="AK410" s="81"/>
      <c r="AL410" s="81">
        <v>592.0</v>
      </c>
      <c r="AM410" s="44">
        <f t="array" ref="AM410">AVERAGE(K410/20)/86400</f>
        <v>0.01519097222</v>
      </c>
    </row>
    <row r="411" ht="17.25" customHeight="1">
      <c r="A411" s="97">
        <v>44675.949272265774</v>
      </c>
      <c r="B411" s="53">
        <v>0.017152777777777777</v>
      </c>
      <c r="C411" s="63">
        <v>1.388888888888889E-4</v>
      </c>
      <c r="D411" s="53">
        <v>0.001851851851851852</v>
      </c>
      <c r="E411" s="53">
        <v>0.002777777777777778</v>
      </c>
      <c r="F411" s="53">
        <v>0.004733796296296297</v>
      </c>
      <c r="G411" s="53">
        <v>0.008680555555555556</v>
      </c>
      <c r="H411" s="53">
        <v>0.011539351851851851</v>
      </c>
      <c r="I411" s="63">
        <v>0.014861111111111111</v>
      </c>
      <c r="J411" s="98">
        <v>0.015208333333333334</v>
      </c>
      <c r="K411" s="99">
        <v>27916.0</v>
      </c>
      <c r="L411" s="99">
        <v>110.0</v>
      </c>
      <c r="M411" s="99">
        <v>8.0</v>
      </c>
      <c r="N411" s="99">
        <v>15.0</v>
      </c>
      <c r="O411" s="99">
        <v>1159.0</v>
      </c>
      <c r="P411" s="99">
        <v>76494.0</v>
      </c>
      <c r="Q411" s="99">
        <v>13498.0</v>
      </c>
      <c r="R411" s="39">
        <v>2.0</v>
      </c>
      <c r="S411" s="39">
        <v>4.0</v>
      </c>
      <c r="T411" s="39"/>
      <c r="U411" s="39">
        <v>2.0</v>
      </c>
      <c r="V411" s="39">
        <v>7.0</v>
      </c>
      <c r="W411" s="39">
        <v>8.0</v>
      </c>
      <c r="X411" s="39"/>
      <c r="Y411" s="39"/>
      <c r="Z411" s="39"/>
      <c r="AA411" s="39"/>
      <c r="AB411" s="39">
        <v>14043.0</v>
      </c>
      <c r="AC411" s="39"/>
      <c r="AD411" s="81">
        <v>27915.0</v>
      </c>
      <c r="AE411" s="81"/>
      <c r="AF411" s="81"/>
      <c r="AG411" s="81"/>
      <c r="AH411" s="81">
        <v>1.0</v>
      </c>
      <c r="AI411" s="81">
        <v>4.0</v>
      </c>
      <c r="AJ411" s="82" t="s">
        <v>480</v>
      </c>
      <c r="AK411" s="81"/>
      <c r="AL411" s="81">
        <v>591.0</v>
      </c>
      <c r="AM411" s="44">
        <f t="array" ref="AM411">AVERAGE(K411/20)/86400</f>
        <v>0.01615509259</v>
      </c>
    </row>
    <row r="412" ht="17.25" customHeight="1">
      <c r="A412" s="97">
        <v>44675.9318948694</v>
      </c>
      <c r="B412" s="53">
        <v>0.026828703703703705</v>
      </c>
      <c r="C412" s="63">
        <v>2.314814814814815E-4</v>
      </c>
      <c r="D412" s="53">
        <v>0.0027199074074074074</v>
      </c>
      <c r="E412" s="53">
        <v>0.003449074074074074</v>
      </c>
      <c r="F412" s="53">
        <v>0.00818287037037037</v>
      </c>
      <c r="G412" s="53">
        <v>0.017488425925925925</v>
      </c>
      <c r="H412" s="53">
        <v>0.019560185185185184</v>
      </c>
      <c r="I412" s="63">
        <v>0.023287037037037037</v>
      </c>
      <c r="J412" s="98">
        <v>0.024722222222222222</v>
      </c>
      <c r="K412" s="99">
        <v>45728.0</v>
      </c>
      <c r="L412" s="99">
        <v>143.0</v>
      </c>
      <c r="M412" s="99">
        <v>8.0</v>
      </c>
      <c r="N412" s="99">
        <v>14.0</v>
      </c>
      <c r="O412" s="99">
        <v>1409.0</v>
      </c>
      <c r="P412" s="99">
        <v>157525.0</v>
      </c>
      <c r="Q412" s="99">
        <v>177888.0</v>
      </c>
      <c r="R412" s="39">
        <v>1.0</v>
      </c>
      <c r="S412" s="39">
        <v>8.0</v>
      </c>
      <c r="T412" s="39"/>
      <c r="U412" s="39"/>
      <c r="V412" s="39"/>
      <c r="W412" s="39"/>
      <c r="X412" s="39"/>
      <c r="Y412" s="39"/>
      <c r="Z412" s="39">
        <v>4.0</v>
      </c>
      <c r="AA412" s="39">
        <v>1.0</v>
      </c>
      <c r="AB412" s="39">
        <v>60867.0</v>
      </c>
      <c r="AC412" s="39">
        <v>1.0</v>
      </c>
      <c r="AD412" s="81">
        <v>27103.0</v>
      </c>
      <c r="AE412" s="81"/>
      <c r="AF412" s="81"/>
      <c r="AG412" s="81"/>
      <c r="AH412" s="81">
        <v>1.0</v>
      </c>
      <c r="AI412" s="81">
        <v>4.0</v>
      </c>
      <c r="AJ412" s="82" t="s">
        <v>481</v>
      </c>
      <c r="AK412" s="81"/>
      <c r="AL412" s="39">
        <v>590.0</v>
      </c>
      <c r="AM412" s="44">
        <f t="array" ref="AM412">AVERAGE(K412/20)/86400</f>
        <v>0.02646296296</v>
      </c>
    </row>
    <row r="413" ht="17.25" customHeight="1">
      <c r="A413" s="97">
        <v>44675.90466143826</v>
      </c>
      <c r="B413" s="53">
        <v>0.029722222222222223</v>
      </c>
      <c r="C413" s="63">
        <v>2.199074074074074E-4</v>
      </c>
      <c r="D413" s="53">
        <v>0.002824074074074074</v>
      </c>
      <c r="E413" s="53">
        <v>0.00318287037037037</v>
      </c>
      <c r="F413" s="53">
        <v>0.012893518518518518</v>
      </c>
      <c r="G413" s="53">
        <v>0.01734953703703704</v>
      </c>
      <c r="H413" s="53">
        <v>0.01912037037037037</v>
      </c>
      <c r="I413" s="63">
        <v>0.02616898148148148</v>
      </c>
      <c r="J413" s="98">
        <v>0.02730324074074074</v>
      </c>
      <c r="K413" s="99">
        <v>51379.0</v>
      </c>
      <c r="L413" s="99">
        <v>106.0</v>
      </c>
      <c r="M413" s="99">
        <v>9.0</v>
      </c>
      <c r="N413" s="99">
        <v>17.0</v>
      </c>
      <c r="O413" s="99">
        <v>1440.0</v>
      </c>
      <c r="P413" s="99">
        <v>205897.0</v>
      </c>
      <c r="Q413" s="99">
        <v>246889.0</v>
      </c>
      <c r="R413" s="39">
        <v>1.0</v>
      </c>
      <c r="S413" s="39">
        <v>4.0</v>
      </c>
      <c r="T413" s="39"/>
      <c r="U413" s="39"/>
      <c r="V413" s="39">
        <v>2.0</v>
      </c>
      <c r="W413" s="39"/>
      <c r="X413" s="39"/>
      <c r="Y413" s="39"/>
      <c r="Z413" s="39">
        <v>4.0</v>
      </c>
      <c r="AA413" s="39">
        <v>2.0</v>
      </c>
      <c r="AB413" s="39">
        <v>125641.0</v>
      </c>
      <c r="AC413" s="39">
        <v>1.0</v>
      </c>
      <c r="AD413" s="81">
        <v>41877.0</v>
      </c>
      <c r="AE413" s="81"/>
      <c r="AF413" s="81">
        <v>3.0</v>
      </c>
      <c r="AG413" s="81"/>
      <c r="AH413" s="81">
        <v>2.0</v>
      </c>
      <c r="AI413" s="81">
        <v>5.0</v>
      </c>
      <c r="AJ413" s="82" t="s">
        <v>482</v>
      </c>
      <c r="AK413" s="81" t="s">
        <v>78</v>
      </c>
      <c r="AL413" s="81">
        <v>589.0</v>
      </c>
      <c r="AM413" s="44">
        <f t="array" ref="AM413">AVERAGE(K413/20)/86400</f>
        <v>0.02973321759</v>
      </c>
    </row>
    <row r="414" ht="17.25" customHeight="1">
      <c r="A414" s="97">
        <v>44674.2460369138</v>
      </c>
      <c r="B414" s="53">
        <v>0.028483796296296295</v>
      </c>
      <c r="C414" s="63">
        <v>4.6296296296296294E-5</v>
      </c>
      <c r="D414" s="53">
        <v>0.002025462962962963</v>
      </c>
      <c r="E414" s="53">
        <v>0.002939814814814815</v>
      </c>
      <c r="F414" s="53"/>
      <c r="G414" s="53">
        <v>0.004085648148148148</v>
      </c>
      <c r="H414" s="53">
        <v>0.018935185185185187</v>
      </c>
      <c r="I414" s="63">
        <v>0.0240625</v>
      </c>
      <c r="J414" s="98">
        <v>0.02596064814814815</v>
      </c>
      <c r="K414" s="99">
        <v>48589.0</v>
      </c>
      <c r="L414" s="99"/>
      <c r="M414" s="99">
        <v>9.0</v>
      </c>
      <c r="N414" s="99">
        <v>19.0</v>
      </c>
      <c r="O414" s="99">
        <v>1170.0</v>
      </c>
      <c r="P414" s="99">
        <v>197570.0</v>
      </c>
      <c r="Q414" s="99">
        <v>121511.0</v>
      </c>
      <c r="R414" s="39"/>
      <c r="S414" s="39"/>
      <c r="T414" s="39"/>
      <c r="U414" s="39"/>
      <c r="V414" s="39">
        <v>1.0</v>
      </c>
      <c r="W414" s="39"/>
      <c r="X414" s="39"/>
      <c r="Y414" s="39"/>
      <c r="Z414" s="39">
        <v>4.0</v>
      </c>
      <c r="AA414" s="39">
        <v>1.0</v>
      </c>
      <c r="AB414" s="39">
        <v>186329.0</v>
      </c>
      <c r="AC414" s="39">
        <v>1.0</v>
      </c>
      <c r="AD414" s="81">
        <v>40408.0</v>
      </c>
      <c r="AE414" s="81"/>
      <c r="AF414" s="81">
        <v>30.0</v>
      </c>
      <c r="AG414" s="81"/>
      <c r="AH414" s="81">
        <v>1.0</v>
      </c>
      <c r="AI414" s="81">
        <v>5.0</v>
      </c>
      <c r="AJ414" s="82" t="s">
        <v>483</v>
      </c>
      <c r="AK414" s="81"/>
      <c r="AL414" s="81">
        <v>588.0</v>
      </c>
      <c r="AM414" s="44">
        <f t="array" ref="AM414">AVERAGE(K414/20)/86400</f>
        <v>0.02811863426</v>
      </c>
    </row>
    <row r="415" ht="17.25" customHeight="1">
      <c r="A415" s="101">
        <v>44674.0</v>
      </c>
      <c r="B415" s="53">
        <v>0.022685185185185187</v>
      </c>
      <c r="C415" s="90">
        <v>5.787037037037037E-5</v>
      </c>
      <c r="D415" s="90">
        <v>0.001724537037037037</v>
      </c>
      <c r="E415" s="90">
        <v>0.0069791666666666665</v>
      </c>
      <c r="F415" s="90">
        <v>0.008796296296296297</v>
      </c>
      <c r="G415" s="90">
        <v>0.013530092592592592</v>
      </c>
      <c r="H415" s="90">
        <v>0.01766203703703704</v>
      </c>
      <c r="I415" s="90">
        <v>0.021550925925925925</v>
      </c>
      <c r="J415" s="91">
        <v>0.021944444444444444</v>
      </c>
      <c r="K415" s="99">
        <v>39200.0</v>
      </c>
      <c r="L415" s="99"/>
      <c r="M415" s="99"/>
      <c r="N415" s="99"/>
      <c r="O415" s="99"/>
      <c r="P415" s="99"/>
      <c r="Q415" s="9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81"/>
      <c r="AE415" s="81"/>
      <c r="AF415" s="81"/>
      <c r="AG415" s="81"/>
      <c r="AH415" s="81"/>
      <c r="AI415" s="81"/>
      <c r="AJ415" s="81"/>
      <c r="AK415" s="81"/>
      <c r="AL415" s="39">
        <v>587.0</v>
      </c>
      <c r="AM415" s="44">
        <f t="array" ref="AM415">AVERAGE(K415/20)/86400</f>
        <v>0.02268518519</v>
      </c>
    </row>
    <row r="416" ht="17.25" customHeight="1">
      <c r="A416" s="97">
        <v>44674.215039637456</v>
      </c>
      <c r="B416" s="53">
        <v>0.02537037037037037</v>
      </c>
      <c r="C416" s="63">
        <v>2.4305555555555555E-4</v>
      </c>
      <c r="D416" s="53">
        <v>0.0019328703703703704</v>
      </c>
      <c r="E416" s="53">
        <v>0.002650462962962963</v>
      </c>
      <c r="F416" s="53">
        <v>0.003263888888888889</v>
      </c>
      <c r="G416" s="53">
        <v>0.017094907407407406</v>
      </c>
      <c r="H416" s="53">
        <v>0.018680555555555554</v>
      </c>
      <c r="I416" s="63">
        <v>0.022199074074074072</v>
      </c>
      <c r="J416" s="98">
        <v>0.02369212962962963</v>
      </c>
      <c r="K416" s="99">
        <v>43842.0</v>
      </c>
      <c r="L416" s="99">
        <v>372.0</v>
      </c>
      <c r="M416" s="99">
        <v>20.0</v>
      </c>
      <c r="N416" s="99">
        <v>14.0</v>
      </c>
      <c r="O416" s="99">
        <v>1879.0</v>
      </c>
      <c r="P416" s="99">
        <v>123661.0</v>
      </c>
      <c r="Q416" s="99">
        <v>89675.0</v>
      </c>
      <c r="R416" s="39">
        <v>1.0</v>
      </c>
      <c r="S416" s="39">
        <v>20.0</v>
      </c>
      <c r="T416" s="39"/>
      <c r="U416" s="39">
        <v>1.0</v>
      </c>
      <c r="V416" s="39"/>
      <c r="W416" s="39"/>
      <c r="X416" s="39"/>
      <c r="Y416" s="39"/>
      <c r="Z416" s="39">
        <v>4.0</v>
      </c>
      <c r="AA416" s="39">
        <v>2.0</v>
      </c>
      <c r="AB416" s="39">
        <v>65758.0</v>
      </c>
      <c r="AC416" s="39">
        <v>3.0</v>
      </c>
      <c r="AD416" s="81">
        <v>3316.0</v>
      </c>
      <c r="AE416" s="81"/>
      <c r="AF416" s="81"/>
      <c r="AG416" s="81"/>
      <c r="AH416" s="81">
        <v>1.0</v>
      </c>
      <c r="AI416" s="81">
        <v>12.0</v>
      </c>
      <c r="AJ416" s="82" t="s">
        <v>484</v>
      </c>
      <c r="AK416" s="81" t="s">
        <v>78</v>
      </c>
      <c r="AL416" s="81">
        <v>586.0</v>
      </c>
      <c r="AM416" s="44">
        <f t="array" ref="AM416">AVERAGE(K416/20)/86400</f>
        <v>0.02537152778</v>
      </c>
    </row>
    <row r="417" ht="17.25" customHeight="1">
      <c r="A417" s="97">
        <v>44674.187103958</v>
      </c>
      <c r="B417" s="53">
        <v>0.023368055555555555</v>
      </c>
      <c r="C417" s="63">
        <v>7.407407407407407E-4</v>
      </c>
      <c r="D417" s="53">
        <v>0.0033449074074074076</v>
      </c>
      <c r="E417" s="53">
        <v>0.006006944444444444</v>
      </c>
      <c r="F417" s="53">
        <v>0.006122685185185185</v>
      </c>
      <c r="G417" s="53">
        <v>0.008564814814814815</v>
      </c>
      <c r="H417" s="53">
        <v>0.010555555555555556</v>
      </c>
      <c r="I417" s="63">
        <v>0.0134375</v>
      </c>
      <c r="J417" s="98">
        <v>0.015231481481481481</v>
      </c>
      <c r="K417" s="99">
        <v>38889.0</v>
      </c>
      <c r="L417" s="99">
        <v>128.0</v>
      </c>
      <c r="M417" s="99">
        <v>10.0</v>
      </c>
      <c r="N417" s="99">
        <v>24.0</v>
      </c>
      <c r="O417" s="99">
        <v>2368.0</v>
      </c>
      <c r="P417" s="99">
        <v>138745.0</v>
      </c>
      <c r="Q417" s="99"/>
      <c r="R417" s="39">
        <v>1.0</v>
      </c>
      <c r="S417" s="39">
        <v>13.0</v>
      </c>
      <c r="T417" s="39"/>
      <c r="U417" s="39">
        <v>1.0</v>
      </c>
      <c r="V417" s="39">
        <v>8.0</v>
      </c>
      <c r="W417" s="39">
        <v>10.0</v>
      </c>
      <c r="X417" s="39"/>
      <c r="Y417" s="39"/>
      <c r="Z417" s="39"/>
      <c r="AA417" s="39"/>
      <c r="AB417" s="39">
        <v>3555.0</v>
      </c>
      <c r="AC417" s="39">
        <v>4.0</v>
      </c>
      <c r="AD417" s="81">
        <v>712.0</v>
      </c>
      <c r="AE417" s="81"/>
      <c r="AF417" s="81"/>
      <c r="AG417" s="81"/>
      <c r="AH417" s="81">
        <v>1.0</v>
      </c>
      <c r="AI417" s="81">
        <v>12.0</v>
      </c>
      <c r="AJ417" s="82" t="s">
        <v>485</v>
      </c>
      <c r="AK417" s="81"/>
      <c r="AL417" s="81">
        <v>585.0</v>
      </c>
      <c r="AM417" s="44">
        <f t="array" ref="AM417">AVERAGE(K417/20)/86400</f>
        <v>0.02250520833</v>
      </c>
    </row>
    <row r="418" ht="17.25" customHeight="1">
      <c r="A418" s="97">
        <v>44674.1633886414</v>
      </c>
      <c r="B418" s="53">
        <v>0.018703703703703705</v>
      </c>
      <c r="C418" s="63">
        <v>1.388888888888889E-4</v>
      </c>
      <c r="D418" s="53">
        <v>0.0028703703703703703</v>
      </c>
      <c r="E418" s="53">
        <v>0.0032523148148148147</v>
      </c>
      <c r="F418" s="53">
        <v>0.004930555555555555</v>
      </c>
      <c r="G418" s="53">
        <v>0.011180555555555555</v>
      </c>
      <c r="H418" s="53">
        <v>0.012719907407407407</v>
      </c>
      <c r="I418" s="63">
        <v>0.016006944444444445</v>
      </c>
      <c r="J418" s="98">
        <v>0.016585648148148148</v>
      </c>
      <c r="K418" s="99">
        <v>31903.0</v>
      </c>
      <c r="L418" s="99">
        <v>114.0</v>
      </c>
      <c r="M418" s="99">
        <v>8.0</v>
      </c>
      <c r="N418" s="99">
        <v>19.0</v>
      </c>
      <c r="O418" s="99">
        <v>1701.0</v>
      </c>
      <c r="P418" s="99">
        <v>118146.0</v>
      </c>
      <c r="Q418" s="99">
        <v>3291.0</v>
      </c>
      <c r="R418" s="39">
        <v>1.0</v>
      </c>
      <c r="S418" s="39">
        <v>15.0</v>
      </c>
      <c r="T418" s="39"/>
      <c r="U418" s="39">
        <v>2.0</v>
      </c>
      <c r="V418" s="39">
        <v>21.0</v>
      </c>
      <c r="W418" s="39">
        <v>7.0</v>
      </c>
      <c r="X418" s="39"/>
      <c r="Y418" s="39"/>
      <c r="Z418" s="39"/>
      <c r="AA418" s="39"/>
      <c r="AB418" s="39">
        <v>356.0</v>
      </c>
      <c r="AC418" s="39"/>
      <c r="AD418" s="81">
        <v>31902.0</v>
      </c>
      <c r="AE418" s="81"/>
      <c r="AF418" s="81"/>
      <c r="AG418" s="81"/>
      <c r="AH418" s="81">
        <v>1.0</v>
      </c>
      <c r="AI418" s="81">
        <v>5.0</v>
      </c>
      <c r="AJ418" s="82" t="s">
        <v>486</v>
      </c>
      <c r="AK418" s="81"/>
      <c r="AL418" s="39">
        <v>584.0</v>
      </c>
      <c r="AM418" s="44">
        <f t="array" ref="AM418">AVERAGE(K418/20)/86400</f>
        <v>0.01846238426</v>
      </c>
    </row>
    <row r="419" ht="17.25" customHeight="1">
      <c r="A419" s="97">
        <v>44674.14211055072</v>
      </c>
      <c r="B419" s="53">
        <v>0.020694444444444446</v>
      </c>
      <c r="C419" s="63">
        <v>5.439814814814814E-4</v>
      </c>
      <c r="D419" s="53">
        <v>0.006215277777777778</v>
      </c>
      <c r="E419" s="53">
        <v>0.0025462962962962965</v>
      </c>
      <c r="F419" s="53">
        <v>0.011493055555555555</v>
      </c>
      <c r="G419" s="53">
        <v>0.004108796296296296</v>
      </c>
      <c r="H419" s="53">
        <v>0.013773148148148149</v>
      </c>
      <c r="I419" s="63">
        <v>0.016145833333333335</v>
      </c>
      <c r="J419" s="98">
        <v>0.019328703703703702</v>
      </c>
      <c r="K419" s="99">
        <v>35775.0</v>
      </c>
      <c r="L419" s="99">
        <v>128.0</v>
      </c>
      <c r="M419" s="99">
        <v>7.0</v>
      </c>
      <c r="N419" s="99">
        <v>7.0</v>
      </c>
      <c r="O419" s="99">
        <v>1213.0</v>
      </c>
      <c r="P419" s="99">
        <v>142135.0</v>
      </c>
      <c r="Q419" s="99">
        <v>46338.0</v>
      </c>
      <c r="R419" s="39">
        <v>1.0</v>
      </c>
      <c r="S419" s="39">
        <v>9.0</v>
      </c>
      <c r="T419" s="39"/>
      <c r="U419" s="39"/>
      <c r="V419" s="39">
        <v>3.0</v>
      </c>
      <c r="W419" s="39"/>
      <c r="X419" s="39"/>
      <c r="Y419" s="39"/>
      <c r="Z419" s="39">
        <v>4.0</v>
      </c>
      <c r="AA419" s="39">
        <v>1.0</v>
      </c>
      <c r="AB419" s="39">
        <v>36118.0</v>
      </c>
      <c r="AC419" s="39">
        <v>2.0</v>
      </c>
      <c r="AD419" s="81">
        <v>3574.0</v>
      </c>
      <c r="AE419" s="81"/>
      <c r="AF419" s="81"/>
      <c r="AG419" s="81"/>
      <c r="AH419" s="81">
        <v>1.0</v>
      </c>
      <c r="AI419" s="81">
        <v>16.0</v>
      </c>
      <c r="AJ419" s="82" t="s">
        <v>487</v>
      </c>
      <c r="AK419" s="81" t="s">
        <v>78</v>
      </c>
      <c r="AL419" s="81">
        <v>583.0</v>
      </c>
      <c r="AM419" s="44">
        <f t="array" ref="AM419">AVERAGE(K419/20)/86400</f>
        <v>0.020703125</v>
      </c>
    </row>
    <row r="420" ht="17.25" customHeight="1">
      <c r="A420" s="97">
        <v>44674.11965467913</v>
      </c>
      <c r="B420" s="53">
        <v>0.017893518518518517</v>
      </c>
      <c r="C420" s="63">
        <v>4.62962962962963E-4</v>
      </c>
      <c r="D420" s="53">
        <v>0.0011574074074074073</v>
      </c>
      <c r="E420" s="53">
        <v>0.004560185185185185</v>
      </c>
      <c r="F420" s="53">
        <v>0.008773148148148148</v>
      </c>
      <c r="G420" s="53">
        <v>0.0051967592592592595</v>
      </c>
      <c r="H420" s="53">
        <v>0.010185185185185186</v>
      </c>
      <c r="I420" s="63">
        <v>0.013125</v>
      </c>
      <c r="J420" s="98">
        <v>0.01375</v>
      </c>
      <c r="K420" s="99">
        <v>30938.0</v>
      </c>
      <c r="L420" s="99">
        <v>195.0</v>
      </c>
      <c r="M420" s="99">
        <v>7.0</v>
      </c>
      <c r="N420" s="99">
        <v>16.0</v>
      </c>
      <c r="O420" s="99">
        <v>717.0</v>
      </c>
      <c r="P420" s="99">
        <v>79667.0</v>
      </c>
      <c r="Q420" s="99">
        <v>81191.0</v>
      </c>
      <c r="R420" s="39"/>
      <c r="S420" s="39"/>
      <c r="T420" s="39"/>
      <c r="U420" s="39"/>
      <c r="V420" s="39">
        <v>7.0</v>
      </c>
      <c r="W420" s="39"/>
      <c r="X420" s="39">
        <v>13.0</v>
      </c>
      <c r="Y420" s="39">
        <v>1.0</v>
      </c>
      <c r="Z420" s="39"/>
      <c r="AA420" s="39"/>
      <c r="AB420" s="39">
        <v>8958.0</v>
      </c>
      <c r="AC420" s="39"/>
      <c r="AD420" s="81">
        <v>30937.0</v>
      </c>
      <c r="AE420" s="81">
        <v>4.0</v>
      </c>
      <c r="AF420" s="81"/>
      <c r="AG420" s="81">
        <v>1.0</v>
      </c>
      <c r="AH420" s="81"/>
      <c r="AI420" s="81">
        <v>3.0</v>
      </c>
      <c r="AJ420" s="82" t="s">
        <v>488</v>
      </c>
      <c r="AK420" s="81" t="s">
        <v>78</v>
      </c>
      <c r="AL420" s="81">
        <v>582.0</v>
      </c>
      <c r="AM420" s="44">
        <f t="array" ref="AM420">AVERAGE(K420/20)/86400</f>
        <v>0.01790393519</v>
      </c>
    </row>
    <row r="421" ht="17.25" customHeight="1">
      <c r="A421" s="97">
        <v>44674.09962884854</v>
      </c>
      <c r="B421" s="53">
        <v>0.01986111111111111</v>
      </c>
      <c r="C421" s="63">
        <v>3.2407407407407406E-4</v>
      </c>
      <c r="D421" s="53">
        <v>0.003958333333333334</v>
      </c>
      <c r="E421" s="53">
        <v>0.004050925925925926</v>
      </c>
      <c r="F421" s="53">
        <v>0.005104166666666667</v>
      </c>
      <c r="G421" s="53">
        <v>0.012465277777777778</v>
      </c>
      <c r="H421" s="53">
        <v>0.013680555555555555</v>
      </c>
      <c r="I421" s="63">
        <v>0.01678240740740741</v>
      </c>
      <c r="J421" s="98">
        <v>0.0175</v>
      </c>
      <c r="K421" s="99">
        <v>32900.0</v>
      </c>
      <c r="L421" s="99">
        <v>142.0</v>
      </c>
      <c r="M421" s="99">
        <v>9.0</v>
      </c>
      <c r="N421" s="99">
        <v>17.0</v>
      </c>
      <c r="O421" s="99">
        <v>1836.0</v>
      </c>
      <c r="P421" s="99">
        <v>95310.0</v>
      </c>
      <c r="Q421" s="99">
        <v>8977.0</v>
      </c>
      <c r="R421" s="39">
        <v>1.0</v>
      </c>
      <c r="S421" s="39">
        <v>3.0</v>
      </c>
      <c r="T421" s="39"/>
      <c r="U421" s="39">
        <v>2.0</v>
      </c>
      <c r="V421" s="39">
        <v>7.0</v>
      </c>
      <c r="W421" s="39">
        <v>7.0</v>
      </c>
      <c r="X421" s="39"/>
      <c r="Y421" s="39"/>
      <c r="Z421" s="39"/>
      <c r="AA421" s="39"/>
      <c r="AB421" s="39">
        <v>4043.0</v>
      </c>
      <c r="AC421" s="39">
        <v>1.0</v>
      </c>
      <c r="AD421" s="81">
        <v>19577.0</v>
      </c>
      <c r="AE421" s="81"/>
      <c r="AF421" s="81"/>
      <c r="AG421" s="81"/>
      <c r="AH421" s="81">
        <v>1.0</v>
      </c>
      <c r="AI421" s="81">
        <v>1.0</v>
      </c>
      <c r="AJ421" s="82" t="s">
        <v>489</v>
      </c>
      <c r="AK421" s="81"/>
      <c r="AL421" s="39">
        <v>581.0</v>
      </c>
      <c r="AM421" s="44">
        <f t="array" ref="AM421">AVERAGE(K421/20)/86400</f>
        <v>0.01903935185</v>
      </c>
    </row>
    <row r="422" ht="17.25" customHeight="1">
      <c r="A422" s="97">
        <v>44674.07954606088</v>
      </c>
      <c r="B422" s="53">
        <v>0.025763888888888888</v>
      </c>
      <c r="C422" s="63">
        <v>1.5046296296296297E-4</v>
      </c>
      <c r="D422" s="53">
        <v>0.0021064814814814813</v>
      </c>
      <c r="E422" s="53">
        <v>0.00431712962962963</v>
      </c>
      <c r="F422" s="53">
        <v>0.009652777777777777</v>
      </c>
      <c r="G422" s="53">
        <v>0.013761574074074074</v>
      </c>
      <c r="H422" s="53">
        <v>0.016134259259259258</v>
      </c>
      <c r="I422" s="63">
        <v>0.01765046296296296</v>
      </c>
      <c r="J422" s="98">
        <v>0.018425925925925925</v>
      </c>
      <c r="K422" s="99">
        <v>44529.0</v>
      </c>
      <c r="L422" s="99">
        <v>200.0</v>
      </c>
      <c r="M422" s="99">
        <v>8.0</v>
      </c>
      <c r="N422" s="99">
        <v>14.0</v>
      </c>
      <c r="O422" s="99">
        <v>1640.0</v>
      </c>
      <c r="P422" s="99">
        <v>116820.0</v>
      </c>
      <c r="Q422" s="99">
        <v>94168.0</v>
      </c>
      <c r="R422" s="39">
        <v>3.0</v>
      </c>
      <c r="S422" s="39">
        <v>10.0</v>
      </c>
      <c r="T422" s="39"/>
      <c r="U422" s="39">
        <v>1.0</v>
      </c>
      <c r="V422" s="39">
        <v>7.0</v>
      </c>
      <c r="W422" s="39">
        <v>7.0</v>
      </c>
      <c r="X422" s="39"/>
      <c r="Y422" s="39"/>
      <c r="Z422" s="39"/>
      <c r="AA422" s="39">
        <v>1.0</v>
      </c>
      <c r="AB422" s="39">
        <v>98166.0</v>
      </c>
      <c r="AC422" s="39">
        <v>4.0</v>
      </c>
      <c r="AD422" s="81">
        <v>12079.0</v>
      </c>
      <c r="AE422" s="81"/>
      <c r="AF422" s="81"/>
      <c r="AG422" s="81"/>
      <c r="AH422" s="81">
        <v>2.0</v>
      </c>
      <c r="AI422" s="81">
        <v>18.0</v>
      </c>
      <c r="AJ422" s="82" t="s">
        <v>490</v>
      </c>
      <c r="AK422" s="81" t="s">
        <v>78</v>
      </c>
      <c r="AL422" s="81">
        <v>580.0</v>
      </c>
      <c r="AM422" s="44">
        <f t="array" ref="AM422">AVERAGE(K422/20)/86400</f>
        <v>0.02576909722</v>
      </c>
    </row>
    <row r="423" ht="17.25" customHeight="1">
      <c r="A423" s="97">
        <v>44674.052064603995</v>
      </c>
      <c r="B423" s="53">
        <v>0.013969907407407407</v>
      </c>
      <c r="C423" s="63">
        <v>3.7037037037037035E-4</v>
      </c>
      <c r="D423" s="53">
        <v>0.002002314814814815</v>
      </c>
      <c r="E423" s="53">
        <v>1.1574074074074075E-4</v>
      </c>
      <c r="F423" s="53">
        <v>0.004421296296296296</v>
      </c>
      <c r="G423" s="53">
        <v>0.007395833333333333</v>
      </c>
      <c r="H423" s="53">
        <v>0.008032407407407408</v>
      </c>
      <c r="I423" s="63">
        <v>0.011018518518518518</v>
      </c>
      <c r="J423" s="98">
        <v>0.011886574074074074</v>
      </c>
      <c r="K423" s="99">
        <v>22748.0</v>
      </c>
      <c r="L423" s="99">
        <v>151.0</v>
      </c>
      <c r="M423" s="99">
        <v>7.0</v>
      </c>
      <c r="N423" s="99">
        <v>11.0</v>
      </c>
      <c r="O423" s="99">
        <v>1065.0</v>
      </c>
      <c r="P423" s="99">
        <v>87072.0</v>
      </c>
      <c r="Q423" s="99">
        <v>7943.0</v>
      </c>
      <c r="R423" s="39">
        <v>1.0</v>
      </c>
      <c r="S423" s="39">
        <v>11.0</v>
      </c>
      <c r="T423" s="39"/>
      <c r="U423" s="39">
        <v>1.0</v>
      </c>
      <c r="V423" s="39">
        <v>14.0</v>
      </c>
      <c r="W423" s="39">
        <v>9.0</v>
      </c>
      <c r="X423" s="39"/>
      <c r="Y423" s="39"/>
      <c r="Z423" s="39"/>
      <c r="AA423" s="39"/>
      <c r="AB423" s="39">
        <v>9818.0</v>
      </c>
      <c r="AC423" s="39"/>
      <c r="AD423" s="81">
        <v>22747.0</v>
      </c>
      <c r="AE423" s="81"/>
      <c r="AF423" s="81">
        <v>1.0</v>
      </c>
      <c r="AG423" s="81"/>
      <c r="AH423" s="81">
        <v>1.0</v>
      </c>
      <c r="AI423" s="81">
        <v>3.0</v>
      </c>
      <c r="AJ423" s="82" t="s">
        <v>491</v>
      </c>
      <c r="AK423" s="81"/>
      <c r="AL423" s="81">
        <v>579.0</v>
      </c>
      <c r="AM423" s="44">
        <f t="array" ref="AM423">AVERAGE(K423/20)/86400</f>
        <v>0.01316435185</v>
      </c>
    </row>
    <row r="424" ht="17.25" customHeight="1">
      <c r="A424" s="97">
        <v>44673.03783904917</v>
      </c>
      <c r="B424" s="53">
        <v>6.134259259259259E-4</v>
      </c>
      <c r="C424" s="63">
        <v>7.986111111111112E-4</v>
      </c>
      <c r="D424" s="53">
        <v>0.005347222222222222</v>
      </c>
      <c r="E424" s="53">
        <v>0.007743055555555556</v>
      </c>
      <c r="F424" s="53"/>
      <c r="G424" s="53">
        <v>0.008460648148148148</v>
      </c>
      <c r="H424" s="53">
        <v>0.01925925925925926</v>
      </c>
      <c r="I424" s="63">
        <v>0.024108796296296295</v>
      </c>
      <c r="J424" s="98">
        <v>0.035474537037037034</v>
      </c>
      <c r="K424" s="99">
        <v>71347.0</v>
      </c>
      <c r="L424" s="99"/>
      <c r="M424" s="99">
        <v>9.0</v>
      </c>
      <c r="N424" s="99">
        <v>18.0</v>
      </c>
      <c r="O424" s="99">
        <v>1931.0</v>
      </c>
      <c r="P424" s="99">
        <v>176037.0</v>
      </c>
      <c r="Q424" s="99">
        <v>547082.0</v>
      </c>
      <c r="R424" s="39">
        <v>3.0</v>
      </c>
      <c r="S424" s="39">
        <v>38.0</v>
      </c>
      <c r="T424" s="39">
        <v>3.0</v>
      </c>
      <c r="U424" s="39"/>
      <c r="V424" s="39">
        <v>3.0</v>
      </c>
      <c r="W424" s="39"/>
      <c r="X424" s="39">
        <v>28.0</v>
      </c>
      <c r="Y424" s="39">
        <v>1.0</v>
      </c>
      <c r="Z424" s="39">
        <v>11.0</v>
      </c>
      <c r="AA424" s="39">
        <v>1.0</v>
      </c>
      <c r="AB424" s="39">
        <v>182480.0</v>
      </c>
      <c r="AC424" s="39">
        <v>2.0</v>
      </c>
      <c r="AD424" s="81">
        <v>56205.0</v>
      </c>
      <c r="AE424" s="81">
        <v>69.0</v>
      </c>
      <c r="AF424" s="81">
        <v>11.0</v>
      </c>
      <c r="AG424" s="81">
        <v>2.0</v>
      </c>
      <c r="AH424" s="81">
        <v>2.0</v>
      </c>
      <c r="AI424" s="81">
        <v>1.0</v>
      </c>
      <c r="AJ424" s="82" t="s">
        <v>492</v>
      </c>
      <c r="AK424" s="81"/>
      <c r="AL424" s="39">
        <v>578.0</v>
      </c>
      <c r="AM424" s="44">
        <f t="array" ref="AM424">AVERAGE(K424/20)/86400</f>
        <v>0.04128877315</v>
      </c>
    </row>
    <row r="425" ht="17.25" customHeight="1">
      <c r="A425" s="97">
        <v>44672.99520723517</v>
      </c>
      <c r="B425" s="53">
        <v>0.014166666666666666</v>
      </c>
      <c r="C425" s="63">
        <v>2.0833333333333335E-4</v>
      </c>
      <c r="D425" s="53">
        <v>0.002534722222222222</v>
      </c>
      <c r="E425" s="53">
        <v>0.0036689814814814814</v>
      </c>
      <c r="F425" s="53">
        <v>0.004212962962962963</v>
      </c>
      <c r="G425" s="53">
        <v>0.009212962962962963</v>
      </c>
      <c r="H425" s="53">
        <v>0.010034722222222223</v>
      </c>
      <c r="I425" s="63">
        <v>0.012349537037037037</v>
      </c>
      <c r="J425" s="98">
        <v>0.012893518518518518</v>
      </c>
      <c r="K425" s="99">
        <v>23356.0</v>
      </c>
      <c r="L425" s="99">
        <v>180.0</v>
      </c>
      <c r="M425" s="99">
        <v>7.0</v>
      </c>
      <c r="N425" s="99">
        <v>15.0</v>
      </c>
      <c r="O425" s="99">
        <v>1560.0</v>
      </c>
      <c r="P425" s="99">
        <v>90249.0</v>
      </c>
      <c r="Q425" s="99">
        <v>3327.0</v>
      </c>
      <c r="R425" s="39">
        <v>1.0</v>
      </c>
      <c r="S425" s="39">
        <v>1.0</v>
      </c>
      <c r="T425" s="39"/>
      <c r="U425" s="39">
        <v>1.0</v>
      </c>
      <c r="V425" s="39">
        <v>14.0</v>
      </c>
      <c r="W425" s="39">
        <v>7.0</v>
      </c>
      <c r="X425" s="39"/>
      <c r="Y425" s="39"/>
      <c r="Z425" s="39"/>
      <c r="AA425" s="39"/>
      <c r="AB425" s="39">
        <v>1558.0</v>
      </c>
      <c r="AC425" s="39"/>
      <c r="AD425" s="81">
        <v>23355.0</v>
      </c>
      <c r="AE425" s="81"/>
      <c r="AF425" s="81"/>
      <c r="AG425" s="81"/>
      <c r="AH425" s="81">
        <v>1.0</v>
      </c>
      <c r="AI425" s="81">
        <v>3.0</v>
      </c>
      <c r="AJ425" s="82" t="s">
        <v>493</v>
      </c>
      <c r="AK425" s="81"/>
      <c r="AL425" s="81">
        <v>577.0</v>
      </c>
      <c r="AM425" s="44">
        <f t="array" ref="AM425">AVERAGE(K425/20)/86400</f>
        <v>0.0135162037</v>
      </c>
    </row>
    <row r="426" ht="17.25" customHeight="1">
      <c r="A426" s="97">
        <v>44672.97922932727</v>
      </c>
      <c r="B426" s="53">
        <v>0.015601851851851851</v>
      </c>
      <c r="C426" s="63">
        <v>4.166666666666667E-4</v>
      </c>
      <c r="D426" s="53">
        <v>0.0024074074074074076</v>
      </c>
      <c r="E426" s="53">
        <v>0.00318287037037037</v>
      </c>
      <c r="F426" s="53">
        <v>0.005648148148148148</v>
      </c>
      <c r="G426" s="53">
        <v>0.009212962962962963</v>
      </c>
      <c r="H426" s="53">
        <v>0.010486111111111111</v>
      </c>
      <c r="I426" s="63">
        <v>0.012060185185185186</v>
      </c>
      <c r="J426" s="98">
        <v>0.012476851851851852</v>
      </c>
      <c r="K426" s="99">
        <v>25229.0</v>
      </c>
      <c r="L426" s="99">
        <v>139.0</v>
      </c>
      <c r="M426" s="99">
        <v>8.0</v>
      </c>
      <c r="N426" s="99">
        <v>12.0</v>
      </c>
      <c r="O426" s="99">
        <v>946.0</v>
      </c>
      <c r="P426" s="99">
        <v>71258.0</v>
      </c>
      <c r="Q426" s="99">
        <v>72725.0</v>
      </c>
      <c r="R426" s="39">
        <v>2.0</v>
      </c>
      <c r="S426" s="39">
        <v>13.0</v>
      </c>
      <c r="T426" s="39"/>
      <c r="U426" s="39"/>
      <c r="V426" s="39"/>
      <c r="W426" s="39"/>
      <c r="X426" s="39"/>
      <c r="Y426" s="39"/>
      <c r="Z426" s="39">
        <v>3.0</v>
      </c>
      <c r="AA426" s="39">
        <v>1.0</v>
      </c>
      <c r="AB426" s="39">
        <v>27142.0</v>
      </c>
      <c r="AC426" s="39"/>
      <c r="AD426" s="81">
        <v>25228.0</v>
      </c>
      <c r="AE426" s="81"/>
      <c r="AF426" s="81">
        <v>1.0</v>
      </c>
      <c r="AG426" s="81"/>
      <c r="AH426" s="81">
        <v>1.0</v>
      </c>
      <c r="AI426" s="81">
        <v>1.0</v>
      </c>
      <c r="AJ426" s="82" t="s">
        <v>494</v>
      </c>
      <c r="AK426" s="81"/>
      <c r="AL426" s="81">
        <v>576.0</v>
      </c>
      <c r="AM426" s="44">
        <f t="array" ref="AM426">AVERAGE(K426/20)/86400</f>
        <v>0.01460011574</v>
      </c>
    </row>
    <row r="427" ht="17.25" customHeight="1">
      <c r="A427" s="97">
        <v>44672.96214288138</v>
      </c>
      <c r="B427" s="53">
        <v>0.019039351851851852</v>
      </c>
      <c r="C427" s="63">
        <v>5.555555555555556E-4</v>
      </c>
      <c r="D427" s="53">
        <v>0.0010532407407407407</v>
      </c>
      <c r="E427" s="53">
        <v>0.0032060185185185186</v>
      </c>
      <c r="F427" s="53">
        <v>0.004421296296296296</v>
      </c>
      <c r="G427" s="53">
        <v>0.00681712962962963</v>
      </c>
      <c r="H427" s="53">
        <v>0.014502314814814815</v>
      </c>
      <c r="I427" s="63">
        <v>0.01565972222222222</v>
      </c>
      <c r="J427" s="98">
        <v>0.016793981481481483</v>
      </c>
      <c r="K427" s="99">
        <v>31873.0</v>
      </c>
      <c r="L427" s="99">
        <v>100.0</v>
      </c>
      <c r="M427" s="99">
        <v>13.0</v>
      </c>
      <c r="N427" s="99">
        <v>15.0</v>
      </c>
      <c r="O427" s="99">
        <v>1442.0</v>
      </c>
      <c r="P427" s="99">
        <v>141945.0</v>
      </c>
      <c r="Q427" s="99">
        <v>7050.0</v>
      </c>
      <c r="R427" s="39">
        <v>1.0</v>
      </c>
      <c r="S427" s="39">
        <v>25.0</v>
      </c>
      <c r="T427" s="39"/>
      <c r="U427" s="39"/>
      <c r="V427" s="39"/>
      <c r="W427" s="39"/>
      <c r="X427" s="39">
        <v>13.0</v>
      </c>
      <c r="Y427" s="39">
        <v>1.0</v>
      </c>
      <c r="Z427" s="39"/>
      <c r="AA427" s="39"/>
      <c r="AB427" s="39">
        <v>12806.0</v>
      </c>
      <c r="AC427" s="39">
        <v>1.0</v>
      </c>
      <c r="AD427" s="81">
        <v>18055.0</v>
      </c>
      <c r="AE427" s="81">
        <v>1.0</v>
      </c>
      <c r="AF427" s="81"/>
      <c r="AG427" s="81"/>
      <c r="AH427" s="81"/>
      <c r="AI427" s="81">
        <v>4.0</v>
      </c>
      <c r="AJ427" s="82" t="s">
        <v>495</v>
      </c>
      <c r="AK427" s="81"/>
      <c r="AL427" s="39">
        <v>575.0</v>
      </c>
      <c r="AM427" s="44">
        <f t="array" ref="AM427">AVERAGE(K427/20)/86400</f>
        <v>0.01844502315</v>
      </c>
    </row>
    <row r="428" ht="17.25" customHeight="1">
      <c r="A428" s="97">
        <v>44672.94282104204</v>
      </c>
      <c r="B428" s="53">
        <v>0.016030092592592592</v>
      </c>
      <c r="C428" s="63">
        <v>8.101851851851852E-4</v>
      </c>
      <c r="D428" s="53">
        <v>0.0015972222222222223</v>
      </c>
      <c r="E428" s="53">
        <v>0.0038425925925925928</v>
      </c>
      <c r="F428" s="53">
        <v>0.00494212962962963</v>
      </c>
      <c r="G428" s="53">
        <v>0.007395833333333333</v>
      </c>
      <c r="H428" s="53">
        <v>0.009525462962962963</v>
      </c>
      <c r="I428" s="63">
        <v>0.01207175925925926</v>
      </c>
      <c r="J428" s="98">
        <v>0.01369212962962963</v>
      </c>
      <c r="K428" s="99">
        <v>26622.0</v>
      </c>
      <c r="L428" s="99">
        <v>126.0</v>
      </c>
      <c r="M428" s="99">
        <v>7.0</v>
      </c>
      <c r="N428" s="99">
        <v>14.0</v>
      </c>
      <c r="O428" s="99">
        <v>1278.0</v>
      </c>
      <c r="P428" s="99">
        <v>109314.0</v>
      </c>
      <c r="Q428" s="99"/>
      <c r="R428" s="39">
        <v>1.0</v>
      </c>
      <c r="S428" s="39">
        <v>20.0</v>
      </c>
      <c r="T428" s="39"/>
      <c r="U428" s="39"/>
      <c r="V428" s="39"/>
      <c r="W428" s="39">
        <v>2.0</v>
      </c>
      <c r="X428" s="39">
        <v>15.0</v>
      </c>
      <c r="Y428" s="39">
        <v>1.0</v>
      </c>
      <c r="Z428" s="39"/>
      <c r="AA428" s="39"/>
      <c r="AB428" s="39">
        <v>1331.0</v>
      </c>
      <c r="AC428" s="39"/>
      <c r="AD428" s="81">
        <v>26621.0</v>
      </c>
      <c r="AE428" s="81">
        <v>4.0</v>
      </c>
      <c r="AF428" s="81"/>
      <c r="AG428" s="81"/>
      <c r="AH428" s="81"/>
      <c r="AI428" s="81">
        <v>3.0</v>
      </c>
      <c r="AJ428" s="82" t="s">
        <v>496</v>
      </c>
      <c r="AK428" s="81"/>
      <c r="AL428" s="81">
        <v>574.0</v>
      </c>
      <c r="AM428" s="44">
        <f t="array" ref="AM428">AVERAGE(K428/20)/86400</f>
        <v>0.01540625</v>
      </c>
    </row>
    <row r="429" ht="17.25" customHeight="1">
      <c r="A429" s="97">
        <v>44672.92651814994</v>
      </c>
      <c r="B429" s="53">
        <v>0.01357638888888889</v>
      </c>
      <c r="C429" s="63">
        <v>1.7361111111111112E-4</v>
      </c>
      <c r="D429" s="53">
        <v>0.002685185185185185</v>
      </c>
      <c r="E429" s="53">
        <v>0.003321759259259259</v>
      </c>
      <c r="F429" s="53">
        <v>0.004201388888888889</v>
      </c>
      <c r="G429" s="53">
        <v>0.0060185185185185185</v>
      </c>
      <c r="H429" s="53">
        <v>0.008854166666666666</v>
      </c>
      <c r="I429" s="63">
        <v>0.010347222222222223</v>
      </c>
      <c r="J429" s="98">
        <v>0.01087962962962963</v>
      </c>
      <c r="K429" s="99">
        <v>21679.0</v>
      </c>
      <c r="L429" s="99">
        <v>139.0</v>
      </c>
      <c r="M429" s="99">
        <v>6.0</v>
      </c>
      <c r="N429" s="99">
        <v>28.0</v>
      </c>
      <c r="O429" s="99">
        <v>1162.0</v>
      </c>
      <c r="P429" s="99">
        <v>63882.0</v>
      </c>
      <c r="Q429" s="99">
        <v>1689.0</v>
      </c>
      <c r="R429" s="39">
        <v>1.0</v>
      </c>
      <c r="S429" s="39">
        <v>8.0</v>
      </c>
      <c r="T429" s="39"/>
      <c r="U429" s="39">
        <v>1.0</v>
      </c>
      <c r="V429" s="39">
        <v>7.0</v>
      </c>
      <c r="W429" s="39">
        <v>7.0</v>
      </c>
      <c r="X429" s="39"/>
      <c r="Y429" s="39"/>
      <c r="Z429" s="39"/>
      <c r="AA429" s="39"/>
      <c r="AB429" s="39">
        <v>533.0</v>
      </c>
      <c r="AC429" s="39"/>
      <c r="AD429" s="81">
        <v>21678.0</v>
      </c>
      <c r="AE429" s="81"/>
      <c r="AF429" s="81"/>
      <c r="AG429" s="81"/>
      <c r="AH429" s="81">
        <v>1.0</v>
      </c>
      <c r="AI429" s="81">
        <v>2.0</v>
      </c>
      <c r="AJ429" s="82" t="s">
        <v>497</v>
      </c>
      <c r="AK429" s="81"/>
      <c r="AL429" s="81">
        <v>573.0</v>
      </c>
      <c r="AM429" s="44">
        <f t="array" ref="AM429">AVERAGE(K429/20)/86400</f>
        <v>0.01254571759</v>
      </c>
    </row>
    <row r="430" ht="17.25" customHeight="1">
      <c r="A430" s="97">
        <v>44672.912628508115</v>
      </c>
      <c r="B430" s="53">
        <v>0.024895833333333332</v>
      </c>
      <c r="C430" s="63">
        <v>5.787037037037037E-5</v>
      </c>
      <c r="D430" s="53">
        <v>0.001875</v>
      </c>
      <c r="E430" s="53">
        <v>0.002673611111111111</v>
      </c>
      <c r="F430" s="53">
        <v>0.003946759259259259</v>
      </c>
      <c r="G430" s="53">
        <v>0.006030092592592593</v>
      </c>
      <c r="H430" s="53">
        <v>0.00863425925925926</v>
      </c>
      <c r="I430" s="63">
        <v>0.01318287037037037</v>
      </c>
      <c r="J430" s="98">
        <v>0.02386574074074074</v>
      </c>
      <c r="K430" s="99">
        <v>42634.0</v>
      </c>
      <c r="L430" s="99">
        <v>191.0</v>
      </c>
      <c r="M430" s="99">
        <v>7.0</v>
      </c>
      <c r="N430" s="99">
        <v>18.0</v>
      </c>
      <c r="O430" s="99">
        <v>1497.0</v>
      </c>
      <c r="P430" s="99">
        <v>198580.0</v>
      </c>
      <c r="Q430" s="99">
        <v>32481.0</v>
      </c>
      <c r="R430" s="39">
        <v>1.0</v>
      </c>
      <c r="S430" s="39">
        <v>24.0</v>
      </c>
      <c r="T430" s="39"/>
      <c r="U430" s="39"/>
      <c r="V430" s="39"/>
      <c r="W430" s="39"/>
      <c r="X430" s="39"/>
      <c r="Y430" s="39"/>
      <c r="Z430" s="39">
        <v>3.0</v>
      </c>
      <c r="AA430" s="39">
        <v>1.0</v>
      </c>
      <c r="AB430" s="39">
        <v>62597.0</v>
      </c>
      <c r="AC430" s="39">
        <v>1.0</v>
      </c>
      <c r="AD430" s="81">
        <v>12537.0</v>
      </c>
      <c r="AE430" s="81"/>
      <c r="AF430" s="81">
        <v>1.0</v>
      </c>
      <c r="AG430" s="81"/>
      <c r="AH430" s="81">
        <v>1.0</v>
      </c>
      <c r="AI430" s="81">
        <v>8.0</v>
      </c>
      <c r="AJ430" s="82" t="s">
        <v>498</v>
      </c>
      <c r="AK430" s="81"/>
      <c r="AL430" s="39">
        <v>572.0</v>
      </c>
      <c r="AM430" s="44">
        <f t="array" ref="AM430">AVERAGE(K430/20)/86400</f>
        <v>0.0246724537</v>
      </c>
    </row>
    <row r="431" ht="17.25" customHeight="1">
      <c r="A431" s="97">
        <v>44672.88751361189</v>
      </c>
      <c r="B431" s="53">
        <v>0.012175925925925925</v>
      </c>
      <c r="C431" s="63">
        <v>9.259259259259259E-5</v>
      </c>
      <c r="D431" s="53">
        <v>0.002199074074074074</v>
      </c>
      <c r="E431" s="53">
        <v>0.0034027777777777776</v>
      </c>
      <c r="F431" s="53">
        <v>0.004178240740740741</v>
      </c>
      <c r="G431" s="53">
        <v>0.007060185185185185</v>
      </c>
      <c r="H431" s="53">
        <v>0.00798611111111111</v>
      </c>
      <c r="I431" s="63">
        <v>0.010763888888888889</v>
      </c>
      <c r="J431" s="98">
        <v>0.0115625</v>
      </c>
      <c r="K431" s="99">
        <v>21024.0</v>
      </c>
      <c r="L431" s="99">
        <v>137.0</v>
      </c>
      <c r="M431" s="99">
        <v>7.0</v>
      </c>
      <c r="N431" s="99">
        <v>11.0</v>
      </c>
      <c r="O431" s="99">
        <v>875.0</v>
      </c>
      <c r="P431" s="99">
        <v>56862.0</v>
      </c>
      <c r="Q431" s="99">
        <v>101499.0</v>
      </c>
      <c r="R431" s="39">
        <v>1.0</v>
      </c>
      <c r="S431" s="39">
        <v>16.0</v>
      </c>
      <c r="T431" s="39"/>
      <c r="U431" s="39"/>
      <c r="V431" s="39"/>
      <c r="W431" s="39"/>
      <c r="X431" s="39"/>
      <c r="Y431" s="39"/>
      <c r="Z431" s="39"/>
      <c r="AA431" s="39">
        <v>1.0</v>
      </c>
      <c r="AB431" s="39">
        <v>82210.0</v>
      </c>
      <c r="AC431" s="39"/>
      <c r="AD431" s="81">
        <v>21023.0</v>
      </c>
      <c r="AE431" s="81"/>
      <c r="AF431" s="81"/>
      <c r="AG431" s="81"/>
      <c r="AH431" s="81">
        <v>1.0</v>
      </c>
      <c r="AI431" s="81">
        <v>4.0</v>
      </c>
      <c r="AJ431" s="82" t="s">
        <v>499</v>
      </c>
      <c r="AK431" s="81"/>
      <c r="AL431" s="81">
        <v>571.0</v>
      </c>
      <c r="AM431" s="44">
        <f t="array" ref="AM431">AVERAGE(K431/20)/86400</f>
        <v>0.01216666667</v>
      </c>
    </row>
    <row r="432" ht="17.25" customHeight="1">
      <c r="A432" s="97">
        <v>44672.87513843479</v>
      </c>
      <c r="B432" s="53">
        <v>0.023344907407407408</v>
      </c>
      <c r="C432" s="63">
        <v>3.7037037037037035E-4</v>
      </c>
      <c r="D432" s="53">
        <v>0.009664351851851851</v>
      </c>
      <c r="E432" s="53">
        <v>0.004479166666666667</v>
      </c>
      <c r="F432" s="53">
        <v>0.005439814814814815</v>
      </c>
      <c r="G432" s="53">
        <v>0.011122685185185185</v>
      </c>
      <c r="H432" s="53">
        <v>0.013194444444444444</v>
      </c>
      <c r="I432" s="63">
        <v>0.014513888888888889</v>
      </c>
      <c r="J432" s="98">
        <v>0.021215277777777777</v>
      </c>
      <c r="K432" s="99">
        <v>40348.0</v>
      </c>
      <c r="L432" s="99">
        <v>281.0</v>
      </c>
      <c r="M432" s="99">
        <v>10.0</v>
      </c>
      <c r="N432" s="99">
        <v>18.0</v>
      </c>
      <c r="O432" s="99">
        <v>1804.0</v>
      </c>
      <c r="P432" s="99">
        <v>230686.0</v>
      </c>
      <c r="Q432" s="99">
        <v>77431.0</v>
      </c>
      <c r="R432" s="39">
        <v>1.0</v>
      </c>
      <c r="S432" s="39">
        <v>9.0</v>
      </c>
      <c r="T432" s="39"/>
      <c r="U432" s="39"/>
      <c r="V432" s="39"/>
      <c r="W432" s="39"/>
      <c r="X432" s="39"/>
      <c r="Y432" s="39"/>
      <c r="Z432" s="39"/>
      <c r="AA432" s="39">
        <v>1.0</v>
      </c>
      <c r="AB432" s="39">
        <v>29203.0</v>
      </c>
      <c r="AC432" s="39">
        <v>1.0</v>
      </c>
      <c r="AD432" s="81">
        <v>6829.0</v>
      </c>
      <c r="AE432" s="81"/>
      <c r="AF432" s="81"/>
      <c r="AG432" s="81"/>
      <c r="AH432" s="81">
        <v>1.0</v>
      </c>
      <c r="AI432" s="81">
        <v>14.0</v>
      </c>
      <c r="AJ432" s="82" t="s">
        <v>500</v>
      </c>
      <c r="AK432" s="81" t="s">
        <v>78</v>
      </c>
      <c r="AL432" s="81">
        <v>570.0</v>
      </c>
      <c r="AM432" s="44">
        <f t="array" ref="AM432">AVERAGE(K432/20)/86400</f>
        <v>0.02334953704</v>
      </c>
    </row>
    <row r="433" ht="17.25" customHeight="1">
      <c r="A433" s="97">
        <v>44672.838268463405</v>
      </c>
      <c r="B433" s="53">
        <v>0.020243055555555556</v>
      </c>
      <c r="C433" s="63">
        <v>3.356481481481481E-4</v>
      </c>
      <c r="D433" s="53">
        <v>0.0027314814814814814</v>
      </c>
      <c r="E433" s="53">
        <v>0.004699074074074074</v>
      </c>
      <c r="F433" s="53">
        <v>0.005347222222222222</v>
      </c>
      <c r="G433" s="53">
        <v>0.011331018518518518</v>
      </c>
      <c r="H433" s="53">
        <v>0.013449074074074073</v>
      </c>
      <c r="I433" s="63">
        <v>0.018252314814814815</v>
      </c>
      <c r="J433" s="98">
        <v>0.019247685185185184</v>
      </c>
      <c r="K433" s="99">
        <v>34480.0</v>
      </c>
      <c r="L433" s="99">
        <v>135.0</v>
      </c>
      <c r="M433" s="99">
        <v>9.0</v>
      </c>
      <c r="N433" s="99">
        <v>19.0</v>
      </c>
      <c r="O433" s="99">
        <v>1436.0</v>
      </c>
      <c r="P433" s="99">
        <v>115823.0</v>
      </c>
      <c r="Q433" s="99">
        <v>24277.0</v>
      </c>
      <c r="R433" s="39">
        <v>2.0</v>
      </c>
      <c r="S433" s="39">
        <v>22.0</v>
      </c>
      <c r="T433" s="39"/>
      <c r="U433" s="39"/>
      <c r="V433" s="39">
        <v>6.0</v>
      </c>
      <c r="W433" s="39"/>
      <c r="X433" s="39"/>
      <c r="Y433" s="39"/>
      <c r="Z433" s="39"/>
      <c r="AA433" s="39">
        <v>1.0</v>
      </c>
      <c r="AB433" s="39">
        <v>141808.0</v>
      </c>
      <c r="AC433" s="39">
        <v>1.0</v>
      </c>
      <c r="AD433" s="81">
        <v>9163.0</v>
      </c>
      <c r="AE433" s="81"/>
      <c r="AF433" s="81"/>
      <c r="AG433" s="81"/>
      <c r="AH433" s="81">
        <v>1.0</v>
      </c>
      <c r="AI433" s="81">
        <v>14.0</v>
      </c>
      <c r="AJ433" s="82" t="s">
        <v>501</v>
      </c>
      <c r="AK433" s="81"/>
      <c r="AL433" s="39">
        <v>569.0</v>
      </c>
      <c r="AM433" s="44">
        <f t="array" ref="AM433">AVERAGE(K433/20)/86400</f>
        <v>0.0199537037</v>
      </c>
    </row>
    <row r="434" ht="17.25" customHeight="1">
      <c r="A434" s="97">
        <v>44672.81779218686</v>
      </c>
      <c r="B434" s="53">
        <v>0.01986111111111111</v>
      </c>
      <c r="C434" s="63">
        <v>0.0010416666666666667</v>
      </c>
      <c r="D434" s="53">
        <v>0.001388888888888889</v>
      </c>
      <c r="E434" s="53">
        <v>0.0021643518518518518</v>
      </c>
      <c r="F434" s="53">
        <v>0.007835648148148149</v>
      </c>
      <c r="G434" s="53">
        <v>0.0036342592592592594</v>
      </c>
      <c r="H434" s="53">
        <v>0.009432870370370371</v>
      </c>
      <c r="I434" s="63">
        <v>0.018819444444444444</v>
      </c>
      <c r="J434" s="98">
        <v>0.019143518518518518</v>
      </c>
      <c r="K434" s="99">
        <v>34321.0</v>
      </c>
      <c r="L434" s="99">
        <v>90.0</v>
      </c>
      <c r="M434" s="99">
        <v>7.0</v>
      </c>
      <c r="N434" s="99">
        <v>10.0</v>
      </c>
      <c r="O434" s="99">
        <v>1010.0</v>
      </c>
      <c r="P434" s="99">
        <v>132037.0</v>
      </c>
      <c r="Q434" s="99">
        <v>33943.0</v>
      </c>
      <c r="R434" s="39"/>
      <c r="S434" s="39">
        <v>2.0</v>
      </c>
      <c r="T434" s="39"/>
      <c r="U434" s="39"/>
      <c r="V434" s="39">
        <v>3.0</v>
      </c>
      <c r="W434" s="39"/>
      <c r="X434" s="39"/>
      <c r="Y434" s="39">
        <v>1.0</v>
      </c>
      <c r="Z434" s="39"/>
      <c r="AA434" s="39"/>
      <c r="AB434" s="39">
        <v>15479.0</v>
      </c>
      <c r="AC434" s="39">
        <v>2.0</v>
      </c>
      <c r="AD434" s="81">
        <v>10663.0</v>
      </c>
      <c r="AE434" s="81"/>
      <c r="AF434" s="81"/>
      <c r="AG434" s="81">
        <v>1.0</v>
      </c>
      <c r="AH434" s="81">
        <v>1.0</v>
      </c>
      <c r="AI434" s="81">
        <v>8.0</v>
      </c>
      <c r="AJ434" s="82" t="s">
        <v>502</v>
      </c>
      <c r="AK434" s="81" t="s">
        <v>78</v>
      </c>
      <c r="AL434" s="81">
        <v>568.0</v>
      </c>
      <c r="AM434" s="44">
        <f t="array" ref="AM434">AVERAGE(K434/20)/86400</f>
        <v>0.01986168981</v>
      </c>
    </row>
    <row r="435" ht="17.25" customHeight="1">
      <c r="A435" s="97">
        <v>44672.79294884235</v>
      </c>
      <c r="B435" s="53">
        <v>0.034131944444444444</v>
      </c>
      <c r="C435" s="63">
        <v>9.259259259259259E-5</v>
      </c>
      <c r="D435" s="53">
        <v>0.00125</v>
      </c>
      <c r="E435" s="53">
        <v>0.0018402777777777777</v>
      </c>
      <c r="F435" s="53">
        <v>0.002685185185185185</v>
      </c>
      <c r="G435" s="53">
        <v>0.02050925925925926</v>
      </c>
      <c r="H435" s="53">
        <v>0.022233796296296297</v>
      </c>
      <c r="I435" s="63">
        <v>0.030625</v>
      </c>
      <c r="J435" s="98">
        <v>0.031261574074074074</v>
      </c>
      <c r="K435" s="99">
        <v>58994.0</v>
      </c>
      <c r="L435" s="99">
        <v>198.0</v>
      </c>
      <c r="M435" s="99">
        <v>8.0</v>
      </c>
      <c r="N435" s="99">
        <v>14.0</v>
      </c>
      <c r="O435" s="99">
        <v>2382.0</v>
      </c>
      <c r="P435" s="99">
        <v>239236.0</v>
      </c>
      <c r="Q435" s="99">
        <v>173977.0</v>
      </c>
      <c r="R435" s="39">
        <v>2.0</v>
      </c>
      <c r="S435" s="39">
        <v>11.0</v>
      </c>
      <c r="T435" s="39"/>
      <c r="U435" s="39">
        <v>1.0</v>
      </c>
      <c r="V435" s="39">
        <v>3.0</v>
      </c>
      <c r="W435" s="39">
        <v>3.0</v>
      </c>
      <c r="X435" s="39"/>
      <c r="Y435" s="39"/>
      <c r="Z435" s="39">
        <v>3.0</v>
      </c>
      <c r="AA435" s="39">
        <v>1.0</v>
      </c>
      <c r="AB435" s="39">
        <v>86146.0</v>
      </c>
      <c r="AC435" s="39">
        <v>3.0</v>
      </c>
      <c r="AD435" s="81">
        <v>18618.0</v>
      </c>
      <c r="AE435" s="81"/>
      <c r="AF435" s="81">
        <v>2.0</v>
      </c>
      <c r="AG435" s="81"/>
      <c r="AH435" s="81">
        <v>1.0</v>
      </c>
      <c r="AI435" s="81">
        <v>8.0</v>
      </c>
      <c r="AJ435" s="82" t="s">
        <v>503</v>
      </c>
      <c r="AK435" s="81" t="s">
        <v>78</v>
      </c>
      <c r="AL435" s="81">
        <v>567.0</v>
      </c>
      <c r="AM435" s="44">
        <f t="array" ref="AM435">AVERAGE(K435/20)/86400</f>
        <v>0.0341400463</v>
      </c>
    </row>
    <row r="436" ht="17.25" customHeight="1">
      <c r="A436" s="97">
        <v>44672.75599742336</v>
      </c>
      <c r="B436" s="53">
        <v>0.026817129629629628</v>
      </c>
      <c r="C436" s="63">
        <v>9.259259259259259E-5</v>
      </c>
      <c r="D436" s="53">
        <v>0.001400462962962963</v>
      </c>
      <c r="E436" s="53">
        <v>0.002534722222222222</v>
      </c>
      <c r="F436" s="53">
        <v>0.004421296296296296</v>
      </c>
      <c r="G436" s="53">
        <v>0.008761574074074074</v>
      </c>
      <c r="H436" s="53">
        <v>0.010231481481481482</v>
      </c>
      <c r="I436" s="63">
        <v>0.013449074074074073</v>
      </c>
      <c r="J436" s="98">
        <v>0.020127314814814813</v>
      </c>
      <c r="K436" s="99">
        <v>46358.0</v>
      </c>
      <c r="L436" s="99">
        <v>94.0</v>
      </c>
      <c r="M436" s="99">
        <v>11.0</v>
      </c>
      <c r="N436" s="99">
        <v>13.0</v>
      </c>
      <c r="O436" s="99">
        <v>2408.0</v>
      </c>
      <c r="P436" s="99">
        <v>161262.0</v>
      </c>
      <c r="Q436" s="99">
        <v>71949.0</v>
      </c>
      <c r="R436" s="39"/>
      <c r="S436" s="39">
        <v>1.0</v>
      </c>
      <c r="T436" s="39"/>
      <c r="U436" s="39"/>
      <c r="V436" s="39">
        <v>14.0</v>
      </c>
      <c r="W436" s="39"/>
      <c r="X436" s="39"/>
      <c r="Y436" s="39"/>
      <c r="Z436" s="39"/>
      <c r="AA436" s="39">
        <v>2.0</v>
      </c>
      <c r="AB436" s="39">
        <v>98634.0</v>
      </c>
      <c r="AC436" s="39">
        <v>5.0</v>
      </c>
      <c r="AD436" s="81">
        <v>2456.0</v>
      </c>
      <c r="AE436" s="81"/>
      <c r="AF436" s="81"/>
      <c r="AG436" s="81"/>
      <c r="AH436" s="81">
        <v>1.0</v>
      </c>
      <c r="AI436" s="81">
        <v>16.0</v>
      </c>
      <c r="AJ436" s="82" t="s">
        <v>504</v>
      </c>
      <c r="AK436" s="81" t="s">
        <v>78</v>
      </c>
      <c r="AL436" s="39">
        <v>566.0</v>
      </c>
      <c r="AM436" s="44">
        <f t="array" ref="AM436">AVERAGE(K436/20)/86400</f>
        <v>0.0268275463</v>
      </c>
    </row>
    <row r="437" ht="17.25" customHeight="1">
      <c r="A437" s="97">
        <v>44672.72776693863</v>
      </c>
      <c r="B437" s="53">
        <v>0.013113425925925926</v>
      </c>
      <c r="C437" s="63">
        <v>3.472222222222222E-5</v>
      </c>
      <c r="D437" s="53">
        <v>0.0015393518518518519</v>
      </c>
      <c r="E437" s="53">
        <v>0.002337962962962963</v>
      </c>
      <c r="F437" s="53">
        <v>0.003449074074074074</v>
      </c>
      <c r="G437" s="53">
        <v>0.006805555555555555</v>
      </c>
      <c r="H437" s="53">
        <v>0.00832175925925926</v>
      </c>
      <c r="I437" s="63">
        <v>0.009895833333333333</v>
      </c>
      <c r="J437" s="98">
        <v>0.010393518518518519</v>
      </c>
      <c r="K437" s="99">
        <v>21321.0</v>
      </c>
      <c r="L437" s="99">
        <v>115.0</v>
      </c>
      <c r="M437" s="99">
        <v>7.0</v>
      </c>
      <c r="N437" s="99">
        <v>8.0</v>
      </c>
      <c r="O437" s="99">
        <v>905.0</v>
      </c>
      <c r="P437" s="99">
        <v>81979.0</v>
      </c>
      <c r="Q437" s="99">
        <v>43078.0</v>
      </c>
      <c r="R437" s="39"/>
      <c r="S437" s="39">
        <v>5.0</v>
      </c>
      <c r="T437" s="39"/>
      <c r="U437" s="39"/>
      <c r="V437" s="39"/>
      <c r="W437" s="39"/>
      <c r="X437" s="39"/>
      <c r="Y437" s="39"/>
      <c r="Z437" s="39"/>
      <c r="AA437" s="39">
        <v>1.0</v>
      </c>
      <c r="AB437" s="39">
        <v>19090.0</v>
      </c>
      <c r="AC437" s="39"/>
      <c r="AD437" s="81">
        <v>21320.0</v>
      </c>
      <c r="AE437" s="81"/>
      <c r="AF437" s="81"/>
      <c r="AG437" s="81"/>
      <c r="AH437" s="81">
        <v>1.0</v>
      </c>
      <c r="AI437" s="81">
        <v>2.0</v>
      </c>
      <c r="AJ437" s="82" t="s">
        <v>505</v>
      </c>
      <c r="AK437" s="81"/>
      <c r="AL437" s="81">
        <v>565.0</v>
      </c>
      <c r="AM437" s="44">
        <f t="array" ref="AM437">AVERAGE(K437/20)/86400</f>
        <v>0.01233854167</v>
      </c>
    </row>
    <row r="438" ht="17.25" customHeight="1">
      <c r="A438" s="97">
        <v>44672.71451739425</v>
      </c>
      <c r="B438" s="53">
        <v>0.021550925925925925</v>
      </c>
      <c r="C438" s="63">
        <v>2.777777777777778E-4</v>
      </c>
      <c r="D438" s="53">
        <v>0.0018402777777777777</v>
      </c>
      <c r="E438" s="53">
        <v>0.0038078703703703703</v>
      </c>
      <c r="F438" s="53">
        <v>0.013298611111111112</v>
      </c>
      <c r="G438" s="53">
        <v>0.004166666666666667</v>
      </c>
      <c r="H438" s="53">
        <v>0.01693287037037037</v>
      </c>
      <c r="I438" s="63">
        <v>0.018541666666666668</v>
      </c>
      <c r="J438" s="98">
        <v>0.019664351851851853</v>
      </c>
      <c r="K438" s="99">
        <v>37248.0</v>
      </c>
      <c r="L438" s="99">
        <v>143.0</v>
      </c>
      <c r="M438" s="99">
        <v>15.0</v>
      </c>
      <c r="N438" s="99">
        <v>17.0</v>
      </c>
      <c r="O438" s="99">
        <v>2742.0</v>
      </c>
      <c r="P438" s="99">
        <v>148794.0</v>
      </c>
      <c r="Q438" s="99">
        <v>1588.0</v>
      </c>
      <c r="R438" s="39">
        <v>2.0</v>
      </c>
      <c r="S438" s="39">
        <v>21.0</v>
      </c>
      <c r="T438" s="39"/>
      <c r="U438" s="39">
        <v>1.0</v>
      </c>
      <c r="V438" s="39">
        <v>10.0</v>
      </c>
      <c r="W438" s="39">
        <v>11.0</v>
      </c>
      <c r="X438" s="39"/>
      <c r="Y438" s="39"/>
      <c r="Z438" s="39"/>
      <c r="AA438" s="39"/>
      <c r="AB438" s="39">
        <v>3241.0</v>
      </c>
      <c r="AC438" s="39">
        <v>2.0</v>
      </c>
      <c r="AD438" s="81">
        <v>2952.0</v>
      </c>
      <c r="AE438" s="81"/>
      <c r="AF438" s="81">
        <v>1.0</v>
      </c>
      <c r="AG438" s="81"/>
      <c r="AH438" s="81">
        <v>1.0</v>
      </c>
      <c r="AI438" s="81">
        <v>3.0</v>
      </c>
      <c r="AJ438" s="82" t="s">
        <v>506</v>
      </c>
      <c r="AK438" s="81" t="s">
        <v>78</v>
      </c>
      <c r="AL438" s="81">
        <v>564.0</v>
      </c>
      <c r="AM438" s="44">
        <f t="array" ref="AM438">AVERAGE(K438/20)/86400</f>
        <v>0.02155555556</v>
      </c>
    </row>
    <row r="439" ht="17.25" customHeight="1">
      <c r="A439" s="97">
        <v>44672.69147197072</v>
      </c>
      <c r="B439" s="53">
        <v>0.013993055555555555</v>
      </c>
      <c r="C439" s="63">
        <v>0.001388888888888889</v>
      </c>
      <c r="D439" s="53">
        <v>0.0014699074074074074</v>
      </c>
      <c r="E439" s="53">
        <v>0.004340277777777778</v>
      </c>
      <c r="F439" s="53">
        <v>0.00474537037037037</v>
      </c>
      <c r="G439" s="53">
        <v>0.0069097222222222225</v>
      </c>
      <c r="H439" s="53">
        <v>0.007881944444444445</v>
      </c>
      <c r="I439" s="63">
        <v>0.011886574074074074</v>
      </c>
      <c r="J439" s="98">
        <v>0.012129629629629629</v>
      </c>
      <c r="K439" s="99">
        <v>22789.0</v>
      </c>
      <c r="L439" s="99">
        <v>61.0</v>
      </c>
      <c r="M439" s="99">
        <v>6.0</v>
      </c>
      <c r="N439" s="99">
        <v>18.0</v>
      </c>
      <c r="O439" s="99">
        <v>759.0</v>
      </c>
      <c r="P439" s="99">
        <v>105030.0</v>
      </c>
      <c r="Q439" s="99">
        <v>10108.0</v>
      </c>
      <c r="R439" s="39">
        <v>1.0</v>
      </c>
      <c r="S439" s="39">
        <v>5.0</v>
      </c>
      <c r="T439" s="39"/>
      <c r="U439" s="39"/>
      <c r="V439" s="39"/>
      <c r="W439" s="39"/>
      <c r="X439" s="39">
        <v>7.0</v>
      </c>
      <c r="Y439" s="39"/>
      <c r="Z439" s="39"/>
      <c r="AA439" s="39"/>
      <c r="AB439" s="39">
        <v>20346.0</v>
      </c>
      <c r="AC439" s="39"/>
      <c r="AD439" s="81">
        <v>22788.0</v>
      </c>
      <c r="AE439" s="81">
        <v>2.0</v>
      </c>
      <c r="AF439" s="81"/>
      <c r="AG439" s="81"/>
      <c r="AH439" s="81"/>
      <c r="AI439" s="81">
        <v>4.0</v>
      </c>
      <c r="AJ439" s="82" t="s">
        <v>507</v>
      </c>
      <c r="AK439" s="81"/>
      <c r="AL439" s="39">
        <v>563.0</v>
      </c>
      <c r="AM439" s="44">
        <f t="array" ref="AM439">AVERAGE(K439/20)/86400</f>
        <v>0.0131880787</v>
      </c>
    </row>
    <row r="440" ht="17.25" customHeight="1">
      <c r="A440" s="97">
        <v>44672.677269301705</v>
      </c>
      <c r="B440" s="53">
        <v>0.016122685185185184</v>
      </c>
      <c r="C440" s="63">
        <v>2.546296296296296E-4</v>
      </c>
      <c r="D440" s="53">
        <v>0.0015277777777777779</v>
      </c>
      <c r="E440" s="53">
        <v>0.002800925925925926</v>
      </c>
      <c r="F440" s="53">
        <v>0.0044675925925925924</v>
      </c>
      <c r="G440" s="53">
        <v>0.0078125</v>
      </c>
      <c r="H440" s="53">
        <v>0.009641203703703704</v>
      </c>
      <c r="I440" s="63">
        <v>0.012997685185185185</v>
      </c>
      <c r="J440" s="98">
        <v>0.013900462962962963</v>
      </c>
      <c r="K440" s="99">
        <v>27624.0</v>
      </c>
      <c r="L440" s="99">
        <v>102.0</v>
      </c>
      <c r="M440" s="99">
        <v>8.0</v>
      </c>
      <c r="N440" s="99">
        <v>17.0</v>
      </c>
      <c r="O440" s="99">
        <v>1335.0</v>
      </c>
      <c r="P440" s="99">
        <v>84350.0</v>
      </c>
      <c r="Q440" s="99">
        <v>5194.0</v>
      </c>
      <c r="R440" s="39">
        <v>1.0</v>
      </c>
      <c r="S440" s="39">
        <v>34.0</v>
      </c>
      <c r="T440" s="39"/>
      <c r="U440" s="39"/>
      <c r="V440" s="39">
        <v>5.0</v>
      </c>
      <c r="W440" s="39"/>
      <c r="X440" s="39">
        <v>3.0</v>
      </c>
      <c r="Y440" s="39"/>
      <c r="Z440" s="39"/>
      <c r="AA440" s="39"/>
      <c r="AB440" s="39">
        <v>10570.0</v>
      </c>
      <c r="AC440" s="39"/>
      <c r="AD440" s="81">
        <v>27623.0</v>
      </c>
      <c r="AE440" s="81"/>
      <c r="AF440" s="81"/>
      <c r="AG440" s="81"/>
      <c r="AH440" s="81">
        <v>1.0</v>
      </c>
      <c r="AI440" s="81">
        <v>4.0</v>
      </c>
      <c r="AJ440" s="82" t="s">
        <v>508</v>
      </c>
      <c r="AK440" s="81"/>
      <c r="AL440" s="81">
        <v>562.0</v>
      </c>
      <c r="AM440" s="44">
        <f t="array" ref="AM440">AVERAGE(K440/20)/86400</f>
        <v>0.01598611111</v>
      </c>
    </row>
    <row r="441" ht="17.25" customHeight="1">
      <c r="A441" s="97">
        <v>44672.66068400724</v>
      </c>
      <c r="B441" s="53">
        <v>0.016909722222222222</v>
      </c>
      <c r="C441" s="63">
        <v>2.546296296296296E-4</v>
      </c>
      <c r="D441" s="53">
        <v>0.0021527777777777778</v>
      </c>
      <c r="E441" s="53">
        <v>0.003310185185185185</v>
      </c>
      <c r="F441" s="53">
        <v>0.004085648148148148</v>
      </c>
      <c r="G441" s="53">
        <v>0.01056712962962963</v>
      </c>
      <c r="H441" s="53">
        <v>0.011643518518518518</v>
      </c>
      <c r="I441" s="63">
        <v>0.014293981481481482</v>
      </c>
      <c r="J441" s="98">
        <v>0.015208333333333334</v>
      </c>
      <c r="K441" s="99">
        <v>29238.0</v>
      </c>
      <c r="L441" s="99">
        <v>91.0</v>
      </c>
      <c r="M441" s="99">
        <v>8.0</v>
      </c>
      <c r="N441" s="99">
        <v>15.0</v>
      </c>
      <c r="O441" s="99">
        <v>1386.0</v>
      </c>
      <c r="P441" s="99">
        <v>98945.0</v>
      </c>
      <c r="Q441" s="99"/>
      <c r="R441" s="39">
        <v>3.0</v>
      </c>
      <c r="S441" s="39">
        <v>9.0</v>
      </c>
      <c r="T441" s="39"/>
      <c r="U441" s="39"/>
      <c r="V441" s="39"/>
      <c r="W441" s="39"/>
      <c r="X441" s="39">
        <v>13.0</v>
      </c>
      <c r="Y441" s="39">
        <v>1.0</v>
      </c>
      <c r="Z441" s="39"/>
      <c r="AA441" s="39"/>
      <c r="AB441" s="39">
        <v>29531.0</v>
      </c>
      <c r="AC441" s="39">
        <v>1.0</v>
      </c>
      <c r="AD441" s="81">
        <v>17532.0</v>
      </c>
      <c r="AE441" s="81">
        <v>1.0</v>
      </c>
      <c r="AF441" s="81"/>
      <c r="AG441" s="81"/>
      <c r="AH441" s="81"/>
      <c r="AI441" s="81">
        <v>2.0</v>
      </c>
      <c r="AJ441" s="82" t="s">
        <v>509</v>
      </c>
      <c r="AK441" s="81" t="s">
        <v>78</v>
      </c>
      <c r="AL441" s="81">
        <v>561.0</v>
      </c>
      <c r="AM441" s="44">
        <f t="array" ref="AM441">AVERAGE(K441/20)/86400</f>
        <v>0.01692013889</v>
      </c>
    </row>
    <row r="442" ht="17.25" customHeight="1">
      <c r="A442" s="97">
        <v>44672.14874533619</v>
      </c>
      <c r="B442" s="53">
        <v>0.02761574074074074</v>
      </c>
      <c r="C442" s="63">
        <v>1.5046296296296297E-4</v>
      </c>
      <c r="D442" s="53">
        <v>0.001851851851851852</v>
      </c>
      <c r="E442" s="53">
        <v>0.0021527777777777778</v>
      </c>
      <c r="F442" s="53">
        <v>0.003287037037037037</v>
      </c>
      <c r="G442" s="53">
        <v>0.0068865740740740745</v>
      </c>
      <c r="H442" s="53">
        <v>0.009027777777777777</v>
      </c>
      <c r="I442" s="63">
        <v>0.011319444444444444</v>
      </c>
      <c r="J442" s="98">
        <v>0.011620370370370371</v>
      </c>
      <c r="K442" s="99">
        <v>46937.0</v>
      </c>
      <c r="L442" s="99">
        <v>207.0</v>
      </c>
      <c r="M442" s="99">
        <v>8.0</v>
      </c>
      <c r="N442" s="99">
        <v>16.0</v>
      </c>
      <c r="O442" s="99">
        <v>2448.0</v>
      </c>
      <c r="P442" s="99">
        <v>142471.0</v>
      </c>
      <c r="Q442" s="99">
        <v>175118.0</v>
      </c>
      <c r="R442" s="39"/>
      <c r="S442" s="39"/>
      <c r="T442" s="39"/>
      <c r="U442" s="39">
        <v>1.0</v>
      </c>
      <c r="V442" s="39"/>
      <c r="W442" s="39"/>
      <c r="X442" s="39"/>
      <c r="Y442" s="39"/>
      <c r="Z442" s="39">
        <v>5.0</v>
      </c>
      <c r="AA442" s="39">
        <v>2.0</v>
      </c>
      <c r="AB442" s="39">
        <v>214891.0</v>
      </c>
      <c r="AC442" s="39">
        <v>1.0</v>
      </c>
      <c r="AD442" s="81">
        <v>23983.0</v>
      </c>
      <c r="AE442" s="81"/>
      <c r="AF442" s="81">
        <v>1.0</v>
      </c>
      <c r="AG442" s="81"/>
      <c r="AH442" s="81">
        <v>1.0</v>
      </c>
      <c r="AI442" s="81">
        <v>2.0</v>
      </c>
      <c r="AJ442" s="82" t="s">
        <v>510</v>
      </c>
      <c r="AK442" s="81"/>
      <c r="AL442" s="39">
        <v>560.0</v>
      </c>
      <c r="AM442" s="44">
        <f t="array" ref="AM442">AVERAGE(K442/20)/86400</f>
        <v>0.02716261574</v>
      </c>
    </row>
    <row r="443" ht="17.25" customHeight="1">
      <c r="A443" s="97">
        <v>44672.11253201705</v>
      </c>
      <c r="B443" s="53">
        <v>0.01884259259259259</v>
      </c>
      <c r="C443" s="63">
        <v>9.953703703703704E-4</v>
      </c>
      <c r="D443" s="53">
        <v>0.002002314814814815</v>
      </c>
      <c r="E443" s="53">
        <v>0.005729166666666666</v>
      </c>
      <c r="F443" s="53">
        <v>0.0060648148148148145</v>
      </c>
      <c r="G443" s="53">
        <v>0.010162037037037037</v>
      </c>
      <c r="H443" s="53">
        <v>0.01167824074074074</v>
      </c>
      <c r="I443" s="63">
        <v>0.016712962962962964</v>
      </c>
      <c r="J443" s="98">
        <v>0.0171875</v>
      </c>
      <c r="K443" s="99">
        <v>31143.0</v>
      </c>
      <c r="L443" s="99">
        <v>83.0</v>
      </c>
      <c r="M443" s="99">
        <v>9.0</v>
      </c>
      <c r="N443" s="99">
        <v>14.0</v>
      </c>
      <c r="O443" s="99">
        <v>995.0</v>
      </c>
      <c r="P443" s="99">
        <v>144005.0</v>
      </c>
      <c r="Q443" s="99">
        <v>76439.0</v>
      </c>
      <c r="R443" s="39">
        <v>1.0</v>
      </c>
      <c r="S443" s="39">
        <v>28.0</v>
      </c>
      <c r="T443" s="39"/>
      <c r="U443" s="39">
        <v>1.0</v>
      </c>
      <c r="V443" s="39">
        <v>12.0</v>
      </c>
      <c r="W443" s="39">
        <v>2.0</v>
      </c>
      <c r="X443" s="39"/>
      <c r="Y443" s="39">
        <v>1.0</v>
      </c>
      <c r="Z443" s="39"/>
      <c r="AA443" s="39"/>
      <c r="AB443" s="39">
        <v>8876.0</v>
      </c>
      <c r="AC443" s="39">
        <v>2.0</v>
      </c>
      <c r="AD443" s="81">
        <v>570.0</v>
      </c>
      <c r="AE443" s="81"/>
      <c r="AF443" s="81"/>
      <c r="AG443" s="81"/>
      <c r="AH443" s="81">
        <v>1.0</v>
      </c>
      <c r="AI443" s="81">
        <v>4.0</v>
      </c>
      <c r="AJ443" s="82" t="s">
        <v>511</v>
      </c>
      <c r="AK443" s="81"/>
      <c r="AL443" s="81">
        <v>559.0</v>
      </c>
      <c r="AM443" s="44">
        <f t="array" ref="AM443">AVERAGE(K443/20)/86400</f>
        <v>0.01802256944</v>
      </c>
    </row>
    <row r="444" ht="17.25" customHeight="1">
      <c r="A444" s="97">
        <v>44672.091659969665</v>
      </c>
      <c r="B444" s="53">
        <v>0.013622685185185186</v>
      </c>
      <c r="C444" s="63">
        <v>8.217592592592593E-4</v>
      </c>
      <c r="D444" s="53">
        <v>0.0011689814814814816</v>
      </c>
      <c r="E444" s="53">
        <v>0.003275462962962963</v>
      </c>
      <c r="F444" s="53">
        <v>0.0043055555555555555</v>
      </c>
      <c r="G444" s="53">
        <v>0.008159722222222223</v>
      </c>
      <c r="H444" s="53">
        <v>0.009050925925925926</v>
      </c>
      <c r="I444" s="63">
        <v>0.012326388888888888</v>
      </c>
      <c r="J444" s="98">
        <v>0.012905092592592593</v>
      </c>
      <c r="K444" s="99">
        <v>23547.0</v>
      </c>
      <c r="L444" s="99">
        <v>153.0</v>
      </c>
      <c r="M444" s="99">
        <v>7.0</v>
      </c>
      <c r="N444" s="99">
        <v>20.0</v>
      </c>
      <c r="O444" s="99">
        <v>729.0</v>
      </c>
      <c r="P444" s="99">
        <v>94588.0</v>
      </c>
      <c r="Q444" s="99"/>
      <c r="R444" s="39">
        <v>1.0</v>
      </c>
      <c r="S444" s="39">
        <v>12.0</v>
      </c>
      <c r="T444" s="39"/>
      <c r="U444" s="39"/>
      <c r="V444" s="39"/>
      <c r="W444" s="39"/>
      <c r="X444" s="39">
        <v>7.0</v>
      </c>
      <c r="Y444" s="39">
        <v>1.0</v>
      </c>
      <c r="Z444" s="39"/>
      <c r="AA444" s="39"/>
      <c r="AB444" s="39">
        <v>2504.0</v>
      </c>
      <c r="AC444" s="39"/>
      <c r="AD444" s="81">
        <v>23546.0</v>
      </c>
      <c r="AE444" s="81">
        <v>1.0</v>
      </c>
      <c r="AF444" s="81"/>
      <c r="AG444" s="81"/>
      <c r="AH444" s="81"/>
      <c r="AI444" s="81">
        <v>1.0</v>
      </c>
      <c r="AJ444" s="82" t="s">
        <v>512</v>
      </c>
      <c r="AK444" s="81" t="s">
        <v>78</v>
      </c>
      <c r="AL444" s="81">
        <v>558.0</v>
      </c>
      <c r="AM444" s="44">
        <f t="array" ref="AM444">AVERAGE(K444/20)/86400</f>
        <v>0.01362673611</v>
      </c>
    </row>
    <row r="445" ht="17.25" customHeight="1">
      <c r="A445" s="97">
        <v>44672.07674777635</v>
      </c>
      <c r="B445" s="53">
        <v>0.020277777777777777</v>
      </c>
      <c r="C445" s="63">
        <v>4.2824074074074075E-4</v>
      </c>
      <c r="D445" s="53">
        <v>0.0018287037037037037</v>
      </c>
      <c r="E445" s="53">
        <v>0.003298611111111111</v>
      </c>
      <c r="F445" s="53">
        <v>0.004571759259259259</v>
      </c>
      <c r="G445" s="53">
        <v>0.0128125</v>
      </c>
      <c r="H445" s="53">
        <v>0.014780092592592593</v>
      </c>
      <c r="I445" s="63">
        <v>0.016770833333333332</v>
      </c>
      <c r="J445" s="98">
        <v>0.018877314814814816</v>
      </c>
      <c r="K445" s="99">
        <v>35055.0</v>
      </c>
      <c r="L445" s="99">
        <v>96.0</v>
      </c>
      <c r="M445" s="99">
        <v>8.0</v>
      </c>
      <c r="N445" s="99">
        <v>16.0</v>
      </c>
      <c r="O445" s="99">
        <v>1658.0</v>
      </c>
      <c r="P445" s="99">
        <v>120014.0</v>
      </c>
      <c r="Q445" s="99">
        <v>37544.0</v>
      </c>
      <c r="R445" s="39">
        <v>1.0</v>
      </c>
      <c r="S445" s="39">
        <v>16.0</v>
      </c>
      <c r="T445" s="39"/>
      <c r="U445" s="39"/>
      <c r="V445" s="39">
        <v>5.0</v>
      </c>
      <c r="W445" s="39"/>
      <c r="X445" s="39"/>
      <c r="Y445" s="39"/>
      <c r="Z445" s="39">
        <v>1.0</v>
      </c>
      <c r="AA445" s="39">
        <v>1.0</v>
      </c>
      <c r="AB445" s="39">
        <v>22520.0</v>
      </c>
      <c r="AC445" s="39">
        <v>2.0</v>
      </c>
      <c r="AD445" s="81">
        <v>4030.0</v>
      </c>
      <c r="AE445" s="81"/>
      <c r="AF445" s="81"/>
      <c r="AG445" s="81"/>
      <c r="AH445" s="81">
        <v>1.0</v>
      </c>
      <c r="AI445" s="81">
        <v>1.0</v>
      </c>
      <c r="AJ445" s="82" t="s">
        <v>513</v>
      </c>
      <c r="AK445" s="81" t="s">
        <v>78</v>
      </c>
      <c r="AL445" s="39">
        <v>557.0</v>
      </c>
      <c r="AM445" s="44">
        <f t="array" ref="AM445">AVERAGE(K445/20)/86400</f>
        <v>0.02028645833</v>
      </c>
    </row>
    <row r="446" ht="17.25" customHeight="1">
      <c r="A446" s="97">
        <v>44672.05362861595</v>
      </c>
      <c r="B446" s="53">
        <v>0.026770833333333334</v>
      </c>
      <c r="C446" s="63">
        <v>1.7361111111111112E-4</v>
      </c>
      <c r="D446" s="53">
        <v>0.004421296296296296</v>
      </c>
      <c r="E446" s="53">
        <v>0.006145833333333333</v>
      </c>
      <c r="F446" s="53">
        <v>0.007650462962962963</v>
      </c>
      <c r="G446" s="53">
        <v>0.010925925925925926</v>
      </c>
      <c r="H446" s="53">
        <v>0.012199074074074074</v>
      </c>
      <c r="I446" s="63">
        <v>0.01755787037037037</v>
      </c>
      <c r="J446" s="98">
        <v>0.018287037037037036</v>
      </c>
      <c r="K446" s="99">
        <v>46054.0</v>
      </c>
      <c r="L446" s="99">
        <v>223.0</v>
      </c>
      <c r="M446" s="99">
        <v>8.0</v>
      </c>
      <c r="N446" s="99">
        <v>19.0</v>
      </c>
      <c r="O446" s="99">
        <v>3473.0</v>
      </c>
      <c r="P446" s="99">
        <v>192491.0</v>
      </c>
      <c r="Q446" s="99">
        <v>23578.0</v>
      </c>
      <c r="R446" s="39">
        <v>1.0</v>
      </c>
      <c r="S446" s="39">
        <v>3.0</v>
      </c>
      <c r="T446" s="39">
        <v>3.0</v>
      </c>
      <c r="U446" s="39"/>
      <c r="V446" s="39">
        <v>2.0</v>
      </c>
      <c r="W446" s="39"/>
      <c r="X446" s="39"/>
      <c r="Y446" s="39"/>
      <c r="Z446" s="39">
        <v>4.0</v>
      </c>
      <c r="AA446" s="39">
        <v>1.0</v>
      </c>
      <c r="AB446" s="39">
        <v>235324.0</v>
      </c>
      <c r="AC446" s="39">
        <v>7.0</v>
      </c>
      <c r="AD446" s="81">
        <v>4460.0</v>
      </c>
      <c r="AE446" s="81"/>
      <c r="AF446" s="81">
        <v>1.0</v>
      </c>
      <c r="AG446" s="81"/>
      <c r="AH446" s="81">
        <v>1.0</v>
      </c>
      <c r="AI446" s="81">
        <v>7.0</v>
      </c>
      <c r="AJ446" s="82" t="s">
        <v>514</v>
      </c>
      <c r="AK446" s="81"/>
      <c r="AL446" s="81">
        <v>556.0</v>
      </c>
      <c r="AM446" s="44">
        <f t="array" ref="AM446">AVERAGE(K446/20)/86400</f>
        <v>0.02665162037</v>
      </c>
    </row>
    <row r="447" ht="17.25" customHeight="1">
      <c r="A447" s="97">
        <v>44672.026606769745</v>
      </c>
      <c r="B447" s="53">
        <v>0.028310185185185185</v>
      </c>
      <c r="C447" s="63">
        <v>2.199074074074074E-4</v>
      </c>
      <c r="D447" s="53">
        <v>0.001851851851851852</v>
      </c>
      <c r="E447" s="53">
        <v>0.0031944444444444446</v>
      </c>
      <c r="F447" s="53"/>
      <c r="G447" s="53">
        <v>0.011921296296296296</v>
      </c>
      <c r="H447" s="53">
        <v>0.020162037037037037</v>
      </c>
      <c r="I447" s="63">
        <v>0.022488425925925926</v>
      </c>
      <c r="J447" s="98">
        <v>0.024953703703703704</v>
      </c>
      <c r="K447" s="99">
        <v>48929.0</v>
      </c>
      <c r="L447" s="99">
        <v>74.0</v>
      </c>
      <c r="M447" s="99">
        <v>8.0</v>
      </c>
      <c r="N447" s="99">
        <v>14.0</v>
      </c>
      <c r="O447" s="99">
        <v>1568.0</v>
      </c>
      <c r="P447" s="99">
        <v>178834.0</v>
      </c>
      <c r="Q447" s="99">
        <v>12230.0</v>
      </c>
      <c r="R447" s="39">
        <v>1.0</v>
      </c>
      <c r="S447" s="39">
        <v>6.0</v>
      </c>
      <c r="T447" s="39"/>
      <c r="U447" s="39"/>
      <c r="V447" s="39">
        <v>5.0</v>
      </c>
      <c r="W447" s="39"/>
      <c r="X447" s="39">
        <v>20.0</v>
      </c>
      <c r="Y447" s="39">
        <v>1.0</v>
      </c>
      <c r="Z447" s="39"/>
      <c r="AA447" s="39"/>
      <c r="AB447" s="39">
        <v>2104.0</v>
      </c>
      <c r="AC447" s="39">
        <v>1.0</v>
      </c>
      <c r="AD447" s="81">
        <v>3190.0</v>
      </c>
      <c r="AE447" s="81">
        <v>4.0</v>
      </c>
      <c r="AF447" s="81">
        <v>8.0</v>
      </c>
      <c r="AG447" s="81"/>
      <c r="AH447" s="81"/>
      <c r="AI447" s="81">
        <v>5.0</v>
      </c>
      <c r="AJ447" s="82" t="s">
        <v>515</v>
      </c>
      <c r="AK447" s="81" t="s">
        <v>78</v>
      </c>
      <c r="AL447" s="81">
        <v>555.0</v>
      </c>
      <c r="AM447" s="44">
        <f t="array" ref="AM447">AVERAGE(K447/20)/86400</f>
        <v>0.02831539352</v>
      </c>
    </row>
    <row r="448" ht="17.25" customHeight="1">
      <c r="A448" s="97">
        <v>44671.995207414875</v>
      </c>
      <c r="B448" s="53">
        <v>0.0203125</v>
      </c>
      <c r="C448" s="63">
        <v>3.4722222222222224E-4</v>
      </c>
      <c r="D448" s="53">
        <v>0.001736111111111111</v>
      </c>
      <c r="E448" s="53">
        <v>0.004189814814814815</v>
      </c>
      <c r="F448" s="53">
        <v>0.007268518518518519</v>
      </c>
      <c r="G448" s="53">
        <v>0.010138888888888888</v>
      </c>
      <c r="H448" s="53">
        <v>0.013020833333333334</v>
      </c>
      <c r="I448" s="63">
        <v>0.014525462962962962</v>
      </c>
      <c r="J448" s="98">
        <v>0.015277777777777777</v>
      </c>
      <c r="K448" s="99">
        <v>33776.0</v>
      </c>
      <c r="L448" s="99">
        <v>140.0</v>
      </c>
      <c r="M448" s="99">
        <v>8.0</v>
      </c>
      <c r="N448" s="99">
        <v>18.0</v>
      </c>
      <c r="O448" s="99">
        <v>1474.0</v>
      </c>
      <c r="P448" s="99">
        <v>123068.0</v>
      </c>
      <c r="Q448" s="99">
        <v>5401.0</v>
      </c>
      <c r="R448" s="39">
        <v>1.0</v>
      </c>
      <c r="S448" s="39">
        <v>14.0</v>
      </c>
      <c r="T448" s="39"/>
      <c r="U448" s="39">
        <v>1.0</v>
      </c>
      <c r="V448" s="39">
        <v>7.0</v>
      </c>
      <c r="W448" s="39">
        <v>7.0</v>
      </c>
      <c r="X448" s="39"/>
      <c r="Y448" s="39"/>
      <c r="Z448" s="39"/>
      <c r="AA448" s="39"/>
      <c r="AB448" s="39">
        <v>1015.0</v>
      </c>
      <c r="AC448" s="39">
        <v>1.0</v>
      </c>
      <c r="AD448" s="81">
        <v>5906.0</v>
      </c>
      <c r="AE448" s="81"/>
      <c r="AF448" s="81">
        <v>1.0</v>
      </c>
      <c r="AG448" s="81"/>
      <c r="AH448" s="81">
        <v>1.0</v>
      </c>
      <c r="AI448" s="81">
        <v>3.0</v>
      </c>
      <c r="AJ448" s="82" t="s">
        <v>516</v>
      </c>
      <c r="AK448" s="81"/>
      <c r="AL448" s="39">
        <v>554.0</v>
      </c>
      <c r="AM448" s="44">
        <f t="array" ref="AM448">AVERAGE(K448/20)/86400</f>
        <v>0.0195462963</v>
      </c>
    </row>
    <row r="449" ht="17.25" customHeight="1">
      <c r="A449" s="97">
        <v>44671.97461330463</v>
      </c>
      <c r="B449" s="53">
        <v>0.02738425925925926</v>
      </c>
      <c r="C449" s="63">
        <v>1.0416666666666667E-4</v>
      </c>
      <c r="D449" s="53">
        <v>0.0013425925925925925</v>
      </c>
      <c r="E449" s="53">
        <v>0.0021296296296296298</v>
      </c>
      <c r="F449" s="53">
        <v>0.003136574074074074</v>
      </c>
      <c r="G449" s="53">
        <v>0.009305555555555555</v>
      </c>
      <c r="H449" s="53">
        <v>0.01875</v>
      </c>
      <c r="I449" s="63">
        <v>0.025416666666666667</v>
      </c>
      <c r="J449" s="98">
        <v>0.02596064814814815</v>
      </c>
      <c r="K449" s="99">
        <v>47321.0</v>
      </c>
      <c r="L449" s="99">
        <v>155.0</v>
      </c>
      <c r="M449" s="99">
        <v>7.0</v>
      </c>
      <c r="N449" s="99">
        <v>26.0</v>
      </c>
      <c r="O449" s="99">
        <v>2546.0</v>
      </c>
      <c r="P449" s="99">
        <v>135026.0</v>
      </c>
      <c r="Q449" s="99">
        <v>119459.0</v>
      </c>
      <c r="R449" s="39">
        <v>2.0</v>
      </c>
      <c r="S449" s="39">
        <v>18.0</v>
      </c>
      <c r="T449" s="39"/>
      <c r="U449" s="39"/>
      <c r="V449" s="39">
        <v>7.0</v>
      </c>
      <c r="W449" s="39"/>
      <c r="X449" s="39"/>
      <c r="Y449" s="39"/>
      <c r="Z449" s="39">
        <v>11.0</v>
      </c>
      <c r="AA449" s="39">
        <v>2.0</v>
      </c>
      <c r="AB449" s="39">
        <v>34379.0</v>
      </c>
      <c r="AC449" s="39">
        <v>1.0</v>
      </c>
      <c r="AD449" s="81">
        <v>38504.0</v>
      </c>
      <c r="AE449" s="81"/>
      <c r="AF449" s="81">
        <v>14.0</v>
      </c>
      <c r="AG449" s="81"/>
      <c r="AH449" s="81">
        <v>2.0</v>
      </c>
      <c r="AI449" s="81">
        <v>4.0</v>
      </c>
      <c r="AJ449" s="82" t="s">
        <v>517</v>
      </c>
      <c r="AK449" s="81" t="s">
        <v>78</v>
      </c>
      <c r="AL449" s="81">
        <v>553.0</v>
      </c>
      <c r="AM449" s="44">
        <f t="array" ref="AM449">AVERAGE(K449/20)/86400</f>
        <v>0.02738483796</v>
      </c>
    </row>
    <row r="450" ht="17.25" customHeight="1">
      <c r="A450" s="97">
        <v>44671.93701412718</v>
      </c>
      <c r="B450" s="53">
        <v>0.020092592592592592</v>
      </c>
      <c r="C450" s="63">
        <v>9.722222222222222E-4</v>
      </c>
      <c r="D450" s="53">
        <v>0.0010879629629629629</v>
      </c>
      <c r="E450" s="53">
        <v>0.004375</v>
      </c>
      <c r="F450" s="53">
        <v>0.005833333333333334</v>
      </c>
      <c r="G450" s="53">
        <v>0.0096875</v>
      </c>
      <c r="H450" s="53">
        <v>0.013819444444444445</v>
      </c>
      <c r="I450" s="63">
        <v>0.018900462962962963</v>
      </c>
      <c r="J450" s="98">
        <v>0.019247685185185184</v>
      </c>
      <c r="K450" s="99">
        <v>34388.0</v>
      </c>
      <c r="L450" s="99">
        <v>191.0</v>
      </c>
      <c r="M450" s="99">
        <v>20.0</v>
      </c>
      <c r="N450" s="99">
        <v>20.0</v>
      </c>
      <c r="O450" s="99">
        <v>1855.0</v>
      </c>
      <c r="P450" s="99">
        <v>77200.0</v>
      </c>
      <c r="Q450" s="99">
        <v>36741.0</v>
      </c>
      <c r="R450" s="39">
        <v>1.0</v>
      </c>
      <c r="S450" s="39">
        <v>3.0</v>
      </c>
      <c r="T450" s="39"/>
      <c r="U450" s="39"/>
      <c r="V450" s="39">
        <v>18.0</v>
      </c>
      <c r="W450" s="39"/>
      <c r="X450" s="39"/>
      <c r="Y450" s="39"/>
      <c r="Z450" s="39">
        <v>6.0</v>
      </c>
      <c r="AA450" s="39"/>
      <c r="AB450" s="39">
        <v>302312.0</v>
      </c>
      <c r="AC450" s="39">
        <v>2.0</v>
      </c>
      <c r="AD450" s="81">
        <v>11396.0</v>
      </c>
      <c r="AE450" s="81"/>
      <c r="AF450" s="81">
        <v>1.0</v>
      </c>
      <c r="AG450" s="81"/>
      <c r="AH450" s="81">
        <v>1.0</v>
      </c>
      <c r="AI450" s="81">
        <v>5.0</v>
      </c>
      <c r="AJ450" s="82" t="s">
        <v>518</v>
      </c>
      <c r="AK450" s="81"/>
      <c r="AL450" s="81">
        <v>552.0</v>
      </c>
      <c r="AM450" s="44">
        <f t="array" ref="AM450">AVERAGE(K450/20)/86400</f>
        <v>0.01990046296</v>
      </c>
    </row>
    <row r="451" ht="17.25" customHeight="1">
      <c r="A451" s="97">
        <v>44671.91670776177</v>
      </c>
      <c r="B451" s="53">
        <v>0.017083333333333332</v>
      </c>
      <c r="C451" s="63">
        <v>1.5046296296296297E-4</v>
      </c>
      <c r="D451" s="53">
        <v>0.0019328703703703704</v>
      </c>
      <c r="E451" s="53">
        <v>0.004398148148148148</v>
      </c>
      <c r="F451" s="53">
        <v>0.005856481481481482</v>
      </c>
      <c r="G451" s="53">
        <v>0.010810185185185185</v>
      </c>
      <c r="H451" s="53">
        <v>0.011990740740740741</v>
      </c>
      <c r="I451" s="63">
        <v>0.014293981481481482</v>
      </c>
      <c r="J451" s="98">
        <v>0.014918981481481481</v>
      </c>
      <c r="K451" s="99">
        <v>28223.0</v>
      </c>
      <c r="L451" s="99">
        <v>90.0</v>
      </c>
      <c r="M451" s="99">
        <v>8.0</v>
      </c>
      <c r="N451" s="99">
        <v>13.0</v>
      </c>
      <c r="O451" s="99">
        <v>1295.0</v>
      </c>
      <c r="P451" s="99">
        <v>92450.0</v>
      </c>
      <c r="Q451" s="99">
        <v>3672.0</v>
      </c>
      <c r="R451" s="39">
        <v>1.0</v>
      </c>
      <c r="S451" s="39">
        <v>4.0</v>
      </c>
      <c r="T451" s="39"/>
      <c r="U451" s="39">
        <v>1.0</v>
      </c>
      <c r="V451" s="39">
        <v>9.0</v>
      </c>
      <c r="W451" s="39">
        <v>4.0</v>
      </c>
      <c r="X451" s="39"/>
      <c r="Y451" s="39">
        <v>1.0</v>
      </c>
      <c r="Z451" s="39"/>
      <c r="AA451" s="39"/>
      <c r="AB451" s="39">
        <v>13033.0</v>
      </c>
      <c r="AC451" s="39"/>
      <c r="AD451" s="81">
        <v>28222.0</v>
      </c>
      <c r="AE451" s="81"/>
      <c r="AF451" s="81"/>
      <c r="AG451" s="81"/>
      <c r="AH451" s="81">
        <v>1.0</v>
      </c>
      <c r="AI451" s="81">
        <v>2.0</v>
      </c>
      <c r="AJ451" s="82" t="s">
        <v>519</v>
      </c>
      <c r="AK451" s="81"/>
      <c r="AL451" s="39">
        <v>551.0</v>
      </c>
      <c r="AM451" s="44">
        <f t="array" ref="AM451">AVERAGE(K451/20)/86400</f>
        <v>0.01633275463</v>
      </c>
    </row>
    <row r="452" ht="17.25" customHeight="1">
      <c r="A452" s="97">
        <v>44671.899318530726</v>
      </c>
      <c r="B452" s="53">
        <v>0.015347222222222222</v>
      </c>
      <c r="C452" s="63">
        <v>5.787037037037037E-5</v>
      </c>
      <c r="D452" s="53">
        <v>0.002199074074074074</v>
      </c>
      <c r="E452" s="53">
        <v>0.002916666666666667</v>
      </c>
      <c r="F452" s="53"/>
      <c r="G452" s="53">
        <v>0.009166666666666667</v>
      </c>
      <c r="H452" s="53">
        <v>0.010300925925925925</v>
      </c>
      <c r="I452" s="63">
        <v>0.012291666666666666</v>
      </c>
      <c r="J452" s="98">
        <v>0.012453703703703703</v>
      </c>
      <c r="K452" s="99">
        <v>26079.0</v>
      </c>
      <c r="L452" s="99">
        <v>189.0</v>
      </c>
      <c r="M452" s="99">
        <v>8.0</v>
      </c>
      <c r="N452" s="99">
        <v>10.0</v>
      </c>
      <c r="O452" s="99">
        <v>795.0</v>
      </c>
      <c r="P452" s="99">
        <v>54658.0</v>
      </c>
      <c r="Q452" s="99">
        <v>98672.0</v>
      </c>
      <c r="R452" s="39">
        <v>2.0</v>
      </c>
      <c r="S452" s="39">
        <v>9.0</v>
      </c>
      <c r="T452" s="39">
        <v>2.0</v>
      </c>
      <c r="U452" s="39"/>
      <c r="V452" s="39">
        <v>7.0</v>
      </c>
      <c r="W452" s="39"/>
      <c r="X452" s="39"/>
      <c r="Y452" s="39"/>
      <c r="Z452" s="39">
        <v>4.0</v>
      </c>
      <c r="AA452" s="39">
        <v>1.0</v>
      </c>
      <c r="AB452" s="39">
        <v>107634.0</v>
      </c>
      <c r="AC452" s="39"/>
      <c r="AD452" s="81">
        <v>26078.0</v>
      </c>
      <c r="AE452" s="81"/>
      <c r="AF452" s="81"/>
      <c r="AG452" s="81">
        <v>1.0</v>
      </c>
      <c r="AH452" s="81">
        <v>1.0</v>
      </c>
      <c r="AI452" s="81">
        <v>1.0</v>
      </c>
      <c r="AJ452" s="82" t="s">
        <v>520</v>
      </c>
      <c r="AK452" s="81"/>
      <c r="AL452" s="81">
        <v>550.0</v>
      </c>
      <c r="AM452" s="44">
        <f t="array" ref="AM452">AVERAGE(K452/20)/86400</f>
        <v>0.01509201389</v>
      </c>
    </row>
    <row r="453" ht="17.25" customHeight="1">
      <c r="A453" s="97">
        <v>44671.88329532512</v>
      </c>
      <c r="B453" s="53">
        <v>0.016793981481481483</v>
      </c>
      <c r="C453" s="63">
        <v>1.0416666666666667E-4</v>
      </c>
      <c r="D453" s="53">
        <v>0.003136574074074074</v>
      </c>
      <c r="E453" s="53">
        <v>0.004212962962962963</v>
      </c>
      <c r="F453" s="53">
        <v>0.005150462962962963</v>
      </c>
      <c r="G453" s="53">
        <v>0.008726851851851852</v>
      </c>
      <c r="H453" s="53">
        <v>0.010300925925925925</v>
      </c>
      <c r="I453" s="63">
        <v>0.014201388888888888</v>
      </c>
      <c r="J453" s="98">
        <v>0.01474537037037037</v>
      </c>
      <c r="K453" s="99">
        <v>28607.0</v>
      </c>
      <c r="L453" s="99">
        <v>54.0</v>
      </c>
      <c r="M453" s="99">
        <v>10.0</v>
      </c>
      <c r="N453" s="99">
        <v>17.0</v>
      </c>
      <c r="O453" s="99">
        <v>910.0</v>
      </c>
      <c r="P453" s="99">
        <v>133829.0</v>
      </c>
      <c r="Q453" s="99">
        <v>3159.0</v>
      </c>
      <c r="R453" s="39">
        <v>1.0</v>
      </c>
      <c r="S453" s="39">
        <v>18.0</v>
      </c>
      <c r="T453" s="39"/>
      <c r="U453" s="39">
        <v>1.0</v>
      </c>
      <c r="V453" s="39">
        <v>8.0</v>
      </c>
      <c r="W453" s="39">
        <v>8.0</v>
      </c>
      <c r="X453" s="39"/>
      <c r="Y453" s="39"/>
      <c r="Z453" s="39"/>
      <c r="AA453" s="39"/>
      <c r="AB453" s="39">
        <v>2270.0</v>
      </c>
      <c r="AC453" s="39"/>
      <c r="AD453" s="81">
        <v>28606.0</v>
      </c>
      <c r="AE453" s="81"/>
      <c r="AF453" s="81"/>
      <c r="AG453" s="81"/>
      <c r="AH453" s="81">
        <v>1.0</v>
      </c>
      <c r="AI453" s="81">
        <v>4.0</v>
      </c>
      <c r="AJ453" s="82" t="s">
        <v>521</v>
      </c>
      <c r="AK453" s="81"/>
      <c r="AL453" s="81">
        <v>549.0</v>
      </c>
      <c r="AM453" s="44">
        <f t="array" ref="AM453">AVERAGE(K453/20)/86400</f>
        <v>0.01655497685</v>
      </c>
    </row>
    <row r="454" ht="17.25" customHeight="1">
      <c r="A454" s="97">
        <v>44671.25158681855</v>
      </c>
      <c r="B454" s="53">
        <v>0.01778935185185185</v>
      </c>
      <c r="C454" s="63">
        <v>1.8518518518518518E-4</v>
      </c>
      <c r="D454" s="53">
        <v>0.002939814814814815</v>
      </c>
      <c r="E454" s="53">
        <v>0.003703703703703704</v>
      </c>
      <c r="F454" s="53">
        <v>0.0043518518518518515</v>
      </c>
      <c r="G454" s="53">
        <v>0.010335648148148148</v>
      </c>
      <c r="H454" s="53">
        <v>0.01138888888888889</v>
      </c>
      <c r="I454" s="63">
        <v>0.01513888888888889</v>
      </c>
      <c r="J454" s="98">
        <v>0.015381944444444445</v>
      </c>
      <c r="K454" s="99">
        <v>29929.0</v>
      </c>
      <c r="L454" s="99">
        <v>142.0</v>
      </c>
      <c r="M454" s="99">
        <v>10.0</v>
      </c>
      <c r="N454" s="99">
        <v>12.0</v>
      </c>
      <c r="O454" s="99">
        <v>1843.0</v>
      </c>
      <c r="P454" s="99">
        <v>100022.0</v>
      </c>
      <c r="Q454" s="99">
        <v>47697.0</v>
      </c>
      <c r="R454" s="39">
        <v>1.0</v>
      </c>
      <c r="S454" s="39">
        <v>14.0</v>
      </c>
      <c r="T454" s="39"/>
      <c r="U454" s="39">
        <v>1.0</v>
      </c>
      <c r="V454" s="39">
        <v>5.0</v>
      </c>
      <c r="W454" s="39"/>
      <c r="X454" s="39">
        <v>9.0</v>
      </c>
      <c r="Y454" s="39">
        <v>1.0</v>
      </c>
      <c r="Z454" s="39"/>
      <c r="AA454" s="39"/>
      <c r="AB454" s="39">
        <v>15997.0</v>
      </c>
      <c r="AC454" s="39">
        <v>2.0</v>
      </c>
      <c r="AD454" s="81">
        <v>2901.0</v>
      </c>
      <c r="AE454" s="81"/>
      <c r="AF454" s="81"/>
      <c r="AG454" s="81"/>
      <c r="AH454" s="81">
        <v>1.0</v>
      </c>
      <c r="AI454" s="81">
        <v>7.0</v>
      </c>
      <c r="AJ454" s="82" t="s">
        <v>522</v>
      </c>
      <c r="AK454" s="81"/>
      <c r="AL454" s="39">
        <v>548.0</v>
      </c>
      <c r="AM454" s="44">
        <f t="array" ref="AM454">AVERAGE(K454/20)/86400</f>
        <v>0.01732002315</v>
      </c>
    </row>
    <row r="455" ht="17.25" customHeight="1">
      <c r="A455" s="97">
        <v>44671.233484146294</v>
      </c>
      <c r="B455" s="53">
        <v>0.03269675925925926</v>
      </c>
      <c r="C455" s="63">
        <v>3.356481481481481E-4</v>
      </c>
      <c r="D455" s="53">
        <v>0.0030671296296296297</v>
      </c>
      <c r="E455" s="53">
        <v>0.0038541666666666668</v>
      </c>
      <c r="F455" s="53">
        <v>0.005405092592592592</v>
      </c>
      <c r="G455" s="53">
        <v>0.009039351851851852</v>
      </c>
      <c r="H455" s="53">
        <v>0.024155092592592593</v>
      </c>
      <c r="I455" s="63">
        <v>0.027696759259259258</v>
      </c>
      <c r="J455" s="98">
        <v>0.030740740740740742</v>
      </c>
      <c r="K455" s="99">
        <v>55314.0</v>
      </c>
      <c r="L455" s="99">
        <v>378.0</v>
      </c>
      <c r="M455" s="99">
        <v>10.0</v>
      </c>
      <c r="N455" s="99">
        <v>18.0</v>
      </c>
      <c r="O455" s="99">
        <v>2669.0</v>
      </c>
      <c r="P455" s="99">
        <v>230067.0</v>
      </c>
      <c r="Q455" s="99">
        <v>15017.0</v>
      </c>
      <c r="R455" s="39">
        <v>2.0</v>
      </c>
      <c r="S455" s="39">
        <v>9.0</v>
      </c>
      <c r="T455" s="39"/>
      <c r="U455" s="39">
        <v>1.0</v>
      </c>
      <c r="V455" s="39">
        <v>10.0</v>
      </c>
      <c r="W455" s="39">
        <v>7.0</v>
      </c>
      <c r="X455" s="39"/>
      <c r="Y455" s="39"/>
      <c r="Z455" s="39"/>
      <c r="AA455" s="39"/>
      <c r="AB455" s="39">
        <v>2997.0</v>
      </c>
      <c r="AC455" s="39">
        <v>3.0</v>
      </c>
      <c r="AD455" s="81">
        <v>20381.0</v>
      </c>
      <c r="AE455" s="81"/>
      <c r="AF455" s="81"/>
      <c r="AG455" s="81"/>
      <c r="AH455" s="81">
        <v>1.0</v>
      </c>
      <c r="AI455" s="81">
        <v>5.0</v>
      </c>
      <c r="AJ455" s="82" t="s">
        <v>523</v>
      </c>
      <c r="AK455" s="81"/>
      <c r="AL455" s="81">
        <v>547.0</v>
      </c>
      <c r="AM455" s="44">
        <f t="array" ref="AM455">AVERAGE(K455/20)/86400</f>
        <v>0.03201041667</v>
      </c>
    </row>
    <row r="456" ht="17.25" customHeight="1">
      <c r="A456" s="97">
        <v>44671.194477265104</v>
      </c>
      <c r="B456" s="53">
        <v>0.01832175925925926</v>
      </c>
      <c r="C456" s="63">
        <v>3.0092592592592595E-4</v>
      </c>
      <c r="D456" s="53">
        <v>0.0029745370370370373</v>
      </c>
      <c r="E456" s="53">
        <v>0.0033680555555555556</v>
      </c>
      <c r="F456" s="53">
        <v>0.011319444444444444</v>
      </c>
      <c r="G456" s="53">
        <v>0.004293981481481481</v>
      </c>
      <c r="H456" s="53">
        <v>0.014131944444444445</v>
      </c>
      <c r="I456" s="63">
        <v>0.015902777777777776</v>
      </c>
      <c r="J456" s="98">
        <v>0.016585648148148148</v>
      </c>
      <c r="K456" s="99">
        <v>31660.0</v>
      </c>
      <c r="L456" s="99">
        <v>146.0</v>
      </c>
      <c r="M456" s="99">
        <v>9.0</v>
      </c>
      <c r="N456" s="99">
        <v>16.0</v>
      </c>
      <c r="O456" s="99">
        <v>1015.0</v>
      </c>
      <c r="P456" s="99">
        <v>115056.0</v>
      </c>
      <c r="Q456" s="99">
        <v>12346.0</v>
      </c>
      <c r="R456" s="39">
        <v>3.0</v>
      </c>
      <c r="S456" s="39">
        <v>15.0</v>
      </c>
      <c r="T456" s="39"/>
      <c r="U456" s="39">
        <v>1.0</v>
      </c>
      <c r="V456" s="39">
        <v>7.0</v>
      </c>
      <c r="W456" s="39">
        <v>7.0</v>
      </c>
      <c r="X456" s="39"/>
      <c r="Y456" s="39"/>
      <c r="Z456" s="39"/>
      <c r="AA456" s="39"/>
      <c r="AB456" s="39">
        <v>3648.0</v>
      </c>
      <c r="AC456" s="39"/>
      <c r="AD456" s="81">
        <v>31659.0</v>
      </c>
      <c r="AE456" s="81"/>
      <c r="AF456" s="81"/>
      <c r="AG456" s="81"/>
      <c r="AH456" s="81">
        <v>1.0</v>
      </c>
      <c r="AI456" s="81">
        <v>1.0</v>
      </c>
      <c r="AJ456" s="82" t="s">
        <v>524</v>
      </c>
      <c r="AK456" s="81" t="s">
        <v>78</v>
      </c>
      <c r="AL456" s="81">
        <v>546.0</v>
      </c>
      <c r="AM456" s="44">
        <f t="array" ref="AM456">AVERAGE(K456/20)/86400</f>
        <v>0.01832175926</v>
      </c>
    </row>
    <row r="457" ht="17.25" customHeight="1">
      <c r="A457" s="97">
        <v>44671.17465190229</v>
      </c>
      <c r="B457" s="53">
        <v>0.02269675925925926</v>
      </c>
      <c r="C457" s="63">
        <v>0.0011574074074074073</v>
      </c>
      <c r="D457" s="53">
        <v>0.0023032407407407407</v>
      </c>
      <c r="E457" s="53">
        <v>0.0033680555555555556</v>
      </c>
      <c r="F457" s="53">
        <v>0.005601851851851852</v>
      </c>
      <c r="G457" s="53">
        <v>0.017488425925925925</v>
      </c>
      <c r="H457" s="53">
        <v>0.018831018518518518</v>
      </c>
      <c r="I457" s="63">
        <v>0.01962962962962963</v>
      </c>
      <c r="J457" s="98">
        <v>0.021377314814814814</v>
      </c>
      <c r="K457" s="99">
        <v>38724.0</v>
      </c>
      <c r="L457" s="99">
        <v>263.0</v>
      </c>
      <c r="M457" s="99">
        <v>8.0</v>
      </c>
      <c r="N457" s="99">
        <v>19.0</v>
      </c>
      <c r="O457" s="99">
        <v>1890.0</v>
      </c>
      <c r="P457" s="99">
        <v>141923.0</v>
      </c>
      <c r="Q457" s="99">
        <v>4427.0</v>
      </c>
      <c r="R457" s="39"/>
      <c r="S457" s="39">
        <v>1.0</v>
      </c>
      <c r="T457" s="39"/>
      <c r="U457" s="39">
        <v>2.0</v>
      </c>
      <c r="V457" s="39">
        <v>10.0</v>
      </c>
      <c r="W457" s="39">
        <v>9.0</v>
      </c>
      <c r="X457" s="39"/>
      <c r="Y457" s="39"/>
      <c r="Z457" s="39"/>
      <c r="AA457" s="39"/>
      <c r="AB457" s="39">
        <v>8539.0</v>
      </c>
      <c r="AC457" s="39">
        <v>2.0</v>
      </c>
      <c r="AD457" s="81">
        <v>23220.0</v>
      </c>
      <c r="AE457" s="81"/>
      <c r="AF457" s="81">
        <v>2.0</v>
      </c>
      <c r="AG457" s="81"/>
      <c r="AH457" s="81">
        <v>1.0</v>
      </c>
      <c r="AI457" s="81">
        <v>2.0</v>
      </c>
      <c r="AJ457" s="82" t="s">
        <v>525</v>
      </c>
      <c r="AK457" s="81"/>
      <c r="AL457" s="39">
        <v>545.0</v>
      </c>
      <c r="AM457" s="44">
        <f t="array" ref="AM457">AVERAGE(K457/20)/86400</f>
        <v>0.02240972222</v>
      </c>
    </row>
    <row r="458" ht="17.25" customHeight="1">
      <c r="A458" s="97">
        <v>44671.15014248543</v>
      </c>
      <c r="B458" s="53">
        <v>0.02396990740740741</v>
      </c>
      <c r="C458" s="63">
        <v>5.324074074074074E-4</v>
      </c>
      <c r="D458" s="53">
        <v>0.002800925925925926</v>
      </c>
      <c r="E458" s="53">
        <v>0.004293981481481481</v>
      </c>
      <c r="F458" s="53">
        <v>0.008587962962962962</v>
      </c>
      <c r="G458" s="53">
        <v>0.013738425925925926</v>
      </c>
      <c r="H458" s="53">
        <v>0.015208333333333334</v>
      </c>
      <c r="I458" s="63">
        <v>0.017685185185185186</v>
      </c>
      <c r="J458" s="98">
        <v>0.019039351851851852</v>
      </c>
      <c r="K458" s="99">
        <v>40216.0</v>
      </c>
      <c r="L458" s="99">
        <v>97.0</v>
      </c>
      <c r="M458" s="99">
        <v>9.0</v>
      </c>
      <c r="N458" s="99">
        <v>16.0</v>
      </c>
      <c r="O458" s="99">
        <v>1668.0</v>
      </c>
      <c r="P458" s="99">
        <v>163218.0</v>
      </c>
      <c r="Q458" s="99">
        <v>8994.0</v>
      </c>
      <c r="R458" s="39">
        <v>2.0</v>
      </c>
      <c r="S458" s="39">
        <v>22.0</v>
      </c>
      <c r="T458" s="39"/>
      <c r="U458" s="39">
        <v>1.0</v>
      </c>
      <c r="V458" s="39">
        <v>9.0</v>
      </c>
      <c r="W458" s="39">
        <v>10.0</v>
      </c>
      <c r="X458" s="39"/>
      <c r="Y458" s="39"/>
      <c r="Z458" s="39"/>
      <c r="AA458" s="39"/>
      <c r="AB458" s="39">
        <v>4088.0</v>
      </c>
      <c r="AC458" s="39">
        <v>4.0</v>
      </c>
      <c r="AD458" s="81">
        <v>8323.0</v>
      </c>
      <c r="AE458" s="81"/>
      <c r="AF458" s="81"/>
      <c r="AG458" s="81"/>
      <c r="AH458" s="81">
        <v>1.0</v>
      </c>
      <c r="AI458" s="81">
        <v>15.0</v>
      </c>
      <c r="AJ458" s="82" t="s">
        <v>526</v>
      </c>
      <c r="AK458" s="81"/>
      <c r="AL458" s="81">
        <v>544.0</v>
      </c>
      <c r="AM458" s="44">
        <f t="array" ref="AM458">AVERAGE(K458/20)/86400</f>
        <v>0.02327314815</v>
      </c>
    </row>
    <row r="459" ht="17.25" customHeight="1">
      <c r="A459" s="97">
        <v>44671.12367558807</v>
      </c>
      <c r="B459" s="53">
        <v>0.023460648148148147</v>
      </c>
      <c r="C459" s="63">
        <v>1.7361111111111112E-4</v>
      </c>
      <c r="D459" s="53">
        <v>0.0027199074074074074</v>
      </c>
      <c r="E459" s="53">
        <v>0.004074074074074074</v>
      </c>
      <c r="F459" s="53">
        <v>0.006423611111111111</v>
      </c>
      <c r="G459" s="53">
        <v>0.015821759259259258</v>
      </c>
      <c r="H459" s="53">
        <v>0.017002314814814814</v>
      </c>
      <c r="I459" s="63">
        <v>0.02185185185185185</v>
      </c>
      <c r="J459" s="98">
        <v>0.022118055555555554</v>
      </c>
      <c r="K459" s="99">
        <v>40543.0</v>
      </c>
      <c r="L459" s="99">
        <v>102.0</v>
      </c>
      <c r="M459" s="99">
        <v>8.0</v>
      </c>
      <c r="N459" s="99">
        <v>11.0</v>
      </c>
      <c r="O459" s="99">
        <v>1118.0</v>
      </c>
      <c r="P459" s="99">
        <v>131297.0</v>
      </c>
      <c r="Q459" s="99">
        <v>126981.0</v>
      </c>
      <c r="R459" s="39">
        <v>1.0</v>
      </c>
      <c r="S459" s="39">
        <v>12.0</v>
      </c>
      <c r="T459" s="39"/>
      <c r="U459" s="39">
        <v>1.0</v>
      </c>
      <c r="V459" s="39">
        <v>8.0</v>
      </c>
      <c r="W459" s="39">
        <v>1.0</v>
      </c>
      <c r="X459" s="39"/>
      <c r="Y459" s="39"/>
      <c r="Z459" s="39"/>
      <c r="AA459" s="39">
        <v>1.0</v>
      </c>
      <c r="AB459" s="39">
        <v>34461.0</v>
      </c>
      <c r="AC459" s="39">
        <v>1.0</v>
      </c>
      <c r="AD459" s="81">
        <v>25200.0</v>
      </c>
      <c r="AE459" s="81"/>
      <c r="AF459" s="81">
        <v>2.0</v>
      </c>
      <c r="AG459" s="81"/>
      <c r="AH459" s="81">
        <v>1.0</v>
      </c>
      <c r="AI459" s="81">
        <v>2.0</v>
      </c>
      <c r="AJ459" s="82" t="s">
        <v>527</v>
      </c>
      <c r="AK459" s="81" t="s">
        <v>78</v>
      </c>
      <c r="AL459" s="81">
        <v>543.0</v>
      </c>
      <c r="AM459" s="44">
        <f t="array" ref="AM459">AVERAGE(K459/20)/86400</f>
        <v>0.02346238426</v>
      </c>
    </row>
    <row r="460" ht="17.25" customHeight="1">
      <c r="A460" s="97">
        <v>44671.09321014406</v>
      </c>
      <c r="B460" s="53">
        <v>0.02515046296296296</v>
      </c>
      <c r="C460" s="63">
        <v>3.0092592592592595E-4</v>
      </c>
      <c r="D460" s="53">
        <v>0.003425925925925926</v>
      </c>
      <c r="E460" s="53">
        <v>0.005798611111111111</v>
      </c>
      <c r="F460" s="53">
        <v>0.007696759259259259</v>
      </c>
      <c r="G460" s="53">
        <v>0.014386574074074074</v>
      </c>
      <c r="H460" s="53">
        <v>0.01574074074074074</v>
      </c>
      <c r="I460" s="63">
        <v>0.019525462962962963</v>
      </c>
      <c r="J460" s="98">
        <v>0.02068287037037037</v>
      </c>
      <c r="K460" s="99">
        <v>42633.0</v>
      </c>
      <c r="L460" s="99">
        <v>59.0</v>
      </c>
      <c r="M460" s="99">
        <v>8.0</v>
      </c>
      <c r="N460" s="99">
        <v>9.0</v>
      </c>
      <c r="O460" s="99">
        <v>1165.0</v>
      </c>
      <c r="P460" s="99">
        <v>143787.0</v>
      </c>
      <c r="Q460" s="99">
        <v>8364.0</v>
      </c>
      <c r="R460" s="39">
        <v>1.0</v>
      </c>
      <c r="S460" s="39">
        <v>11.0</v>
      </c>
      <c r="T460" s="39"/>
      <c r="U460" s="39">
        <v>1.0</v>
      </c>
      <c r="V460" s="39">
        <v>12.0</v>
      </c>
      <c r="W460" s="39">
        <v>13.0</v>
      </c>
      <c r="X460" s="39"/>
      <c r="Y460" s="39"/>
      <c r="Z460" s="39"/>
      <c r="AA460" s="39"/>
      <c r="AB460" s="39">
        <v>45508.0</v>
      </c>
      <c r="AC460" s="39"/>
      <c r="AD460" s="81">
        <v>42633.0</v>
      </c>
      <c r="AE460" s="81"/>
      <c r="AF460" s="81"/>
      <c r="AG460" s="81"/>
      <c r="AH460" s="81">
        <v>1.0</v>
      </c>
      <c r="AI460" s="81">
        <v>4.0</v>
      </c>
      <c r="AJ460" s="82" t="s">
        <v>528</v>
      </c>
      <c r="AK460" s="81"/>
      <c r="AL460" s="39">
        <v>542.0</v>
      </c>
      <c r="AM460" s="44">
        <f t="array" ref="AM460">AVERAGE(K460/20)/86400</f>
        <v>0.024671875</v>
      </c>
    </row>
    <row r="461" ht="17.25" customHeight="1">
      <c r="A461" s="97">
        <v>44671.06759372749</v>
      </c>
      <c r="B461" s="53">
        <v>0.019675925925925927</v>
      </c>
      <c r="C461" s="63">
        <v>5.208333333333333E-4</v>
      </c>
      <c r="D461" s="53">
        <v>0.0036689814814814814</v>
      </c>
      <c r="E461" s="53">
        <v>0.004618055555555556</v>
      </c>
      <c r="F461" s="53">
        <v>0.006284722222222222</v>
      </c>
      <c r="G461" s="53">
        <v>0.010162037037037037</v>
      </c>
      <c r="H461" s="53">
        <v>0.011631944444444445</v>
      </c>
      <c r="I461" s="63">
        <v>0.01599537037037037</v>
      </c>
      <c r="J461" s="98">
        <v>0.016446759259259258</v>
      </c>
      <c r="K461" s="99">
        <v>33118.0</v>
      </c>
      <c r="L461" s="99">
        <v>120.0</v>
      </c>
      <c r="M461" s="99">
        <v>8.0</v>
      </c>
      <c r="N461" s="99">
        <v>15.0</v>
      </c>
      <c r="O461" s="99">
        <v>1771.0</v>
      </c>
      <c r="P461" s="99">
        <v>99447.0</v>
      </c>
      <c r="Q461" s="99">
        <v>7956.0</v>
      </c>
      <c r="R461" s="39">
        <v>4.0</v>
      </c>
      <c r="S461" s="39">
        <v>39.0</v>
      </c>
      <c r="T461" s="39"/>
      <c r="U461" s="39">
        <v>1.0</v>
      </c>
      <c r="V461" s="39">
        <v>14.0</v>
      </c>
      <c r="W461" s="39">
        <v>7.0</v>
      </c>
      <c r="X461" s="39"/>
      <c r="Y461" s="39"/>
      <c r="Z461" s="39"/>
      <c r="AA461" s="39"/>
      <c r="AB461" s="39">
        <v>5998.0</v>
      </c>
      <c r="AC461" s="39">
        <v>1.0</v>
      </c>
      <c r="AD461" s="81">
        <v>12606.0</v>
      </c>
      <c r="AE461" s="81"/>
      <c r="AF461" s="81"/>
      <c r="AG461" s="81"/>
      <c r="AH461" s="81">
        <v>1.0</v>
      </c>
      <c r="AI461" s="81">
        <v>10.0</v>
      </c>
      <c r="AJ461" s="82" t="s">
        <v>529</v>
      </c>
      <c r="AK461" s="81"/>
      <c r="AL461" s="81">
        <v>541.0</v>
      </c>
      <c r="AM461" s="44">
        <f t="array" ref="AM461">AVERAGE(K461/20)/86400</f>
        <v>0.01916550926</v>
      </c>
    </row>
    <row r="462" ht="17.25" customHeight="1">
      <c r="A462" s="97">
        <v>44671.04739024338</v>
      </c>
      <c r="B462" s="53">
        <v>0.019560185185185184</v>
      </c>
      <c r="C462" s="63">
        <v>1.388888888888889E-4</v>
      </c>
      <c r="D462" s="53">
        <v>0.005462962962962963</v>
      </c>
      <c r="E462" s="53">
        <v>0.0029745370370370373</v>
      </c>
      <c r="F462" s="53">
        <v>0.004780092592592593</v>
      </c>
      <c r="G462" s="53">
        <v>0.009733796296296296</v>
      </c>
      <c r="H462" s="53">
        <v>0.011527777777777777</v>
      </c>
      <c r="I462" s="63">
        <v>0.015439814814814814</v>
      </c>
      <c r="J462" s="98">
        <v>0.016655092592592593</v>
      </c>
      <c r="K462" s="99">
        <v>32769.0</v>
      </c>
      <c r="L462" s="99">
        <v>154.0</v>
      </c>
      <c r="M462" s="99">
        <v>8.0</v>
      </c>
      <c r="N462" s="99">
        <v>17.0</v>
      </c>
      <c r="O462" s="99">
        <v>1237.0</v>
      </c>
      <c r="P462" s="99">
        <v>109415.0</v>
      </c>
      <c r="Q462" s="99">
        <v>9676.0</v>
      </c>
      <c r="R462" s="39"/>
      <c r="S462" s="39">
        <v>2.0</v>
      </c>
      <c r="T462" s="39"/>
      <c r="U462" s="39"/>
      <c r="V462" s="39">
        <v>4.0</v>
      </c>
      <c r="W462" s="39"/>
      <c r="X462" s="39">
        <v>6.0</v>
      </c>
      <c r="Y462" s="39">
        <v>1.0</v>
      </c>
      <c r="Z462" s="39"/>
      <c r="AA462" s="39"/>
      <c r="AB462" s="39">
        <v>18607.0</v>
      </c>
      <c r="AC462" s="39"/>
      <c r="AD462" s="81">
        <v>32768.0</v>
      </c>
      <c r="AE462" s="81"/>
      <c r="AF462" s="81">
        <v>3.0</v>
      </c>
      <c r="AG462" s="81"/>
      <c r="AH462" s="81"/>
      <c r="AI462" s="81"/>
      <c r="AJ462" s="82" t="s">
        <v>530</v>
      </c>
      <c r="AK462" s="81"/>
      <c r="AL462" s="81">
        <v>540.0</v>
      </c>
      <c r="AM462" s="44">
        <f t="array" ref="AM462">AVERAGE(K462/20)/86400</f>
        <v>0.01896354167</v>
      </c>
    </row>
    <row r="463" ht="17.25" customHeight="1">
      <c r="A463" s="97">
        <v>44671.02750826316</v>
      </c>
      <c r="B463" s="53">
        <v>0.03813657407407407</v>
      </c>
      <c r="C463" s="63">
        <v>1.1574074074074075E-4</v>
      </c>
      <c r="D463" s="53">
        <v>0.0025810185185185185</v>
      </c>
      <c r="E463" s="53">
        <v>0.004120370370370371</v>
      </c>
      <c r="F463" s="53">
        <v>0.009375</v>
      </c>
      <c r="G463" s="53">
        <v>0.005462962962962963</v>
      </c>
      <c r="H463" s="53">
        <v>0.019837962962962963</v>
      </c>
      <c r="I463" s="63">
        <v>0.024814814814814814</v>
      </c>
      <c r="J463" s="98">
        <v>0.025358796296296296</v>
      </c>
      <c r="K463" s="99">
        <v>65911.0</v>
      </c>
      <c r="L463" s="99">
        <v>176.0</v>
      </c>
      <c r="M463" s="99">
        <v>16.0</v>
      </c>
      <c r="N463" s="99">
        <v>21.0</v>
      </c>
      <c r="O463" s="99">
        <v>2348.0</v>
      </c>
      <c r="P463" s="99">
        <v>216526.0</v>
      </c>
      <c r="Q463" s="99">
        <v>285236.0</v>
      </c>
      <c r="R463" s="39">
        <v>2.0</v>
      </c>
      <c r="S463" s="39">
        <v>7.0</v>
      </c>
      <c r="T463" s="39"/>
      <c r="U463" s="39"/>
      <c r="V463" s="39"/>
      <c r="W463" s="39">
        <v>2.0</v>
      </c>
      <c r="X463" s="39">
        <v>7.0</v>
      </c>
      <c r="Y463" s="39"/>
      <c r="Z463" s="39"/>
      <c r="AA463" s="39">
        <v>2.0</v>
      </c>
      <c r="AB463" s="39">
        <v>213187.0</v>
      </c>
      <c r="AC463" s="39">
        <v>3.0</v>
      </c>
      <c r="AD463" s="81">
        <v>21147.0</v>
      </c>
      <c r="AE463" s="81"/>
      <c r="AF463" s="81">
        <v>1.0</v>
      </c>
      <c r="AG463" s="81">
        <v>1.0</v>
      </c>
      <c r="AH463" s="81">
        <v>2.0</v>
      </c>
      <c r="AI463" s="81">
        <v>6.0</v>
      </c>
      <c r="AJ463" s="82" t="s">
        <v>531</v>
      </c>
      <c r="AK463" s="81" t="s">
        <v>78</v>
      </c>
      <c r="AL463" s="39">
        <v>539.0</v>
      </c>
      <c r="AM463" s="44">
        <f t="array" ref="AM463">AVERAGE(K463/20)/86400</f>
        <v>0.03814293981</v>
      </c>
    </row>
    <row r="464" ht="17.25" customHeight="1">
      <c r="A464" s="97">
        <v>44670.98362174619</v>
      </c>
      <c r="B464" s="53">
        <v>0.017372685185185185</v>
      </c>
      <c r="C464" s="63">
        <v>4.166666666666667E-4</v>
      </c>
      <c r="D464" s="53">
        <v>0.0022569444444444442</v>
      </c>
      <c r="E464" s="53">
        <v>0.003148148148148148</v>
      </c>
      <c r="F464" s="53">
        <v>0.0044444444444444444</v>
      </c>
      <c r="G464" s="53">
        <v>0.008287037037037037</v>
      </c>
      <c r="H464" s="53">
        <v>0.01019675925925926</v>
      </c>
      <c r="I464" s="63">
        <v>0.014490740740740742</v>
      </c>
      <c r="J464" s="98">
        <v>0.01576388888888889</v>
      </c>
      <c r="K464" s="99">
        <v>28367.0</v>
      </c>
      <c r="L464" s="99">
        <v>119.0</v>
      </c>
      <c r="M464" s="99">
        <v>7.0</v>
      </c>
      <c r="N464" s="99">
        <v>15.0</v>
      </c>
      <c r="O464" s="99">
        <v>1498.0</v>
      </c>
      <c r="P464" s="99">
        <v>105637.0</v>
      </c>
      <c r="Q464" s="99">
        <v>13202.0</v>
      </c>
      <c r="R464" s="39">
        <v>1.0</v>
      </c>
      <c r="S464" s="39">
        <v>16.0</v>
      </c>
      <c r="T464" s="39"/>
      <c r="U464" s="39">
        <v>1.0</v>
      </c>
      <c r="V464" s="39">
        <v>8.0</v>
      </c>
      <c r="W464" s="39">
        <v>8.0</v>
      </c>
      <c r="X464" s="39"/>
      <c r="Y464" s="39"/>
      <c r="Z464" s="39"/>
      <c r="AA464" s="39"/>
      <c r="AB464" s="39">
        <v>21596.0</v>
      </c>
      <c r="AC464" s="39">
        <v>2.0</v>
      </c>
      <c r="AD464" s="81">
        <v>5544.0</v>
      </c>
      <c r="AE464" s="81"/>
      <c r="AF464" s="81"/>
      <c r="AG464" s="81"/>
      <c r="AH464" s="81">
        <v>1.0</v>
      </c>
      <c r="AI464" s="81">
        <v>16.0</v>
      </c>
      <c r="AJ464" s="82" t="s">
        <v>532</v>
      </c>
      <c r="AK464" s="81"/>
      <c r="AL464" s="81">
        <v>538.0</v>
      </c>
      <c r="AM464" s="44">
        <f t="array" ref="AM464">AVERAGE(K464/20)/86400</f>
        <v>0.01641608796</v>
      </c>
    </row>
    <row r="465" ht="17.25" customHeight="1">
      <c r="A465" s="97">
        <v>44670.96567738567</v>
      </c>
      <c r="B465" s="53">
        <v>0.029548611111111112</v>
      </c>
      <c r="C465" s="63">
        <v>2.199074074074074E-4</v>
      </c>
      <c r="D465" s="53">
        <v>0.002766203703703704</v>
      </c>
      <c r="E465" s="53">
        <v>0.0038194444444444443</v>
      </c>
      <c r="F465" s="53">
        <v>0.00400462962962963</v>
      </c>
      <c r="G465" s="53">
        <v>0.013425925925925926</v>
      </c>
      <c r="H465" s="53">
        <v>0.022060185185185186</v>
      </c>
      <c r="I465" s="63">
        <v>0.02613425925925926</v>
      </c>
      <c r="J465" s="98">
        <v>0.027905092592592592</v>
      </c>
      <c r="K465" s="99">
        <v>51068.0</v>
      </c>
      <c r="L465" s="99">
        <v>115.0</v>
      </c>
      <c r="M465" s="99">
        <v>9.0</v>
      </c>
      <c r="N465" s="99">
        <v>24.0</v>
      </c>
      <c r="O465" s="99">
        <v>2365.0</v>
      </c>
      <c r="P465" s="99">
        <v>141994.0</v>
      </c>
      <c r="Q465" s="99">
        <v>149156.0</v>
      </c>
      <c r="R465" s="39">
        <v>1.0</v>
      </c>
      <c r="S465" s="39">
        <v>7.0</v>
      </c>
      <c r="T465" s="39"/>
      <c r="U465" s="39"/>
      <c r="V465" s="39">
        <v>5.0</v>
      </c>
      <c r="W465" s="39"/>
      <c r="X465" s="39"/>
      <c r="Y465" s="39"/>
      <c r="Z465" s="39"/>
      <c r="AA465" s="39">
        <v>1.0</v>
      </c>
      <c r="AB465" s="39">
        <v>75621.0</v>
      </c>
      <c r="AC465" s="39">
        <v>2.0</v>
      </c>
      <c r="AD465" s="81">
        <v>6580.0</v>
      </c>
      <c r="AE465" s="81"/>
      <c r="AF465" s="81"/>
      <c r="AG465" s="81"/>
      <c r="AH465" s="81">
        <v>1.0</v>
      </c>
      <c r="AI465" s="81">
        <v>11.0</v>
      </c>
      <c r="AJ465" s="82" t="s">
        <v>533</v>
      </c>
      <c r="AK465" s="81" t="s">
        <v>78</v>
      </c>
      <c r="AL465" s="81">
        <v>537.0</v>
      </c>
      <c r="AM465" s="44">
        <f t="array" ref="AM465">AVERAGE(K465/20)/86400</f>
        <v>0.02955324074</v>
      </c>
    </row>
    <row r="466" ht="17.25" customHeight="1">
      <c r="A466" s="97">
        <v>44670.9321758963</v>
      </c>
      <c r="B466" s="53">
        <v>0.02746527777777778</v>
      </c>
      <c r="C466" s="63">
        <v>9.375E-4</v>
      </c>
      <c r="D466" s="53">
        <v>0.001400462962962963</v>
      </c>
      <c r="E466" s="53">
        <v>0.007118055555555555</v>
      </c>
      <c r="F466" s="53">
        <v>0.00832175925925926</v>
      </c>
      <c r="G466" s="53">
        <v>0.010243055555555556</v>
      </c>
      <c r="H466" s="53">
        <v>0.020474537037037038</v>
      </c>
      <c r="I466" s="63">
        <v>0.02560185185185185</v>
      </c>
      <c r="J466" s="98">
        <v>0.02630787037037037</v>
      </c>
      <c r="K466" s="99">
        <v>47476.0</v>
      </c>
      <c r="L466" s="99">
        <v>90.0</v>
      </c>
      <c r="M466" s="99">
        <v>11.0</v>
      </c>
      <c r="N466" s="99">
        <v>22.0</v>
      </c>
      <c r="O466" s="99">
        <v>1878.0</v>
      </c>
      <c r="P466" s="99">
        <v>188371.0</v>
      </c>
      <c r="Q466" s="99">
        <v>88030.0</v>
      </c>
      <c r="R466" s="39">
        <v>2.0</v>
      </c>
      <c r="S466" s="39">
        <v>12.0</v>
      </c>
      <c r="T466" s="39"/>
      <c r="U466" s="39">
        <v>1.0</v>
      </c>
      <c r="V466" s="39">
        <v>4.0</v>
      </c>
      <c r="W466" s="39">
        <v>4.0</v>
      </c>
      <c r="X466" s="39"/>
      <c r="Y466" s="39"/>
      <c r="Z466" s="39">
        <v>1.0</v>
      </c>
      <c r="AA466" s="39"/>
      <c r="AB466" s="39">
        <v>3586.0</v>
      </c>
      <c r="AC466" s="39">
        <v>4.0</v>
      </c>
      <c r="AD466" s="81">
        <v>1784.0</v>
      </c>
      <c r="AE466" s="81"/>
      <c r="AF466" s="81"/>
      <c r="AG466" s="81"/>
      <c r="AH466" s="81">
        <v>1.0</v>
      </c>
      <c r="AI466" s="81">
        <v>5.0</v>
      </c>
      <c r="AJ466" s="82" t="s">
        <v>534</v>
      </c>
      <c r="AK466" s="81" t="s">
        <v>78</v>
      </c>
      <c r="AL466" s="39">
        <v>536.0</v>
      </c>
      <c r="AM466" s="44">
        <f t="array" ref="AM466">AVERAGE(K466/20)/86400</f>
        <v>0.02747453704</v>
      </c>
    </row>
    <row r="467" ht="17.25" customHeight="1">
      <c r="A467" s="97">
        <v>44670.901763128495</v>
      </c>
      <c r="B467" s="53">
        <v>0.016226851851851853</v>
      </c>
      <c r="C467" s="63">
        <v>3.356481481481481E-4</v>
      </c>
      <c r="D467" s="53">
        <v>0.0023148148148148147</v>
      </c>
      <c r="E467" s="53">
        <v>0.0034027777777777776</v>
      </c>
      <c r="F467" s="53">
        <v>0.004699074074074074</v>
      </c>
      <c r="G467" s="53">
        <v>0.007638888888888889</v>
      </c>
      <c r="H467" s="53">
        <v>0.009386574074074073</v>
      </c>
      <c r="I467" s="63">
        <v>0.01258101851851852</v>
      </c>
      <c r="J467" s="98">
        <v>0.012905092592592593</v>
      </c>
      <c r="K467" s="99">
        <v>27621.0</v>
      </c>
      <c r="L467" s="99">
        <v>151.0</v>
      </c>
      <c r="M467" s="99">
        <v>8.0</v>
      </c>
      <c r="N467" s="99">
        <v>19.0</v>
      </c>
      <c r="O467" s="99">
        <v>1388.0</v>
      </c>
      <c r="P467" s="99">
        <v>71226.0</v>
      </c>
      <c r="Q467" s="99">
        <v>62930.0</v>
      </c>
      <c r="R467" s="39">
        <v>1.0</v>
      </c>
      <c r="S467" s="39">
        <v>13.0</v>
      </c>
      <c r="T467" s="39"/>
      <c r="U467" s="39"/>
      <c r="V467" s="39"/>
      <c r="W467" s="39"/>
      <c r="X467" s="39">
        <v>15.0</v>
      </c>
      <c r="Y467" s="39">
        <v>1.0</v>
      </c>
      <c r="Z467" s="39"/>
      <c r="AA467" s="39"/>
      <c r="AB467" s="39">
        <v>101483.0</v>
      </c>
      <c r="AC467" s="39">
        <v>1.0</v>
      </c>
      <c r="AD467" s="81">
        <v>537.0</v>
      </c>
      <c r="AE467" s="81">
        <v>4.0</v>
      </c>
      <c r="AF467" s="81"/>
      <c r="AG467" s="81"/>
      <c r="AH467" s="81"/>
      <c r="AI467" s="81">
        <v>3.0</v>
      </c>
      <c r="AJ467" s="82" t="s">
        <v>535</v>
      </c>
      <c r="AK467" s="81"/>
      <c r="AL467" s="81">
        <v>535.0</v>
      </c>
      <c r="AM467" s="44">
        <f t="array" ref="AM467">AVERAGE(K467/20)/86400</f>
        <v>0.015984375</v>
      </c>
    </row>
    <row r="468" ht="17.25" customHeight="1">
      <c r="A468" s="97">
        <v>44670.88530707065</v>
      </c>
      <c r="B468" s="53">
        <v>0.012893518518518518</v>
      </c>
      <c r="C468" s="63">
        <v>8.101851851851852E-5</v>
      </c>
      <c r="D468" s="53">
        <v>0.0012847222222222223</v>
      </c>
      <c r="E468" s="53">
        <v>0.0040625</v>
      </c>
      <c r="F468" s="53"/>
      <c r="G468" s="53">
        <v>0.006145833333333333</v>
      </c>
      <c r="H468" s="53">
        <v>0.00917824074074074</v>
      </c>
      <c r="I468" s="63">
        <v>0.011481481481481481</v>
      </c>
      <c r="J468" s="98">
        <v>0.011886574074074074</v>
      </c>
      <c r="K468" s="99">
        <v>21767.0</v>
      </c>
      <c r="L468" s="99">
        <v>91.0</v>
      </c>
      <c r="M468" s="99">
        <v>7.0</v>
      </c>
      <c r="N468" s="99">
        <v>17.0</v>
      </c>
      <c r="O468" s="99">
        <v>673.0</v>
      </c>
      <c r="P468" s="99">
        <v>42093.0</v>
      </c>
      <c r="Q468" s="99">
        <v>100655.0</v>
      </c>
      <c r="R468" s="39">
        <v>1.0</v>
      </c>
      <c r="S468" s="39">
        <v>31.0</v>
      </c>
      <c r="T468" s="39">
        <v>2.0</v>
      </c>
      <c r="U468" s="39"/>
      <c r="V468" s="39">
        <v>1.0</v>
      </c>
      <c r="W468" s="39"/>
      <c r="X468" s="39"/>
      <c r="Y468" s="39"/>
      <c r="Z468" s="39">
        <v>4.0</v>
      </c>
      <c r="AA468" s="39">
        <v>1.0</v>
      </c>
      <c r="AB468" s="39">
        <v>214825.0</v>
      </c>
      <c r="AC468" s="39"/>
      <c r="AD468" s="81">
        <v>21766.0</v>
      </c>
      <c r="AE468" s="81"/>
      <c r="AF468" s="81"/>
      <c r="AG468" s="81"/>
      <c r="AH468" s="81">
        <v>1.0</v>
      </c>
      <c r="AI468" s="81">
        <v>3.0</v>
      </c>
      <c r="AJ468" s="82" t="s">
        <v>536</v>
      </c>
      <c r="AK468" s="81"/>
      <c r="AL468" s="81">
        <v>534.0</v>
      </c>
      <c r="AM468" s="44">
        <f t="array" ref="AM468">AVERAGE(K468/20)/86400</f>
        <v>0.01259664352</v>
      </c>
    </row>
    <row r="469" ht="17.25" customHeight="1">
      <c r="A469" s="97">
        <v>44670.87217644213</v>
      </c>
      <c r="B469" s="53">
        <v>0.018645833333333334</v>
      </c>
      <c r="C469" s="63">
        <v>9.259259259259259E-5</v>
      </c>
      <c r="D469" s="53">
        <v>0.0014930555555555556</v>
      </c>
      <c r="E469" s="53">
        <v>0.0035300925925925925</v>
      </c>
      <c r="F469" s="53">
        <v>0.007349537037037037</v>
      </c>
      <c r="G469" s="53">
        <v>0.011597222222222222</v>
      </c>
      <c r="H469" s="53">
        <v>0.013773148148148149</v>
      </c>
      <c r="I469" s="63">
        <v>0.016944444444444446</v>
      </c>
      <c r="J469" s="98">
        <v>0.017430555555555557</v>
      </c>
      <c r="K469" s="99">
        <v>31175.0</v>
      </c>
      <c r="L469" s="99">
        <v>175.0</v>
      </c>
      <c r="M469" s="99">
        <v>8.0</v>
      </c>
      <c r="N469" s="99">
        <v>14.0</v>
      </c>
      <c r="O469" s="99">
        <v>1705.0</v>
      </c>
      <c r="P469" s="99">
        <v>68419.0</v>
      </c>
      <c r="Q469" s="99">
        <v>55649.0</v>
      </c>
      <c r="R469" s="39">
        <v>7.0</v>
      </c>
      <c r="S469" s="39">
        <v>21.0</v>
      </c>
      <c r="T469" s="39"/>
      <c r="U469" s="39">
        <v>1.0</v>
      </c>
      <c r="V469" s="39">
        <v>3.0</v>
      </c>
      <c r="W469" s="39">
        <v>2.0</v>
      </c>
      <c r="X469" s="39"/>
      <c r="Y469" s="39"/>
      <c r="Z469" s="39">
        <v>3.0</v>
      </c>
      <c r="AA469" s="39">
        <v>2.0</v>
      </c>
      <c r="AB469" s="39">
        <v>44865.0</v>
      </c>
      <c r="AC469" s="39">
        <v>1.0</v>
      </c>
      <c r="AD469" s="81">
        <v>22983.0</v>
      </c>
      <c r="AE469" s="81"/>
      <c r="AF469" s="81"/>
      <c r="AG469" s="81"/>
      <c r="AH469" s="81">
        <v>1.0</v>
      </c>
      <c r="AI469" s="81">
        <v>4.0</v>
      </c>
      <c r="AJ469" s="82" t="s">
        <v>537</v>
      </c>
      <c r="AK469" s="81"/>
      <c r="AL469" s="39">
        <v>533.0</v>
      </c>
      <c r="AM469" s="44">
        <f t="array" ref="AM469">AVERAGE(K469/20)/86400</f>
        <v>0.01804108796</v>
      </c>
    </row>
    <row r="470" ht="17.25" customHeight="1">
      <c r="A470" s="97">
        <v>44670.853210188405</v>
      </c>
      <c r="B470" s="53">
        <v>0.026354166666666668</v>
      </c>
      <c r="C470" s="63">
        <v>9.259259259259259E-5</v>
      </c>
      <c r="D470" s="53">
        <v>0.0015277777777777779</v>
      </c>
      <c r="E470" s="53">
        <v>0.0022800925925925927</v>
      </c>
      <c r="F470" s="53">
        <v>0.011412037037037037</v>
      </c>
      <c r="G470" s="53">
        <v>0.004884259259259259</v>
      </c>
      <c r="H470" s="53">
        <v>0.018194444444444444</v>
      </c>
      <c r="I470" s="63">
        <v>0.022002314814814815</v>
      </c>
      <c r="J470" s="98">
        <v>0.02273148148148148</v>
      </c>
      <c r="K470" s="99">
        <v>44899.0</v>
      </c>
      <c r="L470" s="99">
        <v>201.0</v>
      </c>
      <c r="M470" s="99">
        <v>14.0</v>
      </c>
      <c r="N470" s="99">
        <v>18.0</v>
      </c>
      <c r="O470" s="99">
        <v>2674.0</v>
      </c>
      <c r="P470" s="99">
        <v>155963.0</v>
      </c>
      <c r="Q470" s="99">
        <v>79537.0</v>
      </c>
      <c r="R470" s="39">
        <v>1.0</v>
      </c>
      <c r="S470" s="39">
        <v>7.0</v>
      </c>
      <c r="T470" s="39"/>
      <c r="U470" s="39"/>
      <c r="V470" s="39">
        <v>1.0</v>
      </c>
      <c r="W470" s="39"/>
      <c r="X470" s="39">
        <v>8.0</v>
      </c>
      <c r="Y470" s="39"/>
      <c r="Z470" s="39">
        <v>4.0</v>
      </c>
      <c r="AA470" s="39">
        <v>1.0</v>
      </c>
      <c r="AB470" s="39">
        <v>73322.0</v>
      </c>
      <c r="AC470" s="39">
        <v>1.0</v>
      </c>
      <c r="AD470" s="81">
        <v>31467.0</v>
      </c>
      <c r="AE470" s="81"/>
      <c r="AF470" s="81"/>
      <c r="AG470" s="81">
        <v>1.0</v>
      </c>
      <c r="AH470" s="81">
        <v>1.0</v>
      </c>
      <c r="AI470" s="81">
        <v>12.0</v>
      </c>
      <c r="AJ470" s="82" t="s">
        <v>538</v>
      </c>
      <c r="AK470" s="81"/>
      <c r="AL470" s="81">
        <v>532.0</v>
      </c>
      <c r="AM470" s="44">
        <f t="array" ref="AM470">AVERAGE(K470/20)/86400</f>
        <v>0.02598321759</v>
      </c>
    </row>
    <row r="471" ht="17.25" customHeight="1">
      <c r="A471" s="97">
        <v>44670.826597195766</v>
      </c>
      <c r="B471" s="53">
        <v>0.021863425925925925</v>
      </c>
      <c r="C471" s="63">
        <v>1.388888888888889E-4</v>
      </c>
      <c r="D471" s="53">
        <v>0.0021875</v>
      </c>
      <c r="E471" s="53">
        <v>0.0033796296296296296</v>
      </c>
      <c r="F471" s="53">
        <v>0.008055555555555555</v>
      </c>
      <c r="G471" s="53">
        <v>0.013530092592592592</v>
      </c>
      <c r="H471" s="53">
        <v>0.01525462962962963</v>
      </c>
      <c r="I471" s="63">
        <v>0.01931712962962963</v>
      </c>
      <c r="J471" s="98">
        <v>0.019918981481481482</v>
      </c>
      <c r="K471" s="99">
        <v>37798.0</v>
      </c>
      <c r="L471" s="99">
        <v>61.0</v>
      </c>
      <c r="M471" s="99">
        <v>8.0</v>
      </c>
      <c r="N471" s="99">
        <v>19.0</v>
      </c>
      <c r="O471" s="99">
        <v>2086.0</v>
      </c>
      <c r="P471" s="99">
        <v>136792.0</v>
      </c>
      <c r="Q471" s="99"/>
      <c r="R471" s="39">
        <v>5.0</v>
      </c>
      <c r="S471" s="39">
        <v>49.0</v>
      </c>
      <c r="T471" s="39"/>
      <c r="U471" s="39">
        <v>1.0</v>
      </c>
      <c r="V471" s="39">
        <v>14.0</v>
      </c>
      <c r="W471" s="39">
        <v>13.0</v>
      </c>
      <c r="X471" s="39"/>
      <c r="Y471" s="39"/>
      <c r="Z471" s="39"/>
      <c r="AA471" s="39"/>
      <c r="AB471" s="39">
        <v>11739.0</v>
      </c>
      <c r="AC471" s="39">
        <v>1.0</v>
      </c>
      <c r="AD471" s="81">
        <v>31584.0</v>
      </c>
      <c r="AE471" s="81"/>
      <c r="AF471" s="81"/>
      <c r="AG471" s="81"/>
      <c r="AH471" s="81">
        <v>1.0</v>
      </c>
      <c r="AI471" s="81">
        <v>6.0</v>
      </c>
      <c r="AJ471" s="82" t="s">
        <v>539</v>
      </c>
      <c r="AK471" s="81" t="s">
        <v>78</v>
      </c>
      <c r="AL471" s="81">
        <v>531.0</v>
      </c>
      <c r="AM471" s="44">
        <f t="array" ref="AM471">AVERAGE(K471/20)/86400</f>
        <v>0.02187384259</v>
      </c>
    </row>
    <row r="472" ht="17.25" customHeight="1">
      <c r="A472" s="97">
        <v>44669.0737729226</v>
      </c>
      <c r="B472" s="53">
        <v>0.0159375</v>
      </c>
      <c r="C472" s="63">
        <v>2.314814814814815E-4</v>
      </c>
      <c r="D472" s="53">
        <v>0.0028356481481481483</v>
      </c>
      <c r="E472" s="53">
        <v>0.0042824074074074075</v>
      </c>
      <c r="F472" s="53">
        <v>0.0052199074074074075</v>
      </c>
      <c r="G472" s="53">
        <v>0.008217592592592592</v>
      </c>
      <c r="H472" s="53">
        <v>0.010462962962962962</v>
      </c>
      <c r="I472" s="63">
        <v>0.01306712962962963</v>
      </c>
      <c r="J472" s="98">
        <v>0.013819444444444445</v>
      </c>
      <c r="K472" s="99">
        <v>26136.0</v>
      </c>
      <c r="L472" s="99">
        <v>151.0</v>
      </c>
      <c r="M472" s="99">
        <v>7.0</v>
      </c>
      <c r="N472" s="99">
        <v>20.0</v>
      </c>
      <c r="O472" s="99">
        <v>1412.0</v>
      </c>
      <c r="P472" s="99">
        <v>97387.0</v>
      </c>
      <c r="Q472" s="99">
        <v>10768.0</v>
      </c>
      <c r="R472" s="39">
        <v>3.0</v>
      </c>
      <c r="S472" s="39">
        <v>30.0</v>
      </c>
      <c r="T472" s="39"/>
      <c r="U472" s="39">
        <v>1.0</v>
      </c>
      <c r="V472" s="39">
        <v>16.0</v>
      </c>
      <c r="W472" s="39">
        <v>7.0</v>
      </c>
      <c r="X472" s="39"/>
      <c r="Y472" s="39"/>
      <c r="Z472" s="39"/>
      <c r="AA472" s="39"/>
      <c r="AB472" s="39">
        <v>36015.0</v>
      </c>
      <c r="AC472" s="39"/>
      <c r="AD472" s="81">
        <v>26135.0</v>
      </c>
      <c r="AE472" s="81"/>
      <c r="AF472" s="81"/>
      <c r="AG472" s="81"/>
      <c r="AH472" s="81">
        <v>1.0</v>
      </c>
      <c r="AI472" s="81">
        <v>3.0</v>
      </c>
      <c r="AJ472" s="82" t="s">
        <v>540</v>
      </c>
      <c r="AK472" s="81"/>
      <c r="AL472" s="39">
        <v>530.0</v>
      </c>
      <c r="AM472" s="44">
        <f t="array" ref="AM472">AVERAGE(K472/20)/86400</f>
        <v>0.015125</v>
      </c>
    </row>
    <row r="473" ht="17.25" customHeight="1">
      <c r="A473" s="100" t="s">
        <v>541</v>
      </c>
      <c r="B473" s="90">
        <v>0.022233796296296297</v>
      </c>
      <c r="C473" s="90">
        <v>1.5046296296296297E-4</v>
      </c>
      <c r="D473" s="90">
        <v>0.0021875</v>
      </c>
      <c r="E473" s="90">
        <v>0.0033680555555555556</v>
      </c>
      <c r="F473" s="90">
        <v>0.008043981481481482</v>
      </c>
      <c r="G473" s="90">
        <v>0.013530092592592592</v>
      </c>
      <c r="H473" s="90">
        <v>0.015243055555555555</v>
      </c>
      <c r="I473" s="90">
        <v>0.019305555555555555</v>
      </c>
      <c r="J473" s="91">
        <v>0.01990740740740741</v>
      </c>
      <c r="K473" s="102">
        <v>37738.0</v>
      </c>
      <c r="L473" s="99"/>
      <c r="M473" s="99"/>
      <c r="N473" s="99"/>
      <c r="O473" s="99"/>
      <c r="P473" s="99"/>
      <c r="Q473" s="9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81"/>
      <c r="AE473" s="81"/>
      <c r="AF473" s="81"/>
      <c r="AG473" s="81"/>
      <c r="AH473" s="81"/>
      <c r="AI473" s="81"/>
      <c r="AJ473" s="81"/>
      <c r="AK473" s="81"/>
      <c r="AL473" s="81">
        <v>529.0</v>
      </c>
      <c r="AM473" s="44"/>
    </row>
    <row r="474" ht="17.25" customHeight="1">
      <c r="A474" s="97">
        <v>44669.05684116042</v>
      </c>
      <c r="B474" s="53">
        <v>0.0350462962962963</v>
      </c>
      <c r="C474" s="63">
        <v>3.8194444444444446E-4</v>
      </c>
      <c r="D474" s="53">
        <v>0.0024074074074074076</v>
      </c>
      <c r="E474" s="53">
        <v>0.0032175925925925926</v>
      </c>
      <c r="F474" s="53">
        <v>0.005451388888888889</v>
      </c>
      <c r="G474" s="53">
        <v>0.008217592592592592</v>
      </c>
      <c r="H474" s="53">
        <v>0.008541666666666666</v>
      </c>
      <c r="I474" s="63">
        <v>0.0134375</v>
      </c>
      <c r="J474" s="98">
        <v>0.015752314814814816</v>
      </c>
      <c r="K474" s="99">
        <v>60576.0</v>
      </c>
      <c r="L474" s="99">
        <v>96.0</v>
      </c>
      <c r="M474" s="99">
        <v>9.0</v>
      </c>
      <c r="N474" s="99">
        <v>9.0</v>
      </c>
      <c r="O474" s="99">
        <v>2476.0</v>
      </c>
      <c r="P474" s="99">
        <v>276517.0</v>
      </c>
      <c r="Q474" s="99">
        <v>469.0</v>
      </c>
      <c r="R474" s="39">
        <v>1.0</v>
      </c>
      <c r="S474" s="39">
        <v>6.0</v>
      </c>
      <c r="T474" s="39"/>
      <c r="U474" s="39">
        <v>1.0</v>
      </c>
      <c r="V474" s="39">
        <v>10.0</v>
      </c>
      <c r="W474" s="39">
        <v>6.0</v>
      </c>
      <c r="X474" s="39"/>
      <c r="Y474" s="39"/>
      <c r="Z474" s="39"/>
      <c r="AA474" s="39"/>
      <c r="AB474" s="39">
        <v>22012.0</v>
      </c>
      <c r="AC474" s="39">
        <v>2.0</v>
      </c>
      <c r="AD474" s="81">
        <v>17959.0</v>
      </c>
      <c r="AE474" s="81"/>
      <c r="AF474" s="81"/>
      <c r="AG474" s="81"/>
      <c r="AH474" s="81">
        <v>1.0</v>
      </c>
      <c r="AI474" s="81">
        <v>2.0</v>
      </c>
      <c r="AJ474" s="82" t="s">
        <v>542</v>
      </c>
      <c r="AK474" s="81" t="s">
        <v>78</v>
      </c>
      <c r="AL474" s="81">
        <v>528.0</v>
      </c>
      <c r="AM474" s="44">
        <f t="array" ref="AM474">AVERAGE(K474/20)/86400</f>
        <v>0.03505555556</v>
      </c>
    </row>
    <row r="475" ht="17.25" customHeight="1">
      <c r="A475" s="97">
        <v>44669.01996660869</v>
      </c>
      <c r="B475" s="53">
        <v>0.016967592592592593</v>
      </c>
      <c r="C475" s="63">
        <v>6.944444444444444E-5</v>
      </c>
      <c r="D475" s="53">
        <v>0.0029976851851851853</v>
      </c>
      <c r="E475" s="53">
        <v>0.0036342592592592594</v>
      </c>
      <c r="F475" s="53">
        <v>0.0053125</v>
      </c>
      <c r="G475" s="53">
        <v>0.010717592592592593</v>
      </c>
      <c r="H475" s="53">
        <v>0.011990740740740741</v>
      </c>
      <c r="I475" s="63">
        <v>0.015104166666666667</v>
      </c>
      <c r="J475" s="98">
        <v>0.015752314814814816</v>
      </c>
      <c r="K475" s="99">
        <v>28431.0</v>
      </c>
      <c r="L475" s="99">
        <v>114.0</v>
      </c>
      <c r="M475" s="99">
        <v>8.0</v>
      </c>
      <c r="N475" s="99">
        <v>18.0</v>
      </c>
      <c r="O475" s="99">
        <v>1074.0</v>
      </c>
      <c r="P475" s="99">
        <v>91547.0</v>
      </c>
      <c r="Q475" s="99">
        <v>29218.0</v>
      </c>
      <c r="R475" s="39">
        <v>1.0</v>
      </c>
      <c r="S475" s="39">
        <v>11.0</v>
      </c>
      <c r="T475" s="39"/>
      <c r="U475" s="39">
        <v>1.0</v>
      </c>
      <c r="V475" s="39">
        <v>7.0</v>
      </c>
      <c r="W475" s="39">
        <v>7.0</v>
      </c>
      <c r="X475" s="39"/>
      <c r="Y475" s="39"/>
      <c r="Z475" s="39"/>
      <c r="AA475" s="39">
        <v>1.0</v>
      </c>
      <c r="AB475" s="39">
        <v>61095.0</v>
      </c>
      <c r="AC475" s="39"/>
      <c r="AD475" s="81">
        <v>28430.0</v>
      </c>
      <c r="AE475" s="81"/>
      <c r="AF475" s="81">
        <v>2.0</v>
      </c>
      <c r="AG475" s="81"/>
      <c r="AH475" s="81">
        <v>1.0</v>
      </c>
      <c r="AI475" s="81">
        <v>2.0</v>
      </c>
      <c r="AJ475" s="82" t="s">
        <v>543</v>
      </c>
      <c r="AK475" s="81"/>
      <c r="AL475" s="39">
        <v>527.0</v>
      </c>
      <c r="AM475" s="44">
        <f t="array" ref="AM475">AVERAGE(K475/20)/86400</f>
        <v>0.016453125</v>
      </c>
    </row>
    <row r="476" ht="17.25" customHeight="1">
      <c r="A476" s="97">
        <v>44669.00285432882</v>
      </c>
      <c r="B476" s="53">
        <v>0.018136574074074076</v>
      </c>
      <c r="C476" s="63">
        <v>3.8194444444444446E-4</v>
      </c>
      <c r="D476" s="53">
        <v>0.0045138888888888885</v>
      </c>
      <c r="E476" s="53">
        <v>0.005347222222222222</v>
      </c>
      <c r="F476" s="53">
        <v>0.006122685185185185</v>
      </c>
      <c r="G476" s="53">
        <v>0.008425925925925925</v>
      </c>
      <c r="H476" s="53">
        <v>0.010034722222222223</v>
      </c>
      <c r="I476" s="63">
        <v>0.013194444444444444</v>
      </c>
      <c r="J476" s="98">
        <v>0.014525462962962962</v>
      </c>
      <c r="K476" s="99">
        <v>29821.0</v>
      </c>
      <c r="L476" s="99">
        <v>90.0</v>
      </c>
      <c r="M476" s="99">
        <v>9.0</v>
      </c>
      <c r="N476" s="99">
        <v>19.0</v>
      </c>
      <c r="O476" s="99">
        <v>1609.0</v>
      </c>
      <c r="P476" s="99">
        <v>94672.0</v>
      </c>
      <c r="Q476" s="99">
        <v>35878.0</v>
      </c>
      <c r="R476" s="39">
        <v>1.0</v>
      </c>
      <c r="S476" s="39">
        <v>9.0</v>
      </c>
      <c r="T476" s="39"/>
      <c r="U476" s="39">
        <v>1.0</v>
      </c>
      <c r="V476" s="39">
        <v>7.0</v>
      </c>
      <c r="W476" s="39">
        <v>7.0</v>
      </c>
      <c r="X476" s="39"/>
      <c r="Y476" s="39"/>
      <c r="Z476" s="39"/>
      <c r="AA476" s="39"/>
      <c r="AB476" s="39">
        <v>12726.0</v>
      </c>
      <c r="AC476" s="39">
        <v>4.0</v>
      </c>
      <c r="AD476" s="81">
        <v>3157.0</v>
      </c>
      <c r="AE476" s="81"/>
      <c r="AF476" s="81"/>
      <c r="AG476" s="81"/>
      <c r="AH476" s="81">
        <v>1.0</v>
      </c>
      <c r="AI476" s="81">
        <v>20.0</v>
      </c>
      <c r="AJ476" s="82" t="s">
        <v>544</v>
      </c>
      <c r="AK476" s="81"/>
      <c r="AL476" s="81">
        <v>526.0</v>
      </c>
      <c r="AM476" s="44">
        <f t="array" ref="AM476">AVERAGE(K476/20)/86400</f>
        <v>0.01725752315</v>
      </c>
    </row>
    <row r="477" ht="17.25" customHeight="1">
      <c r="A477" s="97">
        <v>44667.12061194433</v>
      </c>
      <c r="B477" s="53">
        <v>0.023900462962962964</v>
      </c>
      <c r="C477" s="63">
        <v>1.7361111111111112E-4</v>
      </c>
      <c r="D477" s="53">
        <v>0.001990740740740741</v>
      </c>
      <c r="E477" s="53">
        <v>0.006469907407407408</v>
      </c>
      <c r="F477" s="53">
        <v>0.01570601851851852</v>
      </c>
      <c r="G477" s="53">
        <v>0.009016203703703703</v>
      </c>
      <c r="H477" s="53">
        <v>0.018969907407407408</v>
      </c>
      <c r="I477" s="63">
        <v>0.019953703703703703</v>
      </c>
      <c r="J477" s="98">
        <v>0.020150462962962964</v>
      </c>
      <c r="K477" s="99">
        <v>40251.0</v>
      </c>
      <c r="L477" s="99">
        <v>372.0</v>
      </c>
      <c r="M477" s="99">
        <v>12.0</v>
      </c>
      <c r="N477" s="99">
        <v>27.0</v>
      </c>
      <c r="O477" s="99">
        <v>2087.0</v>
      </c>
      <c r="P477" s="99">
        <v>90440.0</v>
      </c>
      <c r="Q477" s="99">
        <v>159152.0</v>
      </c>
      <c r="R477" s="39">
        <v>3.0</v>
      </c>
      <c r="S477" s="39">
        <v>39.0</v>
      </c>
      <c r="T477" s="39">
        <v>3.0</v>
      </c>
      <c r="U477" s="39"/>
      <c r="V477" s="39">
        <v>6.0</v>
      </c>
      <c r="W477" s="39"/>
      <c r="X477" s="39"/>
      <c r="Y477" s="39"/>
      <c r="Z477" s="39">
        <v>4.0</v>
      </c>
      <c r="AA477" s="39">
        <v>2.0</v>
      </c>
      <c r="AB477" s="39">
        <v>203083.0</v>
      </c>
      <c r="AC477" s="39">
        <v>1.0</v>
      </c>
      <c r="AD477" s="81">
        <v>22422.0</v>
      </c>
      <c r="AE477" s="81"/>
      <c r="AF477" s="81">
        <v>1.0</v>
      </c>
      <c r="AG477" s="81"/>
      <c r="AH477" s="81">
        <v>2.0</v>
      </c>
      <c r="AI477" s="81"/>
      <c r="AJ477" s="82" t="s">
        <v>545</v>
      </c>
      <c r="AK477" s="81"/>
      <c r="AL477" s="81">
        <v>525.0</v>
      </c>
      <c r="AM477" s="44">
        <f t="array" ref="AM477">AVERAGE(K477/20)/86400</f>
        <v>0.02329340278</v>
      </c>
    </row>
    <row r="478" ht="17.25" customHeight="1">
      <c r="A478" s="97">
        <v>44667.09652748863</v>
      </c>
      <c r="B478" s="53">
        <v>0.013645833333333333</v>
      </c>
      <c r="C478" s="63">
        <v>8.101851851851852E-5</v>
      </c>
      <c r="D478" s="53">
        <v>0.001712962962962963</v>
      </c>
      <c r="E478" s="53">
        <v>0.002662037037037037</v>
      </c>
      <c r="F478" s="53">
        <v>0.003321759259259259</v>
      </c>
      <c r="G478" s="53">
        <v>0.005914351851851852</v>
      </c>
      <c r="H478" s="53">
        <v>0.0078125</v>
      </c>
      <c r="I478" s="63">
        <v>0.011875</v>
      </c>
      <c r="J478" s="98">
        <v>0.01255787037037037</v>
      </c>
      <c r="K478" s="99">
        <v>23113.0</v>
      </c>
      <c r="L478" s="99">
        <v>62.0</v>
      </c>
      <c r="M478" s="99">
        <v>7.0</v>
      </c>
      <c r="N478" s="99">
        <v>14.0</v>
      </c>
      <c r="O478" s="99">
        <v>1220.0</v>
      </c>
      <c r="P478" s="99">
        <v>75859.0</v>
      </c>
      <c r="Q478" s="99">
        <v>22483.0</v>
      </c>
      <c r="R478" s="39">
        <v>1.0</v>
      </c>
      <c r="S478" s="39">
        <v>16.0</v>
      </c>
      <c r="T478" s="39"/>
      <c r="U478" s="39"/>
      <c r="V478" s="39">
        <v>1.0</v>
      </c>
      <c r="W478" s="39"/>
      <c r="X478" s="39">
        <v>4.0</v>
      </c>
      <c r="Y478" s="39"/>
      <c r="Z478" s="39"/>
      <c r="AA478" s="39">
        <v>1.0</v>
      </c>
      <c r="AB478" s="39">
        <v>73565.0</v>
      </c>
      <c r="AC478" s="39"/>
      <c r="AD478" s="81">
        <v>23112.0</v>
      </c>
      <c r="AE478" s="81"/>
      <c r="AF478" s="81"/>
      <c r="AG478" s="81"/>
      <c r="AH478" s="81">
        <v>1.0</v>
      </c>
      <c r="AI478" s="81">
        <v>3.0</v>
      </c>
      <c r="AJ478" s="82" t="s">
        <v>546</v>
      </c>
      <c r="AK478" s="81"/>
      <c r="AL478" s="39">
        <v>524.0</v>
      </c>
      <c r="AM478" s="44">
        <f t="array" ref="AM478">AVERAGE(K478/20)/86400</f>
        <v>0.0133755787</v>
      </c>
    </row>
    <row r="479" ht="17.25" customHeight="1">
      <c r="A479" s="97">
        <v>44667.08207932883</v>
      </c>
      <c r="B479" s="53">
        <v>0.013796296296296296</v>
      </c>
      <c r="C479" s="63">
        <v>1.0416666666666667E-4</v>
      </c>
      <c r="D479" s="53">
        <v>0.0012152777777777778</v>
      </c>
      <c r="E479" s="53">
        <v>0.001851851851851852</v>
      </c>
      <c r="F479" s="53">
        <v>0.0023148148148148147</v>
      </c>
      <c r="G479" s="53">
        <v>0.004780092592592593</v>
      </c>
      <c r="H479" s="53">
        <v>0.006319444444444444</v>
      </c>
      <c r="I479" s="63">
        <v>0.011273148148148148</v>
      </c>
      <c r="J479" s="98">
        <v>0.011979166666666667</v>
      </c>
      <c r="K479" s="99">
        <v>23274.0</v>
      </c>
      <c r="L479" s="99">
        <v>86.0</v>
      </c>
      <c r="M479" s="99">
        <v>7.0</v>
      </c>
      <c r="N479" s="99">
        <v>18.0</v>
      </c>
      <c r="O479" s="99">
        <v>1154.0</v>
      </c>
      <c r="P479" s="99">
        <v>91074.0</v>
      </c>
      <c r="Q479" s="99">
        <v>54451.0</v>
      </c>
      <c r="R479" s="39">
        <v>1.0</v>
      </c>
      <c r="S479" s="39">
        <v>30.0</v>
      </c>
      <c r="T479" s="39"/>
      <c r="U479" s="39"/>
      <c r="V479" s="39">
        <v>2.0</v>
      </c>
      <c r="W479" s="39"/>
      <c r="X479" s="39"/>
      <c r="Y479" s="39"/>
      <c r="Z479" s="39">
        <v>3.0</v>
      </c>
      <c r="AA479" s="39">
        <v>1.0</v>
      </c>
      <c r="AB479" s="39">
        <v>122447.0</v>
      </c>
      <c r="AC479" s="39"/>
      <c r="AD479" s="81">
        <v>23273.0</v>
      </c>
      <c r="AE479" s="81"/>
      <c r="AF479" s="81"/>
      <c r="AG479" s="81"/>
      <c r="AH479" s="81">
        <v>1.0</v>
      </c>
      <c r="AI479" s="81">
        <v>4.0</v>
      </c>
      <c r="AJ479" s="82" t="s">
        <v>547</v>
      </c>
      <c r="AK479" s="81"/>
      <c r="AL479" s="81">
        <v>523.0</v>
      </c>
      <c r="AM479" s="44">
        <f t="array" ref="AM479">AVERAGE(K479/20)/86400</f>
        <v>0.01346875</v>
      </c>
    </row>
    <row r="480" ht="17.25" customHeight="1">
      <c r="A480" s="97">
        <v>44667.06746676016</v>
      </c>
      <c r="B480" s="53">
        <v>0.015810185185185184</v>
      </c>
      <c r="C480" s="63">
        <v>3.7037037037037035E-4</v>
      </c>
      <c r="D480" s="53">
        <v>0.0022222222222222222</v>
      </c>
      <c r="E480" s="53">
        <v>0.004016203703703704</v>
      </c>
      <c r="F480" s="53">
        <v>0.004722222222222222</v>
      </c>
      <c r="G480" s="53">
        <v>0.004363425925925926</v>
      </c>
      <c r="H480" s="53">
        <v>0.006215277777777778</v>
      </c>
      <c r="I480" s="63">
        <v>0.012083333333333333</v>
      </c>
      <c r="J480" s="98">
        <v>0.013125</v>
      </c>
      <c r="K480" s="99">
        <v>26384.0</v>
      </c>
      <c r="L480" s="99">
        <v>180.0</v>
      </c>
      <c r="M480" s="99">
        <v>7.0</v>
      </c>
      <c r="N480" s="99">
        <v>19.0</v>
      </c>
      <c r="O480" s="99">
        <v>1310.0</v>
      </c>
      <c r="P480" s="99">
        <v>82977.0</v>
      </c>
      <c r="Q480" s="99">
        <v>23983.0</v>
      </c>
      <c r="R480" s="39">
        <v>1.0</v>
      </c>
      <c r="S480" s="39">
        <v>2.0</v>
      </c>
      <c r="T480" s="39"/>
      <c r="U480" s="39"/>
      <c r="V480" s="39">
        <v>2.0</v>
      </c>
      <c r="W480" s="39">
        <v>2.0</v>
      </c>
      <c r="X480" s="39"/>
      <c r="Y480" s="39"/>
      <c r="Z480" s="39"/>
      <c r="AA480" s="39">
        <v>1.0</v>
      </c>
      <c r="AB480" s="39">
        <v>93316.0</v>
      </c>
      <c r="AC480" s="39"/>
      <c r="AD480" s="81">
        <v>26383.0</v>
      </c>
      <c r="AE480" s="81"/>
      <c r="AF480" s="81"/>
      <c r="AG480" s="81"/>
      <c r="AH480" s="81">
        <v>1.0</v>
      </c>
      <c r="AI480" s="81">
        <v>5.0</v>
      </c>
      <c r="AJ480" s="82" t="s">
        <v>548</v>
      </c>
      <c r="AK480" s="81"/>
      <c r="AL480" s="81">
        <v>522.0</v>
      </c>
      <c r="AM480" s="44">
        <f t="array" ref="AM480">AVERAGE(K480/20)/86400</f>
        <v>0.01526851852</v>
      </c>
    </row>
    <row r="481" ht="17.25" customHeight="1">
      <c r="A481" s="97">
        <v>44667.051151079686</v>
      </c>
      <c r="B481" s="53">
        <v>0.01721064814814815</v>
      </c>
      <c r="C481" s="63">
        <v>8.912037037037037E-4</v>
      </c>
      <c r="D481" s="53">
        <v>0.002928240740740741</v>
      </c>
      <c r="E481" s="53">
        <v>0.003912037037037037</v>
      </c>
      <c r="F481" s="53">
        <v>0.00494212962962963</v>
      </c>
      <c r="G481" s="53">
        <v>0.010162037037037037</v>
      </c>
      <c r="H481" s="53">
        <v>0.012789351851851852</v>
      </c>
      <c r="I481" s="63">
        <v>0.014814814814814815</v>
      </c>
      <c r="J481" s="98">
        <v>0.01579861111111111</v>
      </c>
      <c r="K481" s="99">
        <v>29332.0</v>
      </c>
      <c r="L481" s="99">
        <v>164.0</v>
      </c>
      <c r="M481" s="99">
        <v>12.0</v>
      </c>
      <c r="N481" s="99">
        <v>14.0</v>
      </c>
      <c r="O481" s="99">
        <v>1678.0</v>
      </c>
      <c r="P481" s="99">
        <v>106939.0</v>
      </c>
      <c r="Q481" s="99">
        <v>54655.0</v>
      </c>
      <c r="R481" s="39">
        <v>1.0</v>
      </c>
      <c r="S481" s="39">
        <v>20.0</v>
      </c>
      <c r="T481" s="39"/>
      <c r="U481" s="39">
        <v>1.0</v>
      </c>
      <c r="V481" s="39">
        <v>7.0</v>
      </c>
      <c r="W481" s="39">
        <v>7.0</v>
      </c>
      <c r="X481" s="39"/>
      <c r="Y481" s="39"/>
      <c r="Z481" s="39"/>
      <c r="AA481" s="39"/>
      <c r="AB481" s="39">
        <v>56959.0</v>
      </c>
      <c r="AC481" s="39">
        <v>2.0</v>
      </c>
      <c r="AD481" s="81">
        <v>9761.0</v>
      </c>
      <c r="AE481" s="81"/>
      <c r="AF481" s="81"/>
      <c r="AG481" s="81"/>
      <c r="AH481" s="81">
        <v>1.0</v>
      </c>
      <c r="AI481" s="81">
        <v>3.0</v>
      </c>
      <c r="AJ481" s="82" t="s">
        <v>549</v>
      </c>
      <c r="AK481" s="81"/>
      <c r="AL481" s="39">
        <v>521.0</v>
      </c>
      <c r="AM481" s="44">
        <f t="array" ref="AM481">AVERAGE(K481/20)/86400</f>
        <v>0.01697453704</v>
      </c>
    </row>
    <row r="482" ht="17.25" customHeight="1">
      <c r="A482" s="97">
        <v>44667.03209157596</v>
      </c>
      <c r="B482" s="53">
        <v>0.025</v>
      </c>
      <c r="C482" s="63">
        <v>2.314814814814815E-4</v>
      </c>
      <c r="D482" s="53">
        <v>0.0035185185185185185</v>
      </c>
      <c r="E482" s="53">
        <v>0.0052430555555555555</v>
      </c>
      <c r="F482" s="53">
        <v>0.006238425925925926</v>
      </c>
      <c r="G482" s="53">
        <v>0.015439814814814814</v>
      </c>
      <c r="H482" s="53">
        <v>0.017511574074074075</v>
      </c>
      <c r="I482" s="63">
        <v>0.020787037037037038</v>
      </c>
      <c r="J482" s="98">
        <v>0.023078703703703702</v>
      </c>
      <c r="K482" s="99">
        <v>41658.0</v>
      </c>
      <c r="L482" s="99">
        <v>92.0</v>
      </c>
      <c r="M482" s="99">
        <v>7.0</v>
      </c>
      <c r="N482" s="99">
        <v>14.0</v>
      </c>
      <c r="O482" s="99">
        <v>1705.0</v>
      </c>
      <c r="P482" s="99">
        <v>219834.0</v>
      </c>
      <c r="Q482" s="99">
        <v>10768.0</v>
      </c>
      <c r="R482" s="39">
        <v>1.0</v>
      </c>
      <c r="S482" s="39">
        <v>4.0</v>
      </c>
      <c r="T482" s="39"/>
      <c r="U482" s="39">
        <v>2.0</v>
      </c>
      <c r="V482" s="39">
        <v>18.0</v>
      </c>
      <c r="W482" s="39">
        <v>14.0</v>
      </c>
      <c r="X482" s="39"/>
      <c r="Y482" s="39"/>
      <c r="Z482" s="39"/>
      <c r="AA482" s="39"/>
      <c r="AB482" s="39">
        <v>58016.0</v>
      </c>
      <c r="AC482" s="39">
        <v>1.0</v>
      </c>
      <c r="AD482" s="81">
        <v>30313.0</v>
      </c>
      <c r="AE482" s="81"/>
      <c r="AF482" s="81"/>
      <c r="AG482" s="81"/>
      <c r="AH482" s="81">
        <v>2.0</v>
      </c>
      <c r="AI482" s="81">
        <v>5.0</v>
      </c>
      <c r="AJ482" s="82" t="s">
        <v>550</v>
      </c>
      <c r="AK482" s="81"/>
      <c r="AL482" s="81">
        <v>520.0</v>
      </c>
      <c r="AM482" s="44">
        <f t="array" ref="AM482">AVERAGE(K482/20)/86400</f>
        <v>0.02410763889</v>
      </c>
    </row>
    <row r="483" ht="17.25" customHeight="1">
      <c r="A483" s="97">
        <v>44667.00444515853</v>
      </c>
      <c r="B483" s="53">
        <v>0.02125</v>
      </c>
      <c r="C483" s="63">
        <v>1.8518518518518518E-4</v>
      </c>
      <c r="D483" s="53">
        <v>0.0015509259259259259</v>
      </c>
      <c r="E483" s="53">
        <v>0.002766203703703704</v>
      </c>
      <c r="F483" s="53">
        <v>0.009502314814814814</v>
      </c>
      <c r="G483" s="53">
        <v>0.014247685185185184</v>
      </c>
      <c r="H483" s="53">
        <v>0.01494212962962963</v>
      </c>
      <c r="I483" s="63">
        <v>0.018287037037037036</v>
      </c>
      <c r="J483" s="98">
        <v>0.019224537037037037</v>
      </c>
      <c r="K483" s="99">
        <v>35194.0</v>
      </c>
      <c r="L483" s="99">
        <v>132.0</v>
      </c>
      <c r="M483" s="99">
        <v>7.0</v>
      </c>
      <c r="N483" s="99">
        <v>12.0</v>
      </c>
      <c r="O483" s="99">
        <v>1783.0</v>
      </c>
      <c r="P483" s="99">
        <v>114534.0</v>
      </c>
      <c r="Q483" s="99">
        <v>107243.0</v>
      </c>
      <c r="R483" s="39">
        <v>2.0</v>
      </c>
      <c r="S483" s="39">
        <v>27.0</v>
      </c>
      <c r="T483" s="39"/>
      <c r="U483" s="39"/>
      <c r="V483" s="39">
        <v>1.0</v>
      </c>
      <c r="W483" s="39"/>
      <c r="X483" s="39"/>
      <c r="Y483" s="39"/>
      <c r="Z483" s="39"/>
      <c r="AA483" s="39">
        <v>2.0</v>
      </c>
      <c r="AB483" s="39">
        <v>48251.0</v>
      </c>
      <c r="AC483" s="39">
        <v>1.0</v>
      </c>
      <c r="AD483" s="81">
        <v>27351.0</v>
      </c>
      <c r="AE483" s="81"/>
      <c r="AF483" s="81"/>
      <c r="AG483" s="81"/>
      <c r="AH483" s="81">
        <v>2.0</v>
      </c>
      <c r="AI483" s="81">
        <v>2.0</v>
      </c>
      <c r="AJ483" s="82" t="s">
        <v>551</v>
      </c>
      <c r="AK483" s="81"/>
      <c r="AL483" s="81">
        <v>519.0</v>
      </c>
      <c r="AM483" s="44">
        <f t="array" ref="AM483">AVERAGE(K483/20)/86400</f>
        <v>0.02036689815</v>
      </c>
    </row>
    <row r="484" ht="17.25" customHeight="1">
      <c r="A484" s="97">
        <v>44666.64755715764</v>
      </c>
      <c r="B484" s="53">
        <v>0.015</v>
      </c>
      <c r="C484" s="63">
        <v>1.9675925925925926E-4</v>
      </c>
      <c r="D484" s="53">
        <v>0.002372685185185185</v>
      </c>
      <c r="E484" s="53">
        <v>0.0030787037037037037</v>
      </c>
      <c r="F484" s="53">
        <v>0.004629629629629629</v>
      </c>
      <c r="G484" s="53">
        <v>0.0067708333333333336</v>
      </c>
      <c r="H484" s="53">
        <v>0.008981481481481481</v>
      </c>
      <c r="I484" s="63">
        <v>0.01361111111111111</v>
      </c>
      <c r="J484" s="98">
        <v>0.014085648148148147</v>
      </c>
      <c r="K484" s="99">
        <v>25532.0</v>
      </c>
      <c r="L484" s="99">
        <v>65.0</v>
      </c>
      <c r="M484" s="99">
        <v>7.0</v>
      </c>
      <c r="N484" s="99">
        <v>19.0</v>
      </c>
      <c r="O484" s="99">
        <v>979.0</v>
      </c>
      <c r="P484" s="99">
        <v>78391.0</v>
      </c>
      <c r="Q484" s="99">
        <v>104732.0</v>
      </c>
      <c r="R484" s="39"/>
      <c r="S484" s="39"/>
      <c r="T484" s="39"/>
      <c r="U484" s="39"/>
      <c r="V484" s="39">
        <v>16.0</v>
      </c>
      <c r="W484" s="39">
        <v>2.0</v>
      </c>
      <c r="X484" s="39"/>
      <c r="Y484" s="39"/>
      <c r="Z484" s="39"/>
      <c r="AA484" s="39">
        <v>1.0</v>
      </c>
      <c r="AB484" s="39">
        <v>42656.0</v>
      </c>
      <c r="AC484" s="39"/>
      <c r="AD484" s="81">
        <v>25531.0</v>
      </c>
      <c r="AE484" s="81"/>
      <c r="AF484" s="81"/>
      <c r="AG484" s="81"/>
      <c r="AH484" s="81">
        <v>1.0</v>
      </c>
      <c r="AI484" s="81">
        <v>7.0</v>
      </c>
      <c r="AJ484" s="82" t="s">
        <v>552</v>
      </c>
      <c r="AK484" s="81"/>
      <c r="AL484" s="39">
        <v>518.0</v>
      </c>
      <c r="AM484" s="44">
        <f t="array" ref="AM484">AVERAGE(K484/20)/86400</f>
        <v>0.01477546296</v>
      </c>
    </row>
    <row r="485" ht="17.25" customHeight="1">
      <c r="A485" s="97">
        <v>44663.901985557524</v>
      </c>
      <c r="B485" s="53">
        <v>0.02236111111111111</v>
      </c>
      <c r="C485" s="63">
        <v>5.787037037037037E-5</v>
      </c>
      <c r="D485" s="53">
        <v>0.0011921296296296296</v>
      </c>
      <c r="E485" s="53">
        <v>0.0021759259259259258</v>
      </c>
      <c r="F485" s="53">
        <v>0.0069097222222222225</v>
      </c>
      <c r="G485" s="53">
        <v>0.010891203703703703</v>
      </c>
      <c r="H485" s="53">
        <v>0.014699074074074074</v>
      </c>
      <c r="I485" s="63">
        <v>0.018831018518518518</v>
      </c>
      <c r="J485" s="98">
        <v>0.02025462962962963</v>
      </c>
      <c r="K485" s="99">
        <v>36992.0</v>
      </c>
      <c r="L485" s="99">
        <v>132.0</v>
      </c>
      <c r="M485" s="99">
        <v>7.0</v>
      </c>
      <c r="N485" s="99">
        <v>14.0</v>
      </c>
      <c r="O485" s="99">
        <v>1648.0</v>
      </c>
      <c r="P485" s="99">
        <v>145557.0</v>
      </c>
      <c r="Q485" s="99">
        <v>54630.0</v>
      </c>
      <c r="R485" s="39">
        <v>1.0</v>
      </c>
      <c r="S485" s="39">
        <v>13.0</v>
      </c>
      <c r="T485" s="39"/>
      <c r="U485" s="39"/>
      <c r="V485" s="39"/>
      <c r="W485" s="39"/>
      <c r="X485" s="39"/>
      <c r="Y485" s="39"/>
      <c r="Z485" s="39"/>
      <c r="AA485" s="39">
        <v>1.0</v>
      </c>
      <c r="AB485" s="39">
        <v>29443.0</v>
      </c>
      <c r="AC485" s="39"/>
      <c r="AD485" s="81">
        <v>36991.0</v>
      </c>
      <c r="AE485" s="81"/>
      <c r="AF485" s="81">
        <v>12.0</v>
      </c>
      <c r="AG485" s="81"/>
      <c r="AH485" s="81">
        <v>1.0</v>
      </c>
      <c r="AI485" s="81">
        <v>3.0</v>
      </c>
      <c r="AJ485" s="82" t="s">
        <v>553</v>
      </c>
      <c r="AK485" s="81"/>
      <c r="AL485" s="81">
        <v>517.0</v>
      </c>
      <c r="AM485" s="44">
        <f t="array" ref="AM485">AVERAGE(K485/20)/86400</f>
        <v>0.02140740741</v>
      </c>
    </row>
    <row r="486" ht="17.25" customHeight="1">
      <c r="A486" s="97">
        <v>44663.87665119934</v>
      </c>
      <c r="B486" s="53">
        <v>0.014479166666666666</v>
      </c>
      <c r="C486" s="63">
        <v>4.050925925925926E-4</v>
      </c>
      <c r="D486" s="53">
        <v>0.002372685185185185</v>
      </c>
      <c r="E486" s="53">
        <v>0.0043055555555555555</v>
      </c>
      <c r="F486" s="53">
        <v>0.004884259259259259</v>
      </c>
      <c r="G486" s="53">
        <v>0.008969907407407407</v>
      </c>
      <c r="H486" s="53">
        <v>0.01037037037037037</v>
      </c>
      <c r="I486" s="63">
        <v>0.012164351851851852</v>
      </c>
      <c r="J486" s="98">
        <v>0.01269675925925926</v>
      </c>
      <c r="K486" s="99">
        <v>24295.0</v>
      </c>
      <c r="L486" s="99">
        <v>124.0</v>
      </c>
      <c r="M486" s="99">
        <v>7.0</v>
      </c>
      <c r="N486" s="99">
        <v>12.0</v>
      </c>
      <c r="O486" s="99">
        <v>1514.0</v>
      </c>
      <c r="P486" s="99">
        <v>105999.0</v>
      </c>
      <c r="Q486" s="99"/>
      <c r="R486" s="39">
        <v>3.0</v>
      </c>
      <c r="S486" s="39">
        <v>29.0</v>
      </c>
      <c r="T486" s="39"/>
      <c r="U486" s="39">
        <v>1.0</v>
      </c>
      <c r="V486" s="39">
        <v>19.0</v>
      </c>
      <c r="W486" s="39">
        <v>9.0</v>
      </c>
      <c r="X486" s="39"/>
      <c r="Y486" s="39"/>
      <c r="Z486" s="39"/>
      <c r="AA486" s="39"/>
      <c r="AB486" s="39">
        <v>1503.0</v>
      </c>
      <c r="AC486" s="39"/>
      <c r="AD486" s="81">
        <v>24294.0</v>
      </c>
      <c r="AE486" s="81"/>
      <c r="AF486" s="81"/>
      <c r="AG486" s="81"/>
      <c r="AH486" s="81">
        <v>1.0</v>
      </c>
      <c r="AI486" s="81">
        <v>3.0</v>
      </c>
      <c r="AJ486" s="82" t="s">
        <v>554</v>
      </c>
      <c r="AK486" s="81"/>
      <c r="AL486" s="81">
        <v>516.0</v>
      </c>
      <c r="AM486" s="44">
        <f t="array" ref="AM486">AVERAGE(K486/20)/86400</f>
        <v>0.01405960648</v>
      </c>
    </row>
    <row r="487" ht="17.25" customHeight="1">
      <c r="A487" s="97">
        <v>44663.86198335031</v>
      </c>
      <c r="B487" s="53">
        <v>0.016770833333333332</v>
      </c>
      <c r="C487" s="63">
        <v>9.259259259259259E-5</v>
      </c>
      <c r="D487" s="53">
        <v>0.0017824074074074075</v>
      </c>
      <c r="E487" s="53">
        <v>0.002800925925925926</v>
      </c>
      <c r="F487" s="53">
        <v>0.011168981481481481</v>
      </c>
      <c r="G487" s="53">
        <v>0.0042592592592592595</v>
      </c>
      <c r="H487" s="53">
        <v>0.013738425925925926</v>
      </c>
      <c r="I487" s="63">
        <v>0.01565972222222222</v>
      </c>
      <c r="J487" s="98">
        <v>0.01605324074074074</v>
      </c>
      <c r="K487" s="99">
        <v>28995.0</v>
      </c>
      <c r="L487" s="99">
        <v>222.0</v>
      </c>
      <c r="M487" s="99">
        <v>9.0</v>
      </c>
      <c r="N487" s="99">
        <v>17.0</v>
      </c>
      <c r="O487" s="99">
        <v>1134.0</v>
      </c>
      <c r="P487" s="99">
        <v>76123.0</v>
      </c>
      <c r="Q487" s="99">
        <v>52551.0</v>
      </c>
      <c r="R487" s="39">
        <v>1.0</v>
      </c>
      <c r="S487" s="39">
        <v>12.0</v>
      </c>
      <c r="T487" s="39"/>
      <c r="U487" s="39"/>
      <c r="V487" s="39">
        <v>3.0</v>
      </c>
      <c r="W487" s="39"/>
      <c r="X487" s="39"/>
      <c r="Y487" s="39"/>
      <c r="Z487" s="39">
        <v>4.0</v>
      </c>
      <c r="AA487" s="39">
        <v>1.0</v>
      </c>
      <c r="AB487" s="39">
        <v>35349.0</v>
      </c>
      <c r="AC487" s="39"/>
      <c r="AD487" s="81">
        <v>28994.0</v>
      </c>
      <c r="AE487" s="81"/>
      <c r="AF487" s="81">
        <v>2.0</v>
      </c>
      <c r="AG487" s="81">
        <v>1.0</v>
      </c>
      <c r="AH487" s="81">
        <v>1.0</v>
      </c>
      <c r="AI487" s="81">
        <v>2.0</v>
      </c>
      <c r="AJ487" s="82" t="s">
        <v>555</v>
      </c>
      <c r="AK487" s="81" t="s">
        <v>78</v>
      </c>
      <c r="AL487" s="39">
        <v>515.0</v>
      </c>
      <c r="AM487" s="44">
        <f t="array" ref="AM487">AVERAGE(K487/20)/86400</f>
        <v>0.01677951389</v>
      </c>
    </row>
    <row r="488" ht="17.25" customHeight="1">
      <c r="A488" s="97">
        <v>44663.84253275265</v>
      </c>
      <c r="B488" s="53">
        <v>0.02880787037037037</v>
      </c>
      <c r="C488" s="63">
        <v>1.6203703703703703E-4</v>
      </c>
      <c r="D488" s="53">
        <v>0.0059722222222222225</v>
      </c>
      <c r="E488" s="53">
        <v>0.004652777777777777</v>
      </c>
      <c r="F488" s="53">
        <v>0.005717592592592593</v>
      </c>
      <c r="G488" s="53">
        <v>0.020358796296296295</v>
      </c>
      <c r="H488" s="53">
        <v>0.021354166666666667</v>
      </c>
      <c r="I488" s="63">
        <v>0.026111111111111113</v>
      </c>
      <c r="J488" s="98">
        <v>0.02693287037037037</v>
      </c>
      <c r="K488" s="99">
        <v>48039.0</v>
      </c>
      <c r="L488" s="99">
        <v>96.0</v>
      </c>
      <c r="M488" s="99">
        <v>7.0</v>
      </c>
      <c r="N488" s="99">
        <v>19.0</v>
      </c>
      <c r="O488" s="99">
        <v>1856.0</v>
      </c>
      <c r="P488" s="99">
        <v>202208.0</v>
      </c>
      <c r="Q488" s="99">
        <v>8658.0</v>
      </c>
      <c r="R488" s="39">
        <v>1.0</v>
      </c>
      <c r="S488" s="39">
        <v>7.0</v>
      </c>
      <c r="T488" s="39"/>
      <c r="U488" s="39">
        <v>1.0</v>
      </c>
      <c r="V488" s="39">
        <v>16.0</v>
      </c>
      <c r="W488" s="39">
        <v>6.0</v>
      </c>
      <c r="X488" s="39">
        <v>7.0</v>
      </c>
      <c r="Y488" s="39"/>
      <c r="Z488" s="39"/>
      <c r="AA488" s="39"/>
      <c r="AB488" s="39">
        <v>5493.0</v>
      </c>
      <c r="AC488" s="39">
        <v>1.0</v>
      </c>
      <c r="AD488" s="81">
        <v>35896.0</v>
      </c>
      <c r="AE488" s="81"/>
      <c r="AF488" s="81">
        <v>33.0</v>
      </c>
      <c r="AG488" s="81"/>
      <c r="AH488" s="81">
        <v>1.0</v>
      </c>
      <c r="AI488" s="81">
        <v>3.0</v>
      </c>
      <c r="AJ488" s="82" t="s">
        <v>556</v>
      </c>
      <c r="AK488" s="81"/>
      <c r="AL488" s="81">
        <v>514.0</v>
      </c>
      <c r="AM488" s="44">
        <f t="array" ref="AM488">AVERAGE(K488/20)/86400</f>
        <v>0.02780034722</v>
      </c>
    </row>
    <row r="489" ht="17.25" customHeight="1">
      <c r="A489" s="97">
        <v>44663.80413754405</v>
      </c>
      <c r="B489" s="53">
        <v>0.017777777777777778</v>
      </c>
      <c r="C489" s="63">
        <v>0.0012268518518518518</v>
      </c>
      <c r="D489" s="53">
        <v>0.0043055555555555555</v>
      </c>
      <c r="E489" s="53">
        <v>0.005104166666666667</v>
      </c>
      <c r="F489" s="53">
        <v>0.01224537037037037</v>
      </c>
      <c r="G489" s="53">
        <v>0.00542824074074074</v>
      </c>
      <c r="H489" s="53">
        <v>0.014351851851851852</v>
      </c>
      <c r="I489" s="63">
        <v>0.01619212962962963</v>
      </c>
      <c r="J489" s="98">
        <v>0.01662037037037037</v>
      </c>
      <c r="K489" s="99">
        <v>29929.0</v>
      </c>
      <c r="L489" s="99">
        <v>149.0</v>
      </c>
      <c r="M489" s="99">
        <v>8.0</v>
      </c>
      <c r="N489" s="99">
        <v>12.0</v>
      </c>
      <c r="O489" s="99">
        <v>1163.0</v>
      </c>
      <c r="P489" s="99">
        <v>114025.0</v>
      </c>
      <c r="Q489" s="99">
        <v>19184.0</v>
      </c>
      <c r="R489" s="39">
        <v>1.0</v>
      </c>
      <c r="S489" s="39">
        <v>4.0</v>
      </c>
      <c r="T489" s="39"/>
      <c r="U489" s="39">
        <v>2.0</v>
      </c>
      <c r="V489" s="39">
        <v>8.0</v>
      </c>
      <c r="W489" s="39">
        <v>8.0</v>
      </c>
      <c r="X489" s="39"/>
      <c r="Y489" s="39"/>
      <c r="Z489" s="39"/>
      <c r="AA489" s="39"/>
      <c r="AB489" s="39">
        <v>39264.0</v>
      </c>
      <c r="AC489" s="39"/>
      <c r="AD489" s="81">
        <v>29928.0</v>
      </c>
      <c r="AE489" s="81"/>
      <c r="AF489" s="81"/>
      <c r="AG489" s="81">
        <v>1.0</v>
      </c>
      <c r="AH489" s="81">
        <v>1.0</v>
      </c>
      <c r="AI489" s="81">
        <v>3.0</v>
      </c>
      <c r="AJ489" s="82" t="s">
        <v>557</v>
      </c>
      <c r="AK489" s="81"/>
      <c r="AL489" s="81">
        <v>513.0</v>
      </c>
      <c r="AM489" s="44">
        <f t="array" ref="AM489">AVERAGE(K489/20)/86400</f>
        <v>0.01732002315</v>
      </c>
    </row>
    <row r="490" ht="17.25" customHeight="1">
      <c r="A490" s="97">
        <v>44663.78567087534</v>
      </c>
      <c r="B490" s="53">
        <v>0.01685185185185185</v>
      </c>
      <c r="C490" s="63">
        <v>1.273148148148148E-4</v>
      </c>
      <c r="D490" s="53">
        <v>0.0031134259259259257</v>
      </c>
      <c r="E490" s="53">
        <v>0.004629629629629629</v>
      </c>
      <c r="F490" s="53">
        <v>0.0061805555555555555</v>
      </c>
      <c r="G490" s="53">
        <v>0.009131944444444444</v>
      </c>
      <c r="H490" s="53">
        <v>0.010208333333333333</v>
      </c>
      <c r="I490" s="63">
        <v>0.013460648148148149</v>
      </c>
      <c r="J490" s="98">
        <v>0.014293981481481482</v>
      </c>
      <c r="K490" s="99">
        <v>28381.0</v>
      </c>
      <c r="L490" s="99">
        <v>85.0</v>
      </c>
      <c r="M490" s="99">
        <v>7.0</v>
      </c>
      <c r="N490" s="99">
        <v>22.0</v>
      </c>
      <c r="O490" s="99">
        <v>1271.0</v>
      </c>
      <c r="P490" s="99">
        <v>85702.0</v>
      </c>
      <c r="Q490" s="99">
        <v>3043.0</v>
      </c>
      <c r="R490" s="39">
        <v>1.0</v>
      </c>
      <c r="S490" s="39">
        <v>9.0</v>
      </c>
      <c r="T490" s="39"/>
      <c r="U490" s="39">
        <v>1.0</v>
      </c>
      <c r="V490" s="39">
        <v>7.0</v>
      </c>
      <c r="W490" s="39">
        <v>1.0</v>
      </c>
      <c r="X490" s="39">
        <v>14.0</v>
      </c>
      <c r="Y490" s="39">
        <v>1.0</v>
      </c>
      <c r="Z490" s="39"/>
      <c r="AA490" s="39"/>
      <c r="AB490" s="39">
        <v>1941.0</v>
      </c>
      <c r="AC490" s="39"/>
      <c r="AD490" s="81">
        <v>28380.0</v>
      </c>
      <c r="AE490" s="81">
        <v>4.0</v>
      </c>
      <c r="AF490" s="81"/>
      <c r="AG490" s="81"/>
      <c r="AH490" s="81"/>
      <c r="AI490" s="81">
        <v>1.0</v>
      </c>
      <c r="AJ490" s="82" t="s">
        <v>558</v>
      </c>
      <c r="AK490" s="81"/>
      <c r="AL490" s="39">
        <v>512.0</v>
      </c>
      <c r="AM490" s="44">
        <f t="array" ref="AM490">AVERAGE(K490/20)/86400</f>
        <v>0.01642418981</v>
      </c>
    </row>
    <row r="491" ht="17.25" customHeight="1">
      <c r="A491" s="97">
        <v>44663.76845238301</v>
      </c>
      <c r="B491" s="53">
        <v>0.019849537037037037</v>
      </c>
      <c r="C491" s="63">
        <v>2.777777777777778E-4</v>
      </c>
      <c r="D491" s="53">
        <v>0.004189814814814815</v>
      </c>
      <c r="E491" s="53">
        <v>0.004918981481481482</v>
      </c>
      <c r="F491" s="53">
        <v>0.0060185185185185185</v>
      </c>
      <c r="G491" s="53">
        <v>0.009502314814814814</v>
      </c>
      <c r="H491" s="53">
        <v>0.011944444444444445</v>
      </c>
      <c r="I491" s="63">
        <v>0.014652777777777778</v>
      </c>
      <c r="J491" s="98">
        <v>0.015949074074074074</v>
      </c>
      <c r="K491" s="99">
        <v>34308.0</v>
      </c>
      <c r="L491" s="99">
        <v>106.0</v>
      </c>
      <c r="M491" s="99">
        <v>8.0</v>
      </c>
      <c r="N491" s="99">
        <v>19.0</v>
      </c>
      <c r="O491" s="99">
        <v>2707.0</v>
      </c>
      <c r="P491" s="99">
        <v>159202.0</v>
      </c>
      <c r="Q491" s="99">
        <v>14162.0</v>
      </c>
      <c r="R491" s="39">
        <v>1.0</v>
      </c>
      <c r="S491" s="39">
        <v>7.0</v>
      </c>
      <c r="T491" s="39"/>
      <c r="U491" s="39">
        <v>1.0</v>
      </c>
      <c r="V491" s="39">
        <v>8.0</v>
      </c>
      <c r="W491" s="39">
        <v>7.0</v>
      </c>
      <c r="X491" s="39"/>
      <c r="Y491" s="39"/>
      <c r="Z491" s="39"/>
      <c r="AA491" s="39"/>
      <c r="AB491" s="39">
        <v>3964.0</v>
      </c>
      <c r="AC491" s="39">
        <v>6.0</v>
      </c>
      <c r="AD491" s="81">
        <v>3249.0</v>
      </c>
      <c r="AE491" s="81"/>
      <c r="AF491" s="81">
        <v>1.0</v>
      </c>
      <c r="AG491" s="81">
        <v>1.0</v>
      </c>
      <c r="AH491" s="81">
        <v>1.0</v>
      </c>
      <c r="AI491" s="81">
        <v>25.0</v>
      </c>
      <c r="AJ491" s="82" t="s">
        <v>559</v>
      </c>
      <c r="AK491" s="81" t="s">
        <v>78</v>
      </c>
      <c r="AL491" s="81">
        <v>511.0</v>
      </c>
      <c r="AM491" s="44">
        <f t="array" ref="AM491">AVERAGE(K491/20)/86400</f>
        <v>0.01985416667</v>
      </c>
    </row>
    <row r="492" ht="17.25" customHeight="1">
      <c r="A492" s="97">
        <v>44663.74644381774</v>
      </c>
      <c r="B492" s="53">
        <v>0.017013888888888887</v>
      </c>
      <c r="C492" s="63">
        <v>1.1574074074074075E-4</v>
      </c>
      <c r="D492" s="53">
        <v>8.796296296296296E-4</v>
      </c>
      <c r="E492" s="53">
        <v>0.004247685185185185</v>
      </c>
      <c r="F492" s="53">
        <v>0.0061574074074074074</v>
      </c>
      <c r="G492" s="53">
        <v>0.00869212962962963</v>
      </c>
      <c r="H492" s="53">
        <v>0.010636574074074074</v>
      </c>
      <c r="I492" s="63">
        <v>0.012685185185185185</v>
      </c>
      <c r="J492" s="98">
        <v>0.013101851851851852</v>
      </c>
      <c r="K492" s="99">
        <v>28239.0</v>
      </c>
      <c r="L492" s="99">
        <v>203.0</v>
      </c>
      <c r="M492" s="99">
        <v>7.0</v>
      </c>
      <c r="N492" s="99">
        <v>13.0</v>
      </c>
      <c r="O492" s="99">
        <v>1295.0</v>
      </c>
      <c r="P492" s="99">
        <v>87477.0</v>
      </c>
      <c r="Q492" s="99">
        <v>108845.0</v>
      </c>
      <c r="R492" s="39">
        <v>2.0</v>
      </c>
      <c r="S492" s="39">
        <v>3.0</v>
      </c>
      <c r="T492" s="39"/>
      <c r="U492" s="39"/>
      <c r="V492" s="39">
        <v>4.0</v>
      </c>
      <c r="W492" s="39"/>
      <c r="X492" s="39">
        <v>21.0</v>
      </c>
      <c r="Y492" s="39">
        <v>1.0</v>
      </c>
      <c r="Z492" s="39">
        <v>4.0</v>
      </c>
      <c r="AA492" s="39"/>
      <c r="AB492" s="39">
        <v>31936.0</v>
      </c>
      <c r="AC492" s="39">
        <v>1.0</v>
      </c>
      <c r="AD492" s="81">
        <v>4591.0</v>
      </c>
      <c r="AE492" s="81">
        <v>19.0</v>
      </c>
      <c r="AF492" s="81"/>
      <c r="AG492" s="81"/>
      <c r="AH492" s="81">
        <v>1.0</v>
      </c>
      <c r="AI492" s="81">
        <v>6.0</v>
      </c>
      <c r="AJ492" s="82" t="s">
        <v>560</v>
      </c>
      <c r="AK492" s="81"/>
      <c r="AL492" s="81">
        <v>510.0</v>
      </c>
      <c r="AM492" s="44">
        <f t="array" ref="AM492">AVERAGE(K492/20)/86400</f>
        <v>0.01634201389</v>
      </c>
    </row>
    <row r="493" ht="17.25" customHeight="1">
      <c r="A493" s="97">
        <v>44663.729176365356</v>
      </c>
      <c r="B493" s="53">
        <v>0.02153935185185185</v>
      </c>
      <c r="C493" s="63">
        <v>4.976851851851852E-4</v>
      </c>
      <c r="D493" s="53">
        <v>0.0021643518518518518</v>
      </c>
      <c r="E493" s="53">
        <v>0.002523148148148148</v>
      </c>
      <c r="F493" s="53"/>
      <c r="G493" s="53">
        <v>0.002523148148148148</v>
      </c>
      <c r="H493" s="53">
        <v>0.016458333333333332</v>
      </c>
      <c r="I493" s="63">
        <v>0.019814814814814816</v>
      </c>
      <c r="J493" s="98">
        <v>0.02008101851851852</v>
      </c>
      <c r="K493" s="99">
        <v>37239.0</v>
      </c>
      <c r="L493" s="99">
        <v>123.0</v>
      </c>
      <c r="M493" s="99">
        <v>8.0</v>
      </c>
      <c r="N493" s="99">
        <v>15.0</v>
      </c>
      <c r="O493" s="99">
        <v>674.0</v>
      </c>
      <c r="P493" s="99">
        <v>123565.0</v>
      </c>
      <c r="Q493" s="99">
        <v>64846.0</v>
      </c>
      <c r="R493" s="39">
        <v>1.0</v>
      </c>
      <c r="S493" s="39">
        <v>6.0</v>
      </c>
      <c r="T493" s="39"/>
      <c r="U493" s="39"/>
      <c r="V493" s="39">
        <v>11.0</v>
      </c>
      <c r="W493" s="39">
        <v>2.0</v>
      </c>
      <c r="X493" s="39"/>
      <c r="Y493" s="39"/>
      <c r="Z493" s="39">
        <v>5.0</v>
      </c>
      <c r="AA493" s="39">
        <v>2.0</v>
      </c>
      <c r="AB493" s="39">
        <v>41783.0</v>
      </c>
      <c r="AC493" s="39"/>
      <c r="AD493" s="81">
        <v>37238.0</v>
      </c>
      <c r="AE493" s="81"/>
      <c r="AF493" s="81">
        <v>7.0</v>
      </c>
      <c r="AG493" s="81">
        <v>1.0</v>
      </c>
      <c r="AH493" s="81">
        <v>1.0</v>
      </c>
      <c r="AI493" s="81">
        <v>4.0</v>
      </c>
      <c r="AJ493" s="82" t="s">
        <v>561</v>
      </c>
      <c r="AK493" s="81" t="s">
        <v>78</v>
      </c>
      <c r="AL493" s="39">
        <v>509.0</v>
      </c>
      <c r="AM493" s="44">
        <f t="array" ref="AM493">AVERAGE(K493/20)/86400</f>
        <v>0.02155034722</v>
      </c>
    </row>
    <row r="494" ht="17.25" customHeight="1">
      <c r="A494" s="97">
        <v>44663.7058460063</v>
      </c>
      <c r="B494" s="53">
        <v>0.014328703703703703</v>
      </c>
      <c r="C494" s="63">
        <v>1.273148148148148E-4</v>
      </c>
      <c r="D494" s="53">
        <v>0.0023263888888888887</v>
      </c>
      <c r="E494" s="53">
        <v>0.003599537037037037</v>
      </c>
      <c r="F494" s="53">
        <v>0.004768518518518518</v>
      </c>
      <c r="G494" s="53">
        <v>0.007881944444444445</v>
      </c>
      <c r="H494" s="53">
        <v>0.009988425925925927</v>
      </c>
      <c r="I494" s="63">
        <v>0.01193287037037037</v>
      </c>
      <c r="J494" s="98">
        <v>0.013368055555555555</v>
      </c>
      <c r="K494" s="99">
        <v>24392.0</v>
      </c>
      <c r="L494" s="99">
        <v>196.0</v>
      </c>
      <c r="M494" s="99">
        <v>7.0</v>
      </c>
      <c r="N494" s="99">
        <v>18.0</v>
      </c>
      <c r="O494" s="99">
        <v>1536.0</v>
      </c>
      <c r="P494" s="99">
        <v>76013.0</v>
      </c>
      <c r="Q494" s="99">
        <v>148304.0</v>
      </c>
      <c r="R494" s="39">
        <v>1.0</v>
      </c>
      <c r="S494" s="39">
        <v>20.0</v>
      </c>
      <c r="T494" s="39"/>
      <c r="U494" s="39"/>
      <c r="V494" s="39"/>
      <c r="W494" s="39"/>
      <c r="X494" s="39">
        <v>13.0</v>
      </c>
      <c r="Y494" s="39">
        <v>1.0</v>
      </c>
      <c r="Z494" s="39"/>
      <c r="AA494" s="39"/>
      <c r="AB494" s="39">
        <v>8235.0</v>
      </c>
      <c r="AC494" s="39">
        <v>1.0</v>
      </c>
      <c r="AD494" s="81">
        <v>1578.0</v>
      </c>
      <c r="AE494" s="81">
        <v>4.0</v>
      </c>
      <c r="AF494" s="81"/>
      <c r="AG494" s="81"/>
      <c r="AH494" s="81"/>
      <c r="AI494" s="81">
        <v>14.0</v>
      </c>
      <c r="AJ494" s="82" t="s">
        <v>562</v>
      </c>
      <c r="AK494" s="81"/>
      <c r="AL494" s="81">
        <v>508.0</v>
      </c>
      <c r="AM494" s="44">
        <f t="array" ref="AM494">AVERAGE(K494/20)/86400</f>
        <v>0.01411574074</v>
      </c>
    </row>
    <row r="495" ht="17.25" customHeight="1">
      <c r="A495" s="97">
        <v>44663.69129626794</v>
      </c>
      <c r="B495" s="53">
        <v>0.016342592592592593</v>
      </c>
      <c r="C495" s="63">
        <v>5.787037037037037E-5</v>
      </c>
      <c r="D495" s="53">
        <v>0.001875</v>
      </c>
      <c r="E495" s="53">
        <v>0.004583333333333333</v>
      </c>
      <c r="F495" s="53">
        <v>0.004976851851851852</v>
      </c>
      <c r="G495" s="53">
        <v>0.009479166666666667</v>
      </c>
      <c r="H495" s="53">
        <v>0.012604166666666666</v>
      </c>
      <c r="I495" s="63">
        <v>0.01394675925925926</v>
      </c>
      <c r="J495" s="98">
        <v>0.014618055555555556</v>
      </c>
      <c r="K495" s="99">
        <v>27657.0</v>
      </c>
      <c r="L495" s="99">
        <v>96.0</v>
      </c>
      <c r="M495" s="99">
        <v>7.0</v>
      </c>
      <c r="N495" s="99">
        <v>28.0</v>
      </c>
      <c r="O495" s="99">
        <v>1370.0</v>
      </c>
      <c r="P495" s="99">
        <v>76992.0</v>
      </c>
      <c r="Q495" s="99">
        <v>139833.0</v>
      </c>
      <c r="R495" s="39">
        <v>7.0</v>
      </c>
      <c r="S495" s="39">
        <v>14.0</v>
      </c>
      <c r="T495" s="39"/>
      <c r="U495" s="39"/>
      <c r="V495" s="39">
        <v>1.0</v>
      </c>
      <c r="W495" s="39"/>
      <c r="X495" s="39"/>
      <c r="Y495" s="39"/>
      <c r="Z495" s="39">
        <v>3.0</v>
      </c>
      <c r="AA495" s="39">
        <v>2.0</v>
      </c>
      <c r="AB495" s="39">
        <v>22325.0</v>
      </c>
      <c r="AC495" s="39">
        <v>1.0</v>
      </c>
      <c r="AD495" s="81">
        <v>18637.0</v>
      </c>
      <c r="AE495" s="81"/>
      <c r="AF495" s="81"/>
      <c r="AG495" s="81"/>
      <c r="AH495" s="81">
        <v>1.0</v>
      </c>
      <c r="AI495" s="81">
        <v>3.0</v>
      </c>
      <c r="AJ495" s="82" t="s">
        <v>563</v>
      </c>
      <c r="AK495" s="81"/>
      <c r="AL495" s="81">
        <v>507.0</v>
      </c>
      <c r="AM495" s="44">
        <f t="array" ref="AM495">AVERAGE(K495/20)/86400</f>
        <v>0.01600520833</v>
      </c>
    </row>
    <row r="496" ht="17.25" customHeight="1">
      <c r="A496" s="97">
        <v>44663.67474680187</v>
      </c>
      <c r="B496" s="53">
        <v>0.016458333333333332</v>
      </c>
      <c r="C496" s="63">
        <v>4.2824074074074075E-4</v>
      </c>
      <c r="D496" s="53">
        <v>0.0035300925925925925</v>
      </c>
      <c r="E496" s="53">
        <v>0.004583333333333333</v>
      </c>
      <c r="F496" s="53">
        <v>0.005462962962962963</v>
      </c>
      <c r="G496" s="53">
        <v>0.008680555555555556</v>
      </c>
      <c r="H496" s="53">
        <v>0.011238425925925926</v>
      </c>
      <c r="I496" s="63">
        <v>0.013993055555555555</v>
      </c>
      <c r="J496" s="98">
        <v>0.015520833333333333</v>
      </c>
      <c r="K496" s="99">
        <v>28089.0</v>
      </c>
      <c r="L496" s="99">
        <v>175.0</v>
      </c>
      <c r="M496" s="99">
        <v>9.0</v>
      </c>
      <c r="N496" s="99">
        <v>18.0</v>
      </c>
      <c r="O496" s="99">
        <v>1525.0</v>
      </c>
      <c r="P496" s="99">
        <v>97025.0</v>
      </c>
      <c r="Q496" s="99">
        <v>9608.0</v>
      </c>
      <c r="R496" s="39">
        <v>4.0</v>
      </c>
      <c r="S496" s="39">
        <v>31.0</v>
      </c>
      <c r="T496" s="39"/>
      <c r="U496" s="39">
        <v>2.0</v>
      </c>
      <c r="V496" s="39">
        <v>7.0</v>
      </c>
      <c r="W496" s="39">
        <v>8.0</v>
      </c>
      <c r="X496" s="39"/>
      <c r="Y496" s="39"/>
      <c r="Z496" s="39"/>
      <c r="AA496" s="39"/>
      <c r="AB496" s="39">
        <v>62126.0</v>
      </c>
      <c r="AC496" s="39">
        <v>1.0</v>
      </c>
      <c r="AD496" s="81">
        <v>2345.0</v>
      </c>
      <c r="AE496" s="81"/>
      <c r="AF496" s="81"/>
      <c r="AG496" s="81"/>
      <c r="AH496" s="81">
        <v>1.0</v>
      </c>
      <c r="AI496" s="81">
        <v>5.0</v>
      </c>
      <c r="AJ496" s="82" t="s">
        <v>564</v>
      </c>
      <c r="AK496" s="81"/>
      <c r="AL496" s="39">
        <v>506.0</v>
      </c>
      <c r="AM496" s="44">
        <f t="array" ref="AM496">AVERAGE(K496/20)/86400</f>
        <v>0.01625520833</v>
      </c>
    </row>
    <row r="497" ht="17.25" customHeight="1">
      <c r="A497" s="97">
        <v>44663.656373698446</v>
      </c>
      <c r="B497" s="53">
        <v>0.02034722222222222</v>
      </c>
      <c r="C497" s="63">
        <v>8.333333333333334E-4</v>
      </c>
      <c r="D497" s="53">
        <v>0.002939814814814815</v>
      </c>
      <c r="E497" s="53">
        <v>0.004212962962962963</v>
      </c>
      <c r="F497" s="53">
        <v>0.0044675925925925924</v>
      </c>
      <c r="G497" s="53">
        <v>0.01087962962962963</v>
      </c>
      <c r="H497" s="53">
        <v>0.012141203703703704</v>
      </c>
      <c r="I497" s="63">
        <v>0.017175925925925924</v>
      </c>
      <c r="J497" s="98">
        <v>0.01866898148148148</v>
      </c>
      <c r="K497" s="99">
        <v>34770.0</v>
      </c>
      <c r="L497" s="99">
        <v>110.0</v>
      </c>
      <c r="M497" s="99">
        <v>10.0</v>
      </c>
      <c r="N497" s="99">
        <v>21.0</v>
      </c>
      <c r="O497" s="99">
        <v>1509.0</v>
      </c>
      <c r="P497" s="99">
        <v>125964.0</v>
      </c>
      <c r="Q497" s="99">
        <v>2144.0</v>
      </c>
      <c r="R497" s="39">
        <v>2.0</v>
      </c>
      <c r="S497" s="39">
        <v>32.0</v>
      </c>
      <c r="T497" s="39"/>
      <c r="U497" s="39">
        <v>1.0</v>
      </c>
      <c r="V497" s="39">
        <v>11.0</v>
      </c>
      <c r="W497" s="39">
        <v>8.0</v>
      </c>
      <c r="X497" s="39"/>
      <c r="Y497" s="39"/>
      <c r="Z497" s="39">
        <v>2.0</v>
      </c>
      <c r="AA497" s="39"/>
      <c r="AB497" s="39">
        <v>8482.0</v>
      </c>
      <c r="AC497" s="39">
        <v>1.0</v>
      </c>
      <c r="AD497" s="81">
        <v>3028.0</v>
      </c>
      <c r="AE497" s="81"/>
      <c r="AF497" s="81">
        <v>1.0</v>
      </c>
      <c r="AG497" s="81">
        <v>1.0</v>
      </c>
      <c r="AH497" s="81">
        <v>1.0</v>
      </c>
      <c r="AI497" s="81">
        <v>16.0</v>
      </c>
      <c r="AJ497" s="82" t="s">
        <v>565</v>
      </c>
      <c r="AK497" s="81"/>
      <c r="AL497" s="81">
        <v>505.0</v>
      </c>
      <c r="AM497" s="44">
        <f t="array" ref="AM497">AVERAGE(K497/20)/86400</f>
        <v>0.02012152778</v>
      </c>
    </row>
    <row r="498" ht="17.25" customHeight="1">
      <c r="A498" s="97">
        <v>44663.635521934615</v>
      </c>
      <c r="B498" s="53">
        <v>0.022268518518518517</v>
      </c>
      <c r="C498" s="63">
        <v>4.050925925925926E-4</v>
      </c>
      <c r="D498" s="53">
        <v>0.0030324074074074073</v>
      </c>
      <c r="E498" s="53">
        <v>0.004270833333333333</v>
      </c>
      <c r="F498" s="53">
        <v>0.011793981481481482</v>
      </c>
      <c r="G498" s="53">
        <v>0.004270833333333333</v>
      </c>
      <c r="H498" s="53">
        <v>0.014467592592592593</v>
      </c>
      <c r="I498" s="63">
        <v>0.017372685185185185</v>
      </c>
      <c r="J498" s="98">
        <v>0.02087962962962963</v>
      </c>
      <c r="K498" s="99">
        <v>37396.0</v>
      </c>
      <c r="L498" s="99">
        <v>73.0</v>
      </c>
      <c r="M498" s="99">
        <v>12.0</v>
      </c>
      <c r="N498" s="99">
        <v>24.0</v>
      </c>
      <c r="O498" s="99">
        <v>2690.0</v>
      </c>
      <c r="P498" s="99">
        <v>206359.0</v>
      </c>
      <c r="Q498" s="99">
        <v>3928.0</v>
      </c>
      <c r="R498" s="39">
        <v>1.0</v>
      </c>
      <c r="S498" s="39">
        <v>5.0</v>
      </c>
      <c r="T498" s="39"/>
      <c r="U498" s="39">
        <v>1.0</v>
      </c>
      <c r="V498" s="39">
        <v>10.0</v>
      </c>
      <c r="W498" s="39">
        <v>3.0</v>
      </c>
      <c r="X498" s="39">
        <v>14.0</v>
      </c>
      <c r="Y498" s="39">
        <v>1.0</v>
      </c>
      <c r="Z498" s="39"/>
      <c r="AA498" s="39">
        <v>2.0</v>
      </c>
      <c r="AB498" s="39">
        <v>5911.0</v>
      </c>
      <c r="AC498" s="39">
        <v>4.0</v>
      </c>
      <c r="AD498" s="81">
        <v>3184.0</v>
      </c>
      <c r="AE498" s="81">
        <v>4.0</v>
      </c>
      <c r="AF498" s="81"/>
      <c r="AG498" s="81">
        <v>1.0</v>
      </c>
      <c r="AH498" s="81"/>
      <c r="AI498" s="81">
        <v>17.0</v>
      </c>
      <c r="AJ498" s="82" t="s">
        <v>566</v>
      </c>
      <c r="AK498" s="81"/>
      <c r="AL498" s="81">
        <v>504.0</v>
      </c>
      <c r="AM498" s="44">
        <f t="array" ref="AM498">AVERAGE(K498/20)/86400</f>
        <v>0.0216412037</v>
      </c>
    </row>
    <row r="499" ht="17.25" customHeight="1">
      <c r="A499" s="97">
        <v>44663.61305120796</v>
      </c>
      <c r="B499" s="53">
        <v>0.015648148148148147</v>
      </c>
      <c r="C499" s="63">
        <v>1.9675925925925926E-4</v>
      </c>
      <c r="D499" s="53">
        <v>0.0034837962962962965</v>
      </c>
      <c r="E499" s="53">
        <v>0.005046296296296296</v>
      </c>
      <c r="F499" s="53">
        <v>0.006261574074074074</v>
      </c>
      <c r="G499" s="53">
        <v>0.009733796296296296</v>
      </c>
      <c r="H499" s="53">
        <v>0.01085648148148148</v>
      </c>
      <c r="I499" s="63">
        <v>0.013495370370370371</v>
      </c>
      <c r="J499" s="98">
        <v>0.014398148148148148</v>
      </c>
      <c r="K499" s="99">
        <v>26062.0</v>
      </c>
      <c r="L499" s="99">
        <v>136.0</v>
      </c>
      <c r="M499" s="99">
        <v>8.0</v>
      </c>
      <c r="N499" s="99">
        <v>13.0</v>
      </c>
      <c r="O499" s="99">
        <v>2613.0</v>
      </c>
      <c r="P499" s="99">
        <v>90832.0</v>
      </c>
      <c r="Q499" s="99">
        <v>1296.0</v>
      </c>
      <c r="R499" s="39">
        <v>1.0</v>
      </c>
      <c r="S499" s="39">
        <v>6.0</v>
      </c>
      <c r="T499" s="39"/>
      <c r="U499" s="39">
        <v>1.0</v>
      </c>
      <c r="V499" s="39">
        <v>7.0</v>
      </c>
      <c r="W499" s="39">
        <v>6.0</v>
      </c>
      <c r="X499" s="39"/>
      <c r="Y499" s="39"/>
      <c r="Z499" s="39"/>
      <c r="AA499" s="39"/>
      <c r="AB499" s="39">
        <v>1478.0</v>
      </c>
      <c r="AC499" s="39">
        <v>3.0</v>
      </c>
      <c r="AD499" s="81">
        <v>20353.0</v>
      </c>
      <c r="AE499" s="81"/>
      <c r="AF499" s="81"/>
      <c r="AG499" s="81"/>
      <c r="AH499" s="81">
        <v>1.0</v>
      </c>
      <c r="AI499" s="81">
        <v>4.0</v>
      </c>
      <c r="AJ499" s="82" t="s">
        <v>567</v>
      </c>
      <c r="AK499" s="81"/>
      <c r="AL499" s="39">
        <v>503.0</v>
      </c>
      <c r="AM499" s="44">
        <f t="array" ref="AM499">AVERAGE(K499/20)/86400</f>
        <v>0.01508217593</v>
      </c>
    </row>
    <row r="500" ht="17.25" customHeight="1">
      <c r="A500" s="97">
        <v>44663.597208795036</v>
      </c>
      <c r="B500" s="53">
        <v>0.018935185185185187</v>
      </c>
      <c r="C500" s="63">
        <v>1.5046296296296297E-4</v>
      </c>
      <c r="D500" s="53">
        <v>0.004027777777777778</v>
      </c>
      <c r="E500" s="53">
        <v>0.0044907407407407405</v>
      </c>
      <c r="F500" s="53">
        <v>0.0069097222222222225</v>
      </c>
      <c r="G500" s="53">
        <v>0.011215277777777777</v>
      </c>
      <c r="H500" s="53">
        <v>0.011921296296296296</v>
      </c>
      <c r="I500" s="63">
        <v>0.01733796296296296</v>
      </c>
      <c r="J500" s="98">
        <v>0.018055555555555554</v>
      </c>
      <c r="K500" s="99">
        <v>32738.0</v>
      </c>
      <c r="L500" s="99">
        <v>140.0</v>
      </c>
      <c r="M500" s="99">
        <v>8.0</v>
      </c>
      <c r="N500" s="99">
        <v>17.0</v>
      </c>
      <c r="O500" s="99">
        <v>1244.0</v>
      </c>
      <c r="P500" s="99">
        <v>101483.0</v>
      </c>
      <c r="Q500" s="99">
        <v>10301.0</v>
      </c>
      <c r="R500" s="39">
        <v>1.0</v>
      </c>
      <c r="S500" s="39">
        <v>9.0</v>
      </c>
      <c r="T500" s="39"/>
      <c r="U500" s="39">
        <v>1.0</v>
      </c>
      <c r="V500" s="39">
        <v>15.0</v>
      </c>
      <c r="W500" s="39">
        <v>8.0</v>
      </c>
      <c r="X500" s="39"/>
      <c r="Y500" s="39"/>
      <c r="Z500" s="39"/>
      <c r="AA500" s="39"/>
      <c r="AB500" s="39">
        <v>7246.0</v>
      </c>
      <c r="AC500" s="39"/>
      <c r="AD500" s="81">
        <v>32737.0</v>
      </c>
      <c r="AE500" s="81"/>
      <c r="AF500" s="81">
        <v>1.0</v>
      </c>
      <c r="AG500" s="81"/>
      <c r="AH500" s="81">
        <v>1.0</v>
      </c>
      <c r="AI500" s="81">
        <v>3.0</v>
      </c>
      <c r="AJ500" s="82" t="s">
        <v>568</v>
      </c>
      <c r="AK500" s="81" t="s">
        <v>78</v>
      </c>
      <c r="AL500" s="81">
        <v>502.0</v>
      </c>
      <c r="AM500" s="44">
        <f t="array" ref="AM500">AVERAGE(K500/20)/86400</f>
        <v>0.01894560185</v>
      </c>
    </row>
    <row r="501" ht="17.25" customHeight="1">
      <c r="A501" s="97">
        <v>44662.926931160706</v>
      </c>
      <c r="B501" s="53">
        <v>0.013622685185185186</v>
      </c>
      <c r="C501" s="63">
        <v>6.944444444444444E-5</v>
      </c>
      <c r="D501" s="53">
        <v>0.0016203703703703703</v>
      </c>
      <c r="E501" s="53">
        <v>0.0030208333333333333</v>
      </c>
      <c r="F501" s="53">
        <v>0.007326388888888889</v>
      </c>
      <c r="G501" s="53">
        <v>0.0034953703703703705</v>
      </c>
      <c r="H501" s="53">
        <v>0.009027777777777777</v>
      </c>
      <c r="I501" s="63">
        <v>0.011412037037037037</v>
      </c>
      <c r="J501" s="98">
        <v>0.011817129629629629</v>
      </c>
      <c r="K501" s="99">
        <v>22635.0</v>
      </c>
      <c r="L501" s="99">
        <v>66.0</v>
      </c>
      <c r="M501" s="99">
        <v>7.0</v>
      </c>
      <c r="N501" s="99">
        <v>17.0</v>
      </c>
      <c r="O501" s="99">
        <v>884.0</v>
      </c>
      <c r="P501" s="99">
        <v>96153.0</v>
      </c>
      <c r="Q501" s="99">
        <v>13151.0</v>
      </c>
      <c r="R501" s="39">
        <v>1.0</v>
      </c>
      <c r="S501" s="39">
        <v>7.0</v>
      </c>
      <c r="T501" s="39"/>
      <c r="U501" s="39">
        <v>1.0</v>
      </c>
      <c r="V501" s="39">
        <v>7.0</v>
      </c>
      <c r="W501" s="39">
        <v>7.0</v>
      </c>
      <c r="X501" s="39"/>
      <c r="Y501" s="39"/>
      <c r="Z501" s="39"/>
      <c r="AA501" s="39"/>
      <c r="AB501" s="39">
        <v>1431.0</v>
      </c>
      <c r="AC501" s="39"/>
      <c r="AD501" s="81">
        <v>22634.0</v>
      </c>
      <c r="AE501" s="81"/>
      <c r="AF501" s="81"/>
      <c r="AG501" s="81"/>
      <c r="AH501" s="81">
        <v>1.0</v>
      </c>
      <c r="AI501" s="81">
        <v>3.0</v>
      </c>
      <c r="AJ501" s="82" t="s">
        <v>569</v>
      </c>
      <c r="AK501" s="81"/>
      <c r="AL501" s="81">
        <v>501.0</v>
      </c>
      <c r="AM501" s="44">
        <f t="array" ref="AM501">AVERAGE(K501/20)/86400</f>
        <v>0.01309895833</v>
      </c>
    </row>
    <row r="502" ht="17.25" customHeight="1">
      <c r="A502" s="97">
        <v>44662.9112755215</v>
      </c>
      <c r="B502" s="53">
        <v>0.018287037037037036</v>
      </c>
      <c r="C502" s="63">
        <v>4.050925925925926E-4</v>
      </c>
      <c r="D502" s="53">
        <v>0.002916666666666667</v>
      </c>
      <c r="E502" s="53">
        <v>0.003738425925925926</v>
      </c>
      <c r="F502" s="53">
        <v>0.004733796296296297</v>
      </c>
      <c r="G502" s="53">
        <v>0.01037037037037037</v>
      </c>
      <c r="H502" s="53">
        <v>0.011956018518518519</v>
      </c>
      <c r="I502" s="63">
        <v>0.01394675925925926</v>
      </c>
      <c r="J502" s="98">
        <v>0.01556712962962963</v>
      </c>
      <c r="K502" s="99">
        <v>30684.0</v>
      </c>
      <c r="L502" s="99">
        <v>98.0</v>
      </c>
      <c r="M502" s="99">
        <v>8.0</v>
      </c>
      <c r="N502" s="99">
        <v>19.0</v>
      </c>
      <c r="O502" s="99">
        <v>2878.0</v>
      </c>
      <c r="P502" s="99">
        <v>124029.0</v>
      </c>
      <c r="Q502" s="99">
        <v>3229.0</v>
      </c>
      <c r="R502" s="39">
        <v>1.0</v>
      </c>
      <c r="S502" s="39">
        <v>4.0</v>
      </c>
      <c r="T502" s="39"/>
      <c r="U502" s="39">
        <v>1.0</v>
      </c>
      <c r="V502" s="39">
        <v>13.0</v>
      </c>
      <c r="W502" s="39">
        <v>7.0</v>
      </c>
      <c r="X502" s="39"/>
      <c r="Y502" s="39"/>
      <c r="Z502" s="39"/>
      <c r="AA502" s="39"/>
      <c r="AB502" s="39">
        <v>4951.0</v>
      </c>
      <c r="AC502" s="39">
        <v>3.0</v>
      </c>
      <c r="AD502" s="81">
        <v>2925.0</v>
      </c>
      <c r="AE502" s="81"/>
      <c r="AF502" s="81"/>
      <c r="AG502" s="81"/>
      <c r="AH502" s="81">
        <v>1.0</v>
      </c>
      <c r="AI502" s="81">
        <v>3.0</v>
      </c>
      <c r="AJ502" s="82" t="s">
        <v>570</v>
      </c>
      <c r="AK502" s="81"/>
      <c r="AL502" s="39">
        <v>500.0</v>
      </c>
      <c r="AM502" s="44">
        <f t="array" ref="AM502">AVERAGE(K502/20)/86400</f>
        <v>0.01775694444</v>
      </c>
    </row>
    <row r="503" ht="17.25" customHeight="1">
      <c r="A503" s="97">
        <v>44662.89275131251</v>
      </c>
      <c r="B503" s="53">
        <v>0.01980324074074074</v>
      </c>
      <c r="C503" s="63">
        <v>8.101851851851852E-5</v>
      </c>
      <c r="D503" s="53">
        <v>8.333333333333334E-4</v>
      </c>
      <c r="E503" s="53">
        <v>0.004050925925925926</v>
      </c>
      <c r="F503" s="53">
        <v>0.005115740740740741</v>
      </c>
      <c r="G503" s="53">
        <v>0.011817129629629629</v>
      </c>
      <c r="H503" s="53">
        <v>0.01306712962962963</v>
      </c>
      <c r="I503" s="63">
        <v>0.01707175925925926</v>
      </c>
      <c r="J503" s="98">
        <v>0.01853009259259259</v>
      </c>
      <c r="K503" s="99">
        <v>34221.0</v>
      </c>
      <c r="L503" s="99">
        <v>191.0</v>
      </c>
      <c r="M503" s="99">
        <v>9.0</v>
      </c>
      <c r="N503" s="99">
        <v>15.0</v>
      </c>
      <c r="O503" s="99">
        <v>1434.0</v>
      </c>
      <c r="P503" s="99">
        <v>130224.0</v>
      </c>
      <c r="Q503" s="99"/>
      <c r="R503" s="39">
        <v>1.0</v>
      </c>
      <c r="S503" s="39">
        <v>5.0</v>
      </c>
      <c r="T503" s="39"/>
      <c r="U503" s="39"/>
      <c r="V503" s="39"/>
      <c r="W503" s="39"/>
      <c r="X503" s="39">
        <v>15.0</v>
      </c>
      <c r="Y503" s="39">
        <v>1.0</v>
      </c>
      <c r="Z503" s="39"/>
      <c r="AA503" s="39"/>
      <c r="AB503" s="39">
        <v>1966.0</v>
      </c>
      <c r="AC503" s="39">
        <v>1.0</v>
      </c>
      <c r="AD503" s="81">
        <v>20336.0</v>
      </c>
      <c r="AE503" s="81">
        <v>4.0</v>
      </c>
      <c r="AF503" s="81"/>
      <c r="AG503" s="81"/>
      <c r="AH503" s="81"/>
      <c r="AI503" s="81">
        <v>6.0</v>
      </c>
      <c r="AJ503" s="82" t="s">
        <v>571</v>
      </c>
      <c r="AK503" s="81" t="s">
        <v>78</v>
      </c>
      <c r="AL503" s="81">
        <v>499.0</v>
      </c>
      <c r="AM503" s="44">
        <f t="array" ref="AM503">AVERAGE(K503/20)/86400</f>
        <v>0.01980381944</v>
      </c>
    </row>
    <row r="504" ht="17.25" customHeight="1">
      <c r="A504" s="97">
        <v>44662.86288745891</v>
      </c>
      <c r="B504" s="53">
        <v>0.02021990740740741</v>
      </c>
      <c r="C504" s="63">
        <v>1.273148148148148E-4</v>
      </c>
      <c r="D504" s="53">
        <v>0.0013078703703703703</v>
      </c>
      <c r="E504" s="53">
        <v>0.0034837962962962965</v>
      </c>
      <c r="F504" s="53">
        <v>0.0050810185185185186</v>
      </c>
      <c r="G504" s="53">
        <v>0.008900462962962962</v>
      </c>
      <c r="H504" s="53">
        <v>0.012418981481481482</v>
      </c>
      <c r="I504" s="63">
        <v>0.017118055555555556</v>
      </c>
      <c r="J504" s="98">
        <v>0.01888888888888889</v>
      </c>
      <c r="K504" s="99">
        <v>34374.0</v>
      </c>
      <c r="L504" s="99">
        <v>180.0</v>
      </c>
      <c r="M504" s="99">
        <v>7.0</v>
      </c>
      <c r="N504" s="99">
        <v>20.0</v>
      </c>
      <c r="O504" s="99">
        <v>1266.0</v>
      </c>
      <c r="P504" s="99">
        <v>130360.0</v>
      </c>
      <c r="Q504" s="99">
        <v>20774.0</v>
      </c>
      <c r="R504" s="39">
        <v>2.0</v>
      </c>
      <c r="S504" s="39">
        <v>16.0</v>
      </c>
      <c r="T504" s="39"/>
      <c r="U504" s="39">
        <v>1.0</v>
      </c>
      <c r="V504" s="39">
        <v>14.0</v>
      </c>
      <c r="W504" s="39">
        <v>7.0</v>
      </c>
      <c r="X504" s="39"/>
      <c r="Y504" s="39"/>
      <c r="Z504" s="39"/>
      <c r="AA504" s="39"/>
      <c r="AB504" s="39">
        <v>34961.0</v>
      </c>
      <c r="AC504" s="39"/>
      <c r="AD504" s="81">
        <v>34373.0</v>
      </c>
      <c r="AE504" s="81"/>
      <c r="AF504" s="81">
        <v>2.0</v>
      </c>
      <c r="AG504" s="81"/>
      <c r="AH504" s="81">
        <v>1.0</v>
      </c>
      <c r="AI504" s="81">
        <v>6.0</v>
      </c>
      <c r="AJ504" s="82" t="s">
        <v>572</v>
      </c>
      <c r="AK504" s="81"/>
      <c r="AL504" s="81">
        <v>498.0</v>
      </c>
      <c r="AM504" s="44">
        <f t="array" ref="AM504">AVERAGE(K504/20)/86400</f>
        <v>0.01989236111</v>
      </c>
    </row>
    <row r="505" ht="17.25" customHeight="1">
      <c r="A505" s="97">
        <v>44662.84165244884</v>
      </c>
      <c r="B505" s="53">
        <v>0.012650462962962962</v>
      </c>
      <c r="C505" s="63">
        <v>1.273148148148148E-4</v>
      </c>
      <c r="D505" s="53"/>
      <c r="E505" s="53">
        <v>0.0020949074074074073</v>
      </c>
      <c r="F505" s="53">
        <v>0.0042824074074074075</v>
      </c>
      <c r="G505" s="53">
        <v>0.00730324074074074</v>
      </c>
      <c r="H505" s="53">
        <v>0.008854166666666666</v>
      </c>
      <c r="I505" s="63">
        <v>0.011180555555555555</v>
      </c>
      <c r="J505" s="98">
        <v>0.011620370370370371</v>
      </c>
      <c r="K505" s="99">
        <v>21331.0</v>
      </c>
      <c r="L505" s="99">
        <v>139.0</v>
      </c>
      <c r="M505" s="99">
        <v>7.0</v>
      </c>
      <c r="N505" s="99">
        <v>10.0</v>
      </c>
      <c r="O505" s="99">
        <v>1286.0</v>
      </c>
      <c r="P505" s="99">
        <v>57541.0</v>
      </c>
      <c r="Q505" s="99">
        <v>68916.0</v>
      </c>
      <c r="R505" s="39">
        <v>2.0</v>
      </c>
      <c r="S505" s="39">
        <v>8.0</v>
      </c>
      <c r="T505" s="39"/>
      <c r="U505" s="39"/>
      <c r="V505" s="39"/>
      <c r="W505" s="39">
        <v>2.0</v>
      </c>
      <c r="X505" s="39"/>
      <c r="Y505" s="39"/>
      <c r="Z505" s="39"/>
      <c r="AA505" s="39"/>
      <c r="AB505" s="39">
        <v>25537.0</v>
      </c>
      <c r="AC505" s="39">
        <v>1.0</v>
      </c>
      <c r="AD505" s="81">
        <v>20096.0</v>
      </c>
      <c r="AE505" s="81"/>
      <c r="AF505" s="81"/>
      <c r="AG505" s="81"/>
      <c r="AH505" s="81">
        <v>1.0</v>
      </c>
      <c r="AI505" s="81">
        <v>5.0</v>
      </c>
      <c r="AJ505" s="82" t="s">
        <v>573</v>
      </c>
      <c r="AK505" s="81"/>
      <c r="AL505" s="39">
        <v>497.0</v>
      </c>
      <c r="AM505" s="44">
        <f t="array" ref="AM505">AVERAGE(K505/20)/86400</f>
        <v>0.0123443287</v>
      </c>
    </row>
    <row r="506" ht="17.25" customHeight="1">
      <c r="A506" s="97">
        <v>44662.82876201419</v>
      </c>
      <c r="B506" s="53">
        <v>0.018599537037037036</v>
      </c>
      <c r="C506" s="63">
        <v>5.555555555555556E-4</v>
      </c>
      <c r="D506" s="53">
        <v>0.0012731481481481483</v>
      </c>
      <c r="E506" s="53">
        <v>0.0024652777777777776</v>
      </c>
      <c r="F506" s="53">
        <v>0.003425925925925926</v>
      </c>
      <c r="G506" s="53">
        <v>0.006550925925925926</v>
      </c>
      <c r="H506" s="53">
        <v>0.008761574074074074</v>
      </c>
      <c r="I506" s="63">
        <v>0.016030092592592592</v>
      </c>
      <c r="J506" s="98">
        <v>0.01704861111111111</v>
      </c>
      <c r="K506" s="99">
        <v>31552.0</v>
      </c>
      <c r="L506" s="99">
        <v>70.0</v>
      </c>
      <c r="M506" s="99">
        <v>7.0</v>
      </c>
      <c r="N506" s="99">
        <v>15.0</v>
      </c>
      <c r="O506" s="99">
        <v>1176.0</v>
      </c>
      <c r="P506" s="99">
        <v>158162.0</v>
      </c>
      <c r="Q506" s="99">
        <v>2760.0</v>
      </c>
      <c r="R506" s="39">
        <v>3.0</v>
      </c>
      <c r="S506" s="39">
        <v>13.0</v>
      </c>
      <c r="T506" s="39"/>
      <c r="U506" s="39"/>
      <c r="V506" s="39"/>
      <c r="W506" s="39">
        <v>1.0</v>
      </c>
      <c r="X506" s="39">
        <v>12.0</v>
      </c>
      <c r="Y506" s="39">
        <v>1.0</v>
      </c>
      <c r="Z506" s="39"/>
      <c r="AA506" s="39"/>
      <c r="AB506" s="39">
        <v>1317.0</v>
      </c>
      <c r="AC506" s="39">
        <v>1.0</v>
      </c>
      <c r="AD506" s="81">
        <v>15029.0</v>
      </c>
      <c r="AE506" s="81">
        <v>4.0</v>
      </c>
      <c r="AF506" s="81"/>
      <c r="AG506" s="81"/>
      <c r="AH506" s="81"/>
      <c r="AI506" s="81">
        <v>12.0</v>
      </c>
      <c r="AJ506" s="82" t="s">
        <v>574</v>
      </c>
      <c r="AK506" s="81"/>
      <c r="AL506" s="81">
        <v>496.0</v>
      </c>
      <c r="AM506" s="44">
        <f t="array" ref="AM506">AVERAGE(K506/20)/86400</f>
        <v>0.01825925926</v>
      </c>
    </row>
    <row r="507" ht="17.25" customHeight="1">
      <c r="A507" s="97">
        <v>44662.808476945036</v>
      </c>
      <c r="B507" s="53">
        <v>0.01662037037037037</v>
      </c>
      <c r="C507" s="63">
        <v>9.259259259259259E-5</v>
      </c>
      <c r="D507" s="53">
        <v>0.0015277777777777779</v>
      </c>
      <c r="E507" s="53">
        <v>0.003935185185185185</v>
      </c>
      <c r="F507" s="53">
        <v>0.004780092592592593</v>
      </c>
      <c r="G507" s="53">
        <v>0.004247685185185185</v>
      </c>
      <c r="H507" s="53">
        <v>0.010092592592592592</v>
      </c>
      <c r="I507" s="63">
        <v>0.013622685185185186</v>
      </c>
      <c r="J507" s="98">
        <v>0.014085648148148147</v>
      </c>
      <c r="K507" s="99">
        <v>28218.0</v>
      </c>
      <c r="L507" s="99">
        <v>79.0</v>
      </c>
      <c r="M507" s="99">
        <v>8.0</v>
      </c>
      <c r="N507" s="99">
        <v>20.0</v>
      </c>
      <c r="O507" s="99">
        <v>1733.0</v>
      </c>
      <c r="P507" s="99">
        <v>89047.0</v>
      </c>
      <c r="Q507" s="99"/>
      <c r="R507" s="39">
        <v>2.0</v>
      </c>
      <c r="S507" s="39">
        <v>9.0</v>
      </c>
      <c r="T507" s="39"/>
      <c r="U507" s="39">
        <v>1.0</v>
      </c>
      <c r="V507" s="39">
        <v>7.0</v>
      </c>
      <c r="W507" s="39">
        <v>8.0</v>
      </c>
      <c r="X507" s="39"/>
      <c r="Y507" s="39"/>
      <c r="Z507" s="39"/>
      <c r="AA507" s="39"/>
      <c r="AB507" s="39">
        <v>1744.0</v>
      </c>
      <c r="AC507" s="39"/>
      <c r="AD507" s="81">
        <v>28217.0</v>
      </c>
      <c r="AE507" s="81"/>
      <c r="AF507" s="81"/>
      <c r="AG507" s="81">
        <v>1.0</v>
      </c>
      <c r="AH507" s="81">
        <v>1.0</v>
      </c>
      <c r="AI507" s="81">
        <v>3.0</v>
      </c>
      <c r="AJ507" s="82" t="s">
        <v>575</v>
      </c>
      <c r="AK507" s="81"/>
      <c r="AL507" s="81">
        <v>495.0</v>
      </c>
      <c r="AM507" s="44">
        <f t="array" ref="AM507">AVERAGE(K507/20)/86400</f>
        <v>0.01632986111</v>
      </c>
    </row>
    <row r="508" ht="17.25" customHeight="1">
      <c r="A508" s="97">
        <v>44662.79161588737</v>
      </c>
      <c r="B508" s="53">
        <v>0.01875</v>
      </c>
      <c r="C508" s="63">
        <v>1.9675925925925926E-4</v>
      </c>
      <c r="D508" s="53">
        <v>0.0022453703703703702</v>
      </c>
      <c r="E508" s="53">
        <v>0.002916666666666667</v>
      </c>
      <c r="F508" s="53">
        <v>0.004201388888888889</v>
      </c>
      <c r="G508" s="53">
        <v>0.007881944444444445</v>
      </c>
      <c r="H508" s="53">
        <v>0.009432870370370371</v>
      </c>
      <c r="I508" s="63">
        <v>0.012152777777777778</v>
      </c>
      <c r="J508" s="98">
        <v>0.013032407407407407</v>
      </c>
      <c r="K508" s="99">
        <v>31987.0</v>
      </c>
      <c r="L508" s="99">
        <v>192.0</v>
      </c>
      <c r="M508" s="99">
        <v>8.0</v>
      </c>
      <c r="N508" s="99">
        <v>13.0</v>
      </c>
      <c r="O508" s="99">
        <v>2560.0</v>
      </c>
      <c r="P508" s="99">
        <v>132321.0</v>
      </c>
      <c r="Q508" s="99">
        <v>2078.0</v>
      </c>
      <c r="R508" s="39">
        <v>1.0</v>
      </c>
      <c r="S508" s="39">
        <v>4.0</v>
      </c>
      <c r="T508" s="39"/>
      <c r="U508" s="39">
        <v>1.0</v>
      </c>
      <c r="V508" s="39">
        <v>14.0</v>
      </c>
      <c r="W508" s="39">
        <v>7.0</v>
      </c>
      <c r="X508" s="39">
        <v>7.0</v>
      </c>
      <c r="Y508" s="39"/>
      <c r="Z508" s="39"/>
      <c r="AA508" s="39"/>
      <c r="AB508" s="39">
        <v>1032.0</v>
      </c>
      <c r="AC508" s="39">
        <v>2.0</v>
      </c>
      <c r="AD508" s="81">
        <v>6415.0</v>
      </c>
      <c r="AE508" s="81"/>
      <c r="AF508" s="81"/>
      <c r="AG508" s="81"/>
      <c r="AH508" s="81">
        <v>1.0</v>
      </c>
      <c r="AI508" s="81">
        <v>4.0</v>
      </c>
      <c r="AJ508" s="82" t="s">
        <v>576</v>
      </c>
      <c r="AK508" s="81"/>
      <c r="AL508" s="39">
        <v>494.0</v>
      </c>
      <c r="AM508" s="44">
        <f t="array" ref="AM508">AVERAGE(K508/20)/86400</f>
        <v>0.01851099537</v>
      </c>
    </row>
    <row r="509" ht="17.25" customHeight="1">
      <c r="A509" s="97">
        <v>44662.77250935757</v>
      </c>
      <c r="B509" s="53">
        <v>0.0221875</v>
      </c>
      <c r="C509" s="63">
        <v>0.0011574074074074073</v>
      </c>
      <c r="D509" s="53">
        <v>0.0016319444444444445</v>
      </c>
      <c r="E509" s="53">
        <v>0.003576388888888889</v>
      </c>
      <c r="F509" s="53">
        <v>0.0059375</v>
      </c>
      <c r="G509" s="53">
        <v>0.010300925925925925</v>
      </c>
      <c r="H509" s="53">
        <v>0.011423611111111112</v>
      </c>
      <c r="I509" s="63">
        <v>0.015787037037037037</v>
      </c>
      <c r="J509" s="98">
        <v>0.01857638888888889</v>
      </c>
      <c r="K509" s="99">
        <v>37000.0</v>
      </c>
      <c r="L509" s="99">
        <v>101.0</v>
      </c>
      <c r="M509" s="99">
        <v>16.0</v>
      </c>
      <c r="N509" s="99">
        <v>21.0</v>
      </c>
      <c r="O509" s="99">
        <v>1793.0</v>
      </c>
      <c r="P509" s="99">
        <v>101016.0</v>
      </c>
      <c r="Q509" s="99">
        <v>15000.0</v>
      </c>
      <c r="R509" s="39">
        <v>7.0</v>
      </c>
      <c r="S509" s="39">
        <v>14.0</v>
      </c>
      <c r="T509" s="39"/>
      <c r="U509" s="39"/>
      <c r="V509" s="39"/>
      <c r="W509" s="39"/>
      <c r="X509" s="39">
        <v>11.0</v>
      </c>
      <c r="Y509" s="39">
        <v>1.0</v>
      </c>
      <c r="Z509" s="39"/>
      <c r="AA509" s="39"/>
      <c r="AB509" s="39">
        <v>54119.0</v>
      </c>
      <c r="AC509" s="39">
        <v>2.0</v>
      </c>
      <c r="AD509" s="81">
        <v>5282.0</v>
      </c>
      <c r="AE509" s="81">
        <v>4.0</v>
      </c>
      <c r="AF509" s="81"/>
      <c r="AG509" s="81"/>
      <c r="AH509" s="81"/>
      <c r="AI509" s="81">
        <v>15.0</v>
      </c>
      <c r="AJ509" s="82" t="s">
        <v>577</v>
      </c>
      <c r="AK509" s="81"/>
      <c r="AL509" s="81">
        <v>493.0</v>
      </c>
      <c r="AM509" s="44">
        <f t="array" ref="AM509">AVERAGE(K509/20)/86400</f>
        <v>0.02141203704</v>
      </c>
    </row>
    <row r="510" ht="17.25" customHeight="1">
      <c r="A510" s="97">
        <v>44662.75004088031</v>
      </c>
      <c r="B510" s="53">
        <v>0.01394675925925926</v>
      </c>
      <c r="C510" s="63">
        <v>4.5138888888888887E-4</v>
      </c>
      <c r="D510" s="53">
        <v>0.003148148148148148</v>
      </c>
      <c r="E510" s="53">
        <v>0.003993055555555555</v>
      </c>
      <c r="F510" s="53">
        <v>0.004479166666666667</v>
      </c>
      <c r="G510" s="53">
        <v>0.007569444444444445</v>
      </c>
      <c r="H510" s="53">
        <v>0.009189814814814816</v>
      </c>
      <c r="I510" s="63">
        <v>0.011747685185185186</v>
      </c>
      <c r="J510" s="98">
        <v>0.01306712962962963</v>
      </c>
      <c r="K510" s="99">
        <v>23682.0</v>
      </c>
      <c r="L510" s="99">
        <v>165.0</v>
      </c>
      <c r="M510" s="99">
        <v>12.0</v>
      </c>
      <c r="N510" s="99">
        <v>17.0</v>
      </c>
      <c r="O510" s="99">
        <v>1488.0</v>
      </c>
      <c r="P510" s="99">
        <v>73211.0</v>
      </c>
      <c r="Q510" s="99">
        <v>44349.0</v>
      </c>
      <c r="R510" s="39">
        <v>3.0</v>
      </c>
      <c r="S510" s="39">
        <v>10.0</v>
      </c>
      <c r="T510" s="39"/>
      <c r="U510" s="39"/>
      <c r="V510" s="39">
        <v>1.0</v>
      </c>
      <c r="W510" s="39"/>
      <c r="X510" s="39"/>
      <c r="Y510" s="39"/>
      <c r="Z510" s="39"/>
      <c r="AA510" s="39">
        <v>1.0</v>
      </c>
      <c r="AB510" s="39">
        <v>110815.0</v>
      </c>
      <c r="AC510" s="39">
        <v>2.0</v>
      </c>
      <c r="AD510" s="81">
        <v>1313.0</v>
      </c>
      <c r="AE510" s="81"/>
      <c r="AF510" s="81"/>
      <c r="AG510" s="81"/>
      <c r="AH510" s="81">
        <v>1.0</v>
      </c>
      <c r="AI510" s="81">
        <v>23.0</v>
      </c>
      <c r="AJ510" s="82" t="s">
        <v>578</v>
      </c>
      <c r="AK510" s="81"/>
      <c r="AL510" s="81">
        <v>492.0</v>
      </c>
      <c r="AM510" s="44">
        <f t="array" ref="AM510">AVERAGE(K510/20)/86400</f>
        <v>0.01370486111</v>
      </c>
    </row>
    <row r="511" ht="17.25" customHeight="1">
      <c r="A511" s="97">
        <v>44662.7352409744</v>
      </c>
      <c r="B511" s="53">
        <v>0.014872685185185185</v>
      </c>
      <c r="C511" s="63">
        <v>3.472222222222222E-5</v>
      </c>
      <c r="D511" s="53">
        <v>0.0013425925925925925</v>
      </c>
      <c r="E511" s="53">
        <v>0.0034953703703703705</v>
      </c>
      <c r="F511" s="53">
        <v>0.0062268518518518515</v>
      </c>
      <c r="G511" s="53">
        <v>0.008819444444444444</v>
      </c>
      <c r="H511" s="53">
        <v>0.009780092592592592</v>
      </c>
      <c r="I511" s="63">
        <v>0.012997685185185185</v>
      </c>
      <c r="J511" s="98">
        <v>0.013541666666666667</v>
      </c>
      <c r="K511" s="99">
        <v>25171.0</v>
      </c>
      <c r="L511" s="99">
        <v>152.0</v>
      </c>
      <c r="M511" s="99">
        <v>9.0</v>
      </c>
      <c r="N511" s="99">
        <v>19.0</v>
      </c>
      <c r="O511" s="99">
        <v>1113.0</v>
      </c>
      <c r="P511" s="99">
        <v>73703.0</v>
      </c>
      <c r="Q511" s="99">
        <v>50842.0</v>
      </c>
      <c r="R511" s="39">
        <v>1.0</v>
      </c>
      <c r="S511" s="39">
        <v>10.0</v>
      </c>
      <c r="T511" s="39"/>
      <c r="U511" s="39"/>
      <c r="V511" s="39">
        <v>7.0</v>
      </c>
      <c r="W511" s="39">
        <v>1.0</v>
      </c>
      <c r="X511" s="39"/>
      <c r="Y511" s="39"/>
      <c r="Z511" s="39"/>
      <c r="AA511" s="39">
        <v>1.0</v>
      </c>
      <c r="AB511" s="39">
        <v>15332.0</v>
      </c>
      <c r="AC511" s="39"/>
      <c r="AD511" s="81">
        <v>25170.0</v>
      </c>
      <c r="AE511" s="81"/>
      <c r="AF511" s="81"/>
      <c r="AG511" s="81"/>
      <c r="AH511" s="81">
        <v>1.0</v>
      </c>
      <c r="AI511" s="81">
        <v>6.0</v>
      </c>
      <c r="AJ511" s="82" t="s">
        <v>579</v>
      </c>
      <c r="AK511" s="81"/>
      <c r="AL511" s="39">
        <v>491.0</v>
      </c>
      <c r="AM511" s="44">
        <f t="array" ref="AM511">AVERAGE(K511/20)/86400</f>
        <v>0.01456655093</v>
      </c>
    </row>
    <row r="512" ht="17.25" customHeight="1">
      <c r="A512" s="97">
        <v>44662.72022092399</v>
      </c>
      <c r="B512" s="53">
        <v>0.02185185185185185</v>
      </c>
      <c r="C512" s="63">
        <v>9.259259259259259E-5</v>
      </c>
      <c r="D512" s="53">
        <v>0.0017708333333333332</v>
      </c>
      <c r="E512" s="53">
        <v>0.002905092592592593</v>
      </c>
      <c r="F512" s="53"/>
      <c r="G512" s="53">
        <v>0.009664351851851851</v>
      </c>
      <c r="H512" s="53">
        <v>0.012280092592592592</v>
      </c>
      <c r="I512" s="63">
        <v>0.01542824074074074</v>
      </c>
      <c r="J512" s="98">
        <v>0.016122685185185184</v>
      </c>
      <c r="K512" s="99">
        <v>37779.0</v>
      </c>
      <c r="L512" s="99">
        <v>252.0</v>
      </c>
      <c r="M512" s="99">
        <v>8.0</v>
      </c>
      <c r="N512" s="99">
        <v>23.0</v>
      </c>
      <c r="O512" s="99">
        <v>1992.0</v>
      </c>
      <c r="P512" s="99">
        <v>99894.0</v>
      </c>
      <c r="Q512" s="99">
        <v>81517.0</v>
      </c>
      <c r="R512" s="39">
        <v>1.0</v>
      </c>
      <c r="S512" s="39">
        <v>6.0</v>
      </c>
      <c r="T512" s="39">
        <v>2.0</v>
      </c>
      <c r="U512" s="39">
        <v>1.0</v>
      </c>
      <c r="V512" s="39">
        <v>9.0</v>
      </c>
      <c r="W512" s="39">
        <v>3.0</v>
      </c>
      <c r="X512" s="39"/>
      <c r="Y512" s="39"/>
      <c r="Z512" s="39"/>
      <c r="AA512" s="39">
        <v>1.0</v>
      </c>
      <c r="AB512" s="39">
        <v>180358.0</v>
      </c>
      <c r="AC512" s="39"/>
      <c r="AD512" s="81">
        <v>37778.0</v>
      </c>
      <c r="AE512" s="81"/>
      <c r="AF512" s="81"/>
      <c r="AG512" s="81">
        <v>1.0</v>
      </c>
      <c r="AH512" s="81">
        <v>1.0</v>
      </c>
      <c r="AI512" s="81">
        <v>5.0</v>
      </c>
      <c r="AJ512" s="82" t="s">
        <v>580</v>
      </c>
      <c r="AK512" s="81" t="s">
        <v>78</v>
      </c>
      <c r="AL512" s="81">
        <v>490.0</v>
      </c>
      <c r="AM512" s="44">
        <f t="array" ref="AM512">AVERAGE(K512/20)/86400</f>
        <v>0.02186284722</v>
      </c>
    </row>
    <row r="513" ht="17.25" customHeight="1">
      <c r="A513" s="97">
        <v>44662.69630291845</v>
      </c>
      <c r="B513" s="53">
        <v>0.013414351851851853</v>
      </c>
      <c r="C513" s="63">
        <v>4.6296296296296294E-5</v>
      </c>
      <c r="D513" s="53">
        <v>0.0014583333333333334</v>
      </c>
      <c r="E513" s="53">
        <v>0.0030671296296296297</v>
      </c>
      <c r="F513" s="53"/>
      <c r="G513" s="53">
        <v>0.00494212962962963</v>
      </c>
      <c r="H513" s="53">
        <v>0.007939814814814814</v>
      </c>
      <c r="I513" s="63">
        <v>0.010787037037037038</v>
      </c>
      <c r="J513" s="98">
        <v>0.011979166666666667</v>
      </c>
      <c r="K513" s="99">
        <v>22092.0</v>
      </c>
      <c r="L513" s="99">
        <v>152.0</v>
      </c>
      <c r="M513" s="99">
        <v>8.0</v>
      </c>
      <c r="N513" s="99">
        <v>18.0</v>
      </c>
      <c r="O513" s="99">
        <v>658.0</v>
      </c>
      <c r="P513" s="99">
        <v>62369.0</v>
      </c>
      <c r="Q513" s="99">
        <v>33541.0</v>
      </c>
      <c r="R513" s="39">
        <v>1.0</v>
      </c>
      <c r="S513" s="39">
        <v>4.0</v>
      </c>
      <c r="T513" s="39">
        <v>1.0</v>
      </c>
      <c r="U513" s="39"/>
      <c r="V513" s="39">
        <v>2.0</v>
      </c>
      <c r="W513" s="39"/>
      <c r="X513" s="39"/>
      <c r="Y513" s="39"/>
      <c r="Z513" s="39">
        <v>5.0</v>
      </c>
      <c r="AA513" s="39">
        <v>1.0</v>
      </c>
      <c r="AB513" s="39">
        <v>173511.0</v>
      </c>
      <c r="AC513" s="39"/>
      <c r="AD513" s="81">
        <v>22091.0</v>
      </c>
      <c r="AE513" s="81"/>
      <c r="AF513" s="81">
        <v>1.0</v>
      </c>
      <c r="AG513" s="81"/>
      <c r="AH513" s="81">
        <v>1.0</v>
      </c>
      <c r="AI513" s="81">
        <v>4.0</v>
      </c>
      <c r="AJ513" s="82" t="s">
        <v>581</v>
      </c>
      <c r="AK513" s="81"/>
      <c r="AL513" s="81">
        <v>489.0</v>
      </c>
      <c r="AM513" s="44">
        <f t="array" ref="AM513">AVERAGE(K513/20)/86400</f>
        <v>0.01278472222</v>
      </c>
    </row>
    <row r="514" ht="17.25" customHeight="1">
      <c r="A514" s="97">
        <v>44662.68212873861</v>
      </c>
      <c r="B514" s="53">
        <v>0.021574074074074075</v>
      </c>
      <c r="C514" s="63">
        <v>1.6203703703703703E-4</v>
      </c>
      <c r="D514" s="53">
        <v>0.002962962962962963</v>
      </c>
      <c r="E514" s="53">
        <v>0.003263888888888889</v>
      </c>
      <c r="F514" s="53">
        <v>0.00375</v>
      </c>
      <c r="G514" s="53">
        <v>0.014479166666666666</v>
      </c>
      <c r="H514" s="53">
        <v>0.01579861111111111</v>
      </c>
      <c r="I514" s="63">
        <v>0.019351851851851853</v>
      </c>
      <c r="J514" s="98">
        <v>0.01986111111111111</v>
      </c>
      <c r="K514" s="99">
        <v>37282.0</v>
      </c>
      <c r="L514" s="99">
        <v>101.0</v>
      </c>
      <c r="M514" s="99">
        <v>9.0</v>
      </c>
      <c r="N514" s="99">
        <v>21.0</v>
      </c>
      <c r="O514" s="99">
        <v>1278.0</v>
      </c>
      <c r="P514" s="99">
        <v>138467.0</v>
      </c>
      <c r="Q514" s="99">
        <v>21485.0</v>
      </c>
      <c r="R514" s="39">
        <v>1.0</v>
      </c>
      <c r="S514" s="39">
        <v>11.0</v>
      </c>
      <c r="T514" s="39"/>
      <c r="U514" s="39">
        <v>1.0</v>
      </c>
      <c r="V514" s="39">
        <v>16.0</v>
      </c>
      <c r="W514" s="39">
        <v>7.0</v>
      </c>
      <c r="X514" s="39"/>
      <c r="Y514" s="39"/>
      <c r="Z514" s="39"/>
      <c r="AA514" s="39"/>
      <c r="AB514" s="39">
        <v>4480.0</v>
      </c>
      <c r="AC514" s="39"/>
      <c r="AD514" s="81">
        <v>37281.0</v>
      </c>
      <c r="AE514" s="81"/>
      <c r="AF514" s="81">
        <v>3.0</v>
      </c>
      <c r="AG514" s="81"/>
      <c r="AH514" s="81">
        <v>1.0</v>
      </c>
      <c r="AI514" s="81"/>
      <c r="AJ514" s="82" t="s">
        <v>582</v>
      </c>
      <c r="AK514" s="81" t="s">
        <v>78</v>
      </c>
      <c r="AL514" s="39">
        <v>488.0</v>
      </c>
      <c r="AM514" s="44">
        <f t="array" ref="AM514">AVERAGE(K514/20)/86400</f>
        <v>0.02157523148</v>
      </c>
    </row>
    <row r="515" ht="17.25" customHeight="1">
      <c r="A515" s="97">
        <v>44662.65843789267</v>
      </c>
      <c r="B515" s="53">
        <v>0.03347222222222222</v>
      </c>
      <c r="C515" s="63">
        <v>1.1574074074074075E-4</v>
      </c>
      <c r="D515" s="53">
        <v>0.0024421296296296296</v>
      </c>
      <c r="E515" s="53">
        <v>0.0038541666666666668</v>
      </c>
      <c r="F515" s="53">
        <v>0.009212962962962963</v>
      </c>
      <c r="G515" s="53">
        <v>0.013425925925925926</v>
      </c>
      <c r="H515" s="53">
        <v>0.027291666666666665</v>
      </c>
      <c r="I515" s="63">
        <v>0.029641203703703704</v>
      </c>
      <c r="J515" s="98">
        <v>0.03040509259259259</v>
      </c>
      <c r="K515" s="99">
        <v>57858.0</v>
      </c>
      <c r="L515" s="99">
        <v>472.0</v>
      </c>
      <c r="M515" s="99">
        <v>11.0</v>
      </c>
      <c r="N515" s="99">
        <v>21.0</v>
      </c>
      <c r="O515" s="99">
        <v>2863.0</v>
      </c>
      <c r="P515" s="99">
        <v>208360.0</v>
      </c>
      <c r="Q515" s="99">
        <v>9509.0</v>
      </c>
      <c r="R515" s="39">
        <v>2.0</v>
      </c>
      <c r="S515" s="39">
        <v>50.0</v>
      </c>
      <c r="T515" s="39"/>
      <c r="U515" s="39">
        <v>1.0</v>
      </c>
      <c r="V515" s="39">
        <v>14.0</v>
      </c>
      <c r="W515" s="39">
        <v>14.0</v>
      </c>
      <c r="X515" s="39"/>
      <c r="Y515" s="39"/>
      <c r="Z515" s="39"/>
      <c r="AA515" s="39"/>
      <c r="AB515" s="39"/>
      <c r="AC515" s="39">
        <v>1.0</v>
      </c>
      <c r="AD515" s="81">
        <v>32910.0</v>
      </c>
      <c r="AE515" s="81"/>
      <c r="AF515" s="81"/>
      <c r="AG515" s="81"/>
      <c r="AH515" s="81">
        <v>2.0</v>
      </c>
      <c r="AI515" s="81">
        <v>6.0</v>
      </c>
      <c r="AJ515" s="82" t="s">
        <v>583</v>
      </c>
      <c r="AK515" s="81" t="s">
        <v>78</v>
      </c>
      <c r="AL515" s="81">
        <v>487.0</v>
      </c>
      <c r="AM515" s="44">
        <f t="array" ref="AM515">AVERAGE(K515/20)/86400</f>
        <v>0.03348263889</v>
      </c>
    </row>
    <row r="516" ht="17.25" customHeight="1">
      <c r="A516" s="97">
        <v>44662.62164542362</v>
      </c>
      <c r="B516" s="53">
        <v>0.021666666666666667</v>
      </c>
      <c r="C516" s="63">
        <v>8.101851851851852E-4</v>
      </c>
      <c r="D516" s="53">
        <v>0.01085648148148148</v>
      </c>
      <c r="E516" s="53">
        <v>0.004166666666666667</v>
      </c>
      <c r="F516" s="53">
        <v>0.004895833333333334</v>
      </c>
      <c r="G516" s="53">
        <v>0.014722222222222222</v>
      </c>
      <c r="H516" s="53">
        <v>0.015462962962962963</v>
      </c>
      <c r="I516" s="63">
        <v>0.019016203703703705</v>
      </c>
      <c r="J516" s="98">
        <v>0.020405092592592593</v>
      </c>
      <c r="K516" s="99">
        <v>36767.0</v>
      </c>
      <c r="L516" s="99">
        <v>107.0</v>
      </c>
      <c r="M516" s="99">
        <v>11.0</v>
      </c>
      <c r="N516" s="99">
        <v>16.0</v>
      </c>
      <c r="O516" s="99">
        <v>1756.0</v>
      </c>
      <c r="P516" s="99">
        <v>131144.0</v>
      </c>
      <c r="Q516" s="99">
        <v>31709.0</v>
      </c>
      <c r="R516" s="39">
        <v>2.0</v>
      </c>
      <c r="S516" s="39">
        <v>9.0</v>
      </c>
      <c r="T516" s="39"/>
      <c r="U516" s="39">
        <v>2.0</v>
      </c>
      <c r="V516" s="39">
        <v>13.0</v>
      </c>
      <c r="W516" s="39">
        <v>8.0</v>
      </c>
      <c r="X516" s="39"/>
      <c r="Y516" s="39"/>
      <c r="Z516" s="39"/>
      <c r="AA516" s="39"/>
      <c r="AB516" s="39">
        <v>16138.0</v>
      </c>
      <c r="AC516" s="39">
        <v>3.0</v>
      </c>
      <c r="AD516" s="81">
        <v>2257.0</v>
      </c>
      <c r="AE516" s="81"/>
      <c r="AF516" s="81"/>
      <c r="AG516" s="81"/>
      <c r="AH516" s="81">
        <v>1.0</v>
      </c>
      <c r="AI516" s="81">
        <v>7.0</v>
      </c>
      <c r="AJ516" s="82" t="s">
        <v>584</v>
      </c>
      <c r="AK516" s="81"/>
      <c r="AL516" s="81">
        <v>486.0</v>
      </c>
      <c r="AM516" s="44">
        <f t="array" ref="AM516">AVERAGE(K516/20)/86400</f>
        <v>0.02127719907</v>
      </c>
    </row>
    <row r="517" ht="17.25" customHeight="1">
      <c r="A517" s="97">
        <v>44662.59961660358</v>
      </c>
      <c r="B517" s="53">
        <v>0.01730324074074074</v>
      </c>
      <c r="C517" s="63">
        <v>1.8518518518518518E-4</v>
      </c>
      <c r="D517" s="53"/>
      <c r="E517" s="53">
        <v>0.0036458333333333334</v>
      </c>
      <c r="F517" s="53">
        <v>0.005486111111111111</v>
      </c>
      <c r="G517" s="53">
        <v>0.011979166666666667</v>
      </c>
      <c r="H517" s="53">
        <v>0.013333333333333334</v>
      </c>
      <c r="I517" s="63">
        <v>0.015011574074074075</v>
      </c>
      <c r="J517" s="98">
        <v>0.015601851851851851</v>
      </c>
      <c r="K517" s="99">
        <v>29907.0</v>
      </c>
      <c r="L517" s="99">
        <v>134.0</v>
      </c>
      <c r="M517" s="99">
        <v>8.0</v>
      </c>
      <c r="N517" s="99">
        <v>16.0</v>
      </c>
      <c r="O517" s="99">
        <v>991.0</v>
      </c>
      <c r="P517" s="99">
        <v>89126.0</v>
      </c>
      <c r="Q517" s="99">
        <v>98283.0</v>
      </c>
      <c r="R517" s="39">
        <v>1.0</v>
      </c>
      <c r="S517" s="39">
        <v>10.0</v>
      </c>
      <c r="T517" s="39"/>
      <c r="U517" s="39"/>
      <c r="V517" s="39"/>
      <c r="W517" s="39"/>
      <c r="X517" s="39"/>
      <c r="Y517" s="39"/>
      <c r="Z517" s="39">
        <v>3.0</v>
      </c>
      <c r="AA517" s="39">
        <v>1.0</v>
      </c>
      <c r="AB517" s="39">
        <v>55567.0</v>
      </c>
      <c r="AC517" s="39"/>
      <c r="AD517" s="81">
        <v>29906.0</v>
      </c>
      <c r="AE517" s="81"/>
      <c r="AF517" s="81"/>
      <c r="AG517" s="81"/>
      <c r="AH517" s="81">
        <v>1.0</v>
      </c>
      <c r="AI517" s="81">
        <v>1.0</v>
      </c>
      <c r="AJ517" s="82" t="s">
        <v>585</v>
      </c>
      <c r="AK517" s="81" t="s">
        <v>78</v>
      </c>
      <c r="AL517" s="39">
        <v>485.0</v>
      </c>
      <c r="AM517" s="44">
        <f t="array" ref="AM517">AVERAGE(K517/20)/86400</f>
        <v>0.01730729167</v>
      </c>
    </row>
    <row r="518" ht="17.25" customHeight="1">
      <c r="A518" s="97">
        <v>44662.575473909885</v>
      </c>
      <c r="B518" s="53">
        <v>0.01832175925925926</v>
      </c>
      <c r="C518" s="63">
        <v>4.050925925925926E-4</v>
      </c>
      <c r="D518" s="53">
        <v>0.0013425925925925925</v>
      </c>
      <c r="E518" s="53">
        <v>0.003460648148148148</v>
      </c>
      <c r="F518" s="53">
        <v>0.0046875</v>
      </c>
      <c r="G518" s="53">
        <v>0.008645833333333333</v>
      </c>
      <c r="H518" s="53">
        <v>0.012893518518518518</v>
      </c>
      <c r="I518" s="63">
        <v>0.015625</v>
      </c>
      <c r="J518" s="98">
        <v>0.016828703703703703</v>
      </c>
      <c r="K518" s="99">
        <v>31178.0</v>
      </c>
      <c r="L518" s="99">
        <v>92.0</v>
      </c>
      <c r="M518" s="99">
        <v>8.0</v>
      </c>
      <c r="N518" s="99">
        <v>16.0</v>
      </c>
      <c r="O518" s="99">
        <v>1250.0</v>
      </c>
      <c r="P518" s="99">
        <v>119504.0</v>
      </c>
      <c r="Q518" s="99">
        <v>19588.0</v>
      </c>
      <c r="R518" s="39">
        <v>1.0</v>
      </c>
      <c r="S518" s="39">
        <v>26.0</v>
      </c>
      <c r="T518" s="39"/>
      <c r="U518" s="39">
        <v>1.0</v>
      </c>
      <c r="V518" s="39">
        <v>4.0</v>
      </c>
      <c r="W518" s="39">
        <v>5.0</v>
      </c>
      <c r="X518" s="39"/>
      <c r="Y518" s="39">
        <v>1.0</v>
      </c>
      <c r="Z518" s="39"/>
      <c r="AA518" s="39"/>
      <c r="AB518" s="39">
        <v>2301.0</v>
      </c>
      <c r="AC518" s="39"/>
      <c r="AD518" s="81">
        <v>31177.0</v>
      </c>
      <c r="AE518" s="81"/>
      <c r="AF518" s="81"/>
      <c r="AG518" s="81"/>
      <c r="AH518" s="81">
        <v>1.0</v>
      </c>
      <c r="AI518" s="81">
        <v>2.0</v>
      </c>
      <c r="AJ518" s="82" t="s">
        <v>586</v>
      </c>
      <c r="AK518" s="81"/>
      <c r="AL518" s="81">
        <v>484.0</v>
      </c>
      <c r="AM518" s="44">
        <f t="array" ref="AM518">AVERAGE(K518/20)/86400</f>
        <v>0.01804282407</v>
      </c>
    </row>
    <row r="519" ht="17.25" customHeight="1">
      <c r="A519" s="97">
        <v>44662.55670851223</v>
      </c>
      <c r="B519" s="53">
        <v>0.017997685185185186</v>
      </c>
      <c r="C519" s="63">
        <v>9.606481481481482E-4</v>
      </c>
      <c r="D519" s="53">
        <v>0.0017708333333333332</v>
      </c>
      <c r="E519" s="53"/>
      <c r="F519" s="53">
        <v>0.009571759259259259</v>
      </c>
      <c r="G519" s="53">
        <v>0.005393518518518519</v>
      </c>
      <c r="H519" s="53">
        <v>0.012951388888888889</v>
      </c>
      <c r="I519" s="63">
        <v>0.015266203703703704</v>
      </c>
      <c r="J519" s="98">
        <v>0.015914351851851853</v>
      </c>
      <c r="K519" s="99">
        <v>30330.0</v>
      </c>
      <c r="L519" s="99">
        <v>110.0</v>
      </c>
      <c r="M519" s="99">
        <v>8.0</v>
      </c>
      <c r="N519" s="99">
        <v>16.0</v>
      </c>
      <c r="O519" s="99">
        <v>688.0</v>
      </c>
      <c r="P519" s="99">
        <v>97519.0</v>
      </c>
      <c r="Q519" s="99">
        <v>21528.0</v>
      </c>
      <c r="R519" s="39">
        <v>1.0</v>
      </c>
      <c r="S519" s="39">
        <v>2.0</v>
      </c>
      <c r="T519" s="39"/>
      <c r="U519" s="39"/>
      <c r="V519" s="39">
        <v>10.0</v>
      </c>
      <c r="W519" s="39"/>
      <c r="X519" s="39">
        <v>9.0</v>
      </c>
      <c r="Y519" s="39">
        <v>1.0</v>
      </c>
      <c r="Z519" s="39"/>
      <c r="AA519" s="39">
        <v>1.0</v>
      </c>
      <c r="AB519" s="39">
        <v>11473.0</v>
      </c>
      <c r="AC519" s="39"/>
      <c r="AD519" s="81">
        <v>30329.0</v>
      </c>
      <c r="AE519" s="81">
        <v>4.0</v>
      </c>
      <c r="AF519" s="81"/>
      <c r="AG519" s="81"/>
      <c r="AH519" s="81"/>
      <c r="AI519" s="81">
        <v>1.0</v>
      </c>
      <c r="AJ519" s="82" t="s">
        <v>587</v>
      </c>
      <c r="AK519" s="81"/>
      <c r="AL519" s="81">
        <v>483.0</v>
      </c>
      <c r="AM519" s="44">
        <f t="array" ref="AM519">AVERAGE(K519/20)/86400</f>
        <v>0.01755208333</v>
      </c>
    </row>
    <row r="520" ht="17.25" customHeight="1">
      <c r="A520" s="97">
        <v>44660.07573900727</v>
      </c>
      <c r="B520" s="53">
        <v>0.03325231481481482</v>
      </c>
      <c r="C520" s="63">
        <v>2.546296296296296E-4</v>
      </c>
      <c r="D520" s="53">
        <v>0.002476851851851852</v>
      </c>
      <c r="E520" s="53">
        <v>0.00369212962962963</v>
      </c>
      <c r="F520" s="53">
        <v>0.012418981481481482</v>
      </c>
      <c r="G520" s="53">
        <v>0.004016203703703704</v>
      </c>
      <c r="H520" s="53">
        <v>0.02991898148148148</v>
      </c>
      <c r="I520" s="63">
        <v>0.032060185185185185</v>
      </c>
      <c r="J520" s="98">
        <v>0.032650462962962964</v>
      </c>
      <c r="K520" s="99">
        <v>57476.0</v>
      </c>
      <c r="L520" s="99">
        <v>153.0</v>
      </c>
      <c r="M520" s="99">
        <v>15.0</v>
      </c>
      <c r="N520" s="99">
        <v>33.0</v>
      </c>
      <c r="O520" s="99">
        <v>2902.0</v>
      </c>
      <c r="P520" s="99">
        <v>193220.0</v>
      </c>
      <c r="Q520" s="99">
        <v>211748.0</v>
      </c>
      <c r="R520" s="39">
        <v>2.0</v>
      </c>
      <c r="S520" s="39">
        <v>16.0</v>
      </c>
      <c r="T520" s="39"/>
      <c r="U520" s="39"/>
      <c r="V520" s="39">
        <v>4.0</v>
      </c>
      <c r="W520" s="39"/>
      <c r="X520" s="39">
        <v>10.0</v>
      </c>
      <c r="Y520" s="39"/>
      <c r="Z520" s="39">
        <v>5.0</v>
      </c>
      <c r="AA520" s="39"/>
      <c r="AB520" s="39">
        <v>116176.0</v>
      </c>
      <c r="AC520" s="39">
        <v>2.0</v>
      </c>
      <c r="AD520" s="81">
        <v>29144.0</v>
      </c>
      <c r="AE520" s="81"/>
      <c r="AF520" s="81"/>
      <c r="AG520" s="81">
        <v>2.0</v>
      </c>
      <c r="AH520" s="81">
        <v>1.0</v>
      </c>
      <c r="AI520" s="81">
        <v>2.0</v>
      </c>
      <c r="AJ520" s="82" t="s">
        <v>588</v>
      </c>
      <c r="AK520" s="81" t="s">
        <v>78</v>
      </c>
      <c r="AL520" s="39">
        <v>482.0</v>
      </c>
      <c r="AM520" s="44">
        <f t="array" ref="AM520">AVERAGE(K520/20)/86400</f>
        <v>0.03326157407</v>
      </c>
    </row>
    <row r="521" ht="17.25" customHeight="1">
      <c r="A521" s="97">
        <v>44660.02308073839</v>
      </c>
      <c r="B521" s="53">
        <v>0.0203125</v>
      </c>
      <c r="C521" s="63">
        <v>1.1574074074074075E-4</v>
      </c>
      <c r="D521" s="53">
        <v>0.0017013888888888888</v>
      </c>
      <c r="E521" s="53">
        <v>0.0024074074074074076</v>
      </c>
      <c r="F521" s="53">
        <v>0.00375</v>
      </c>
      <c r="G521" s="53">
        <v>0.012106481481481482</v>
      </c>
      <c r="H521" s="53">
        <v>0.014444444444444444</v>
      </c>
      <c r="I521" s="63">
        <v>0.018333333333333333</v>
      </c>
      <c r="J521" s="98">
        <v>0.018831018518518518</v>
      </c>
      <c r="K521" s="99">
        <v>34113.0</v>
      </c>
      <c r="L521" s="99">
        <v>182.0</v>
      </c>
      <c r="M521" s="99">
        <v>8.0</v>
      </c>
      <c r="N521" s="99">
        <v>14.0</v>
      </c>
      <c r="O521" s="99">
        <v>1571.0</v>
      </c>
      <c r="P521" s="99">
        <v>110030.0</v>
      </c>
      <c r="Q521" s="99">
        <v>79481.0</v>
      </c>
      <c r="R521" s="39">
        <v>2.0</v>
      </c>
      <c r="S521" s="39">
        <v>16.0</v>
      </c>
      <c r="T521" s="39"/>
      <c r="U521" s="39"/>
      <c r="V521" s="39">
        <v>1.0</v>
      </c>
      <c r="W521" s="39"/>
      <c r="X521" s="39"/>
      <c r="Y521" s="39"/>
      <c r="Z521" s="39">
        <v>3.0</v>
      </c>
      <c r="AA521" s="39">
        <v>2.0</v>
      </c>
      <c r="AB521" s="39">
        <v>190376.0</v>
      </c>
      <c r="AC521" s="39">
        <v>2.0</v>
      </c>
      <c r="AD521" s="81">
        <v>16372.0</v>
      </c>
      <c r="AE521" s="81"/>
      <c r="AF521" s="81"/>
      <c r="AG521" s="81"/>
      <c r="AH521" s="81"/>
      <c r="AI521" s="81">
        <v>6.0</v>
      </c>
      <c r="AJ521" s="82" t="s">
        <v>589</v>
      </c>
      <c r="AK521" s="81"/>
      <c r="AL521" s="81">
        <v>481.0</v>
      </c>
      <c r="AM521" s="44">
        <f t="array" ref="AM521">AVERAGE(K521/20)/86400</f>
        <v>0.01974131944</v>
      </c>
    </row>
    <row r="522" ht="17.25" customHeight="1">
      <c r="A522" s="97">
        <v>44660.00249555899</v>
      </c>
      <c r="B522" s="53">
        <v>0.026851851851851852</v>
      </c>
      <c r="C522" s="63">
        <v>0.0021527777777777778</v>
      </c>
      <c r="D522" s="53"/>
      <c r="E522" s="53">
        <v>0.011655092592592592</v>
      </c>
      <c r="F522" s="53">
        <v>0.013333333333333334</v>
      </c>
      <c r="G522" s="53">
        <v>0.015532407407407408</v>
      </c>
      <c r="H522" s="53">
        <v>0.01695601851851852</v>
      </c>
      <c r="I522" s="63">
        <v>0.02065972222222222</v>
      </c>
      <c r="J522" s="98">
        <v>0.021354166666666667</v>
      </c>
      <c r="K522" s="99">
        <v>45635.0</v>
      </c>
      <c r="L522" s="99">
        <v>155.0</v>
      </c>
      <c r="M522" s="99">
        <v>8.0</v>
      </c>
      <c r="N522" s="99">
        <v>14.0</v>
      </c>
      <c r="O522" s="99">
        <v>3730.0</v>
      </c>
      <c r="P522" s="99">
        <v>159279.0</v>
      </c>
      <c r="Q522" s="99">
        <v>4075.0</v>
      </c>
      <c r="R522" s="39">
        <v>13.0</v>
      </c>
      <c r="S522" s="39">
        <v>24.0</v>
      </c>
      <c r="T522" s="39"/>
      <c r="U522" s="39"/>
      <c r="V522" s="39"/>
      <c r="W522" s="39"/>
      <c r="X522" s="39">
        <v>32.0</v>
      </c>
      <c r="Y522" s="39">
        <v>1.0</v>
      </c>
      <c r="Z522" s="39">
        <v>8.0</v>
      </c>
      <c r="AA522" s="39"/>
      <c r="AB522" s="39">
        <v>6791.0</v>
      </c>
      <c r="AC522" s="39">
        <v>8.0</v>
      </c>
      <c r="AD522" s="81">
        <v>2298.0</v>
      </c>
      <c r="AE522" s="81">
        <v>156.0</v>
      </c>
      <c r="AF522" s="81">
        <v>9.0</v>
      </c>
      <c r="AG522" s="81"/>
      <c r="AH522" s="81">
        <v>1.0</v>
      </c>
      <c r="AI522" s="81">
        <v>3.0</v>
      </c>
      <c r="AJ522" s="82" t="s">
        <v>590</v>
      </c>
      <c r="AK522" s="81"/>
      <c r="AL522" s="81">
        <v>480.0</v>
      </c>
      <c r="AM522" s="44">
        <f t="array" ref="AM522">AVERAGE(K522/20)/86400</f>
        <v>0.02640914352</v>
      </c>
    </row>
    <row r="523" ht="17.25" customHeight="1">
      <c r="A523" s="97">
        <v>44659.97417242927</v>
      </c>
      <c r="B523" s="53">
        <v>0.021944444444444444</v>
      </c>
      <c r="C523" s="63">
        <v>8.101851851851852E-5</v>
      </c>
      <c r="D523" s="53"/>
      <c r="E523" s="53">
        <v>0.0032407407407407406</v>
      </c>
      <c r="F523" s="53">
        <v>0.010405092592592593</v>
      </c>
      <c r="G523" s="53">
        <v>0.006099537037037037</v>
      </c>
      <c r="H523" s="53">
        <v>0.011909722222222223</v>
      </c>
      <c r="I523" s="63">
        <v>0.014201388888888888</v>
      </c>
      <c r="J523" s="98">
        <v>0.016215277777777776</v>
      </c>
      <c r="K523" s="99">
        <v>37017.0</v>
      </c>
      <c r="L523" s="99">
        <v>131.0</v>
      </c>
      <c r="M523" s="99">
        <v>7.0</v>
      </c>
      <c r="N523" s="99">
        <v>15.0</v>
      </c>
      <c r="O523" s="99">
        <v>1773.0</v>
      </c>
      <c r="P523" s="99">
        <v>117538.0</v>
      </c>
      <c r="Q523" s="99">
        <v>106521.0</v>
      </c>
      <c r="R523" s="39">
        <v>1.0</v>
      </c>
      <c r="S523" s="39">
        <v>2.0</v>
      </c>
      <c r="T523" s="39">
        <v>3.0</v>
      </c>
      <c r="U523" s="39"/>
      <c r="V523" s="39">
        <v>4.0</v>
      </c>
      <c r="W523" s="39">
        <v>2.0</v>
      </c>
      <c r="X523" s="39"/>
      <c r="Y523" s="39"/>
      <c r="Z523" s="39">
        <v>4.0</v>
      </c>
      <c r="AA523" s="39">
        <v>1.0</v>
      </c>
      <c r="AB523" s="39">
        <v>54840.0</v>
      </c>
      <c r="AC523" s="39">
        <v>3.0</v>
      </c>
      <c r="AD523" s="81">
        <v>1528.0</v>
      </c>
      <c r="AE523" s="81"/>
      <c r="AF523" s="81">
        <v>2.0</v>
      </c>
      <c r="AG523" s="81">
        <v>1.0</v>
      </c>
      <c r="AH523" s="81">
        <v>1.0</v>
      </c>
      <c r="AI523" s="81">
        <v>9.0</v>
      </c>
      <c r="AJ523" s="82" t="s">
        <v>591</v>
      </c>
      <c r="AK523" s="81"/>
      <c r="AL523" s="39">
        <v>479.0</v>
      </c>
      <c r="AM523" s="44">
        <f t="array" ref="AM523">AVERAGE(K523/20)/86400</f>
        <v>0.021421875</v>
      </c>
    </row>
    <row r="524" ht="17.25" customHeight="1">
      <c r="A524" s="97">
        <v>44659.949311794466</v>
      </c>
      <c r="B524" s="53">
        <v>0.016006944444444445</v>
      </c>
      <c r="C524" s="63">
        <v>0.0026041666666666665</v>
      </c>
      <c r="D524" s="53"/>
      <c r="E524" s="53">
        <v>0.003310185185185185</v>
      </c>
      <c r="F524" s="53">
        <v>0.005509259259259259</v>
      </c>
      <c r="G524" s="53">
        <v>0.003310185185185185</v>
      </c>
      <c r="H524" s="53">
        <v>0.011157407407407408</v>
      </c>
      <c r="I524" s="63">
        <v>0.014340277777777778</v>
      </c>
      <c r="J524" s="98">
        <v>0.014953703703703703</v>
      </c>
      <c r="K524" s="99">
        <v>27664.0</v>
      </c>
      <c r="L524" s="99">
        <v>130.0</v>
      </c>
      <c r="M524" s="99">
        <v>7.0</v>
      </c>
      <c r="N524" s="99">
        <v>12.0</v>
      </c>
      <c r="O524" s="99">
        <v>1733.0</v>
      </c>
      <c r="P524" s="99">
        <v>92793.0</v>
      </c>
      <c r="Q524" s="99">
        <v>14667.0</v>
      </c>
      <c r="R524" s="39">
        <v>1.0</v>
      </c>
      <c r="S524" s="39">
        <v>1.0</v>
      </c>
      <c r="T524" s="39"/>
      <c r="U524" s="39"/>
      <c r="V524" s="39"/>
      <c r="W524" s="39"/>
      <c r="X524" s="39"/>
      <c r="Y524" s="39"/>
      <c r="Z524" s="39">
        <v>4.0</v>
      </c>
      <c r="AA524" s="39"/>
      <c r="AB524" s="39">
        <v>140737.0</v>
      </c>
      <c r="AC524" s="39"/>
      <c r="AD524" s="81">
        <v>27663.0</v>
      </c>
      <c r="AE524" s="81"/>
      <c r="AF524" s="81"/>
      <c r="AG524" s="81"/>
      <c r="AH524" s="81">
        <v>1.0</v>
      </c>
      <c r="AI524" s="81">
        <v>4.0</v>
      </c>
      <c r="AJ524" s="82" t="s">
        <v>592</v>
      </c>
      <c r="AK524" s="81" t="s">
        <v>78</v>
      </c>
      <c r="AL524" s="81">
        <v>478.0</v>
      </c>
      <c r="AM524" s="44">
        <f t="array" ref="AM524">AVERAGE(K524/20)/86400</f>
        <v>0.01600925926</v>
      </c>
    </row>
    <row r="525" ht="17.25" customHeight="1">
      <c r="A525" s="97">
        <v>44659.930870200034</v>
      </c>
      <c r="B525" s="53">
        <v>0.02619212962962963</v>
      </c>
      <c r="C525" s="63">
        <v>1.6203703703703703E-4</v>
      </c>
      <c r="D525" s="53">
        <v>0.0021527777777777778</v>
      </c>
      <c r="E525" s="53">
        <v>0.010428240740740741</v>
      </c>
      <c r="F525" s="53">
        <v>0.014756944444444444</v>
      </c>
      <c r="G525" s="53">
        <v>0.020462962962962964</v>
      </c>
      <c r="H525" s="53">
        <v>0.021747685185185186</v>
      </c>
      <c r="I525" s="63">
        <v>0.023981481481481482</v>
      </c>
      <c r="J525" s="98">
        <v>0.024560185185185185</v>
      </c>
      <c r="K525" s="99">
        <v>44427.0</v>
      </c>
      <c r="L525" s="99">
        <v>124.0</v>
      </c>
      <c r="M525" s="99">
        <v>7.0</v>
      </c>
      <c r="N525" s="99">
        <v>15.0</v>
      </c>
      <c r="O525" s="99">
        <v>957.0</v>
      </c>
      <c r="P525" s="99">
        <v>138067.0</v>
      </c>
      <c r="Q525" s="99">
        <v>7165.0</v>
      </c>
      <c r="R525" s="39">
        <v>2.0</v>
      </c>
      <c r="S525" s="39">
        <v>25.0</v>
      </c>
      <c r="T525" s="39"/>
      <c r="U525" s="39">
        <v>2.0</v>
      </c>
      <c r="V525" s="39">
        <v>13.0</v>
      </c>
      <c r="W525" s="39">
        <v>13.0</v>
      </c>
      <c r="X525" s="39"/>
      <c r="Y525" s="39"/>
      <c r="Z525" s="39"/>
      <c r="AA525" s="39"/>
      <c r="AB525" s="39">
        <v>9109.0</v>
      </c>
      <c r="AC525" s="39">
        <v>1.0</v>
      </c>
      <c r="AD525" s="81">
        <v>33338.0</v>
      </c>
      <c r="AE525" s="81"/>
      <c r="AF525" s="81">
        <v>2.0</v>
      </c>
      <c r="AG525" s="81"/>
      <c r="AH525" s="81">
        <v>2.0</v>
      </c>
      <c r="AI525" s="81">
        <v>2.0</v>
      </c>
      <c r="AJ525" s="82" t="s">
        <v>593</v>
      </c>
      <c r="AK525" s="81"/>
      <c r="AL525" s="81">
        <v>477.0</v>
      </c>
      <c r="AM525" s="44">
        <f t="array" ref="AM525">AVERAGE(K525/20)/86400</f>
        <v>0.02571006944</v>
      </c>
    </row>
    <row r="526" ht="17.25" customHeight="1">
      <c r="A526" s="97">
        <v>44659.90445166274</v>
      </c>
      <c r="B526" s="53">
        <v>0.02546296296296296</v>
      </c>
      <c r="C526" s="63">
        <v>1.7361111111111112E-4</v>
      </c>
      <c r="D526" s="53">
        <v>0.003275462962962963</v>
      </c>
      <c r="E526" s="53">
        <v>0.008611111111111111</v>
      </c>
      <c r="F526" s="53">
        <v>0.018449074074074073</v>
      </c>
      <c r="G526" s="53">
        <v>0.009398148148148149</v>
      </c>
      <c r="H526" s="53">
        <v>0.020266203703703703</v>
      </c>
      <c r="I526" s="63">
        <v>0.021782407407407407</v>
      </c>
      <c r="J526" s="98">
        <v>0.022800925925925926</v>
      </c>
      <c r="K526" s="99">
        <v>43656.0</v>
      </c>
      <c r="L526" s="99">
        <v>97.0</v>
      </c>
      <c r="M526" s="99">
        <v>9.0</v>
      </c>
      <c r="N526" s="99">
        <v>15.0</v>
      </c>
      <c r="O526" s="99">
        <v>1264.0</v>
      </c>
      <c r="P526" s="99">
        <v>160285.0</v>
      </c>
      <c r="Q526" s="99">
        <v>46175.0</v>
      </c>
      <c r="R526" s="39">
        <v>5.0</v>
      </c>
      <c r="S526" s="39">
        <v>47.0</v>
      </c>
      <c r="T526" s="39"/>
      <c r="U526" s="39"/>
      <c r="V526" s="39"/>
      <c r="W526" s="39"/>
      <c r="X526" s="39">
        <v>8.0</v>
      </c>
      <c r="Y526" s="39"/>
      <c r="Z526" s="39">
        <v>4.0</v>
      </c>
      <c r="AA526" s="39"/>
      <c r="AB526" s="39">
        <v>71394.0</v>
      </c>
      <c r="AC526" s="39">
        <v>1.0</v>
      </c>
      <c r="AD526" s="81">
        <v>2987.0</v>
      </c>
      <c r="AE526" s="81">
        <v>110.0</v>
      </c>
      <c r="AF526" s="81"/>
      <c r="AG526" s="81"/>
      <c r="AH526" s="81">
        <v>1.0</v>
      </c>
      <c r="AI526" s="81">
        <v>3.0</v>
      </c>
      <c r="AJ526" s="82" t="s">
        <v>594</v>
      </c>
      <c r="AK526" s="81"/>
      <c r="AL526" s="39">
        <v>476.0</v>
      </c>
      <c r="AM526" s="44">
        <f t="array" ref="AM526">AVERAGE(K526/20)/86400</f>
        <v>0.02526388889</v>
      </c>
    </row>
    <row r="527" ht="17.25" customHeight="1">
      <c r="A527" s="97">
        <v>44658.76422359191</v>
      </c>
      <c r="B527" s="53">
        <v>0.016354166666666666</v>
      </c>
      <c r="C527" s="63">
        <v>4.050925925925926E-4</v>
      </c>
      <c r="D527" s="53">
        <v>0.0016782407407407408</v>
      </c>
      <c r="E527" s="53">
        <v>0.0022453703703703702</v>
      </c>
      <c r="F527" s="53">
        <v>0.0029976851851851853</v>
      </c>
      <c r="G527" s="53">
        <v>0.00866898148148148</v>
      </c>
      <c r="H527" s="53">
        <v>0.009791666666666667</v>
      </c>
      <c r="I527" s="63">
        <v>0.012233796296296296</v>
      </c>
      <c r="J527" s="98">
        <v>0.015</v>
      </c>
      <c r="K527" s="99">
        <v>28279.0</v>
      </c>
      <c r="L527" s="99">
        <v>80.0</v>
      </c>
      <c r="M527" s="99">
        <v>7.0</v>
      </c>
      <c r="N527" s="99">
        <v>11.0</v>
      </c>
      <c r="O527" s="99">
        <v>1142.0</v>
      </c>
      <c r="P527" s="99">
        <v>107870.0</v>
      </c>
      <c r="Q527" s="99">
        <v>21847.0</v>
      </c>
      <c r="R527" s="39">
        <v>1.0</v>
      </c>
      <c r="S527" s="39">
        <v>7.0</v>
      </c>
      <c r="T527" s="39"/>
      <c r="U527" s="39"/>
      <c r="V527" s="39">
        <v>5.0</v>
      </c>
      <c r="W527" s="39"/>
      <c r="X527" s="39"/>
      <c r="Y527" s="39"/>
      <c r="Z527" s="39"/>
      <c r="AA527" s="39">
        <v>1.0</v>
      </c>
      <c r="AB527" s="39">
        <v>15586.0</v>
      </c>
      <c r="AC527" s="39"/>
      <c r="AD527" s="81">
        <v>28278.0</v>
      </c>
      <c r="AE527" s="81"/>
      <c r="AF527" s="81"/>
      <c r="AG527" s="81"/>
      <c r="AH527" s="81">
        <v>1.0</v>
      </c>
      <c r="AI527" s="81">
        <v>2.0</v>
      </c>
      <c r="AJ527" s="82" t="s">
        <v>595</v>
      </c>
      <c r="AK527" s="81" t="s">
        <v>78</v>
      </c>
      <c r="AL527" s="81">
        <v>475.0</v>
      </c>
      <c r="AM527" s="44">
        <f t="array" ref="AM527">AVERAGE(K527/20)/86400</f>
        <v>0.01636516204</v>
      </c>
    </row>
    <row r="528" ht="17.25" customHeight="1">
      <c r="A528" s="97">
        <v>44658.7393481056</v>
      </c>
      <c r="B528" s="53">
        <v>0.019930555555555556</v>
      </c>
      <c r="C528" s="63">
        <v>1.388888888888889E-4</v>
      </c>
      <c r="D528" s="53">
        <v>0.0022685185185185187</v>
      </c>
      <c r="E528" s="53">
        <v>0.0034375</v>
      </c>
      <c r="F528" s="53">
        <v>0.004884259259259259</v>
      </c>
      <c r="G528" s="53">
        <v>0.010601851851851852</v>
      </c>
      <c r="H528" s="53">
        <v>0.011886574074074074</v>
      </c>
      <c r="I528" s="63">
        <v>0.013171296296296296</v>
      </c>
      <c r="J528" s="98">
        <v>0.01670138888888889</v>
      </c>
      <c r="K528" s="99">
        <v>34449.0</v>
      </c>
      <c r="L528" s="99">
        <v>137.0</v>
      </c>
      <c r="M528" s="99">
        <v>8.0</v>
      </c>
      <c r="N528" s="99">
        <v>14.0</v>
      </c>
      <c r="O528" s="99">
        <v>1940.0</v>
      </c>
      <c r="P528" s="99">
        <v>201542.0</v>
      </c>
      <c r="Q528" s="99">
        <v>6082.0</v>
      </c>
      <c r="R528" s="39">
        <v>1.0</v>
      </c>
      <c r="S528" s="39">
        <v>3.0</v>
      </c>
      <c r="T528" s="39"/>
      <c r="U528" s="39">
        <v>1.0</v>
      </c>
      <c r="V528" s="39">
        <v>7.0</v>
      </c>
      <c r="W528" s="39">
        <v>7.0</v>
      </c>
      <c r="X528" s="39"/>
      <c r="Y528" s="39"/>
      <c r="Z528" s="39"/>
      <c r="AA528" s="39"/>
      <c r="AB528" s="39">
        <v>2374.0</v>
      </c>
      <c r="AC528" s="39">
        <v>1.0</v>
      </c>
      <c r="AD528" s="81">
        <v>2653.0</v>
      </c>
      <c r="AE528" s="81"/>
      <c r="AF528" s="81"/>
      <c r="AG528" s="81"/>
      <c r="AH528" s="81">
        <v>1.0</v>
      </c>
      <c r="AI528" s="81">
        <v>1.0</v>
      </c>
      <c r="AJ528" s="82" t="s">
        <v>596</v>
      </c>
      <c r="AK528" s="81" t="s">
        <v>78</v>
      </c>
      <c r="AL528" s="81">
        <v>474.0</v>
      </c>
      <c r="AM528" s="44">
        <f t="array" ref="AM528">AVERAGE(K528/20)/86400</f>
        <v>0.01993576389</v>
      </c>
    </row>
    <row r="529" ht="17.25" customHeight="1">
      <c r="A529" s="97">
        <v>44658.717536667755</v>
      </c>
      <c r="B529" s="53">
        <v>0.01494212962962963</v>
      </c>
      <c r="C529" s="63">
        <v>1.6203703703703703E-4</v>
      </c>
      <c r="D529" s="53">
        <v>0.0017824074074074075</v>
      </c>
      <c r="E529" s="53">
        <v>0.0030324074074074073</v>
      </c>
      <c r="F529" s="53">
        <v>0.0052893518518518515</v>
      </c>
      <c r="G529" s="53">
        <v>0.00818287037037037</v>
      </c>
      <c r="H529" s="53">
        <v>0.009421296296296296</v>
      </c>
      <c r="I529" s="63">
        <v>0.01207175925925926</v>
      </c>
      <c r="J529" s="98">
        <v>0.012847222222222222</v>
      </c>
      <c r="K529" s="99">
        <v>25265.0</v>
      </c>
      <c r="L529" s="99">
        <v>182.0</v>
      </c>
      <c r="M529" s="99">
        <v>9.0</v>
      </c>
      <c r="N529" s="99">
        <v>18.0</v>
      </c>
      <c r="O529" s="99">
        <v>1055.0</v>
      </c>
      <c r="P529" s="99">
        <v>76445.0</v>
      </c>
      <c r="Q529" s="99">
        <v>6517.0</v>
      </c>
      <c r="R529" s="39">
        <v>2.0</v>
      </c>
      <c r="S529" s="39">
        <v>5.0</v>
      </c>
      <c r="T529" s="39"/>
      <c r="U529" s="39">
        <v>1.0</v>
      </c>
      <c r="V529" s="39">
        <v>7.0</v>
      </c>
      <c r="W529" s="39">
        <v>7.0</v>
      </c>
      <c r="X529" s="39"/>
      <c r="Y529" s="39"/>
      <c r="Z529" s="39"/>
      <c r="AA529" s="39"/>
      <c r="AB529" s="39">
        <v>17715.0</v>
      </c>
      <c r="AC529" s="39"/>
      <c r="AD529" s="81">
        <v>25264.0</v>
      </c>
      <c r="AE529" s="81"/>
      <c r="AF529" s="81"/>
      <c r="AG529" s="81"/>
      <c r="AH529" s="81">
        <v>1.0</v>
      </c>
      <c r="AI529" s="81">
        <v>2.0</v>
      </c>
      <c r="AJ529" s="82" t="s">
        <v>597</v>
      </c>
      <c r="AK529" s="81"/>
      <c r="AL529" s="39">
        <v>473.0</v>
      </c>
      <c r="AM529" s="44">
        <f t="array" ref="AM529">AVERAGE(K529/20)/86400</f>
        <v>0.01462094907</v>
      </c>
    </row>
    <row r="530" ht="17.25" customHeight="1">
      <c r="A530" s="97">
        <v>44658.70215046634</v>
      </c>
      <c r="B530" s="53">
        <v>0.012129629629629629</v>
      </c>
      <c r="C530" s="63">
        <v>9.25925925925926E-4</v>
      </c>
      <c r="D530" s="53">
        <v>0.0022685185185185187</v>
      </c>
      <c r="E530" s="53">
        <v>0.002928240740740741</v>
      </c>
      <c r="F530" s="53">
        <v>0.003125</v>
      </c>
      <c r="G530" s="53">
        <v>0.004965277777777778</v>
      </c>
      <c r="H530" s="53">
        <v>0.006006944444444444</v>
      </c>
      <c r="I530" s="63">
        <v>0.009224537037037036</v>
      </c>
      <c r="J530" s="98">
        <v>0.009849537037037037</v>
      </c>
      <c r="K530" s="99">
        <v>19799.0</v>
      </c>
      <c r="L530" s="99">
        <v>83.0</v>
      </c>
      <c r="M530" s="99">
        <v>7.0</v>
      </c>
      <c r="N530" s="99">
        <v>11.0</v>
      </c>
      <c r="O530" s="99">
        <v>775.0</v>
      </c>
      <c r="P530" s="99">
        <v>54404.0</v>
      </c>
      <c r="Q530" s="99">
        <v>32883.0</v>
      </c>
      <c r="R530" s="39">
        <v>1.0</v>
      </c>
      <c r="S530" s="39">
        <v>6.0</v>
      </c>
      <c r="T530" s="39"/>
      <c r="U530" s="39"/>
      <c r="V530" s="39">
        <v>1.0</v>
      </c>
      <c r="W530" s="39">
        <v>1.0</v>
      </c>
      <c r="X530" s="39"/>
      <c r="Y530" s="39"/>
      <c r="Z530" s="39">
        <v>5.0</v>
      </c>
      <c r="AA530" s="39"/>
      <c r="AB530" s="39">
        <v>70960.0</v>
      </c>
      <c r="AC530" s="39"/>
      <c r="AD530" s="81">
        <v>19798.0</v>
      </c>
      <c r="AE530" s="81"/>
      <c r="AF530" s="81"/>
      <c r="AG530" s="81"/>
      <c r="AH530" s="81">
        <v>1.0</v>
      </c>
      <c r="AI530" s="81">
        <v>4.0</v>
      </c>
      <c r="AJ530" s="82" t="s">
        <v>598</v>
      </c>
      <c r="AK530" s="81"/>
      <c r="AL530" s="81">
        <v>472.0</v>
      </c>
      <c r="AM530" s="44">
        <f t="array" ref="AM530">AVERAGE(K530/20)/86400</f>
        <v>0.01145775463</v>
      </c>
    </row>
    <row r="531" ht="17.25" customHeight="1">
      <c r="A531" s="97">
        <v>44658.68985396179</v>
      </c>
      <c r="B531" s="53">
        <v>0.014421296296296297</v>
      </c>
      <c r="C531" s="63">
        <v>3.125E-4</v>
      </c>
      <c r="D531" s="53">
        <v>0.001863425925925926</v>
      </c>
      <c r="E531" s="53">
        <v>0.0036342592592592594</v>
      </c>
      <c r="F531" s="53">
        <v>0.0038078703703703703</v>
      </c>
      <c r="G531" s="53">
        <v>0.0062268518518518515</v>
      </c>
      <c r="H531" s="53">
        <v>0.009016203703703703</v>
      </c>
      <c r="I531" s="63">
        <v>0.011203703703703704</v>
      </c>
      <c r="J531" s="98">
        <v>0.011967592592592592</v>
      </c>
      <c r="K531" s="99">
        <v>24644.0</v>
      </c>
      <c r="L531" s="99">
        <v>47.0</v>
      </c>
      <c r="M531" s="99">
        <v>7.0</v>
      </c>
      <c r="N531" s="99">
        <v>19.0</v>
      </c>
      <c r="O531" s="99">
        <v>771.0</v>
      </c>
      <c r="P531" s="99">
        <v>90075.0</v>
      </c>
      <c r="Q531" s="99">
        <v>27996.0</v>
      </c>
      <c r="R531" s="39">
        <v>1.0</v>
      </c>
      <c r="S531" s="39">
        <v>5.0</v>
      </c>
      <c r="T531" s="39"/>
      <c r="U531" s="39">
        <v>1.0</v>
      </c>
      <c r="V531" s="39">
        <v>4.0</v>
      </c>
      <c r="W531" s="39">
        <v>4.0</v>
      </c>
      <c r="X531" s="39">
        <v>2.0</v>
      </c>
      <c r="Y531" s="39">
        <v>1.0</v>
      </c>
      <c r="Z531" s="39"/>
      <c r="AA531" s="39"/>
      <c r="AB531" s="39">
        <v>80791.0</v>
      </c>
      <c r="AC531" s="39"/>
      <c r="AD531" s="81">
        <v>24643.0</v>
      </c>
      <c r="AE531" s="81"/>
      <c r="AF531" s="81"/>
      <c r="AG531" s="81"/>
      <c r="AH531" s="81">
        <v>1.0</v>
      </c>
      <c r="AI531" s="81">
        <v>4.0</v>
      </c>
      <c r="AJ531" s="82" t="s">
        <v>599</v>
      </c>
      <c r="AK531" s="81"/>
      <c r="AL531" s="81">
        <v>471.0</v>
      </c>
      <c r="AM531" s="44">
        <f t="array" ref="AM531">AVERAGE(K531/20)/86400</f>
        <v>0.01426157407</v>
      </c>
    </row>
    <row r="532" ht="17.25" customHeight="1">
      <c r="A532" s="97">
        <v>44658.67449166255</v>
      </c>
      <c r="B532" s="53">
        <v>0.014780092592592593</v>
      </c>
      <c r="C532" s="63">
        <v>9.259259259259259E-5</v>
      </c>
      <c r="D532" s="53">
        <v>0.001875</v>
      </c>
      <c r="E532" s="53">
        <v>0.0036342592592592594</v>
      </c>
      <c r="F532" s="53"/>
      <c r="G532" s="53">
        <v>0.005659722222222222</v>
      </c>
      <c r="H532" s="53">
        <v>0.008414351851851852</v>
      </c>
      <c r="I532" s="63">
        <v>0.012881944444444444</v>
      </c>
      <c r="J532" s="98">
        <v>0.013796296296296296</v>
      </c>
      <c r="K532" s="99">
        <v>25303.0</v>
      </c>
      <c r="L532" s="99">
        <v>129.0</v>
      </c>
      <c r="M532" s="99">
        <v>7.0</v>
      </c>
      <c r="N532" s="99">
        <v>19.0</v>
      </c>
      <c r="O532" s="99">
        <v>955.0</v>
      </c>
      <c r="P532" s="99">
        <v>69642.0</v>
      </c>
      <c r="Q532" s="99">
        <v>139572.0</v>
      </c>
      <c r="R532" s="39">
        <v>1.0</v>
      </c>
      <c r="S532" s="39">
        <v>6.0</v>
      </c>
      <c r="T532" s="39">
        <v>2.0</v>
      </c>
      <c r="U532" s="39"/>
      <c r="V532" s="39">
        <v>1.0</v>
      </c>
      <c r="W532" s="39">
        <v>1.0</v>
      </c>
      <c r="X532" s="39"/>
      <c r="Y532" s="39"/>
      <c r="Z532" s="39">
        <v>5.0</v>
      </c>
      <c r="AA532" s="39">
        <v>1.0</v>
      </c>
      <c r="AB532" s="39">
        <v>210471.0</v>
      </c>
      <c r="AC532" s="39"/>
      <c r="AD532" s="81">
        <v>25302.0</v>
      </c>
      <c r="AE532" s="81"/>
      <c r="AF532" s="81"/>
      <c r="AG532" s="81"/>
      <c r="AH532" s="81">
        <v>1.0</v>
      </c>
      <c r="AI532" s="81">
        <v>4.0</v>
      </c>
      <c r="AJ532" s="82" t="s">
        <v>600</v>
      </c>
      <c r="AK532" s="81"/>
      <c r="AL532" s="39">
        <v>470.0</v>
      </c>
      <c r="AM532" s="44">
        <f t="array" ref="AM532">AVERAGE(K532/20)/86400</f>
        <v>0.01464293981</v>
      </c>
    </row>
    <row r="533" ht="17.25" customHeight="1">
      <c r="A533" s="97">
        <v>44658.659497596</v>
      </c>
      <c r="B533" s="53">
        <v>0.024444444444444446</v>
      </c>
      <c r="C533" s="63">
        <v>8.101851851851852E-4</v>
      </c>
      <c r="D533" s="53">
        <v>9.375E-4</v>
      </c>
      <c r="E533" s="53">
        <v>0.0023263888888888887</v>
      </c>
      <c r="F533" s="53">
        <v>0.004201388888888889</v>
      </c>
      <c r="G533" s="53">
        <v>0.007407407407407408</v>
      </c>
      <c r="H533" s="53">
        <v>0.017291666666666667</v>
      </c>
      <c r="I533" s="63">
        <v>0.02127314814814815</v>
      </c>
      <c r="J533" s="98">
        <v>0.02304398148148148</v>
      </c>
      <c r="K533" s="99">
        <v>42094.0</v>
      </c>
      <c r="L533" s="99">
        <v>102.0</v>
      </c>
      <c r="M533" s="99">
        <v>7.0</v>
      </c>
      <c r="N533" s="99">
        <v>10.0</v>
      </c>
      <c r="O533" s="99">
        <v>1231.0</v>
      </c>
      <c r="P533" s="99">
        <v>150773.0</v>
      </c>
      <c r="Q533" s="99">
        <v>25101.0</v>
      </c>
      <c r="R533" s="39">
        <v>1.0</v>
      </c>
      <c r="S533" s="39">
        <v>14.0</v>
      </c>
      <c r="T533" s="39"/>
      <c r="U533" s="39"/>
      <c r="V533" s="39"/>
      <c r="W533" s="39"/>
      <c r="X533" s="39">
        <v>6.0</v>
      </c>
      <c r="Y533" s="39"/>
      <c r="Z533" s="39">
        <v>5.0</v>
      </c>
      <c r="AA533" s="39"/>
      <c r="AB533" s="39">
        <v>97137.0</v>
      </c>
      <c r="AC533" s="39"/>
      <c r="AD533" s="81">
        <v>42093.0</v>
      </c>
      <c r="AE533" s="81"/>
      <c r="AF533" s="81"/>
      <c r="AG533" s="81"/>
      <c r="AH533" s="81">
        <v>1.0</v>
      </c>
      <c r="AI533" s="81">
        <v>4.0</v>
      </c>
      <c r="AJ533" s="82" t="s">
        <v>601</v>
      </c>
      <c r="AK533" s="81"/>
      <c r="AL533" s="81">
        <v>469.0</v>
      </c>
      <c r="AM533" s="44">
        <f t="array" ref="AM533">AVERAGE(K533/20)/86400</f>
        <v>0.0243599537</v>
      </c>
    </row>
    <row r="534" ht="17.25" customHeight="1">
      <c r="A534" s="97">
        <v>44658.634808937175</v>
      </c>
      <c r="B534" s="53">
        <v>0.012789351851851852</v>
      </c>
      <c r="C534" s="63">
        <v>1.7361111111111112E-4</v>
      </c>
      <c r="D534" s="53">
        <v>0.001400462962962963</v>
      </c>
      <c r="E534" s="53">
        <v>0.002824074074074074</v>
      </c>
      <c r="F534" s="53">
        <v>0.004456018518518519</v>
      </c>
      <c r="G534" s="53">
        <v>0.006678240740740741</v>
      </c>
      <c r="H534" s="53">
        <v>0.008229166666666666</v>
      </c>
      <c r="I534" s="63">
        <v>0.01068287037037037</v>
      </c>
      <c r="J534" s="98">
        <v>0.011296296296296296</v>
      </c>
      <c r="K534" s="99">
        <v>21793.0</v>
      </c>
      <c r="L534" s="99">
        <v>132.0</v>
      </c>
      <c r="M534" s="99">
        <v>11.0</v>
      </c>
      <c r="N534" s="99">
        <v>11.0</v>
      </c>
      <c r="O534" s="99">
        <v>1170.0</v>
      </c>
      <c r="P534" s="99">
        <v>70410.0</v>
      </c>
      <c r="Q534" s="99">
        <v>37775.0</v>
      </c>
      <c r="R534" s="39">
        <v>1.0</v>
      </c>
      <c r="S534" s="39">
        <v>4.0</v>
      </c>
      <c r="T534" s="39"/>
      <c r="U534" s="39"/>
      <c r="V534" s="39"/>
      <c r="W534" s="39"/>
      <c r="X534" s="39"/>
      <c r="Y534" s="39"/>
      <c r="Z534" s="39">
        <v>5.0</v>
      </c>
      <c r="AA534" s="39"/>
      <c r="AB534" s="39">
        <v>23977.0</v>
      </c>
      <c r="AC534" s="39">
        <v>2.0</v>
      </c>
      <c r="AD534" s="81">
        <v>3582.0</v>
      </c>
      <c r="AE534" s="81"/>
      <c r="AF534" s="81"/>
      <c r="AG534" s="81"/>
      <c r="AH534" s="81">
        <v>1.0</v>
      </c>
      <c r="AI534" s="81">
        <v>21.0</v>
      </c>
      <c r="AJ534" s="82" t="s">
        <v>602</v>
      </c>
      <c r="AK534" s="81"/>
      <c r="AL534" s="81">
        <v>468.0</v>
      </c>
      <c r="AM534" s="44">
        <f t="array" ref="AM534">AVERAGE(K534/20)/86400</f>
        <v>0.01261168981</v>
      </c>
    </row>
    <row r="535" ht="17.25" customHeight="1">
      <c r="A535" s="97">
        <v>44658.6217820747</v>
      </c>
      <c r="B535" s="53">
        <v>0.027905092592592592</v>
      </c>
      <c r="C535" s="63">
        <v>0.022928240740740742</v>
      </c>
      <c r="D535" s="53">
        <v>0.0045138888888888885</v>
      </c>
      <c r="E535" s="53">
        <v>0.007118055555555555</v>
      </c>
      <c r="F535" s="53">
        <v>0.009837962962962963</v>
      </c>
      <c r="G535" s="53">
        <v>0.012280092592592592</v>
      </c>
      <c r="H535" s="53">
        <v>0.014710648148148148</v>
      </c>
      <c r="I535" s="63">
        <v>0.023819444444444445</v>
      </c>
      <c r="J535" s="98">
        <v>0.025277777777777777</v>
      </c>
      <c r="K535" s="99">
        <v>48224.0</v>
      </c>
      <c r="L535" s="99">
        <v>107.0</v>
      </c>
      <c r="M535" s="99">
        <v>10.0</v>
      </c>
      <c r="N535" s="99">
        <v>30.0</v>
      </c>
      <c r="O535" s="99">
        <v>2178.0</v>
      </c>
      <c r="P535" s="99">
        <v>160146.0</v>
      </c>
      <c r="Q535" s="99">
        <v>9036.0</v>
      </c>
      <c r="R535" s="39">
        <v>2.0</v>
      </c>
      <c r="S535" s="39">
        <v>13.0</v>
      </c>
      <c r="T535" s="39"/>
      <c r="U535" s="39">
        <v>1.0</v>
      </c>
      <c r="V535" s="39">
        <v>18.0</v>
      </c>
      <c r="W535" s="39">
        <v>10.0</v>
      </c>
      <c r="X535" s="39"/>
      <c r="Y535" s="39"/>
      <c r="Z535" s="39"/>
      <c r="AA535" s="39"/>
      <c r="AB535" s="39">
        <v>9666.0</v>
      </c>
      <c r="AC535" s="39">
        <v>3.0</v>
      </c>
      <c r="AD535" s="81">
        <v>17462.0</v>
      </c>
      <c r="AE535" s="81"/>
      <c r="AF535" s="81"/>
      <c r="AG535" s="81"/>
      <c r="AH535" s="81">
        <v>1.0</v>
      </c>
      <c r="AI535" s="81">
        <v>17.0</v>
      </c>
      <c r="AJ535" s="82" t="s">
        <v>603</v>
      </c>
      <c r="AK535" s="81" t="s">
        <v>78</v>
      </c>
      <c r="AL535" s="39">
        <v>467.0</v>
      </c>
      <c r="AM535" s="44">
        <f t="array" ref="AM535">AVERAGE(K535/20)/86400</f>
        <v>0.02790740741</v>
      </c>
    </row>
    <row r="536" ht="17.25" customHeight="1">
      <c r="A536" s="97">
        <v>44658.58248612677</v>
      </c>
      <c r="B536" s="53">
        <v>0.01965277777777778</v>
      </c>
      <c r="C536" s="63">
        <v>3.7037037037037035E-4</v>
      </c>
      <c r="D536" s="53"/>
      <c r="E536" s="53">
        <v>0.003587962962962963</v>
      </c>
      <c r="F536" s="53">
        <v>0.009814814814814814</v>
      </c>
      <c r="G536" s="53">
        <v>0.0052199074074074075</v>
      </c>
      <c r="H536" s="53">
        <v>0.012361111111111111</v>
      </c>
      <c r="I536" s="63">
        <v>0.017685185185185186</v>
      </c>
      <c r="J536" s="98">
        <v>0.018692129629629628</v>
      </c>
      <c r="K536" s="99">
        <v>33975.0</v>
      </c>
      <c r="L536" s="99">
        <v>52.0</v>
      </c>
      <c r="M536" s="99">
        <v>8.0</v>
      </c>
      <c r="N536" s="99">
        <v>17.0</v>
      </c>
      <c r="O536" s="99">
        <v>1826.0</v>
      </c>
      <c r="P536" s="99">
        <v>96109.0</v>
      </c>
      <c r="Q536" s="99">
        <v>20962.0</v>
      </c>
      <c r="R536" s="39">
        <v>1.0</v>
      </c>
      <c r="S536" s="39">
        <v>19.0</v>
      </c>
      <c r="T536" s="39"/>
      <c r="U536" s="39">
        <v>1.0</v>
      </c>
      <c r="V536" s="39"/>
      <c r="W536" s="39"/>
      <c r="X536" s="39"/>
      <c r="Y536" s="39"/>
      <c r="Z536" s="39">
        <v>21.0</v>
      </c>
      <c r="AA536" s="39">
        <v>1.0</v>
      </c>
      <c r="AB536" s="39">
        <v>109875.0</v>
      </c>
      <c r="AC536" s="39">
        <v>2.0</v>
      </c>
      <c r="AD536" s="81">
        <v>2217.0</v>
      </c>
      <c r="AE536" s="81"/>
      <c r="AF536" s="81"/>
      <c r="AG536" s="81"/>
      <c r="AH536" s="81">
        <v>1.0</v>
      </c>
      <c r="AI536" s="81">
        <v>12.0</v>
      </c>
      <c r="AJ536" s="82" t="s">
        <v>604</v>
      </c>
      <c r="AK536" s="81" t="s">
        <v>78</v>
      </c>
      <c r="AL536" s="81">
        <v>466.0</v>
      </c>
      <c r="AM536" s="44">
        <f t="array" ref="AM536">AVERAGE(K536/20)/86400</f>
        <v>0.01966145833</v>
      </c>
    </row>
    <row r="537" ht="17.25" customHeight="1">
      <c r="A537" s="97">
        <v>44658.55202890013</v>
      </c>
      <c r="B537" s="53">
        <v>0.017060185185185185</v>
      </c>
      <c r="C537" s="63">
        <v>7.291666666666667E-4</v>
      </c>
      <c r="D537" s="53">
        <v>0.0011111111111111111</v>
      </c>
      <c r="E537" s="53">
        <v>0.004756944444444445</v>
      </c>
      <c r="F537" s="53">
        <v>0.006516203703703704</v>
      </c>
      <c r="G537" s="53">
        <v>0.01099537037037037</v>
      </c>
      <c r="H537" s="53">
        <v>0.012326388888888888</v>
      </c>
      <c r="I537" s="63">
        <v>0.014247685185185184</v>
      </c>
      <c r="J537" s="98">
        <v>0.015231481481481481</v>
      </c>
      <c r="K537" s="99">
        <v>29487.0</v>
      </c>
      <c r="L537" s="99">
        <v>137.0</v>
      </c>
      <c r="M537" s="99">
        <v>12.0</v>
      </c>
      <c r="N537" s="99">
        <v>11.0</v>
      </c>
      <c r="O537" s="99">
        <v>1528.0</v>
      </c>
      <c r="P537" s="99">
        <v>118332.0</v>
      </c>
      <c r="Q537" s="99">
        <v>6807.0</v>
      </c>
      <c r="R537" s="39"/>
      <c r="S537" s="39"/>
      <c r="T537" s="39"/>
      <c r="U537" s="39"/>
      <c r="V537" s="39"/>
      <c r="W537" s="39"/>
      <c r="X537" s="39"/>
      <c r="Y537" s="39">
        <v>2.0</v>
      </c>
      <c r="Z537" s="39"/>
      <c r="AA537" s="39"/>
      <c r="AB537" s="39">
        <v>1603.0</v>
      </c>
      <c r="AC537" s="39">
        <v>1.0</v>
      </c>
      <c r="AD537" s="81">
        <v>1904.0</v>
      </c>
      <c r="AE537" s="81"/>
      <c r="AF537" s="81"/>
      <c r="AG537" s="81"/>
      <c r="AH537" s="81">
        <v>1.0</v>
      </c>
      <c r="AI537" s="81">
        <v>1.0</v>
      </c>
      <c r="AJ537" s="82" t="s">
        <v>605</v>
      </c>
      <c r="AK537" s="81" t="s">
        <v>78</v>
      </c>
      <c r="AL537" s="81">
        <v>465.0</v>
      </c>
      <c r="AM537" s="44">
        <f t="array" ref="AM537">AVERAGE(K537/20)/86400</f>
        <v>0.01706423611</v>
      </c>
    </row>
    <row r="538" ht="17.25" customHeight="1">
      <c r="A538" s="97">
        <v>44658.53217166608</v>
      </c>
      <c r="B538" s="53">
        <v>0.02273148148148148</v>
      </c>
      <c r="C538" s="63">
        <v>4.6296296296296294E-5</v>
      </c>
      <c r="D538" s="53">
        <v>5.555555555555556E-4</v>
      </c>
      <c r="E538" s="53">
        <v>0.0017939814814814815</v>
      </c>
      <c r="F538" s="53">
        <v>0.0030555555555555557</v>
      </c>
      <c r="G538" s="53">
        <v>0.01119212962962963</v>
      </c>
      <c r="H538" s="53">
        <v>0.013321759259259259</v>
      </c>
      <c r="I538" s="63">
        <v>0.017222222222222222</v>
      </c>
      <c r="J538" s="98">
        <v>0.020868055555555556</v>
      </c>
      <c r="K538" s="99">
        <v>37820.0</v>
      </c>
      <c r="L538" s="99">
        <v>108.0</v>
      </c>
      <c r="M538" s="99">
        <v>10.0</v>
      </c>
      <c r="N538" s="99">
        <v>19.0</v>
      </c>
      <c r="O538" s="99">
        <v>1537.0</v>
      </c>
      <c r="P538" s="99">
        <v>198249.0</v>
      </c>
      <c r="Q538" s="99">
        <v>18878.0</v>
      </c>
      <c r="R538" s="39">
        <v>1.0</v>
      </c>
      <c r="S538" s="39">
        <v>4.0</v>
      </c>
      <c r="T538" s="39"/>
      <c r="U538" s="39"/>
      <c r="V538" s="39">
        <v>1.0</v>
      </c>
      <c r="W538" s="39"/>
      <c r="X538" s="39"/>
      <c r="Y538" s="39"/>
      <c r="Z538" s="39"/>
      <c r="AA538" s="39">
        <v>1.0</v>
      </c>
      <c r="AB538" s="39">
        <v>13999.0</v>
      </c>
      <c r="AC538" s="39"/>
      <c r="AD538" s="81">
        <v>37819.0</v>
      </c>
      <c r="AE538" s="81"/>
      <c r="AF538" s="81"/>
      <c r="AG538" s="81"/>
      <c r="AH538" s="81">
        <v>1.0</v>
      </c>
      <c r="AI538" s="81">
        <v>2.0</v>
      </c>
      <c r="AJ538" s="82" t="s">
        <v>606</v>
      </c>
      <c r="AK538" s="81"/>
      <c r="AL538" s="39">
        <v>464.0</v>
      </c>
      <c r="AM538" s="44">
        <f t="array" ref="AM538">AVERAGE(K538/20)/86400</f>
        <v>0.02188657407</v>
      </c>
    </row>
    <row r="539" ht="17.25" customHeight="1">
      <c r="A539" s="97">
        <v>44658.50910120564</v>
      </c>
      <c r="B539" s="53"/>
      <c r="C539" s="63">
        <v>5.787037037037037E-5</v>
      </c>
      <c r="D539" s="53">
        <v>0.0028587962962962963</v>
      </c>
      <c r="E539" s="53">
        <v>0.003287037037037037</v>
      </c>
      <c r="F539" s="53">
        <v>0.005462962962962963</v>
      </c>
      <c r="G539" s="53">
        <v>0.008796296296296297</v>
      </c>
      <c r="H539" s="53">
        <v>0.010671296296296297</v>
      </c>
      <c r="I539" s="63">
        <v>0.013229166666666667</v>
      </c>
      <c r="J539" s="98">
        <v>0.0315625</v>
      </c>
      <c r="K539" s="99">
        <v>68918.0</v>
      </c>
      <c r="L539" s="99">
        <v>72.0</v>
      </c>
      <c r="M539" s="99">
        <v>7.0</v>
      </c>
      <c r="N539" s="99">
        <v>13.0</v>
      </c>
      <c r="O539" s="99">
        <v>2849.0</v>
      </c>
      <c r="P539" s="99">
        <v>234415.0</v>
      </c>
      <c r="Q539" s="99">
        <v>73491.0</v>
      </c>
      <c r="R539" s="39">
        <v>1.0</v>
      </c>
      <c r="S539" s="39">
        <v>20.0</v>
      </c>
      <c r="T539" s="39"/>
      <c r="U539" s="39">
        <v>2.0</v>
      </c>
      <c r="V539" s="39">
        <v>20.0</v>
      </c>
      <c r="W539" s="39">
        <v>13.0</v>
      </c>
      <c r="X539" s="39"/>
      <c r="Y539" s="39"/>
      <c r="Z539" s="39"/>
      <c r="AA539" s="39"/>
      <c r="AB539" s="39">
        <v>75553.0</v>
      </c>
      <c r="AC539" s="39">
        <v>6.0</v>
      </c>
      <c r="AD539" s="81">
        <v>10142.0</v>
      </c>
      <c r="AE539" s="81"/>
      <c r="AF539" s="81">
        <v>7.0</v>
      </c>
      <c r="AG539" s="81"/>
      <c r="AH539" s="81">
        <v>3.0</v>
      </c>
      <c r="AI539" s="81">
        <v>2.0</v>
      </c>
      <c r="AJ539" s="82" t="s">
        <v>607</v>
      </c>
      <c r="AK539" s="81"/>
      <c r="AL539" s="81">
        <v>463.0</v>
      </c>
      <c r="AM539" s="44">
        <f t="array" ref="AM539">AVERAGE(K539/20)/86400</f>
        <v>0.03988310185</v>
      </c>
    </row>
    <row r="540" ht="17.25" customHeight="1">
      <c r="A540" s="97">
        <v>44655.86142665827</v>
      </c>
      <c r="B540" s="53">
        <v>0.017916666666666668</v>
      </c>
      <c r="C540" s="63">
        <v>2.662037037037037E-4</v>
      </c>
      <c r="D540" s="53">
        <v>0.0013541666666666667</v>
      </c>
      <c r="E540" s="53">
        <v>0.0016666666666666668</v>
      </c>
      <c r="F540" s="53">
        <v>0.005127314814814815</v>
      </c>
      <c r="G540" s="53">
        <v>0.009340277777777777</v>
      </c>
      <c r="H540" s="53">
        <v>0.010775462962962962</v>
      </c>
      <c r="I540" s="63">
        <v>0.013414351851851853</v>
      </c>
      <c r="J540" s="98">
        <v>0.014513888888888889</v>
      </c>
      <c r="K540" s="99">
        <v>30960.0</v>
      </c>
      <c r="L540" s="99">
        <v>81.0</v>
      </c>
      <c r="M540" s="99">
        <v>9.0</v>
      </c>
      <c r="N540" s="99">
        <v>18.0</v>
      </c>
      <c r="O540" s="99">
        <v>1402.0</v>
      </c>
      <c r="P540" s="99">
        <v>95744.0</v>
      </c>
      <c r="Q540" s="99">
        <v>74961.0</v>
      </c>
      <c r="R540" s="39">
        <v>1.0</v>
      </c>
      <c r="S540" s="39">
        <v>5.0</v>
      </c>
      <c r="T540" s="39"/>
      <c r="U540" s="39"/>
      <c r="V540" s="39"/>
      <c r="W540" s="39"/>
      <c r="X540" s="39"/>
      <c r="Y540" s="39"/>
      <c r="Z540" s="39">
        <v>4.0</v>
      </c>
      <c r="AA540" s="39">
        <v>1.0</v>
      </c>
      <c r="AB540" s="39">
        <v>51916.0</v>
      </c>
      <c r="AC540" s="39">
        <v>1.0</v>
      </c>
      <c r="AD540" s="81">
        <v>26814.0</v>
      </c>
      <c r="AE540" s="81"/>
      <c r="AF540" s="81">
        <v>2.0</v>
      </c>
      <c r="AG540" s="81"/>
      <c r="AH540" s="81">
        <v>2.0</v>
      </c>
      <c r="AI540" s="81">
        <v>3.0</v>
      </c>
      <c r="AJ540" s="82" t="s">
        <v>608</v>
      </c>
      <c r="AK540" s="81" t="s">
        <v>78</v>
      </c>
      <c r="AL540" s="81">
        <v>462.0</v>
      </c>
      <c r="AM540" s="44">
        <f t="array" ref="AM540">AVERAGE(K540/20)/86400</f>
        <v>0.01791666667</v>
      </c>
    </row>
    <row r="541" ht="17.25" customHeight="1">
      <c r="A541" s="97">
        <v>44655.82899076658</v>
      </c>
      <c r="B541" s="53">
        <v>0.020057870370370372</v>
      </c>
      <c r="C541" s="63">
        <v>2.777777777777778E-4</v>
      </c>
      <c r="D541" s="53">
        <v>0.002337962962962963</v>
      </c>
      <c r="E541" s="53">
        <v>0.0038078703703703703</v>
      </c>
      <c r="F541" s="53">
        <v>0.004826388888888889</v>
      </c>
      <c r="G541" s="53">
        <v>0.00931712962962963</v>
      </c>
      <c r="H541" s="53">
        <v>0.01085648148148148</v>
      </c>
      <c r="I541" s="63">
        <v>0.012604166666666666</v>
      </c>
      <c r="J541" s="98">
        <v>0.01273148148148148</v>
      </c>
      <c r="K541" s="99">
        <v>34662.0</v>
      </c>
      <c r="L541" s="99">
        <v>196.0</v>
      </c>
      <c r="M541" s="99">
        <v>7.0</v>
      </c>
      <c r="N541" s="99">
        <v>12.0</v>
      </c>
      <c r="O541" s="99">
        <v>1254.0</v>
      </c>
      <c r="P541" s="99">
        <v>101618.0</v>
      </c>
      <c r="Q541" s="99">
        <v>103676.0</v>
      </c>
      <c r="R541" s="39"/>
      <c r="S541" s="39">
        <v>1.0</v>
      </c>
      <c r="T541" s="39">
        <v>1.0</v>
      </c>
      <c r="U541" s="39"/>
      <c r="V541" s="39">
        <v>2.0</v>
      </c>
      <c r="W541" s="39"/>
      <c r="X541" s="39"/>
      <c r="Y541" s="39"/>
      <c r="Z541" s="39">
        <v>4.0</v>
      </c>
      <c r="AA541" s="39">
        <v>1.0</v>
      </c>
      <c r="AB541" s="39">
        <v>74632.0</v>
      </c>
      <c r="AC541" s="39"/>
      <c r="AD541" s="81">
        <v>34661.0</v>
      </c>
      <c r="AE541" s="81"/>
      <c r="AF541" s="81">
        <v>1.0</v>
      </c>
      <c r="AG541" s="81"/>
      <c r="AH541" s="81">
        <v>1.0</v>
      </c>
      <c r="AI541" s="81">
        <v>1.0</v>
      </c>
      <c r="AJ541" s="82" t="s">
        <v>609</v>
      </c>
      <c r="AK541" s="81" t="s">
        <v>78</v>
      </c>
      <c r="AL541" s="39">
        <v>461.0</v>
      </c>
      <c r="AM541" s="44">
        <f t="array" ref="AM541">AVERAGE(K541/20)/86400</f>
        <v>0.02005902778</v>
      </c>
    </row>
    <row r="542" ht="17.25" customHeight="1">
      <c r="A542" s="97">
        <v>44655.80770296825</v>
      </c>
      <c r="B542" s="53">
        <v>0.013888888888888888</v>
      </c>
      <c r="C542" s="63">
        <v>9.259259259259259E-5</v>
      </c>
      <c r="D542" s="53">
        <v>0.0037847222222222223</v>
      </c>
      <c r="E542" s="53">
        <v>0.003993055555555555</v>
      </c>
      <c r="F542" s="53">
        <v>0.004918981481481482</v>
      </c>
      <c r="G542" s="53">
        <v>0.008564814814814815</v>
      </c>
      <c r="H542" s="53">
        <v>0.010104166666666666</v>
      </c>
      <c r="I542" s="63">
        <v>0.012152777777777778</v>
      </c>
      <c r="J542" s="98">
        <v>0.012708333333333334</v>
      </c>
      <c r="K542" s="99">
        <v>24017.0</v>
      </c>
      <c r="L542" s="99">
        <v>208.0</v>
      </c>
      <c r="M542" s="99">
        <v>8.0</v>
      </c>
      <c r="N542" s="99">
        <v>18.0</v>
      </c>
      <c r="O542" s="99">
        <v>1521.0</v>
      </c>
      <c r="P542" s="99">
        <v>56396.0</v>
      </c>
      <c r="Q542" s="99">
        <v>74282.0</v>
      </c>
      <c r="R542" s="39">
        <v>6.0</v>
      </c>
      <c r="S542" s="39">
        <v>16.0</v>
      </c>
      <c r="T542" s="39"/>
      <c r="U542" s="39">
        <v>1.0</v>
      </c>
      <c r="V542" s="39">
        <v>5.0</v>
      </c>
      <c r="W542" s="39">
        <v>4.0</v>
      </c>
      <c r="X542" s="39"/>
      <c r="Y542" s="39"/>
      <c r="Z542" s="39">
        <v>5.0</v>
      </c>
      <c r="AA542" s="39">
        <v>1.0</v>
      </c>
      <c r="AB542" s="39">
        <v>72928.0</v>
      </c>
      <c r="AC542" s="39"/>
      <c r="AD542" s="81">
        <v>24016.0</v>
      </c>
      <c r="AE542" s="81"/>
      <c r="AF542" s="81"/>
      <c r="AG542" s="81"/>
      <c r="AH542" s="81">
        <v>1.0</v>
      </c>
      <c r="AI542" s="81">
        <v>3.0</v>
      </c>
      <c r="AJ542" s="82" t="s">
        <v>610</v>
      </c>
      <c r="AK542" s="81" t="s">
        <v>78</v>
      </c>
      <c r="AL542" s="81">
        <v>460.0</v>
      </c>
      <c r="AM542" s="44">
        <f t="array" ref="AM542">AVERAGE(K542/20)/86400</f>
        <v>0.01389872685</v>
      </c>
    </row>
    <row r="543" ht="17.25" customHeight="1">
      <c r="A543" s="97">
        <v>44655.79017796564</v>
      </c>
      <c r="B543" s="53">
        <v>0.019525462962962963</v>
      </c>
      <c r="C543" s="63">
        <v>3.587962962962963E-4</v>
      </c>
      <c r="D543" s="53">
        <v>0.0017013888888888888</v>
      </c>
      <c r="E543" s="53">
        <v>0.0023263888888888887</v>
      </c>
      <c r="F543" s="53">
        <v>0.002916666666666667</v>
      </c>
      <c r="G543" s="53">
        <v>0.010127314814814815</v>
      </c>
      <c r="H543" s="53">
        <v>0.011666666666666667</v>
      </c>
      <c r="I543" s="63">
        <v>0.015891203703703703</v>
      </c>
      <c r="J543" s="98">
        <v>0.01695601851851852</v>
      </c>
      <c r="K543" s="99">
        <v>32996.0</v>
      </c>
      <c r="L543" s="99">
        <v>137.0</v>
      </c>
      <c r="M543" s="99">
        <v>11.0</v>
      </c>
      <c r="N543" s="99">
        <v>24.0</v>
      </c>
      <c r="O543" s="99">
        <v>1509.0</v>
      </c>
      <c r="P543" s="99">
        <v>116764.0</v>
      </c>
      <c r="Q543" s="99">
        <v>64780.0</v>
      </c>
      <c r="R543" s="39">
        <v>3.0</v>
      </c>
      <c r="S543" s="39">
        <v>19.0</v>
      </c>
      <c r="T543" s="39"/>
      <c r="U543" s="39"/>
      <c r="V543" s="39"/>
      <c r="W543" s="39">
        <v>2.0</v>
      </c>
      <c r="X543" s="39"/>
      <c r="Y543" s="39"/>
      <c r="Z543" s="39">
        <v>4.0</v>
      </c>
      <c r="AA543" s="39">
        <v>1.0</v>
      </c>
      <c r="AB543" s="39">
        <v>47295.0</v>
      </c>
      <c r="AC543" s="39">
        <v>1.0</v>
      </c>
      <c r="AD543" s="81">
        <v>21956.0</v>
      </c>
      <c r="AE543" s="81"/>
      <c r="AF543" s="81"/>
      <c r="AG543" s="81"/>
      <c r="AH543" s="81">
        <v>1.0</v>
      </c>
      <c r="AI543" s="81">
        <v>2.0</v>
      </c>
      <c r="AJ543" s="82" t="s">
        <v>611</v>
      </c>
      <c r="AK543" s="81"/>
      <c r="AL543" s="81">
        <v>459.0</v>
      </c>
      <c r="AM543" s="44">
        <f t="array" ref="AM543">AVERAGE(K543/20)/86400</f>
        <v>0.01909490741</v>
      </c>
    </row>
    <row r="544" ht="17.25" customHeight="1">
      <c r="A544" s="97">
        <v>44655.76848135786</v>
      </c>
      <c r="B544" s="53">
        <v>0.02306712962962963</v>
      </c>
      <c r="C544" s="63">
        <v>8.101851851851852E-5</v>
      </c>
      <c r="D544" s="53">
        <v>0.002789351851851852</v>
      </c>
      <c r="E544" s="53">
        <v>0.004537037037037037</v>
      </c>
      <c r="F544" s="53">
        <v>0.008726851851851852</v>
      </c>
      <c r="G544" s="53">
        <v>0.017199074074074075</v>
      </c>
      <c r="H544" s="53">
        <v>0.017604166666666667</v>
      </c>
      <c r="I544" s="63">
        <v>0.020578703703703703</v>
      </c>
      <c r="J544" s="98">
        <v>0.02228009259259259</v>
      </c>
      <c r="K544" s="99">
        <v>39877.0</v>
      </c>
      <c r="L544" s="99">
        <v>154.0</v>
      </c>
      <c r="M544" s="99">
        <v>7.0</v>
      </c>
      <c r="N544" s="99">
        <v>12.0</v>
      </c>
      <c r="O544" s="99">
        <v>1611.0</v>
      </c>
      <c r="P544" s="99">
        <v>127184.0</v>
      </c>
      <c r="Q544" s="99">
        <v>92117.0</v>
      </c>
      <c r="R544" s="39"/>
      <c r="S544" s="39">
        <v>16.0</v>
      </c>
      <c r="T544" s="39">
        <v>2.0</v>
      </c>
      <c r="U544" s="39">
        <v>1.0</v>
      </c>
      <c r="V544" s="39">
        <v>10.0</v>
      </c>
      <c r="W544" s="39">
        <v>4.0</v>
      </c>
      <c r="X544" s="39"/>
      <c r="Y544" s="39"/>
      <c r="Z544" s="39">
        <v>5.0</v>
      </c>
      <c r="AA544" s="39">
        <v>1.0</v>
      </c>
      <c r="AB544" s="39">
        <v>206307.0</v>
      </c>
      <c r="AC544" s="39">
        <v>2.0</v>
      </c>
      <c r="AD544" s="81">
        <v>21921.0</v>
      </c>
      <c r="AE544" s="81"/>
      <c r="AF544" s="81"/>
      <c r="AG544" s="81"/>
      <c r="AH544" s="81">
        <v>1.0</v>
      </c>
      <c r="AI544" s="81">
        <v>1.0</v>
      </c>
      <c r="AJ544" s="82" t="s">
        <v>612</v>
      </c>
      <c r="AK544" s="81" t="s">
        <v>78</v>
      </c>
      <c r="AL544" s="39">
        <v>458.0</v>
      </c>
      <c r="AM544" s="44">
        <f t="array" ref="AM544">AVERAGE(K544/20)/86400</f>
        <v>0.02307696759</v>
      </c>
    </row>
    <row r="545" ht="17.25" customHeight="1">
      <c r="A545" s="97">
        <v>44655.742399816736</v>
      </c>
      <c r="B545" s="53">
        <v>0.015868055555555555</v>
      </c>
      <c r="C545" s="63">
        <v>6.944444444444444E-5</v>
      </c>
      <c r="D545" s="53"/>
      <c r="E545" s="53">
        <v>0.003287037037037037</v>
      </c>
      <c r="F545" s="53">
        <v>0.004293981481481481</v>
      </c>
      <c r="G545" s="53">
        <v>0.00619212962962963</v>
      </c>
      <c r="H545" s="53">
        <v>0.006655092592592593</v>
      </c>
      <c r="I545" s="63">
        <v>0.012418981481481482</v>
      </c>
      <c r="J545" s="98">
        <v>0.013425925925925926</v>
      </c>
      <c r="K545" s="99">
        <v>27427.0</v>
      </c>
      <c r="L545" s="99">
        <v>83.0</v>
      </c>
      <c r="M545" s="99">
        <v>8.0</v>
      </c>
      <c r="N545" s="99">
        <v>12.0</v>
      </c>
      <c r="O545" s="99">
        <v>1143.0</v>
      </c>
      <c r="P545" s="99">
        <v>81741.0</v>
      </c>
      <c r="Q545" s="99">
        <v>21648.0</v>
      </c>
      <c r="R545" s="39">
        <v>1.0</v>
      </c>
      <c r="S545" s="39">
        <v>6.0</v>
      </c>
      <c r="T545" s="39"/>
      <c r="U545" s="39"/>
      <c r="V545" s="39"/>
      <c r="W545" s="39"/>
      <c r="X545" s="39"/>
      <c r="Y545" s="39"/>
      <c r="Z545" s="39">
        <v>4.0</v>
      </c>
      <c r="AA545" s="39">
        <v>1.0</v>
      </c>
      <c r="AB545" s="39">
        <v>185775.0</v>
      </c>
      <c r="AC545" s="39">
        <v>1.0</v>
      </c>
      <c r="AD545" s="81">
        <v>10292.0</v>
      </c>
      <c r="AE545" s="81"/>
      <c r="AF545" s="81">
        <v>1.0</v>
      </c>
      <c r="AG545" s="81"/>
      <c r="AH545" s="81">
        <v>1.0</v>
      </c>
      <c r="AI545" s="81">
        <v>11.0</v>
      </c>
      <c r="AJ545" s="82" t="s">
        <v>613</v>
      </c>
      <c r="AK545" s="81" t="s">
        <v>78</v>
      </c>
      <c r="AL545" s="81">
        <v>457.0</v>
      </c>
      <c r="AM545" s="44">
        <f t="array" ref="AM545">AVERAGE(K545/20)/86400</f>
        <v>0.01587210648</v>
      </c>
    </row>
    <row r="546" ht="17.25" customHeight="1">
      <c r="A546" s="97">
        <v>44655.71255671153</v>
      </c>
      <c r="B546" s="53">
        <v>0.013333333333333334</v>
      </c>
      <c r="C546" s="63">
        <v>8.101851851851852E-5</v>
      </c>
      <c r="D546" s="53">
        <v>0.0023263888888888887</v>
      </c>
      <c r="E546" s="53">
        <v>0.003553240740740741</v>
      </c>
      <c r="F546" s="53">
        <v>0.0060185185185185185</v>
      </c>
      <c r="G546" s="53">
        <v>0.003715277777777778</v>
      </c>
      <c r="H546" s="53">
        <v>0.007847222222222222</v>
      </c>
      <c r="I546" s="63">
        <v>0.010462962962962962</v>
      </c>
      <c r="J546" s="98">
        <v>0.011087962962962963</v>
      </c>
      <c r="K546" s="99">
        <v>23046.0</v>
      </c>
      <c r="L546" s="99">
        <v>119.0</v>
      </c>
      <c r="M546" s="99">
        <v>7.0</v>
      </c>
      <c r="N546" s="99">
        <v>13.0</v>
      </c>
      <c r="O546" s="99">
        <v>965.0</v>
      </c>
      <c r="P546" s="99">
        <v>91620.0</v>
      </c>
      <c r="Q546" s="99">
        <v>2483.0</v>
      </c>
      <c r="R546" s="39">
        <v>1.0</v>
      </c>
      <c r="S546" s="39">
        <v>12.0</v>
      </c>
      <c r="T546" s="39"/>
      <c r="U546" s="39"/>
      <c r="V546" s="39"/>
      <c r="W546" s="39"/>
      <c r="X546" s="39">
        <v>10.0</v>
      </c>
      <c r="Y546" s="39">
        <v>1.0</v>
      </c>
      <c r="Z546" s="39"/>
      <c r="AA546" s="39"/>
      <c r="AB546" s="39">
        <v>3872.0</v>
      </c>
      <c r="AC546" s="39"/>
      <c r="AD546" s="81">
        <v>23045.0</v>
      </c>
      <c r="AE546" s="81">
        <v>1.0</v>
      </c>
      <c r="AF546" s="81">
        <v>1.0</v>
      </c>
      <c r="AG546" s="81"/>
      <c r="AH546" s="81"/>
      <c r="AI546" s="81">
        <v>2.0</v>
      </c>
      <c r="AJ546" s="82" t="s">
        <v>614</v>
      </c>
      <c r="AK546" s="81" t="s">
        <v>78</v>
      </c>
      <c r="AL546" s="81">
        <v>456.0</v>
      </c>
      <c r="AM546" s="44">
        <f t="array" ref="AM546">AVERAGE(K546/20)/86400</f>
        <v>0.01333680556</v>
      </c>
    </row>
    <row r="547" ht="17.25" customHeight="1">
      <c r="A547" s="97">
        <v>44655.6975363586</v>
      </c>
      <c r="B547" s="53">
        <v>0.01673611111111111</v>
      </c>
      <c r="C547" s="63">
        <v>4.6296296296296294E-5</v>
      </c>
      <c r="D547" s="53">
        <v>0.0012268518518518518</v>
      </c>
      <c r="E547" s="53">
        <v>0.0020486111111111113</v>
      </c>
      <c r="F547" s="53">
        <v>0.005069444444444444</v>
      </c>
      <c r="G547" s="53">
        <v>0.009502314814814814</v>
      </c>
      <c r="H547" s="53">
        <v>0.011412037037037037</v>
      </c>
      <c r="I547" s="63">
        <v>0.013773148148148149</v>
      </c>
      <c r="J547" s="98">
        <v>0.014814814814814815</v>
      </c>
      <c r="K547" s="99">
        <v>28331.0</v>
      </c>
      <c r="L547" s="99">
        <v>215.0</v>
      </c>
      <c r="M547" s="99">
        <v>8.0</v>
      </c>
      <c r="N547" s="99">
        <v>15.0</v>
      </c>
      <c r="O547" s="99">
        <v>1800.0</v>
      </c>
      <c r="P547" s="99">
        <v>71355.0</v>
      </c>
      <c r="Q547" s="99">
        <v>46009.0</v>
      </c>
      <c r="R547" s="39">
        <v>1.0</v>
      </c>
      <c r="S547" s="39">
        <v>3.0</v>
      </c>
      <c r="T547" s="39"/>
      <c r="U547" s="39"/>
      <c r="V547" s="39">
        <v>1.0</v>
      </c>
      <c r="W547" s="39"/>
      <c r="X547" s="39"/>
      <c r="Y547" s="39"/>
      <c r="Z547" s="39">
        <v>3.0</v>
      </c>
      <c r="AA547" s="39">
        <v>1.0</v>
      </c>
      <c r="AB547" s="39">
        <v>34164.0</v>
      </c>
      <c r="AC547" s="39"/>
      <c r="AD547" s="81">
        <v>28330.0</v>
      </c>
      <c r="AE547" s="81"/>
      <c r="AF547" s="81"/>
      <c r="AG547" s="81"/>
      <c r="AH547" s="81">
        <v>1.0</v>
      </c>
      <c r="AI547" s="81">
        <v>2.0</v>
      </c>
      <c r="AJ547" s="82" t="s">
        <v>615</v>
      </c>
      <c r="AK547" s="81"/>
      <c r="AL547" s="39">
        <v>455.0</v>
      </c>
      <c r="AM547" s="44">
        <f t="array" ref="AM547">AVERAGE(K547/20)/86400</f>
        <v>0.01639525463</v>
      </c>
    </row>
    <row r="548" ht="17.25" customHeight="1">
      <c r="A548" s="97">
        <v>44655.680449393716</v>
      </c>
      <c r="B548" s="53">
        <v>0.01601851851851852</v>
      </c>
      <c r="C548" s="63">
        <v>9.143518518518518E-4</v>
      </c>
      <c r="D548" s="53">
        <v>9.722222222222222E-4</v>
      </c>
      <c r="E548" s="53">
        <v>0.0031134259259259257</v>
      </c>
      <c r="F548" s="53">
        <v>0.004837962962962963</v>
      </c>
      <c r="G548" s="53">
        <v>0.008101851851851851</v>
      </c>
      <c r="H548" s="53">
        <v>0.009710648148148149</v>
      </c>
      <c r="I548" s="63">
        <v>0.010972222222222222</v>
      </c>
      <c r="J548" s="98">
        <v>0.011273148148148148</v>
      </c>
      <c r="K548" s="99">
        <v>26956.0</v>
      </c>
      <c r="L548" s="99">
        <v>146.0</v>
      </c>
      <c r="M548" s="99">
        <v>7.0</v>
      </c>
      <c r="N548" s="99">
        <v>13.0</v>
      </c>
      <c r="O548" s="99">
        <v>1099.0</v>
      </c>
      <c r="P548" s="99">
        <v>97932.0</v>
      </c>
      <c r="Q548" s="99">
        <v>6232.0</v>
      </c>
      <c r="R548" s="39"/>
      <c r="S548" s="39"/>
      <c r="T548" s="39"/>
      <c r="U548" s="39"/>
      <c r="V548" s="39">
        <v>2.0</v>
      </c>
      <c r="W548" s="39"/>
      <c r="X548" s="39">
        <v>4.0</v>
      </c>
      <c r="Y548" s="39"/>
      <c r="Z548" s="39"/>
      <c r="AA548" s="39"/>
      <c r="AB548" s="39">
        <v>2999.0</v>
      </c>
      <c r="AC548" s="39"/>
      <c r="AD548" s="81">
        <v>26955.0</v>
      </c>
      <c r="AE548" s="81"/>
      <c r="AF548" s="81"/>
      <c r="AG548" s="81"/>
      <c r="AH548" s="81">
        <v>1.0</v>
      </c>
      <c r="AI548" s="81">
        <v>4.0</v>
      </c>
      <c r="AJ548" s="82" t="s">
        <v>616</v>
      </c>
      <c r="AK548" s="81"/>
      <c r="AL548" s="81">
        <v>454.0</v>
      </c>
      <c r="AM548" s="44">
        <f t="array" ref="AM548">AVERAGE(K548/20)/86400</f>
        <v>0.01559953704</v>
      </c>
    </row>
    <row r="549" ht="17.25" customHeight="1">
      <c r="A549" s="97">
        <v>44655.66412858933</v>
      </c>
      <c r="B549" s="53">
        <v>0.01965277777777778</v>
      </c>
      <c r="C549" s="63">
        <v>8.101851851851852E-5</v>
      </c>
      <c r="D549" s="53">
        <v>0.002210648148148148</v>
      </c>
      <c r="E549" s="53">
        <v>0.003148148148148148</v>
      </c>
      <c r="F549" s="53">
        <v>0.004733796296296297</v>
      </c>
      <c r="G549" s="53">
        <v>0.006296296296296296</v>
      </c>
      <c r="H549" s="53">
        <v>0.008310185185185184</v>
      </c>
      <c r="I549" s="63">
        <v>0.015358796296296296</v>
      </c>
      <c r="J549" s="98">
        <v>0.015821759259259258</v>
      </c>
      <c r="K549" s="99">
        <v>33446.0</v>
      </c>
      <c r="L549" s="99">
        <v>69.0</v>
      </c>
      <c r="M549" s="99">
        <v>7.0</v>
      </c>
      <c r="N549" s="99">
        <v>11.0</v>
      </c>
      <c r="O549" s="99">
        <v>666.0</v>
      </c>
      <c r="P549" s="99">
        <v>126071.0</v>
      </c>
      <c r="Q549" s="99">
        <v>35677.0</v>
      </c>
      <c r="R549" s="39"/>
      <c r="S549" s="39"/>
      <c r="T549" s="39"/>
      <c r="U549" s="39">
        <v>1.0</v>
      </c>
      <c r="V549" s="39"/>
      <c r="W549" s="39"/>
      <c r="X549" s="39"/>
      <c r="Y549" s="39"/>
      <c r="Z549" s="39">
        <v>6.0</v>
      </c>
      <c r="AA549" s="39"/>
      <c r="AB549" s="39">
        <v>124722.0</v>
      </c>
      <c r="AC549" s="39"/>
      <c r="AD549" s="81">
        <v>33445.0</v>
      </c>
      <c r="AE549" s="81"/>
      <c r="AF549" s="81"/>
      <c r="AG549" s="81"/>
      <c r="AH549" s="81">
        <v>1.0</v>
      </c>
      <c r="AI549" s="81">
        <v>8.0</v>
      </c>
      <c r="AJ549" s="82" t="s">
        <v>617</v>
      </c>
      <c r="AK549" s="81"/>
      <c r="AL549" s="81">
        <v>453.0</v>
      </c>
      <c r="AM549" s="44">
        <f t="array" ref="AM549">AVERAGE(K549/20)/86400</f>
        <v>0.01935532407</v>
      </c>
    </row>
    <row r="550" ht="17.25" customHeight="1">
      <c r="A550" s="97">
        <v>44655.64179083476</v>
      </c>
      <c r="B550" s="53">
        <v>0.021388888888888888</v>
      </c>
      <c r="C550" s="63">
        <v>2.314814814814815E-4</v>
      </c>
      <c r="D550" s="53">
        <v>0.0015509259259259259</v>
      </c>
      <c r="E550" s="53">
        <v>0.0021296296296296298</v>
      </c>
      <c r="F550" s="53">
        <v>0.004398148148148148</v>
      </c>
      <c r="G550" s="53">
        <v>0.012569444444444444</v>
      </c>
      <c r="H550" s="53">
        <v>0.013414351851851853</v>
      </c>
      <c r="I550" s="63">
        <v>0.01744212962962963</v>
      </c>
      <c r="J550" s="98">
        <v>0.018761574074074073</v>
      </c>
      <c r="K550" s="99">
        <v>36166.0</v>
      </c>
      <c r="L550" s="99">
        <v>207.0</v>
      </c>
      <c r="M550" s="99">
        <v>7.0</v>
      </c>
      <c r="N550" s="99">
        <v>17.0</v>
      </c>
      <c r="O550" s="99">
        <v>1581.0</v>
      </c>
      <c r="P550" s="99">
        <v>117549.0</v>
      </c>
      <c r="Q550" s="99">
        <v>38151.0</v>
      </c>
      <c r="R550" s="39">
        <v>1.0</v>
      </c>
      <c r="S550" s="39">
        <v>7.0</v>
      </c>
      <c r="T550" s="39"/>
      <c r="U550" s="39"/>
      <c r="V550" s="39"/>
      <c r="W550" s="39"/>
      <c r="X550" s="39"/>
      <c r="Y550" s="39"/>
      <c r="Z550" s="39">
        <v>4.0</v>
      </c>
      <c r="AA550" s="39">
        <v>1.0</v>
      </c>
      <c r="AB550" s="39">
        <v>57371.0</v>
      </c>
      <c r="AC550" s="39"/>
      <c r="AD550" s="81">
        <v>36165.0</v>
      </c>
      <c r="AE550" s="81"/>
      <c r="AF550" s="81"/>
      <c r="AG550" s="81"/>
      <c r="AH550" s="81">
        <v>1.0</v>
      </c>
      <c r="AI550" s="81">
        <v>6.0</v>
      </c>
      <c r="AJ550" s="82" t="s">
        <v>618</v>
      </c>
      <c r="AK550" s="81"/>
      <c r="AL550" s="39">
        <v>452.0</v>
      </c>
      <c r="AM550" s="44">
        <f t="array" ref="AM550">AVERAGE(K550/20)/86400</f>
        <v>0.02092939815</v>
      </c>
    </row>
    <row r="551" ht="17.25" customHeight="1">
      <c r="A551" s="97">
        <v>44655.619609741305</v>
      </c>
      <c r="B551" s="53">
        <v>0.011574074074074073</v>
      </c>
      <c r="C551" s="63">
        <v>8.449074074074074E-4</v>
      </c>
      <c r="D551" s="53">
        <v>0.0010185185185185184</v>
      </c>
      <c r="E551" s="53">
        <v>0.0028472222222222223</v>
      </c>
      <c r="F551" s="53"/>
      <c r="G551" s="53">
        <v>0.004791666666666666</v>
      </c>
      <c r="H551" s="53">
        <v>0.007118055555555555</v>
      </c>
      <c r="I551" s="63">
        <v>0.009525462962962963</v>
      </c>
      <c r="J551" s="98">
        <v>0.009930555555555555</v>
      </c>
      <c r="K551" s="99">
        <v>19376.0</v>
      </c>
      <c r="L551" s="99">
        <v>76.0</v>
      </c>
      <c r="M551" s="99">
        <v>7.0</v>
      </c>
      <c r="N551" s="99">
        <v>13.0</v>
      </c>
      <c r="O551" s="99">
        <v>574.0</v>
      </c>
      <c r="P551" s="99">
        <v>40510.0</v>
      </c>
      <c r="Q551" s="99">
        <v>139346.0</v>
      </c>
      <c r="R551" s="39">
        <v>1.0</v>
      </c>
      <c r="S551" s="39">
        <v>1.0</v>
      </c>
      <c r="T551" s="39">
        <v>2.0</v>
      </c>
      <c r="U551" s="39"/>
      <c r="V551" s="39"/>
      <c r="W551" s="39"/>
      <c r="X551" s="39"/>
      <c r="Y551" s="39"/>
      <c r="Z551" s="39">
        <v>4.0</v>
      </c>
      <c r="AA551" s="39"/>
      <c r="AB551" s="39">
        <v>181480.0</v>
      </c>
      <c r="AC551" s="39"/>
      <c r="AD551" s="81">
        <v>19375.0</v>
      </c>
      <c r="AE551" s="81"/>
      <c r="AF551" s="81">
        <v>1.0</v>
      </c>
      <c r="AG551" s="81"/>
      <c r="AH551" s="81">
        <v>1.0</v>
      </c>
      <c r="AI551" s="81">
        <v>2.0</v>
      </c>
      <c r="AJ551" s="82" t="s">
        <v>619</v>
      </c>
      <c r="AK551" s="81"/>
      <c r="AL551" s="81">
        <v>451.0</v>
      </c>
      <c r="AM551" s="44">
        <f t="array" ref="AM551">AVERAGE(K551/20)/86400</f>
        <v>0.01121296296</v>
      </c>
    </row>
    <row r="552" ht="17.25" customHeight="1">
      <c r="A552" s="97">
        <v>44655.607190672636</v>
      </c>
      <c r="B552" s="53">
        <v>0.011122685185185185</v>
      </c>
      <c r="C552" s="63">
        <v>2.314814814814815E-4</v>
      </c>
      <c r="D552" s="53">
        <v>0.0018865740740740742</v>
      </c>
      <c r="E552" s="53">
        <v>0.004039351851851852</v>
      </c>
      <c r="F552" s="53">
        <v>0.004664351851851852</v>
      </c>
      <c r="G552" s="53">
        <v>0.007615740740740741</v>
      </c>
      <c r="H552" s="53">
        <v>0.008564814814814815</v>
      </c>
      <c r="I552" s="63">
        <v>0.009791666666666667</v>
      </c>
      <c r="J552" s="98">
        <v>0.009872685185185186</v>
      </c>
      <c r="K552" s="99">
        <v>18639.0</v>
      </c>
      <c r="L552" s="99">
        <v>79.0</v>
      </c>
      <c r="M552" s="99">
        <v>7.0</v>
      </c>
      <c r="N552" s="99">
        <v>8.0</v>
      </c>
      <c r="O552" s="99">
        <v>747.0</v>
      </c>
      <c r="P552" s="99">
        <v>55390.0</v>
      </c>
      <c r="Q552" s="99">
        <v>2389.0</v>
      </c>
      <c r="R552" s="39">
        <v>1.0</v>
      </c>
      <c r="S552" s="39">
        <v>9.0</v>
      </c>
      <c r="T552" s="39"/>
      <c r="U552" s="39"/>
      <c r="V552" s="39"/>
      <c r="W552" s="39"/>
      <c r="X552" s="39">
        <v>13.0</v>
      </c>
      <c r="Y552" s="39">
        <v>1.0</v>
      </c>
      <c r="Z552" s="39"/>
      <c r="AA552" s="39"/>
      <c r="AB552" s="39">
        <v>101640.0</v>
      </c>
      <c r="AC552" s="39"/>
      <c r="AD552" s="81">
        <v>18638.0</v>
      </c>
      <c r="AE552" s="81">
        <v>4.0</v>
      </c>
      <c r="AF552" s="81"/>
      <c r="AG552" s="81"/>
      <c r="AH552" s="81"/>
      <c r="AI552" s="81">
        <v>2.0</v>
      </c>
      <c r="AJ552" s="82" t="s">
        <v>620</v>
      </c>
      <c r="AK552" s="81"/>
      <c r="AL552" s="81">
        <v>450.0</v>
      </c>
      <c r="AM552" s="44">
        <f t="array" ref="AM552">AVERAGE(K552/20)/86400</f>
        <v>0.01078645833</v>
      </c>
    </row>
    <row r="553" ht="17.25" customHeight="1">
      <c r="A553" s="97">
        <v>44655.595572617385</v>
      </c>
      <c r="B553" s="53">
        <v>0.017106481481481483</v>
      </c>
      <c r="C553" s="63">
        <v>1.1574074074074075E-4</v>
      </c>
      <c r="D553" s="53">
        <v>0.003414351851851852</v>
      </c>
      <c r="E553" s="53">
        <v>0.004398148148148148</v>
      </c>
      <c r="F553" s="53">
        <v>0.006319444444444444</v>
      </c>
      <c r="G553" s="53">
        <v>0.010231481481481482</v>
      </c>
      <c r="H553" s="53">
        <v>0.012083333333333333</v>
      </c>
      <c r="I553" s="63">
        <v>0.01460648148148148</v>
      </c>
      <c r="J553" s="98">
        <v>0.015902777777777776</v>
      </c>
      <c r="K553" s="99">
        <v>29223.0</v>
      </c>
      <c r="L553" s="99">
        <v>149.0</v>
      </c>
      <c r="M553" s="99">
        <v>8.0</v>
      </c>
      <c r="N553" s="99">
        <v>18.0</v>
      </c>
      <c r="O553" s="99">
        <v>2049.0</v>
      </c>
      <c r="P553" s="99">
        <v>119169.0</v>
      </c>
      <c r="Q553" s="99">
        <v>3295.0</v>
      </c>
      <c r="R553" s="39">
        <v>1.0</v>
      </c>
      <c r="S553" s="39">
        <v>1.0</v>
      </c>
      <c r="T553" s="39"/>
      <c r="U553" s="39">
        <v>1.0</v>
      </c>
      <c r="V553" s="39">
        <v>7.0</v>
      </c>
      <c r="W553" s="39">
        <v>7.0</v>
      </c>
      <c r="X553" s="39"/>
      <c r="Y553" s="39"/>
      <c r="Z553" s="39"/>
      <c r="AA553" s="39"/>
      <c r="AB553" s="39">
        <v>65295.0</v>
      </c>
      <c r="AC553" s="39"/>
      <c r="AD553" s="81">
        <v>29222.0</v>
      </c>
      <c r="AE553" s="81"/>
      <c r="AF553" s="81"/>
      <c r="AG553" s="81"/>
      <c r="AH553" s="81">
        <v>1.0</v>
      </c>
      <c r="AI553" s="81">
        <v>5.0</v>
      </c>
      <c r="AJ553" s="82" t="s">
        <v>621</v>
      </c>
      <c r="AK553" s="81"/>
      <c r="AL553" s="39">
        <v>449.0</v>
      </c>
      <c r="AM553" s="44">
        <f t="array" ref="AM553">AVERAGE(K553/20)/86400</f>
        <v>0.01691145833</v>
      </c>
    </row>
    <row r="554" ht="17.25" customHeight="1">
      <c r="A554" s="97">
        <v>44655.57823016769</v>
      </c>
      <c r="B554" s="53">
        <v>0.020625</v>
      </c>
      <c r="C554" s="63">
        <v>1.8518518518518518E-4</v>
      </c>
      <c r="D554" s="53">
        <v>0.0029861111111111113</v>
      </c>
      <c r="E554" s="53">
        <v>0.003715277777777778</v>
      </c>
      <c r="F554" s="53">
        <v>0.004814814814814815</v>
      </c>
      <c r="G554" s="53">
        <v>0.01287037037037037</v>
      </c>
      <c r="H554" s="53">
        <v>0.014953703703703703</v>
      </c>
      <c r="I554" s="63">
        <v>0.018090277777777778</v>
      </c>
      <c r="J554" s="98">
        <v>0.018819444444444444</v>
      </c>
      <c r="K554" s="99">
        <v>35168.0</v>
      </c>
      <c r="L554" s="99">
        <v>232.0</v>
      </c>
      <c r="M554" s="99">
        <v>9.0</v>
      </c>
      <c r="N554" s="99">
        <v>13.0</v>
      </c>
      <c r="O554" s="99">
        <v>1451.0</v>
      </c>
      <c r="P554" s="99">
        <v>118561.0</v>
      </c>
      <c r="Q554" s="99">
        <v>46579.0</v>
      </c>
      <c r="R554" s="39">
        <v>1.0</v>
      </c>
      <c r="S554" s="39">
        <v>14.0</v>
      </c>
      <c r="T554" s="39"/>
      <c r="U554" s="39"/>
      <c r="V554" s="39">
        <v>8.0</v>
      </c>
      <c r="W554" s="39"/>
      <c r="X554" s="39"/>
      <c r="Y554" s="39"/>
      <c r="Z554" s="39">
        <v>5.0</v>
      </c>
      <c r="AA554" s="39"/>
      <c r="AB554" s="39">
        <v>23250.0</v>
      </c>
      <c r="AC554" s="39"/>
      <c r="AD554" s="81">
        <v>35167.0</v>
      </c>
      <c r="AE554" s="81"/>
      <c r="AF554" s="81"/>
      <c r="AG554" s="81"/>
      <c r="AH554" s="81">
        <v>1.0</v>
      </c>
      <c r="AI554" s="81">
        <v>6.0</v>
      </c>
      <c r="AJ554" s="82" t="s">
        <v>622</v>
      </c>
      <c r="AK554" s="81"/>
      <c r="AL554" s="81">
        <v>448.0</v>
      </c>
      <c r="AM554" s="44">
        <f t="array" ref="AM554">AVERAGE(K554/20)/86400</f>
        <v>0.02035185185</v>
      </c>
    </row>
    <row r="555" ht="17.25" customHeight="1">
      <c r="A555" s="97">
        <v>44654.99750552022</v>
      </c>
      <c r="B555" s="53">
        <v>0.014305555555555556</v>
      </c>
      <c r="C555" s="63">
        <v>1.6203703703703703E-4</v>
      </c>
      <c r="D555" s="53">
        <v>0.0017476851851851852</v>
      </c>
      <c r="E555" s="53">
        <v>0.002361111111111111</v>
      </c>
      <c r="F555" s="53">
        <v>0.00369212962962963</v>
      </c>
      <c r="G555" s="53">
        <v>0.0071875</v>
      </c>
      <c r="H555" s="53">
        <v>0.010335648148148148</v>
      </c>
      <c r="I555" s="63">
        <v>0.012407407407407407</v>
      </c>
      <c r="J555" s="98">
        <v>0.012916666666666667</v>
      </c>
      <c r="K555" s="99">
        <v>23398.0</v>
      </c>
      <c r="L555" s="99">
        <v>117.0</v>
      </c>
      <c r="M555" s="99">
        <v>7.0</v>
      </c>
      <c r="N555" s="99">
        <v>19.0</v>
      </c>
      <c r="O555" s="99">
        <v>1119.0</v>
      </c>
      <c r="P555" s="99">
        <v>62753.0</v>
      </c>
      <c r="Q555" s="99">
        <v>82075.0</v>
      </c>
      <c r="R555" s="39">
        <v>1.0</v>
      </c>
      <c r="S555" s="39">
        <v>5.0</v>
      </c>
      <c r="T555" s="39"/>
      <c r="U555" s="39"/>
      <c r="V555" s="39">
        <v>2.0</v>
      </c>
      <c r="W555" s="39"/>
      <c r="X555" s="39"/>
      <c r="Y555" s="39"/>
      <c r="Z555" s="39">
        <v>5.0</v>
      </c>
      <c r="AA555" s="39">
        <v>1.0</v>
      </c>
      <c r="AB555" s="39">
        <v>73616.0</v>
      </c>
      <c r="AC555" s="39"/>
      <c r="AD555" s="81">
        <v>23397.0</v>
      </c>
      <c r="AE555" s="81"/>
      <c r="AF555" s="81"/>
      <c r="AG555" s="81"/>
      <c r="AH555" s="81">
        <v>1.0</v>
      </c>
      <c r="AI555" s="81">
        <v>4.0</v>
      </c>
      <c r="AJ555" s="82" t="s">
        <v>623</v>
      </c>
      <c r="AK555" s="81"/>
      <c r="AL555" s="81">
        <v>447.0</v>
      </c>
      <c r="AM555" s="44">
        <f t="array" ref="AM555">AVERAGE(K555/20)/86400</f>
        <v>0.01354050926</v>
      </c>
    </row>
    <row r="556" ht="17.25" customHeight="1">
      <c r="A556" s="97">
        <v>44654.97868209904</v>
      </c>
      <c r="B556" s="53">
        <v>0.017395833333333333</v>
      </c>
      <c r="C556" s="63">
        <v>3.472222222222222E-5</v>
      </c>
      <c r="D556" s="53">
        <v>0.0030324074074074073</v>
      </c>
      <c r="E556" s="53">
        <v>0.003148148148148148</v>
      </c>
      <c r="F556" s="53">
        <v>0.007013888888888889</v>
      </c>
      <c r="G556" s="53">
        <v>0.010104166666666666</v>
      </c>
      <c r="H556" s="53">
        <v>0.01170138888888889</v>
      </c>
      <c r="I556" s="63">
        <v>0.014398148148148148</v>
      </c>
      <c r="J556" s="98">
        <v>0.015405092592592592</v>
      </c>
      <c r="K556" s="99">
        <v>28499.0</v>
      </c>
      <c r="L556" s="99">
        <v>115.0</v>
      </c>
      <c r="M556" s="99">
        <v>7.0</v>
      </c>
      <c r="N556" s="99">
        <v>19.0</v>
      </c>
      <c r="O556" s="99">
        <v>1024.0</v>
      </c>
      <c r="P556" s="99">
        <v>106212.0</v>
      </c>
      <c r="Q556" s="99">
        <v>11026.0</v>
      </c>
      <c r="R556" s="39">
        <v>1.0</v>
      </c>
      <c r="S556" s="39">
        <v>4.0</v>
      </c>
      <c r="T556" s="39"/>
      <c r="U556" s="39">
        <v>1.0</v>
      </c>
      <c r="V556" s="39">
        <v>8.0</v>
      </c>
      <c r="W556" s="39">
        <v>8.0</v>
      </c>
      <c r="X556" s="39"/>
      <c r="Y556" s="39"/>
      <c r="Z556" s="39">
        <v>4.0</v>
      </c>
      <c r="AA556" s="39"/>
      <c r="AB556" s="39">
        <v>55709.0</v>
      </c>
      <c r="AC556" s="39"/>
      <c r="AD556" s="81">
        <v>28498.0</v>
      </c>
      <c r="AE556" s="81"/>
      <c r="AF556" s="81"/>
      <c r="AG556" s="81"/>
      <c r="AH556" s="81">
        <v>1.0</v>
      </c>
      <c r="AI556" s="81">
        <v>4.0</v>
      </c>
      <c r="AJ556" s="82" t="s">
        <v>624</v>
      </c>
      <c r="AK556" s="81"/>
      <c r="AL556" s="39">
        <v>446.0</v>
      </c>
      <c r="AM556" s="44">
        <f t="array" ref="AM556">AVERAGE(K556/20)/86400</f>
        <v>0.01649247685</v>
      </c>
    </row>
    <row r="557" ht="17.25" customHeight="1">
      <c r="A557" s="97">
        <v>44654.95746860576</v>
      </c>
      <c r="B557" s="53">
        <v>0.011319444444444444</v>
      </c>
      <c r="C557" s="63">
        <v>5.787037037037037E-5</v>
      </c>
      <c r="D557" s="53">
        <v>0.0012268518518518518</v>
      </c>
      <c r="E557" s="53">
        <v>0.0022453703703703702</v>
      </c>
      <c r="F557" s="53">
        <v>0.0028356481481481483</v>
      </c>
      <c r="G557" s="53">
        <v>0.005335648148148148</v>
      </c>
      <c r="H557" s="53">
        <v>0.006331018518518519</v>
      </c>
      <c r="I557" s="63">
        <v>0.008240740740740741</v>
      </c>
      <c r="J557" s="98">
        <v>0.009768518518518518</v>
      </c>
      <c r="K557" s="99">
        <v>18057.0</v>
      </c>
      <c r="L557" s="99">
        <v>110.0</v>
      </c>
      <c r="M557" s="99">
        <v>6.0</v>
      </c>
      <c r="N557" s="99">
        <v>7.0</v>
      </c>
      <c r="O557" s="99">
        <v>702.0</v>
      </c>
      <c r="P557" s="99">
        <v>83797.0</v>
      </c>
      <c r="Q557" s="99">
        <v>29180.0</v>
      </c>
      <c r="R557" s="39">
        <v>2.0</v>
      </c>
      <c r="S557" s="39">
        <v>28.0</v>
      </c>
      <c r="T557" s="39"/>
      <c r="U557" s="39"/>
      <c r="V557" s="39">
        <v>8.0</v>
      </c>
      <c r="W557" s="39"/>
      <c r="X557" s="39"/>
      <c r="Y557" s="39"/>
      <c r="Z557" s="39">
        <v>5.0</v>
      </c>
      <c r="AA557" s="39">
        <v>1.0</v>
      </c>
      <c r="AB557" s="39">
        <v>19687.0</v>
      </c>
      <c r="AC557" s="39"/>
      <c r="AD557" s="81">
        <v>18056.0</v>
      </c>
      <c r="AE557" s="81"/>
      <c r="AF557" s="81"/>
      <c r="AG557" s="81"/>
      <c r="AH557" s="81">
        <v>1.0</v>
      </c>
      <c r="AI557" s="81">
        <v>3.0</v>
      </c>
      <c r="AJ557" s="82" t="s">
        <v>625</v>
      </c>
      <c r="AK557" s="81"/>
      <c r="AL557" s="81">
        <v>445.0</v>
      </c>
      <c r="AM557" s="44">
        <f t="array" ref="AM557">AVERAGE(K557/20)/86400</f>
        <v>0.01044965278</v>
      </c>
    </row>
    <row r="558" ht="17.25" customHeight="1">
      <c r="A558" s="97">
        <v>44654.94588213691</v>
      </c>
      <c r="B558" s="53">
        <v>0.033993055555555554</v>
      </c>
      <c r="C558" s="63">
        <v>0.0016203703703703703</v>
      </c>
      <c r="D558" s="53">
        <v>0.001724537037037037</v>
      </c>
      <c r="E558" s="53">
        <v>0.004409722222222222</v>
      </c>
      <c r="F558" s="53">
        <v>0.005</v>
      </c>
      <c r="G558" s="53">
        <v>0.027094907407407408</v>
      </c>
      <c r="H558" s="53">
        <v>0.028958333333333332</v>
      </c>
      <c r="I558" s="63">
        <v>0.030914351851851853</v>
      </c>
      <c r="J558" s="98">
        <v>0.03138888888888889</v>
      </c>
      <c r="K558" s="99">
        <v>57197.0</v>
      </c>
      <c r="L558" s="99">
        <v>286.0</v>
      </c>
      <c r="M558" s="99">
        <v>8.0</v>
      </c>
      <c r="N558" s="99">
        <v>16.0</v>
      </c>
      <c r="O558" s="99">
        <v>3244.0</v>
      </c>
      <c r="P558" s="99">
        <v>229853.0</v>
      </c>
      <c r="Q558" s="99">
        <v>8758.0</v>
      </c>
      <c r="R558" s="39">
        <v>1.0</v>
      </c>
      <c r="S558" s="39">
        <v>2.0</v>
      </c>
      <c r="T558" s="39"/>
      <c r="U558" s="39"/>
      <c r="V558" s="39">
        <v>3.0</v>
      </c>
      <c r="W558" s="39"/>
      <c r="X558" s="39">
        <v>23.0</v>
      </c>
      <c r="Y558" s="39">
        <v>1.0</v>
      </c>
      <c r="Z558" s="39"/>
      <c r="AA558" s="39"/>
      <c r="AB558" s="39">
        <v>1127.0</v>
      </c>
      <c r="AC558" s="39">
        <v>1.0</v>
      </c>
      <c r="AD558" s="81">
        <v>32674.0</v>
      </c>
      <c r="AE558" s="81"/>
      <c r="AF558" s="81">
        <v>1.0</v>
      </c>
      <c r="AG558" s="81"/>
      <c r="AH558" s="81">
        <v>1.0</v>
      </c>
      <c r="AI558" s="81">
        <v>1.0</v>
      </c>
      <c r="AJ558" s="82" t="s">
        <v>626</v>
      </c>
      <c r="AK558" s="81"/>
      <c r="AL558" s="81">
        <v>444.0</v>
      </c>
      <c r="AM558" s="44">
        <f t="array" ref="AM558">AVERAGE(K558/20)/86400</f>
        <v>0.03310011574</v>
      </c>
    </row>
    <row r="559" ht="17.25" customHeight="1">
      <c r="A559" s="97">
        <v>44654.91170134432</v>
      </c>
      <c r="B559" s="53">
        <v>0.016898148148148148</v>
      </c>
      <c r="C559" s="63">
        <v>5.787037037037037E-5</v>
      </c>
      <c r="D559" s="53">
        <v>0.0010763888888888889</v>
      </c>
      <c r="E559" s="53">
        <v>0.0015509259259259259</v>
      </c>
      <c r="F559" s="53">
        <v>0.004895833333333334</v>
      </c>
      <c r="G559" s="53">
        <v>0.007824074074074074</v>
      </c>
      <c r="H559" s="53">
        <v>0.009548611111111112</v>
      </c>
      <c r="I559" s="63">
        <v>0.014398148148148148</v>
      </c>
      <c r="J559" s="98">
        <v>0.015231481481481481</v>
      </c>
      <c r="K559" s="99">
        <v>28484.0</v>
      </c>
      <c r="L559" s="99">
        <v>103.0</v>
      </c>
      <c r="M559" s="99">
        <v>8.0</v>
      </c>
      <c r="N559" s="99">
        <v>18.0</v>
      </c>
      <c r="O559" s="99">
        <v>912.0</v>
      </c>
      <c r="P559" s="99">
        <v>95760.0</v>
      </c>
      <c r="Q559" s="99">
        <v>26449.0</v>
      </c>
      <c r="R559" s="39">
        <v>2.0</v>
      </c>
      <c r="S559" s="39">
        <v>6.0</v>
      </c>
      <c r="T559" s="39"/>
      <c r="U559" s="39"/>
      <c r="V559" s="39">
        <v>4.0</v>
      </c>
      <c r="W559" s="39"/>
      <c r="X559" s="39"/>
      <c r="Y559" s="39"/>
      <c r="Z559" s="39"/>
      <c r="AA559" s="39">
        <v>1.0</v>
      </c>
      <c r="AB559" s="39">
        <v>23813.0</v>
      </c>
      <c r="AC559" s="39"/>
      <c r="AD559" s="81">
        <v>28483.0</v>
      </c>
      <c r="AE559" s="81"/>
      <c r="AF559" s="81"/>
      <c r="AG559" s="81"/>
      <c r="AH559" s="81">
        <v>1.0</v>
      </c>
      <c r="AI559" s="81">
        <v>5.0</v>
      </c>
      <c r="AJ559" s="82" t="s">
        <v>627</v>
      </c>
      <c r="AK559" s="81"/>
      <c r="AL559" s="39">
        <v>443.0</v>
      </c>
      <c r="AM559" s="44">
        <f t="array" ref="AM559">AVERAGE(K559/20)/86400</f>
        <v>0.0164837963</v>
      </c>
    </row>
    <row r="560" ht="17.25" customHeight="1">
      <c r="A560" s="97">
        <v>44654.89453003506</v>
      </c>
      <c r="B560" s="53">
        <v>0.01949074074074074</v>
      </c>
      <c r="C560" s="63">
        <v>1.0416666666666667E-4</v>
      </c>
      <c r="D560" s="53">
        <v>0.0010416666666666667</v>
      </c>
      <c r="E560" s="53">
        <v>0.003553240740740741</v>
      </c>
      <c r="F560" s="53">
        <v>0.012986111111111111</v>
      </c>
      <c r="G560" s="53">
        <v>0.003553240740740741</v>
      </c>
      <c r="H560" s="53">
        <v>0.015023148148148148</v>
      </c>
      <c r="I560" s="63">
        <v>0.016631944444444446</v>
      </c>
      <c r="J560" s="98">
        <v>0.017094907407407406</v>
      </c>
      <c r="K560" s="99">
        <v>32948.0</v>
      </c>
      <c r="L560" s="99">
        <v>125.0</v>
      </c>
      <c r="M560" s="99">
        <v>15.0</v>
      </c>
      <c r="N560" s="99">
        <v>11.0</v>
      </c>
      <c r="O560" s="99">
        <v>1895.0</v>
      </c>
      <c r="P560" s="99">
        <v>77643.0</v>
      </c>
      <c r="Q560" s="99">
        <v>6297.0</v>
      </c>
      <c r="R560" s="39">
        <v>1.0</v>
      </c>
      <c r="S560" s="39">
        <v>5.0</v>
      </c>
      <c r="T560" s="39"/>
      <c r="U560" s="39">
        <v>1.0</v>
      </c>
      <c r="V560" s="39">
        <v>1.0</v>
      </c>
      <c r="W560" s="39">
        <v>1.0</v>
      </c>
      <c r="X560" s="39">
        <v>13.0</v>
      </c>
      <c r="Y560" s="39">
        <v>1.0</v>
      </c>
      <c r="Z560" s="39">
        <v>11.0</v>
      </c>
      <c r="AA560" s="39"/>
      <c r="AB560" s="39">
        <v>29693.0</v>
      </c>
      <c r="AC560" s="39">
        <v>3.0</v>
      </c>
      <c r="AD560" s="81">
        <v>17371.0</v>
      </c>
      <c r="AE560" s="81">
        <v>4.0</v>
      </c>
      <c r="AF560" s="81"/>
      <c r="AG560" s="81">
        <v>1.0</v>
      </c>
      <c r="AH560" s="81"/>
      <c r="AI560" s="81">
        <v>1.0</v>
      </c>
      <c r="AJ560" s="82" t="s">
        <v>628</v>
      </c>
      <c r="AK560" s="81"/>
      <c r="AL560" s="81">
        <v>442.0</v>
      </c>
      <c r="AM560" s="44">
        <f t="array" ref="AM560">AVERAGE(K560/20)/86400</f>
        <v>0.01906712963</v>
      </c>
    </row>
    <row r="561" ht="17.25" customHeight="1">
      <c r="A561" s="97">
        <v>44654.874835110844</v>
      </c>
      <c r="B561" s="53">
        <v>0.01755787037037037</v>
      </c>
      <c r="C561" s="63">
        <v>4.861111111111111E-4</v>
      </c>
      <c r="D561" s="53">
        <v>0.0024305555555555556</v>
      </c>
      <c r="E561" s="53">
        <v>0.0035416666666666665</v>
      </c>
      <c r="F561" s="53">
        <v>0.005277777777777778</v>
      </c>
      <c r="G561" s="53">
        <v>0.011203703703703704</v>
      </c>
      <c r="H561" s="53">
        <v>0.011782407407407408</v>
      </c>
      <c r="I561" s="63">
        <v>0.014861111111111111</v>
      </c>
      <c r="J561" s="98">
        <v>0.016770833333333332</v>
      </c>
      <c r="K561" s="99">
        <v>30350.0</v>
      </c>
      <c r="L561" s="99">
        <v>111.0</v>
      </c>
      <c r="M561" s="99">
        <v>8.0</v>
      </c>
      <c r="N561" s="99">
        <v>12.0</v>
      </c>
      <c r="O561" s="99">
        <v>1129.0</v>
      </c>
      <c r="P561" s="99">
        <v>97401.0</v>
      </c>
      <c r="Q561" s="99">
        <v>16643.0</v>
      </c>
      <c r="R561" s="39">
        <v>3.0</v>
      </c>
      <c r="S561" s="39">
        <v>25.0</v>
      </c>
      <c r="T561" s="39"/>
      <c r="U561" s="39">
        <v>1.0</v>
      </c>
      <c r="V561" s="39">
        <v>7.0</v>
      </c>
      <c r="W561" s="39">
        <v>7.0</v>
      </c>
      <c r="X561" s="39"/>
      <c r="Y561" s="39"/>
      <c r="Z561" s="39"/>
      <c r="AA561" s="39"/>
      <c r="AB561" s="39">
        <v>2088.0</v>
      </c>
      <c r="AC561" s="39">
        <v>2.0</v>
      </c>
      <c r="AD561" s="81">
        <v>12491.0</v>
      </c>
      <c r="AE561" s="81"/>
      <c r="AF561" s="81"/>
      <c r="AG561" s="81"/>
      <c r="AH561" s="81">
        <v>1.0</v>
      </c>
      <c r="AI561" s="81">
        <v>3.0</v>
      </c>
      <c r="AJ561" s="82" t="s">
        <v>629</v>
      </c>
      <c r="AK561" s="81" t="s">
        <v>78</v>
      </c>
      <c r="AL561" s="81">
        <v>441.0</v>
      </c>
      <c r="AM561" s="44">
        <f t="array" ref="AM561">AVERAGE(K561/20)/86400</f>
        <v>0.01756365741</v>
      </c>
    </row>
    <row r="562" ht="17.25" customHeight="1">
      <c r="A562" s="97">
        <v>44654.855227977816</v>
      </c>
      <c r="B562" s="53">
        <v>0.016886574074074075</v>
      </c>
      <c r="C562" s="63">
        <v>0.0011111111111111111</v>
      </c>
      <c r="D562" s="53">
        <v>0.0030555555555555557</v>
      </c>
      <c r="E562" s="53">
        <v>0.004525462962962963</v>
      </c>
      <c r="F562" s="53">
        <v>0.0059375</v>
      </c>
      <c r="G562" s="53">
        <v>0.009571759259259259</v>
      </c>
      <c r="H562" s="53">
        <v>0.011412037037037037</v>
      </c>
      <c r="I562" s="63">
        <v>0.01570601851851852</v>
      </c>
      <c r="J562" s="98">
        <v>0.01619212962962963</v>
      </c>
      <c r="K562" s="99">
        <v>29190.0</v>
      </c>
      <c r="L562" s="99">
        <v>122.0</v>
      </c>
      <c r="M562" s="99">
        <v>8.0</v>
      </c>
      <c r="N562" s="99">
        <v>16.0</v>
      </c>
      <c r="O562" s="99">
        <v>1203.0</v>
      </c>
      <c r="P562" s="99">
        <v>113178.0</v>
      </c>
      <c r="Q562" s="99">
        <v>99140.0</v>
      </c>
      <c r="R562" s="39">
        <v>1.0</v>
      </c>
      <c r="S562" s="39">
        <v>28.0</v>
      </c>
      <c r="T562" s="39"/>
      <c r="U562" s="39"/>
      <c r="V562" s="39">
        <v>1.0</v>
      </c>
      <c r="W562" s="39"/>
      <c r="X562" s="39"/>
      <c r="Y562" s="39"/>
      <c r="Z562" s="39"/>
      <c r="AA562" s="39">
        <v>1.0</v>
      </c>
      <c r="AB562" s="39">
        <v>21104.0</v>
      </c>
      <c r="AC562" s="39"/>
      <c r="AD562" s="81">
        <v>29189.0</v>
      </c>
      <c r="AE562" s="81"/>
      <c r="AF562" s="81"/>
      <c r="AG562" s="81"/>
      <c r="AH562" s="81">
        <v>1.0</v>
      </c>
      <c r="AI562" s="81">
        <v>7.0</v>
      </c>
      <c r="AJ562" s="82" t="s">
        <v>630</v>
      </c>
      <c r="AK562" s="81" t="s">
        <v>78</v>
      </c>
      <c r="AL562" s="39">
        <v>440.0</v>
      </c>
      <c r="AM562" s="44">
        <f t="array" ref="AM562">AVERAGE(K562/20)/86400</f>
        <v>0.01689236111</v>
      </c>
    </row>
    <row r="563" ht="17.25" customHeight="1">
      <c r="A563" s="97">
        <v>44654.83675095038</v>
      </c>
      <c r="B563" s="53">
        <v>0.014409722222222223</v>
      </c>
      <c r="C563" s="63">
        <v>4.6296296296296294E-5</v>
      </c>
      <c r="D563" s="53">
        <v>0.0029745370370370373</v>
      </c>
      <c r="E563" s="53">
        <v>0.003425925925925926</v>
      </c>
      <c r="F563" s="53">
        <v>0.003715277777777778</v>
      </c>
      <c r="G563" s="53">
        <v>0.006354166666666667</v>
      </c>
      <c r="H563" s="53">
        <v>0.007407407407407408</v>
      </c>
      <c r="I563" s="63">
        <v>0.011527777777777777</v>
      </c>
      <c r="J563" s="98">
        <v>0.013136574074074075</v>
      </c>
      <c r="K563" s="99">
        <v>24482.0</v>
      </c>
      <c r="L563" s="99">
        <v>95.0</v>
      </c>
      <c r="M563" s="99">
        <v>7.0</v>
      </c>
      <c r="N563" s="99">
        <v>12.0</v>
      </c>
      <c r="O563" s="99">
        <v>684.0</v>
      </c>
      <c r="P563" s="99">
        <v>83243.0</v>
      </c>
      <c r="Q563" s="99">
        <v>82150.0</v>
      </c>
      <c r="R563" s="39">
        <v>1.0</v>
      </c>
      <c r="S563" s="39">
        <v>12.0</v>
      </c>
      <c r="T563" s="39"/>
      <c r="U563" s="39"/>
      <c r="V563" s="39">
        <v>3.0</v>
      </c>
      <c r="W563" s="39"/>
      <c r="X563" s="39"/>
      <c r="Y563" s="39"/>
      <c r="Z563" s="39">
        <v>4.0</v>
      </c>
      <c r="AA563" s="39">
        <v>1.0</v>
      </c>
      <c r="AB563" s="39">
        <v>35953.0</v>
      </c>
      <c r="AC563" s="39"/>
      <c r="AD563" s="81">
        <v>24481.0</v>
      </c>
      <c r="AE563" s="81"/>
      <c r="AF563" s="81"/>
      <c r="AG563" s="81"/>
      <c r="AH563" s="81">
        <v>1.0</v>
      </c>
      <c r="AI563" s="81">
        <v>3.0</v>
      </c>
      <c r="AJ563" s="82" t="s">
        <v>631</v>
      </c>
      <c r="AK563" s="81"/>
      <c r="AL563" s="81">
        <v>439.0</v>
      </c>
      <c r="AM563" s="44">
        <f t="array" ref="AM563">AVERAGE(K563/20)/86400</f>
        <v>0.01416782407</v>
      </c>
    </row>
    <row r="564" ht="17.25" customHeight="1">
      <c r="A564" s="97">
        <v>44654.821899608054</v>
      </c>
      <c r="B564" s="53">
        <v>0.010787037037037038</v>
      </c>
      <c r="C564" s="63">
        <v>1.8518518518518518E-4</v>
      </c>
      <c r="D564" s="53">
        <v>0.0012847222222222223</v>
      </c>
      <c r="E564" s="53">
        <v>0.0019560185185185184</v>
      </c>
      <c r="F564" s="53">
        <v>0.003414351851851852</v>
      </c>
      <c r="G564" s="53">
        <v>0.006631944444444445</v>
      </c>
      <c r="H564" s="53">
        <v>0.007534722222222222</v>
      </c>
      <c r="I564" s="63">
        <v>0.00951388888888889</v>
      </c>
      <c r="J564" s="98">
        <v>0.009780092592592592</v>
      </c>
      <c r="K564" s="99">
        <v>18649.0</v>
      </c>
      <c r="L564" s="99">
        <v>79.0</v>
      </c>
      <c r="M564" s="99">
        <v>6.0</v>
      </c>
      <c r="N564" s="99">
        <v>11.0</v>
      </c>
      <c r="O564" s="99">
        <v>906.0</v>
      </c>
      <c r="P564" s="99">
        <v>70838.0</v>
      </c>
      <c r="Q564" s="99">
        <v>21864.0</v>
      </c>
      <c r="R564" s="39">
        <v>2.0</v>
      </c>
      <c r="S564" s="39">
        <v>22.0</v>
      </c>
      <c r="T564" s="39"/>
      <c r="U564" s="39"/>
      <c r="V564" s="39"/>
      <c r="W564" s="39"/>
      <c r="X564" s="39"/>
      <c r="Y564" s="39"/>
      <c r="Z564" s="39">
        <v>3.0</v>
      </c>
      <c r="AA564" s="39">
        <v>1.0</v>
      </c>
      <c r="AB564" s="39">
        <v>18126.0</v>
      </c>
      <c r="AC564" s="39"/>
      <c r="AD564" s="81">
        <v>18648.0</v>
      </c>
      <c r="AE564" s="81"/>
      <c r="AF564" s="81"/>
      <c r="AG564" s="81"/>
      <c r="AH564" s="81">
        <v>1.0</v>
      </c>
      <c r="AI564" s="81">
        <v>4.0</v>
      </c>
      <c r="AJ564" s="82" t="s">
        <v>632</v>
      </c>
      <c r="AK564" s="81" t="s">
        <v>78</v>
      </c>
      <c r="AL564" s="81">
        <v>438.0</v>
      </c>
      <c r="AM564" s="44">
        <f t="array" ref="AM564">AVERAGE(K564/20)/86400</f>
        <v>0.01079224537</v>
      </c>
    </row>
    <row r="565" ht="17.25" customHeight="1">
      <c r="A565" s="97">
        <v>44654.808818510486</v>
      </c>
      <c r="B565" s="53">
        <v>0.017025462962962964</v>
      </c>
      <c r="C565" s="63">
        <v>8.449074074074074E-4</v>
      </c>
      <c r="D565" s="53">
        <v>0.0034953703703703705</v>
      </c>
      <c r="E565" s="53">
        <v>0.0044907407407407405</v>
      </c>
      <c r="F565" s="53">
        <v>0.007083333333333333</v>
      </c>
      <c r="G565" s="53">
        <v>0.011921296296296296</v>
      </c>
      <c r="H565" s="53">
        <v>0.01318287037037037</v>
      </c>
      <c r="I565" s="63">
        <v>0.015625</v>
      </c>
      <c r="J565" s="98">
        <v>0.015960648148148147</v>
      </c>
      <c r="K565" s="99">
        <v>29434.0</v>
      </c>
      <c r="L565" s="99">
        <v>134.0</v>
      </c>
      <c r="M565" s="99">
        <v>8.0</v>
      </c>
      <c r="N565" s="99">
        <v>15.0</v>
      </c>
      <c r="O565" s="99">
        <v>1113.0</v>
      </c>
      <c r="P565" s="99">
        <v>100831.0</v>
      </c>
      <c r="Q565" s="99">
        <v>5353.0</v>
      </c>
      <c r="R565" s="39"/>
      <c r="S565" s="39">
        <v>5.0</v>
      </c>
      <c r="T565" s="39"/>
      <c r="U565" s="39">
        <v>1.0</v>
      </c>
      <c r="V565" s="39">
        <v>3.0</v>
      </c>
      <c r="W565" s="39">
        <v>3.0</v>
      </c>
      <c r="X565" s="39">
        <v>2.0</v>
      </c>
      <c r="Y565" s="39">
        <v>1.0</v>
      </c>
      <c r="Z565" s="39"/>
      <c r="AA565" s="39"/>
      <c r="AB565" s="39">
        <v>19573.0</v>
      </c>
      <c r="AC565" s="39"/>
      <c r="AD565" s="81">
        <v>29433.0</v>
      </c>
      <c r="AE565" s="81"/>
      <c r="AF565" s="81"/>
      <c r="AG565" s="81"/>
      <c r="AH565" s="81">
        <v>1.0</v>
      </c>
      <c r="AI565" s="81">
        <v>4.0</v>
      </c>
      <c r="AJ565" s="82" t="s">
        <v>633</v>
      </c>
      <c r="AK565" s="81" t="s">
        <v>78</v>
      </c>
      <c r="AL565" s="39">
        <v>437.0</v>
      </c>
      <c r="AM565" s="44">
        <f t="array" ref="AM565">AVERAGE(K565/20)/86400</f>
        <v>0.01703356481</v>
      </c>
    </row>
    <row r="566" ht="17.25" customHeight="1">
      <c r="A566" s="97">
        <v>44653.68482526638</v>
      </c>
      <c r="B566" s="53">
        <v>0.02347222222222222</v>
      </c>
      <c r="C566" s="63">
        <v>6.134259259259259E-4</v>
      </c>
      <c r="D566" s="53">
        <v>0.00125</v>
      </c>
      <c r="E566" s="53">
        <v>0.0030208333333333333</v>
      </c>
      <c r="F566" s="53">
        <v>0.005347222222222222</v>
      </c>
      <c r="G566" s="53">
        <v>0.013645833333333333</v>
      </c>
      <c r="H566" s="53">
        <v>0.015462962962962963</v>
      </c>
      <c r="I566" s="63">
        <v>0.02101851851851852</v>
      </c>
      <c r="J566" s="98">
        <v>0.021643518518518517</v>
      </c>
      <c r="K566" s="99">
        <v>38953.0</v>
      </c>
      <c r="L566" s="99">
        <v>125.0</v>
      </c>
      <c r="M566" s="99">
        <v>7.0</v>
      </c>
      <c r="N566" s="99">
        <v>9.0</v>
      </c>
      <c r="O566" s="99">
        <v>2144.0</v>
      </c>
      <c r="P566" s="99">
        <v>148689.0</v>
      </c>
      <c r="Q566" s="99">
        <v>10082.0</v>
      </c>
      <c r="R566" s="39">
        <v>2.0</v>
      </c>
      <c r="S566" s="39">
        <v>13.0</v>
      </c>
      <c r="T566" s="39"/>
      <c r="U566" s="39"/>
      <c r="V566" s="39">
        <v>6.0</v>
      </c>
      <c r="W566" s="39"/>
      <c r="X566" s="39">
        <v>21.0</v>
      </c>
      <c r="Y566" s="39">
        <v>1.0</v>
      </c>
      <c r="Z566" s="39"/>
      <c r="AA566" s="39"/>
      <c r="AB566" s="39">
        <v>3047.0</v>
      </c>
      <c r="AC566" s="39">
        <v>1.0</v>
      </c>
      <c r="AD566" s="81">
        <v>28369.0</v>
      </c>
      <c r="AE566" s="81">
        <v>4.0</v>
      </c>
      <c r="AF566" s="81">
        <v>1.0</v>
      </c>
      <c r="AG566" s="81"/>
      <c r="AH566" s="81"/>
      <c r="AI566" s="81">
        <v>7.0</v>
      </c>
      <c r="AJ566" s="82" t="s">
        <v>634</v>
      </c>
      <c r="AK566" s="81"/>
      <c r="AL566" s="81">
        <v>436.0</v>
      </c>
      <c r="AM566" s="44">
        <f t="array" ref="AM566">AVERAGE(K566/20)/86400</f>
        <v>0.02254224537</v>
      </c>
    </row>
    <row r="567" ht="17.25" customHeight="1">
      <c r="A567" s="97">
        <v>44653.65915788935</v>
      </c>
      <c r="B567" s="53">
        <v>0.028333333333333332</v>
      </c>
      <c r="C567" s="63">
        <v>2.0833333333333335E-4</v>
      </c>
      <c r="D567" s="53">
        <v>0.002002314814814815</v>
      </c>
      <c r="E567" s="53">
        <v>0.0045138888888888885</v>
      </c>
      <c r="F567" s="53">
        <v>0.01170138888888889</v>
      </c>
      <c r="G567" s="53">
        <v>0.008344907407407407</v>
      </c>
      <c r="H567" s="53">
        <v>0.014293981481481482</v>
      </c>
      <c r="I567" s="63">
        <v>0.02556712962962963</v>
      </c>
      <c r="J567" s="98">
        <v>0.02741898148148148</v>
      </c>
      <c r="K567" s="99">
        <v>48977.0</v>
      </c>
      <c r="L567" s="99">
        <v>124.0</v>
      </c>
      <c r="M567" s="99">
        <v>8.0</v>
      </c>
      <c r="N567" s="99">
        <v>20.0</v>
      </c>
      <c r="O567" s="99">
        <v>2163.0</v>
      </c>
      <c r="P567" s="99">
        <v>173279.0</v>
      </c>
      <c r="Q567" s="99">
        <v>37689.0</v>
      </c>
      <c r="R567" s="39">
        <v>1.0</v>
      </c>
      <c r="S567" s="39">
        <v>13.0</v>
      </c>
      <c r="T567" s="39"/>
      <c r="U567" s="39">
        <v>1.0</v>
      </c>
      <c r="V567" s="39">
        <v>2.0</v>
      </c>
      <c r="W567" s="39">
        <v>2.0</v>
      </c>
      <c r="X567" s="39">
        <v>8.0</v>
      </c>
      <c r="Y567" s="39">
        <v>1.0</v>
      </c>
      <c r="Z567" s="39">
        <v>1.0</v>
      </c>
      <c r="AA567" s="39">
        <v>1.0</v>
      </c>
      <c r="AB567" s="39">
        <v>95198.0</v>
      </c>
      <c r="AC567" s="39">
        <v>1.0</v>
      </c>
      <c r="AD567" s="81">
        <v>20597.0</v>
      </c>
      <c r="AE567" s="81"/>
      <c r="AF567" s="81">
        <v>4.0</v>
      </c>
      <c r="AG567" s="81"/>
      <c r="AH567" s="81">
        <v>1.0</v>
      </c>
      <c r="AI567" s="81">
        <v>13.0</v>
      </c>
      <c r="AJ567" s="82" t="s">
        <v>635</v>
      </c>
      <c r="AK567" s="81" t="s">
        <v>78</v>
      </c>
      <c r="AL567" s="81">
        <v>435.0</v>
      </c>
      <c r="AM567" s="44">
        <f t="array" ref="AM567">AVERAGE(K567/20)/86400</f>
        <v>0.0283431713</v>
      </c>
    </row>
    <row r="568" ht="17.25" customHeight="1">
      <c r="A568" s="97">
        <v>44653.62884112041</v>
      </c>
      <c r="B568" s="53">
        <v>0.01685185185185185</v>
      </c>
      <c r="C568" s="63">
        <v>1.6203703703703703E-4</v>
      </c>
      <c r="D568" s="53">
        <v>0.0034027777777777776</v>
      </c>
      <c r="E568" s="53">
        <v>0.004930555555555555</v>
      </c>
      <c r="F568" s="53">
        <v>0.0060416666666666665</v>
      </c>
      <c r="G568" s="53">
        <v>0.009780092592592592</v>
      </c>
      <c r="H568" s="53">
        <v>0.011863425925925927</v>
      </c>
      <c r="I568" s="63">
        <v>0.0140625</v>
      </c>
      <c r="J568" s="98">
        <v>0.014988425925925926</v>
      </c>
      <c r="K568" s="99">
        <v>28658.0</v>
      </c>
      <c r="L568" s="99">
        <v>108.0</v>
      </c>
      <c r="M568" s="99">
        <v>7.0</v>
      </c>
      <c r="N568" s="99">
        <v>10.0</v>
      </c>
      <c r="O568" s="99">
        <v>1689.0</v>
      </c>
      <c r="P568" s="99">
        <v>104631.0</v>
      </c>
      <c r="Q568" s="99">
        <v>10733.0</v>
      </c>
      <c r="R568" s="39">
        <v>1.0</v>
      </c>
      <c r="S568" s="39">
        <v>13.0</v>
      </c>
      <c r="T568" s="39"/>
      <c r="U568" s="39">
        <v>1.0</v>
      </c>
      <c r="V568" s="39">
        <v>8.0</v>
      </c>
      <c r="W568" s="39">
        <v>8.0</v>
      </c>
      <c r="X568" s="39">
        <v>4.0</v>
      </c>
      <c r="Y568" s="39"/>
      <c r="Z568" s="39"/>
      <c r="AA568" s="39"/>
      <c r="AB568" s="39">
        <v>10326.0</v>
      </c>
      <c r="AC568" s="39">
        <v>1.0</v>
      </c>
      <c r="AD568" s="81">
        <v>1841.0</v>
      </c>
      <c r="AE568" s="81"/>
      <c r="AF568" s="81"/>
      <c r="AG568" s="81"/>
      <c r="AH568" s="81">
        <v>1.0</v>
      </c>
      <c r="AI568" s="81">
        <v>6.0</v>
      </c>
      <c r="AJ568" s="82" t="s">
        <v>636</v>
      </c>
      <c r="AK568" s="81"/>
      <c r="AL568" s="39">
        <v>434.0</v>
      </c>
      <c r="AM568" s="44">
        <f t="array" ref="AM568">AVERAGE(K568/20)/86400</f>
        <v>0.01658449074</v>
      </c>
    </row>
    <row r="569" ht="17.25" customHeight="1">
      <c r="A569" s="97">
        <v>44653.61075501214</v>
      </c>
      <c r="B569" s="53">
        <v>0.013009259259259259</v>
      </c>
      <c r="C569" s="63">
        <v>1.1574074074074075E-4</v>
      </c>
      <c r="D569" s="53">
        <v>0.0030208333333333333</v>
      </c>
      <c r="E569" s="53">
        <v>0.005127314814814815</v>
      </c>
      <c r="F569" s="53">
        <v>0.005960648148148148</v>
      </c>
      <c r="G569" s="53">
        <v>0.008530092592592593</v>
      </c>
      <c r="H569" s="53">
        <v>0.009965277777777778</v>
      </c>
      <c r="I569" s="63">
        <v>0.011840277777777778</v>
      </c>
      <c r="J569" s="98">
        <v>0.012303240740740741</v>
      </c>
      <c r="K569" s="99">
        <v>22486.0</v>
      </c>
      <c r="L569" s="99">
        <v>255.0</v>
      </c>
      <c r="M569" s="99">
        <v>7.0</v>
      </c>
      <c r="N569" s="99">
        <v>11.0</v>
      </c>
      <c r="O569" s="99">
        <v>905.0</v>
      </c>
      <c r="P569" s="99">
        <v>67913.0</v>
      </c>
      <c r="Q569" s="99">
        <v>7614.0</v>
      </c>
      <c r="R569" s="39">
        <v>1.0</v>
      </c>
      <c r="S569" s="39">
        <v>10.0</v>
      </c>
      <c r="T569" s="39"/>
      <c r="U569" s="39">
        <v>1.0</v>
      </c>
      <c r="V569" s="39">
        <v>15.0</v>
      </c>
      <c r="W569" s="39">
        <v>10.0</v>
      </c>
      <c r="X569" s="39"/>
      <c r="Y569" s="39"/>
      <c r="Z569" s="39"/>
      <c r="AA569" s="39"/>
      <c r="AB569" s="39">
        <v>58259.0</v>
      </c>
      <c r="AC569" s="39"/>
      <c r="AD569" s="81">
        <v>22485.0</v>
      </c>
      <c r="AE569" s="81"/>
      <c r="AF569" s="81"/>
      <c r="AG569" s="81"/>
      <c r="AH569" s="81">
        <v>1.0</v>
      </c>
      <c r="AI569" s="81">
        <v>3.0</v>
      </c>
      <c r="AJ569" s="82" t="s">
        <v>637</v>
      </c>
      <c r="AK569" s="81" t="s">
        <v>78</v>
      </c>
      <c r="AL569" s="81">
        <v>433.0</v>
      </c>
      <c r="AM569" s="44">
        <f t="array" ref="AM569">AVERAGE(K569/20)/86400</f>
        <v>0.01301273148</v>
      </c>
    </row>
    <row r="570" ht="17.25" customHeight="1">
      <c r="A570" s="97">
        <v>44653.59050177405</v>
      </c>
      <c r="B570" s="53">
        <v>0.015787037037037037</v>
      </c>
      <c r="C570" s="63">
        <v>1.0416666666666667E-4</v>
      </c>
      <c r="D570" s="53">
        <v>0.0026967592592592594</v>
      </c>
      <c r="E570" s="53">
        <v>0.005590277777777777</v>
      </c>
      <c r="F570" s="53">
        <v>0.006701388888888889</v>
      </c>
      <c r="G570" s="53">
        <v>0.00986111111111111</v>
      </c>
      <c r="H570" s="53">
        <v>0.010555555555555556</v>
      </c>
      <c r="I570" s="63">
        <v>0.013622685185185186</v>
      </c>
      <c r="J570" s="98">
        <v>0.01460648148148148</v>
      </c>
      <c r="K570" s="99">
        <v>26295.0</v>
      </c>
      <c r="L570" s="99">
        <v>149.0</v>
      </c>
      <c r="M570" s="99">
        <v>9.0</v>
      </c>
      <c r="N570" s="99">
        <v>13.0</v>
      </c>
      <c r="O570" s="99">
        <v>1285.0</v>
      </c>
      <c r="P570" s="99">
        <v>85291.0</v>
      </c>
      <c r="Q570" s="99"/>
      <c r="R570" s="39">
        <v>2.0</v>
      </c>
      <c r="S570" s="39">
        <v>11.0</v>
      </c>
      <c r="T570" s="39"/>
      <c r="U570" s="39">
        <v>1.0</v>
      </c>
      <c r="V570" s="39">
        <v>8.0</v>
      </c>
      <c r="W570" s="39">
        <v>9.0</v>
      </c>
      <c r="X570" s="39"/>
      <c r="Y570" s="39"/>
      <c r="Z570" s="39"/>
      <c r="AA570" s="39"/>
      <c r="AB570" s="39">
        <v>3179.0</v>
      </c>
      <c r="AC570" s="39"/>
      <c r="AD570" s="81">
        <v>26294.0</v>
      </c>
      <c r="AE570" s="81"/>
      <c r="AF570" s="81"/>
      <c r="AG570" s="81"/>
      <c r="AH570" s="81">
        <v>1.0</v>
      </c>
      <c r="AI570" s="81">
        <v>3.0</v>
      </c>
      <c r="AJ570" s="82" t="s">
        <v>638</v>
      </c>
      <c r="AK570" s="81"/>
      <c r="AL570" s="81">
        <v>432.0</v>
      </c>
      <c r="AM570" s="44">
        <f t="array" ref="AM570">AVERAGE(K570/20)/86400</f>
        <v>0.01521701389</v>
      </c>
    </row>
    <row r="571" ht="17.25" customHeight="1">
      <c r="A571" s="97">
        <v>44653.57449232526</v>
      </c>
      <c r="B571" s="53">
        <v>0.01752314814814815</v>
      </c>
      <c r="C571" s="63">
        <v>6.597222222222222E-4</v>
      </c>
      <c r="D571" s="53">
        <v>7.754629629629629E-4</v>
      </c>
      <c r="E571" s="53">
        <v>0.003125</v>
      </c>
      <c r="F571" s="53">
        <v>0.0075</v>
      </c>
      <c r="G571" s="53">
        <v>0.01068287037037037</v>
      </c>
      <c r="H571" s="53">
        <v>0.011990740740740741</v>
      </c>
      <c r="I571" s="63">
        <v>0.01392361111111111</v>
      </c>
      <c r="J571" s="98">
        <v>0.015462962962962963</v>
      </c>
      <c r="K571" s="99">
        <v>29534.0</v>
      </c>
      <c r="L571" s="99">
        <v>127.0</v>
      </c>
      <c r="M571" s="99">
        <v>7.0</v>
      </c>
      <c r="N571" s="99">
        <v>12.0</v>
      </c>
      <c r="O571" s="99">
        <v>1424.0</v>
      </c>
      <c r="P571" s="99">
        <v>77481.0</v>
      </c>
      <c r="Q571" s="99">
        <v>105804.0</v>
      </c>
      <c r="R571" s="39">
        <v>1.0</v>
      </c>
      <c r="S571" s="39">
        <v>16.0</v>
      </c>
      <c r="T571" s="39"/>
      <c r="U571" s="39">
        <v>1.0</v>
      </c>
      <c r="V571" s="39">
        <v>7.0</v>
      </c>
      <c r="W571" s="39"/>
      <c r="X571" s="39"/>
      <c r="Y571" s="39"/>
      <c r="Z571" s="39"/>
      <c r="AA571" s="39"/>
      <c r="AB571" s="39">
        <v>63412.0</v>
      </c>
      <c r="AC571" s="39"/>
      <c r="AD571" s="81">
        <v>29533.0</v>
      </c>
      <c r="AE571" s="81"/>
      <c r="AF571" s="81"/>
      <c r="AG571" s="81"/>
      <c r="AH571" s="81">
        <v>1.0</v>
      </c>
      <c r="AI571" s="81">
        <v>3.0</v>
      </c>
      <c r="AJ571" s="82" t="s">
        <v>639</v>
      </c>
      <c r="AK571" s="81"/>
      <c r="AL571" s="39">
        <v>431.0</v>
      </c>
      <c r="AM571" s="44">
        <f t="array" ref="AM571">AVERAGE(K571/20)/86400</f>
        <v>0.01709143519</v>
      </c>
    </row>
    <row r="572" ht="17.25" customHeight="1">
      <c r="A572" s="97">
        <v>44653.556574579314</v>
      </c>
      <c r="B572" s="53">
        <v>0.017233796296296296</v>
      </c>
      <c r="C572" s="63">
        <v>2.199074074074074E-4</v>
      </c>
      <c r="D572" s="53">
        <v>0.0021527777777777778</v>
      </c>
      <c r="E572" s="53">
        <v>0.0028472222222222223</v>
      </c>
      <c r="F572" s="53">
        <v>0.004548611111111111</v>
      </c>
      <c r="G572" s="53">
        <v>0.008148148148148147</v>
      </c>
      <c r="H572" s="53">
        <v>0.009756944444444445</v>
      </c>
      <c r="I572" s="63">
        <v>0.014953703703703703</v>
      </c>
      <c r="J572" s="98">
        <v>0.016238425925925927</v>
      </c>
      <c r="K572" s="99">
        <v>29784.0</v>
      </c>
      <c r="L572" s="99">
        <v>164.0</v>
      </c>
      <c r="M572" s="99">
        <v>19.0</v>
      </c>
      <c r="N572" s="99">
        <v>13.0</v>
      </c>
      <c r="O572" s="99">
        <v>1795.0</v>
      </c>
      <c r="P572" s="99">
        <v>127216.0</v>
      </c>
      <c r="Q572" s="99">
        <v>15432.0</v>
      </c>
      <c r="R572" s="39">
        <v>1.0</v>
      </c>
      <c r="S572" s="39">
        <v>11.0</v>
      </c>
      <c r="T572" s="39"/>
      <c r="U572" s="39"/>
      <c r="V572" s="39"/>
      <c r="W572" s="39"/>
      <c r="X572" s="39">
        <v>14.0</v>
      </c>
      <c r="Y572" s="39">
        <v>1.0</v>
      </c>
      <c r="Z572" s="39"/>
      <c r="AA572" s="39">
        <v>1.0</v>
      </c>
      <c r="AB572" s="39">
        <v>1894.0</v>
      </c>
      <c r="AC572" s="39">
        <v>2.0</v>
      </c>
      <c r="AD572" s="81">
        <v>2584.0</v>
      </c>
      <c r="AE572" s="81">
        <v>4.0</v>
      </c>
      <c r="AF572" s="81"/>
      <c r="AG572" s="81"/>
      <c r="AH572" s="81"/>
      <c r="AI572" s="81">
        <v>12.0</v>
      </c>
      <c r="AJ572" s="82" t="s">
        <v>640</v>
      </c>
      <c r="AK572" s="81" t="s">
        <v>78</v>
      </c>
      <c r="AL572" s="81">
        <v>430.0</v>
      </c>
      <c r="AM572" s="44">
        <f t="array" ref="AM572">AVERAGE(K572/20)/86400</f>
        <v>0.01723611111</v>
      </c>
    </row>
    <row r="573" ht="17.25" customHeight="1">
      <c r="A573" s="97">
        <v>44653.53735173003</v>
      </c>
      <c r="B573" s="53">
        <v>0.01570601851851852</v>
      </c>
      <c r="C573" s="63">
        <v>1.1574074074074075E-4</v>
      </c>
      <c r="D573" s="53">
        <v>0.0014814814814814814</v>
      </c>
      <c r="E573" s="53">
        <v>0.003576388888888889</v>
      </c>
      <c r="F573" s="53">
        <v>0.005208333333333333</v>
      </c>
      <c r="G573" s="53">
        <v>0.007881944444444445</v>
      </c>
      <c r="H573" s="53">
        <v>0.009756944444444445</v>
      </c>
      <c r="I573" s="63">
        <v>0.011967592592592592</v>
      </c>
      <c r="J573" s="98">
        <v>0.013321759259259259</v>
      </c>
      <c r="K573" s="99">
        <v>27146.0</v>
      </c>
      <c r="L573" s="99">
        <v>237.0</v>
      </c>
      <c r="M573" s="99">
        <v>7.0</v>
      </c>
      <c r="N573" s="99">
        <v>17.0</v>
      </c>
      <c r="O573" s="99">
        <v>1200.0</v>
      </c>
      <c r="P573" s="99">
        <v>87134.0</v>
      </c>
      <c r="Q573" s="99">
        <v>48703.0</v>
      </c>
      <c r="R573" s="39"/>
      <c r="S573" s="39">
        <v>4.0</v>
      </c>
      <c r="T573" s="39"/>
      <c r="U573" s="39"/>
      <c r="V573" s="39">
        <v>1.0</v>
      </c>
      <c r="W573" s="39">
        <v>2.0</v>
      </c>
      <c r="X573" s="39"/>
      <c r="Y573" s="39"/>
      <c r="Z573" s="39"/>
      <c r="AA573" s="39">
        <v>1.0</v>
      </c>
      <c r="AB573" s="39">
        <v>25984.0</v>
      </c>
      <c r="AC573" s="39"/>
      <c r="AD573" s="81">
        <v>27145.0</v>
      </c>
      <c r="AE573" s="81"/>
      <c r="AF573" s="81"/>
      <c r="AG573" s="81"/>
      <c r="AH573" s="81">
        <v>1.0</v>
      </c>
      <c r="AI573" s="81">
        <v>2.0</v>
      </c>
      <c r="AJ573" s="82" t="s">
        <v>641</v>
      </c>
      <c r="AK573" s="81" t="s">
        <v>78</v>
      </c>
      <c r="AL573" s="81">
        <v>429.0</v>
      </c>
      <c r="AM573" s="44">
        <f t="array" ref="AM573">AVERAGE(K573/20)/86400</f>
        <v>0.01570949074</v>
      </c>
    </row>
    <row r="574" ht="17.25" customHeight="1">
      <c r="A574" s="97">
        <v>44653.519568869284</v>
      </c>
      <c r="B574" s="53">
        <v>0.015034722222222222</v>
      </c>
      <c r="C574" s="63">
        <v>1.6203703703703703E-4</v>
      </c>
      <c r="D574" s="53">
        <v>0.0030208333333333333</v>
      </c>
      <c r="E574" s="53">
        <v>0.0050578703703703706</v>
      </c>
      <c r="F574" s="53">
        <v>0.005347222222222222</v>
      </c>
      <c r="G574" s="53">
        <v>0.008703703703703703</v>
      </c>
      <c r="H574" s="53">
        <v>0.01105324074074074</v>
      </c>
      <c r="I574" s="63">
        <v>0.013159722222222222</v>
      </c>
      <c r="J574" s="98">
        <v>0.014351851851851852</v>
      </c>
      <c r="K574" s="99">
        <v>25980.0</v>
      </c>
      <c r="L574" s="99">
        <v>94.0</v>
      </c>
      <c r="M574" s="99">
        <v>8.0</v>
      </c>
      <c r="N574" s="99">
        <v>14.0</v>
      </c>
      <c r="O574" s="99">
        <v>1234.0</v>
      </c>
      <c r="P574" s="99">
        <v>93825.0</v>
      </c>
      <c r="Q574" s="99"/>
      <c r="R574" s="39">
        <v>1.0</v>
      </c>
      <c r="S574" s="39">
        <v>43.0</v>
      </c>
      <c r="T574" s="39"/>
      <c r="U574" s="39">
        <v>1.0</v>
      </c>
      <c r="V574" s="39">
        <v>8.0</v>
      </c>
      <c r="W574" s="39">
        <v>8.0</v>
      </c>
      <c r="X574" s="39"/>
      <c r="Y574" s="39"/>
      <c r="Z574" s="39"/>
      <c r="AA574" s="39"/>
      <c r="AB574" s="39">
        <v>919.0</v>
      </c>
      <c r="AC574" s="39"/>
      <c r="AD574" s="81">
        <v>25979.0</v>
      </c>
      <c r="AE574" s="81"/>
      <c r="AF574" s="81"/>
      <c r="AG574" s="81"/>
      <c r="AH574" s="81">
        <v>1.0</v>
      </c>
      <c r="AI574" s="81">
        <v>3.0</v>
      </c>
      <c r="AJ574" s="82" t="s">
        <v>642</v>
      </c>
      <c r="AK574" s="81" t="s">
        <v>78</v>
      </c>
      <c r="AL574" s="39">
        <v>428.0</v>
      </c>
      <c r="AM574" s="44">
        <f t="array" ref="AM574">AVERAGE(K574/20)/86400</f>
        <v>0.01503472222</v>
      </c>
    </row>
    <row r="575" ht="17.25" customHeight="1">
      <c r="A575" s="97">
        <v>44651.71266650257</v>
      </c>
      <c r="B575" s="53">
        <v>0.03125</v>
      </c>
      <c r="C575" s="63">
        <v>5.787037037037037E-5</v>
      </c>
      <c r="D575" s="53">
        <v>0.0022685185185185187</v>
      </c>
      <c r="E575" s="53">
        <v>0.002534722222222222</v>
      </c>
      <c r="F575" s="53">
        <v>0.006990740740740741</v>
      </c>
      <c r="G575" s="53">
        <v>0.02488425925925926</v>
      </c>
      <c r="H575" s="53">
        <v>0.026805555555555555</v>
      </c>
      <c r="I575" s="63">
        <v>0.02912037037037037</v>
      </c>
      <c r="J575" s="98">
        <v>0.029375</v>
      </c>
      <c r="K575" s="99">
        <v>52606.0</v>
      </c>
      <c r="L575" s="99">
        <v>158.0</v>
      </c>
      <c r="M575" s="99">
        <v>8.0</v>
      </c>
      <c r="N575" s="99">
        <v>16.0</v>
      </c>
      <c r="O575" s="99">
        <v>1454.0</v>
      </c>
      <c r="P575" s="99">
        <v>146138.0</v>
      </c>
      <c r="Q575" s="99">
        <v>248870.0</v>
      </c>
      <c r="R575" s="39">
        <v>2.0</v>
      </c>
      <c r="S575" s="39">
        <v>54.0</v>
      </c>
      <c r="T575" s="39">
        <v>5.0</v>
      </c>
      <c r="U575" s="39">
        <v>1.0</v>
      </c>
      <c r="V575" s="39">
        <v>9.0</v>
      </c>
      <c r="W575" s="39">
        <v>7.0</v>
      </c>
      <c r="X575" s="39"/>
      <c r="Y575" s="39"/>
      <c r="Z575" s="39">
        <v>9.0</v>
      </c>
      <c r="AA575" s="39">
        <v>2.0</v>
      </c>
      <c r="AB575" s="39">
        <v>212375.0</v>
      </c>
      <c r="AC575" s="39">
        <v>1.0</v>
      </c>
      <c r="AD575" s="81">
        <v>39934.0</v>
      </c>
      <c r="AE575" s="81"/>
      <c r="AF575" s="81"/>
      <c r="AG575" s="81"/>
      <c r="AH575" s="81">
        <v>2.0</v>
      </c>
      <c r="AI575" s="81">
        <v>3.0</v>
      </c>
      <c r="AJ575" s="82" t="s">
        <v>643</v>
      </c>
      <c r="AK575" s="81"/>
      <c r="AL575" s="81">
        <v>427.0</v>
      </c>
      <c r="AM575" s="44">
        <f t="array" ref="AM575">AVERAGE(K575/20)/86400</f>
        <v>0.03044328704</v>
      </c>
    </row>
    <row r="576" ht="17.25" customHeight="1">
      <c r="A576" s="97">
        <v>44651.67740314058</v>
      </c>
      <c r="B576" s="53">
        <v>0.019594907407407408</v>
      </c>
      <c r="C576" s="63">
        <v>1.6203703703703703E-4</v>
      </c>
      <c r="D576" s="53">
        <v>0.0020833333333333333</v>
      </c>
      <c r="E576" s="53">
        <v>0.002777777777777778</v>
      </c>
      <c r="F576" s="53">
        <v>0.006944444444444444</v>
      </c>
      <c r="G576" s="53">
        <v>0.003310185185185185</v>
      </c>
      <c r="H576" s="53">
        <v>0.009444444444444445</v>
      </c>
      <c r="I576" s="63">
        <v>0.013229166666666667</v>
      </c>
      <c r="J576" s="98">
        <v>0.014398148148148148</v>
      </c>
      <c r="K576" s="99">
        <v>33001.0</v>
      </c>
      <c r="L576" s="99">
        <v>103.0</v>
      </c>
      <c r="M576" s="99">
        <v>7.0</v>
      </c>
      <c r="N576" s="99">
        <v>8.0</v>
      </c>
      <c r="O576" s="99">
        <v>1153.0</v>
      </c>
      <c r="P576" s="99">
        <v>111835.0</v>
      </c>
      <c r="Q576" s="99">
        <v>91260.0</v>
      </c>
      <c r="R576" s="39">
        <v>1.0</v>
      </c>
      <c r="S576" s="39">
        <v>6.0</v>
      </c>
      <c r="T576" s="39"/>
      <c r="U576" s="39"/>
      <c r="V576" s="39"/>
      <c r="W576" s="39"/>
      <c r="X576" s="39"/>
      <c r="Y576" s="39"/>
      <c r="Z576" s="39">
        <v>4.0</v>
      </c>
      <c r="AA576" s="39">
        <v>1.0</v>
      </c>
      <c r="AB576" s="39">
        <v>35195.0</v>
      </c>
      <c r="AC576" s="39">
        <v>3.0</v>
      </c>
      <c r="AD576" s="81">
        <v>5956.0</v>
      </c>
      <c r="AE576" s="81"/>
      <c r="AF576" s="81"/>
      <c r="AG576" s="81">
        <v>1.0</v>
      </c>
      <c r="AH576" s="81">
        <v>1.0</v>
      </c>
      <c r="AI576" s="81">
        <v>15.0</v>
      </c>
      <c r="AJ576" s="82" t="s">
        <v>644</v>
      </c>
      <c r="AK576" s="81"/>
      <c r="AL576" s="81">
        <v>426.0</v>
      </c>
      <c r="AM576" s="44">
        <f t="array" ref="AM576">AVERAGE(K576/20)/86400</f>
        <v>0.01909780093</v>
      </c>
    </row>
    <row r="577" ht="17.25" customHeight="1">
      <c r="A577" s="97">
        <v>44651.65593046169</v>
      </c>
      <c r="B577" s="53">
        <v>0.021215277777777777</v>
      </c>
      <c r="C577" s="63">
        <v>1.7361111111111112E-4</v>
      </c>
      <c r="D577" s="53">
        <v>0.005462962962962963</v>
      </c>
      <c r="E577" s="53">
        <v>0.0040625</v>
      </c>
      <c r="F577" s="53">
        <v>0.005729166666666666</v>
      </c>
      <c r="G577" s="53">
        <v>0.009872685185185186</v>
      </c>
      <c r="H577" s="53">
        <v>0.012650462962962962</v>
      </c>
      <c r="I577" s="63">
        <v>0.01866898148148148</v>
      </c>
      <c r="J577" s="98">
        <v>0.018958333333333334</v>
      </c>
      <c r="K577" s="99">
        <v>36660.0</v>
      </c>
      <c r="L577" s="99">
        <v>92.0</v>
      </c>
      <c r="M577" s="99">
        <v>8.0</v>
      </c>
      <c r="N577" s="99">
        <v>19.0</v>
      </c>
      <c r="O577" s="99">
        <v>1983.0</v>
      </c>
      <c r="P577" s="99">
        <v>141519.0</v>
      </c>
      <c r="Q577" s="99">
        <v>41219.0</v>
      </c>
      <c r="R577" s="39">
        <v>1.0</v>
      </c>
      <c r="S577" s="39">
        <v>24.0</v>
      </c>
      <c r="T577" s="39"/>
      <c r="U577" s="39">
        <v>1.0</v>
      </c>
      <c r="V577" s="39">
        <v>10.0</v>
      </c>
      <c r="W577" s="39">
        <v>7.0</v>
      </c>
      <c r="X577" s="39"/>
      <c r="Y577" s="39"/>
      <c r="Z577" s="39"/>
      <c r="AA577" s="39"/>
      <c r="AB577" s="39">
        <v>29959.0</v>
      </c>
      <c r="AC577" s="39"/>
      <c r="AD577" s="81">
        <v>36659.0</v>
      </c>
      <c r="AE577" s="81"/>
      <c r="AF577" s="81">
        <v>4.0</v>
      </c>
      <c r="AG577" s="81"/>
      <c r="AH577" s="81">
        <v>1.0</v>
      </c>
      <c r="AI577" s="81">
        <v>10.0</v>
      </c>
      <c r="AJ577" s="82" t="s">
        <v>645</v>
      </c>
      <c r="AK577" s="81" t="s">
        <v>78</v>
      </c>
      <c r="AL577" s="39">
        <v>425.0</v>
      </c>
      <c r="AM577" s="44">
        <f t="array" ref="AM577">AVERAGE(K577/20)/86400</f>
        <v>0.02121527778</v>
      </c>
    </row>
    <row r="578" ht="17.25" customHeight="1">
      <c r="A578" s="97">
        <v>44651.63190893269</v>
      </c>
      <c r="B578" s="53">
        <v>0.019386574074074073</v>
      </c>
      <c r="C578" s="63">
        <v>1.1574074074074075E-4</v>
      </c>
      <c r="D578" s="53">
        <v>0.0019675925925925924</v>
      </c>
      <c r="E578" s="53">
        <v>0.0033449074074074076</v>
      </c>
      <c r="F578" s="53">
        <v>0.00443287037037037</v>
      </c>
      <c r="G578" s="53">
        <v>0.010532407407407407</v>
      </c>
      <c r="H578" s="53">
        <v>0.011689814814814814</v>
      </c>
      <c r="I578" s="63">
        <v>0.01625</v>
      </c>
      <c r="J578" s="98">
        <v>0.017858796296296296</v>
      </c>
      <c r="K578" s="99">
        <v>33518.0</v>
      </c>
      <c r="L578" s="99">
        <v>148.0</v>
      </c>
      <c r="M578" s="99">
        <v>8.0</v>
      </c>
      <c r="N578" s="99">
        <v>17.0</v>
      </c>
      <c r="O578" s="99">
        <v>1226.0</v>
      </c>
      <c r="P578" s="99">
        <v>124649.0</v>
      </c>
      <c r="Q578" s="99">
        <v>9818.0</v>
      </c>
      <c r="R578" s="39">
        <v>1.0</v>
      </c>
      <c r="S578" s="39">
        <v>27.0</v>
      </c>
      <c r="T578" s="39"/>
      <c r="U578" s="39">
        <v>1.0</v>
      </c>
      <c r="V578" s="39">
        <v>21.0</v>
      </c>
      <c r="W578" s="39">
        <v>7.0</v>
      </c>
      <c r="X578" s="39"/>
      <c r="Y578" s="39"/>
      <c r="Z578" s="39"/>
      <c r="AA578" s="39"/>
      <c r="AB578" s="39">
        <v>10938.0</v>
      </c>
      <c r="AC578" s="39"/>
      <c r="AD578" s="81">
        <v>33517.0</v>
      </c>
      <c r="AE578" s="81"/>
      <c r="AF578" s="81"/>
      <c r="AG578" s="81"/>
      <c r="AH578" s="81">
        <v>1.0</v>
      </c>
      <c r="AI578" s="81">
        <v>4.0</v>
      </c>
      <c r="AJ578" s="82" t="s">
        <v>646</v>
      </c>
      <c r="AK578" s="81" t="s">
        <v>78</v>
      </c>
      <c r="AL578" s="81">
        <v>424.0</v>
      </c>
      <c r="AM578" s="44">
        <f t="array" ref="AM578">AVERAGE(K578/20)/86400</f>
        <v>0.01939699074</v>
      </c>
    </row>
    <row r="579" ht="17.25" customHeight="1">
      <c r="A579" s="97">
        <v>44651.60822220979</v>
      </c>
      <c r="B579" s="53">
        <v>0.01898148148148148</v>
      </c>
      <c r="C579" s="63">
        <v>1.6203703703703703E-4</v>
      </c>
      <c r="D579" s="53">
        <v>0.0036458333333333334</v>
      </c>
      <c r="E579" s="53">
        <v>0.004143518518518519</v>
      </c>
      <c r="F579" s="53">
        <v>0.005324074074074074</v>
      </c>
      <c r="G579" s="53">
        <v>0.0078009259259259256</v>
      </c>
      <c r="H579" s="53">
        <v>0.009699074074074074</v>
      </c>
      <c r="I579" s="63">
        <v>0.013657407407407408</v>
      </c>
      <c r="J579" s="98">
        <v>0.017037037037037038</v>
      </c>
      <c r="K579" s="99">
        <v>31782.0</v>
      </c>
      <c r="L579" s="99">
        <v>204.0</v>
      </c>
      <c r="M579" s="99">
        <v>8.0</v>
      </c>
      <c r="N579" s="99">
        <v>18.0</v>
      </c>
      <c r="O579" s="99">
        <v>1374.0</v>
      </c>
      <c r="P579" s="99">
        <v>145302.0</v>
      </c>
      <c r="Q579" s="99">
        <v>2400.0</v>
      </c>
      <c r="R579" s="39">
        <v>2.0</v>
      </c>
      <c r="S579" s="39">
        <v>10.0</v>
      </c>
      <c r="T579" s="39"/>
      <c r="U579" s="39">
        <v>1.0</v>
      </c>
      <c r="V579" s="39">
        <v>4.0</v>
      </c>
      <c r="W579" s="39">
        <v>4.0</v>
      </c>
      <c r="X579" s="39">
        <v>7.0</v>
      </c>
      <c r="Y579" s="39">
        <v>1.0</v>
      </c>
      <c r="Z579" s="39"/>
      <c r="AA579" s="39"/>
      <c r="AB579" s="39">
        <v>4543.0</v>
      </c>
      <c r="AC579" s="39"/>
      <c r="AD579" s="81">
        <v>31781.0</v>
      </c>
      <c r="AE579" s="81"/>
      <c r="AF579" s="81"/>
      <c r="AG579" s="81"/>
      <c r="AH579" s="81">
        <v>1.0</v>
      </c>
      <c r="AI579" s="81">
        <v>3.0</v>
      </c>
      <c r="AJ579" s="82" t="s">
        <v>647</v>
      </c>
      <c r="AK579" s="81"/>
      <c r="AL579" s="81">
        <v>423.0</v>
      </c>
      <c r="AM579" s="44">
        <f t="array" ref="AM579">AVERAGE(K579/20)/86400</f>
        <v>0.01839236111</v>
      </c>
    </row>
    <row r="580" ht="17.25" customHeight="1">
      <c r="A580" s="97">
        <v>44651.58898289455</v>
      </c>
      <c r="B580" s="53">
        <v>0.014837962962962963</v>
      </c>
      <c r="C580" s="63">
        <v>4.6296296296296294E-5</v>
      </c>
      <c r="D580" s="53">
        <v>0.0016319444444444445</v>
      </c>
      <c r="E580" s="53">
        <v>0.0031018518518518517</v>
      </c>
      <c r="F580" s="53">
        <v>0.004641203703703704</v>
      </c>
      <c r="G580" s="53">
        <v>0.00787037037037037</v>
      </c>
      <c r="H580" s="53">
        <v>0.00949074074074074</v>
      </c>
      <c r="I580" s="63">
        <v>0.0128125</v>
      </c>
      <c r="J580" s="98">
        <v>0.013726851851851851</v>
      </c>
      <c r="K580" s="99">
        <v>24847.0</v>
      </c>
      <c r="L580" s="99">
        <v>132.0</v>
      </c>
      <c r="M580" s="99">
        <v>8.0</v>
      </c>
      <c r="N580" s="99">
        <v>12.0</v>
      </c>
      <c r="O580" s="99">
        <v>1702.0</v>
      </c>
      <c r="P580" s="99">
        <v>83609.0</v>
      </c>
      <c r="Q580" s="99">
        <v>11119.0</v>
      </c>
      <c r="R580" s="39">
        <v>1.0</v>
      </c>
      <c r="S580" s="39">
        <v>9.0</v>
      </c>
      <c r="T580" s="39"/>
      <c r="U580" s="39">
        <v>1.0</v>
      </c>
      <c r="V580" s="39">
        <v>13.0</v>
      </c>
      <c r="W580" s="39">
        <v>8.0</v>
      </c>
      <c r="X580" s="39"/>
      <c r="Y580" s="39"/>
      <c r="Z580" s="39"/>
      <c r="AA580" s="39"/>
      <c r="AB580" s="39">
        <v>5942.0</v>
      </c>
      <c r="AC580" s="39">
        <v>2.0</v>
      </c>
      <c r="AD580" s="81">
        <v>1519.0</v>
      </c>
      <c r="AE580" s="81"/>
      <c r="AF580" s="81"/>
      <c r="AG580" s="81"/>
      <c r="AH580" s="81">
        <v>1.0</v>
      </c>
      <c r="AI580" s="81">
        <v>31.0</v>
      </c>
      <c r="AJ580" s="82" t="s">
        <v>648</v>
      </c>
      <c r="AK580" s="81"/>
      <c r="AL580" s="39">
        <v>422.0</v>
      </c>
      <c r="AM580" s="44">
        <f t="array" ref="AM580">AVERAGE(K580/20)/86400</f>
        <v>0.01437905093</v>
      </c>
    </row>
    <row r="581" ht="17.25" customHeight="1">
      <c r="A581" s="97">
        <v>44651.57385877916</v>
      </c>
      <c r="B581" s="53">
        <v>0.0190625</v>
      </c>
      <c r="C581" s="63">
        <v>6.944444444444444E-5</v>
      </c>
      <c r="D581" s="53">
        <v>0.007881944444444445</v>
      </c>
      <c r="E581" s="53">
        <v>0.004803240740740741</v>
      </c>
      <c r="F581" s="53">
        <v>0.007546296296296297</v>
      </c>
      <c r="G581" s="53">
        <v>0.012060185185185186</v>
      </c>
      <c r="H581" s="53">
        <v>0.013206018518518518</v>
      </c>
      <c r="I581" s="63">
        <v>0.01636574074074074</v>
      </c>
      <c r="J581" s="98">
        <v>0.01765046296296296</v>
      </c>
      <c r="K581" s="99">
        <v>32950.0</v>
      </c>
      <c r="L581" s="99">
        <v>170.0</v>
      </c>
      <c r="M581" s="99">
        <v>11.0</v>
      </c>
      <c r="N581" s="99">
        <v>15.0</v>
      </c>
      <c r="O581" s="99">
        <v>1108.0</v>
      </c>
      <c r="P581" s="99">
        <v>108102.0</v>
      </c>
      <c r="Q581" s="99">
        <v>10146.0</v>
      </c>
      <c r="R581" s="39">
        <v>1.0</v>
      </c>
      <c r="S581" s="39">
        <v>28.0</v>
      </c>
      <c r="T581" s="39"/>
      <c r="U581" s="39">
        <v>1.0</v>
      </c>
      <c r="V581" s="39">
        <v>11.0</v>
      </c>
      <c r="W581" s="39">
        <v>4.0</v>
      </c>
      <c r="X581" s="39"/>
      <c r="Y581" s="39"/>
      <c r="Z581" s="39">
        <v>1.0</v>
      </c>
      <c r="AA581" s="39"/>
      <c r="AB581" s="39">
        <v>21694.0</v>
      </c>
      <c r="AC581" s="39">
        <v>1.0</v>
      </c>
      <c r="AD581" s="81">
        <v>1933.0</v>
      </c>
      <c r="AE581" s="81"/>
      <c r="AF581" s="81"/>
      <c r="AG581" s="81"/>
      <c r="AH581" s="81">
        <v>1.0</v>
      </c>
      <c r="AI581" s="81">
        <v>4.0</v>
      </c>
      <c r="AJ581" s="82" t="s">
        <v>649</v>
      </c>
      <c r="AK581" s="81" t="s">
        <v>78</v>
      </c>
      <c r="AL581" s="81">
        <v>421.0</v>
      </c>
      <c r="AM581" s="44">
        <f t="array" ref="AM581">AVERAGE(K581/20)/86400</f>
        <v>0.01906828704</v>
      </c>
    </row>
    <row r="582" ht="17.25" customHeight="1">
      <c r="A582" s="97">
        <v>44645.80272513449</v>
      </c>
      <c r="B582" s="53">
        <v>0.03546296296296296</v>
      </c>
      <c r="C582" s="63">
        <v>1.5046296296296297E-4</v>
      </c>
      <c r="D582" s="53">
        <v>0.0022337962962962962</v>
      </c>
      <c r="E582" s="53">
        <v>0.00738425925925926</v>
      </c>
      <c r="F582" s="53">
        <v>0.013229166666666667</v>
      </c>
      <c r="G582" s="53">
        <v>0.01902777777777778</v>
      </c>
      <c r="H582" s="53">
        <v>0.024224537037037037</v>
      </c>
      <c r="I582" s="63">
        <v>0.031261574074074074</v>
      </c>
      <c r="J582" s="98">
        <v>0.03318287037037037</v>
      </c>
      <c r="K582" s="99">
        <v>59652.0</v>
      </c>
      <c r="L582" s="99">
        <v>108.0</v>
      </c>
      <c r="M582" s="99">
        <v>8.0</v>
      </c>
      <c r="N582" s="99">
        <v>13.0</v>
      </c>
      <c r="O582" s="99">
        <v>3602.0</v>
      </c>
      <c r="P582" s="99">
        <v>238143.0</v>
      </c>
      <c r="Q582" s="99">
        <v>21389.0</v>
      </c>
      <c r="R582" s="39">
        <v>3.0</v>
      </c>
      <c r="S582" s="39">
        <v>100.0</v>
      </c>
      <c r="T582" s="39"/>
      <c r="U582" s="39">
        <v>1.0</v>
      </c>
      <c r="V582" s="39">
        <v>23.0</v>
      </c>
      <c r="W582" s="39">
        <v>22.0</v>
      </c>
      <c r="X582" s="39"/>
      <c r="Y582" s="39"/>
      <c r="Z582" s="39"/>
      <c r="AA582" s="39"/>
      <c r="AB582" s="39">
        <v>2592.0</v>
      </c>
      <c r="AC582" s="39">
        <v>6.0</v>
      </c>
      <c r="AD582" s="81">
        <v>19977.0</v>
      </c>
      <c r="AE582" s="81"/>
      <c r="AF582" s="81">
        <v>2.0</v>
      </c>
      <c r="AG582" s="81">
        <v>1.0</v>
      </c>
      <c r="AH582" s="81">
        <v>2.0</v>
      </c>
      <c r="AI582" s="81">
        <v>3.0</v>
      </c>
      <c r="AJ582" s="82" t="s">
        <v>650</v>
      </c>
      <c r="AK582" s="81"/>
      <c r="AL582" s="81">
        <v>420.0</v>
      </c>
      <c r="AM582" s="44">
        <f t="array" ref="AM582">AVERAGE(K582/20)/86400</f>
        <v>0.03452083333</v>
      </c>
    </row>
    <row r="583" ht="17.25" customHeight="1">
      <c r="A583" s="97">
        <v>44645.7503308638</v>
      </c>
      <c r="B583" s="53">
        <v>0.044409722222222225</v>
      </c>
      <c r="C583" s="63">
        <v>3.2407407407407406E-4</v>
      </c>
      <c r="D583" s="53">
        <v>7.638888888888889E-4</v>
      </c>
      <c r="E583" s="53">
        <v>0.002905092592592593</v>
      </c>
      <c r="F583" s="53">
        <v>0.005092592592592593</v>
      </c>
      <c r="G583" s="53">
        <v>0.008854166666666666</v>
      </c>
      <c r="H583" s="53">
        <v>0.010960648148148148</v>
      </c>
      <c r="I583" s="63">
        <v>0.014548611111111111</v>
      </c>
      <c r="J583" s="98">
        <v>0.04082175925925926</v>
      </c>
      <c r="K583" s="99">
        <v>74200.0</v>
      </c>
      <c r="L583" s="99">
        <v>200.0</v>
      </c>
      <c r="M583" s="99">
        <v>13.0</v>
      </c>
      <c r="N583" s="99">
        <v>28.0</v>
      </c>
      <c r="O583" s="99">
        <v>3754.0</v>
      </c>
      <c r="P583" s="99">
        <v>222540.0</v>
      </c>
      <c r="Q583" s="99">
        <v>72520.0</v>
      </c>
      <c r="R583" s="39">
        <v>2.0</v>
      </c>
      <c r="S583" s="39">
        <v>17.0</v>
      </c>
      <c r="T583" s="39"/>
      <c r="U583" s="39"/>
      <c r="V583" s="39">
        <v>4.0</v>
      </c>
      <c r="W583" s="39"/>
      <c r="X583" s="39">
        <v>16.0</v>
      </c>
      <c r="Y583" s="39">
        <v>1.0</v>
      </c>
      <c r="Z583" s="39"/>
      <c r="AA583" s="39">
        <v>1.0</v>
      </c>
      <c r="AB583" s="39">
        <v>127850.0</v>
      </c>
      <c r="AC583" s="39">
        <v>5.0</v>
      </c>
      <c r="AD583" s="81">
        <v>4050.0</v>
      </c>
      <c r="AE583" s="81">
        <v>4.0</v>
      </c>
      <c r="AF583" s="81">
        <v>6.0</v>
      </c>
      <c r="AG583" s="81"/>
      <c r="AH583" s="81"/>
      <c r="AI583" s="81">
        <v>53.0</v>
      </c>
      <c r="AJ583" s="82" t="s">
        <v>651</v>
      </c>
      <c r="AK583" s="81"/>
      <c r="AL583" s="39">
        <v>419.0</v>
      </c>
      <c r="AM583" s="44">
        <f t="array" ref="AM583">AVERAGE(K583/20)/86400</f>
        <v>0.04293981481</v>
      </c>
    </row>
    <row r="584" ht="17.25" customHeight="1">
      <c r="A584" s="97">
        <v>44645.705683813736</v>
      </c>
      <c r="B584" s="53">
        <v>0.014212962962962964</v>
      </c>
      <c r="C584" s="63">
        <v>4.7453703703703704E-4</v>
      </c>
      <c r="D584" s="53">
        <v>8.564814814814815E-4</v>
      </c>
      <c r="E584" s="53">
        <v>0.0028125</v>
      </c>
      <c r="F584" s="53">
        <v>0.006875</v>
      </c>
      <c r="G584" s="53">
        <v>0.004131944444444444</v>
      </c>
      <c r="H584" s="53">
        <v>0.008368055555555556</v>
      </c>
      <c r="I584" s="63">
        <v>0.010972222222222222</v>
      </c>
      <c r="J584" s="98">
        <v>0.012037037037037037</v>
      </c>
      <c r="K584" s="99">
        <v>23640.0</v>
      </c>
      <c r="L584" s="99">
        <v>135.0</v>
      </c>
      <c r="M584" s="99">
        <v>8.0</v>
      </c>
      <c r="N584" s="99">
        <v>11.0</v>
      </c>
      <c r="O584" s="99">
        <v>1245.0</v>
      </c>
      <c r="P584" s="99">
        <v>67663.0</v>
      </c>
      <c r="Q584" s="99">
        <v>3595.0</v>
      </c>
      <c r="R584" s="39">
        <v>1.0</v>
      </c>
      <c r="S584" s="39">
        <v>2.0</v>
      </c>
      <c r="T584" s="39"/>
      <c r="U584" s="39"/>
      <c r="V584" s="39"/>
      <c r="W584" s="39"/>
      <c r="X584" s="39">
        <v>15.0</v>
      </c>
      <c r="Y584" s="39">
        <v>1.0</v>
      </c>
      <c r="Z584" s="39"/>
      <c r="AA584" s="39"/>
      <c r="AB584" s="39">
        <v>1337.0</v>
      </c>
      <c r="AC584" s="39">
        <v>1.0</v>
      </c>
      <c r="AD584" s="81">
        <v>1438.0</v>
      </c>
      <c r="AE584" s="81">
        <v>1.0</v>
      </c>
      <c r="AF584" s="81">
        <v>2.0</v>
      </c>
      <c r="AG584" s="81">
        <v>1.0</v>
      </c>
      <c r="AH584" s="81"/>
      <c r="AI584" s="81">
        <v>2.0</v>
      </c>
      <c r="AJ584" s="82" t="s">
        <v>652</v>
      </c>
      <c r="AK584" s="81"/>
      <c r="AL584" s="81">
        <v>418.0</v>
      </c>
      <c r="AM584" s="44">
        <f t="array" ref="AM584">AVERAGE(K584/20)/86400</f>
        <v>0.01368055556</v>
      </c>
    </row>
    <row r="585" ht="17.25" customHeight="1">
      <c r="A585" s="97">
        <v>44644.789955270455</v>
      </c>
      <c r="B585" s="53">
        <v>0.020370370370370372</v>
      </c>
      <c r="C585" s="63">
        <v>7.175925925925926E-4</v>
      </c>
      <c r="D585" s="53">
        <v>8.564814814814815E-4</v>
      </c>
      <c r="E585" s="53">
        <v>0.0019560185185185184</v>
      </c>
      <c r="F585" s="53">
        <v>0.0031134259259259257</v>
      </c>
      <c r="G585" s="53">
        <v>0.011666666666666667</v>
      </c>
      <c r="H585" s="53">
        <v>0.013969907407407407</v>
      </c>
      <c r="I585" s="63">
        <v>0.01866898148148148</v>
      </c>
      <c r="J585" s="98">
        <v>0.01923611111111111</v>
      </c>
      <c r="K585" s="99">
        <v>34673.0</v>
      </c>
      <c r="L585" s="99">
        <v>140.0</v>
      </c>
      <c r="M585" s="99">
        <v>7.0</v>
      </c>
      <c r="N585" s="99">
        <v>20.0</v>
      </c>
      <c r="O585" s="99">
        <v>1378.0</v>
      </c>
      <c r="P585" s="99">
        <v>90324.0</v>
      </c>
      <c r="Q585" s="99">
        <v>85917.0</v>
      </c>
      <c r="R585" s="39">
        <v>1.0</v>
      </c>
      <c r="S585" s="39">
        <v>9.0</v>
      </c>
      <c r="T585" s="39"/>
      <c r="U585" s="39"/>
      <c r="V585" s="39">
        <v>9.0</v>
      </c>
      <c r="W585" s="39"/>
      <c r="X585" s="39"/>
      <c r="Y585" s="39"/>
      <c r="Z585" s="39">
        <v>4.0</v>
      </c>
      <c r="AA585" s="39"/>
      <c r="AB585" s="39">
        <v>131066.0</v>
      </c>
      <c r="AC585" s="39">
        <v>1.0</v>
      </c>
      <c r="AD585" s="81">
        <v>1758.0</v>
      </c>
      <c r="AE585" s="81"/>
      <c r="AF585" s="81"/>
      <c r="AG585" s="81"/>
      <c r="AH585" s="81">
        <v>1.0</v>
      </c>
      <c r="AI585" s="81">
        <v>15.0</v>
      </c>
      <c r="AJ585" s="82" t="s">
        <v>653</v>
      </c>
      <c r="AK585" s="81"/>
      <c r="AL585" s="81">
        <v>417.0</v>
      </c>
      <c r="AM585" s="44">
        <f t="array" ref="AM585">AVERAGE(K585/20)/86400</f>
        <v>0.02006539352</v>
      </c>
    </row>
    <row r="586" ht="17.25" customHeight="1">
      <c r="A586" s="97">
        <v>44644.76221934014</v>
      </c>
      <c r="B586" s="53">
        <v>0.023530092592592592</v>
      </c>
      <c r="C586" s="63">
        <v>1.388888888888889E-4</v>
      </c>
      <c r="D586" s="53">
        <v>0.004560185185185185</v>
      </c>
      <c r="E586" s="53">
        <v>0.007118055555555555</v>
      </c>
      <c r="F586" s="53">
        <v>0.010115740740740741</v>
      </c>
      <c r="G586" s="53">
        <v>0.01525462962962963</v>
      </c>
      <c r="H586" s="53">
        <v>0.01726851851851852</v>
      </c>
      <c r="I586" s="63">
        <v>0.02127314814814815</v>
      </c>
      <c r="J586" s="98">
        <v>0.022118055555555554</v>
      </c>
      <c r="K586" s="99">
        <v>40025.0</v>
      </c>
      <c r="L586" s="99">
        <v>189.0</v>
      </c>
      <c r="M586" s="99">
        <v>8.0</v>
      </c>
      <c r="N586" s="99">
        <v>14.0</v>
      </c>
      <c r="O586" s="99">
        <v>1708.0</v>
      </c>
      <c r="P586" s="99">
        <v>126493.0</v>
      </c>
      <c r="Q586" s="99">
        <v>1635.0</v>
      </c>
      <c r="R586" s="39">
        <v>1.0</v>
      </c>
      <c r="S586" s="39">
        <v>3.0</v>
      </c>
      <c r="T586" s="39"/>
      <c r="U586" s="39"/>
      <c r="V586" s="39">
        <v>10.0</v>
      </c>
      <c r="W586" s="39">
        <v>4.0</v>
      </c>
      <c r="X586" s="39"/>
      <c r="Y586" s="39">
        <v>1.0</v>
      </c>
      <c r="Z586" s="39"/>
      <c r="AA586" s="39"/>
      <c r="AB586" s="39">
        <v>63468.0</v>
      </c>
      <c r="AC586" s="39"/>
      <c r="AD586" s="81">
        <v>40024.0</v>
      </c>
      <c r="AE586" s="81">
        <v>35.0</v>
      </c>
      <c r="AF586" s="81"/>
      <c r="AG586" s="81"/>
      <c r="AH586" s="81">
        <v>1.0</v>
      </c>
      <c r="AI586" s="81">
        <v>5.0</v>
      </c>
      <c r="AJ586" s="82" t="s">
        <v>654</v>
      </c>
      <c r="AK586" s="81"/>
      <c r="AL586" s="39">
        <v>416.0</v>
      </c>
      <c r="AM586" s="44">
        <f t="array" ref="AM586">AVERAGE(K586/20)/86400</f>
        <v>0.02316261574</v>
      </c>
    </row>
    <row r="587" ht="17.25" customHeight="1">
      <c r="A587" s="97">
        <v>44644.73853401565</v>
      </c>
      <c r="B587" s="53">
        <v>0.025347222222222222</v>
      </c>
      <c r="C587" s="63">
        <v>3.356481481481481E-4</v>
      </c>
      <c r="D587" s="53">
        <v>0.0022337962962962962</v>
      </c>
      <c r="E587" s="53">
        <v>0.0032060185185185186</v>
      </c>
      <c r="F587" s="53">
        <v>0.004074074074074074</v>
      </c>
      <c r="G587" s="53">
        <v>0.021064814814814814</v>
      </c>
      <c r="H587" s="53">
        <v>0.022314814814814815</v>
      </c>
      <c r="I587" s="63">
        <v>0.024166666666666666</v>
      </c>
      <c r="J587" s="98">
        <v>0.024618055555555556</v>
      </c>
      <c r="K587" s="99">
        <v>43807.0</v>
      </c>
      <c r="L587" s="99">
        <v>246.0</v>
      </c>
      <c r="M587" s="99">
        <v>8.0</v>
      </c>
      <c r="N587" s="99">
        <v>11.0</v>
      </c>
      <c r="O587" s="99">
        <v>1684.0</v>
      </c>
      <c r="P587" s="99">
        <v>181786.0</v>
      </c>
      <c r="Q587" s="99">
        <v>15325.0</v>
      </c>
      <c r="R587" s="39">
        <v>1.0</v>
      </c>
      <c r="S587" s="39">
        <v>9.0</v>
      </c>
      <c r="T587" s="39"/>
      <c r="U587" s="39">
        <v>1.0</v>
      </c>
      <c r="V587" s="39">
        <v>9.0</v>
      </c>
      <c r="W587" s="39">
        <v>7.0</v>
      </c>
      <c r="X587" s="39"/>
      <c r="Y587" s="39"/>
      <c r="Z587" s="39">
        <v>3.0</v>
      </c>
      <c r="AA587" s="39"/>
      <c r="AB587" s="39">
        <v>44334.0</v>
      </c>
      <c r="AC587" s="39"/>
      <c r="AD587" s="81">
        <v>43806.0</v>
      </c>
      <c r="AE587" s="81"/>
      <c r="AF587" s="81">
        <v>6.0</v>
      </c>
      <c r="AG587" s="81">
        <v>1.0</v>
      </c>
      <c r="AH587" s="81">
        <v>1.0</v>
      </c>
      <c r="AI587" s="81">
        <v>2.0</v>
      </c>
      <c r="AJ587" s="82" t="s">
        <v>655</v>
      </c>
      <c r="AK587" s="81" t="s">
        <v>78</v>
      </c>
      <c r="AL587" s="81">
        <v>415.0</v>
      </c>
      <c r="AM587" s="44">
        <f t="array" ref="AM587">AVERAGE(K587/20)/86400</f>
        <v>0.02535127315</v>
      </c>
    </row>
    <row r="588" ht="17.25" customHeight="1">
      <c r="A588" s="97">
        <v>44644.71123873565</v>
      </c>
      <c r="B588" s="53">
        <v>0.021261574074074075</v>
      </c>
      <c r="C588" s="63">
        <v>3.472222222222222E-5</v>
      </c>
      <c r="D588" s="53">
        <v>0.0011226851851851851</v>
      </c>
      <c r="E588" s="53">
        <v>0.0017708333333333332</v>
      </c>
      <c r="F588" s="53">
        <v>0.0036458333333333334</v>
      </c>
      <c r="G588" s="53">
        <v>0.01244212962962963</v>
      </c>
      <c r="H588" s="53">
        <v>0.013773148148148149</v>
      </c>
      <c r="I588" s="63">
        <v>0.018425925925925925</v>
      </c>
      <c r="J588" s="98">
        <v>0.01931712962962963</v>
      </c>
      <c r="K588" s="99">
        <v>35333.0</v>
      </c>
      <c r="L588" s="99">
        <v>215.0</v>
      </c>
      <c r="M588" s="99">
        <v>7.0</v>
      </c>
      <c r="N588" s="99">
        <v>8.0</v>
      </c>
      <c r="O588" s="99">
        <v>1556.0</v>
      </c>
      <c r="P588" s="99">
        <v>96202.0</v>
      </c>
      <c r="Q588" s="99">
        <v>40481.0</v>
      </c>
      <c r="R588" s="39">
        <v>1.0</v>
      </c>
      <c r="S588" s="39">
        <v>16.0</v>
      </c>
      <c r="T588" s="39"/>
      <c r="U588" s="39">
        <v>1.0</v>
      </c>
      <c r="V588" s="39"/>
      <c r="W588" s="39">
        <v>2.0</v>
      </c>
      <c r="X588" s="39"/>
      <c r="Y588" s="39"/>
      <c r="Z588" s="39"/>
      <c r="AA588" s="39">
        <v>1.0</v>
      </c>
      <c r="AB588" s="39">
        <v>46238.0</v>
      </c>
      <c r="AC588" s="39">
        <v>1.0</v>
      </c>
      <c r="AD588" s="81">
        <v>28237.0</v>
      </c>
      <c r="AE588" s="81"/>
      <c r="AF588" s="81"/>
      <c r="AG588" s="81"/>
      <c r="AH588" s="81">
        <v>1.0</v>
      </c>
      <c r="AI588" s="81">
        <v>5.0</v>
      </c>
      <c r="AJ588" s="82" t="s">
        <v>656</v>
      </c>
      <c r="AK588" s="81"/>
      <c r="AL588" s="81">
        <v>414.0</v>
      </c>
      <c r="AM588" s="44">
        <f t="array" ref="AM588">AVERAGE(K588/20)/86400</f>
        <v>0.02044733796</v>
      </c>
    </row>
    <row r="589" ht="17.25" customHeight="1">
      <c r="A589" s="97">
        <v>44644.68811878961</v>
      </c>
      <c r="B589" s="53">
        <v>0.014212962962962964</v>
      </c>
      <c r="C589" s="63">
        <v>5.092592592592592E-4</v>
      </c>
      <c r="D589" s="53">
        <v>0.0015509259259259259</v>
      </c>
      <c r="E589" s="53">
        <v>0.0038425925925925928</v>
      </c>
      <c r="F589" s="53">
        <v>0.005763888888888889</v>
      </c>
      <c r="G589" s="53">
        <v>0.009108796296296297</v>
      </c>
      <c r="H589" s="53">
        <v>0.010787037037037038</v>
      </c>
      <c r="I589" s="63">
        <v>0.012361111111111111</v>
      </c>
      <c r="J589" s="98">
        <v>0.012916666666666667</v>
      </c>
      <c r="K589" s="99">
        <v>24302.0</v>
      </c>
      <c r="L589" s="99">
        <v>117.0</v>
      </c>
      <c r="M589" s="99">
        <v>8.0</v>
      </c>
      <c r="N589" s="99">
        <v>16.0</v>
      </c>
      <c r="O589" s="99">
        <v>1168.0</v>
      </c>
      <c r="P589" s="99">
        <v>65497.0</v>
      </c>
      <c r="Q589" s="99">
        <v>4567.0</v>
      </c>
      <c r="R589" s="39">
        <v>2.0</v>
      </c>
      <c r="S589" s="39">
        <v>58.0</v>
      </c>
      <c r="T589" s="39"/>
      <c r="U589" s="39"/>
      <c r="V589" s="39"/>
      <c r="W589" s="39"/>
      <c r="X589" s="39">
        <v>9.0</v>
      </c>
      <c r="Y589" s="39">
        <v>1.0</v>
      </c>
      <c r="Z589" s="39">
        <v>2.0</v>
      </c>
      <c r="AA589" s="39"/>
      <c r="AB589" s="39">
        <v>98280.0</v>
      </c>
      <c r="AC589" s="39"/>
      <c r="AD589" s="81">
        <v>24301.0</v>
      </c>
      <c r="AE589" s="81">
        <v>4.0</v>
      </c>
      <c r="AF589" s="81"/>
      <c r="AG589" s="81"/>
      <c r="AH589" s="81"/>
      <c r="AI589" s="81">
        <v>1.0</v>
      </c>
      <c r="AJ589" s="82" t="s">
        <v>657</v>
      </c>
      <c r="AK589" s="81"/>
      <c r="AL589" s="39">
        <v>413.0</v>
      </c>
      <c r="AM589" s="44">
        <f t="array" ref="AM589">AVERAGE(K589/20)/86400</f>
        <v>0.01406365741</v>
      </c>
    </row>
    <row r="590" ht="17.25" customHeight="1">
      <c r="A590" s="97">
        <v>44644.67358269342</v>
      </c>
      <c r="B590" s="53">
        <v>0.019386574074074073</v>
      </c>
      <c r="C590" s="63">
        <v>7.291666666666667E-4</v>
      </c>
      <c r="D590" s="53">
        <v>0.0020486111111111113</v>
      </c>
      <c r="E590" s="53">
        <v>0.0038194444444444443</v>
      </c>
      <c r="F590" s="53">
        <v>0.004988425925925926</v>
      </c>
      <c r="G590" s="53">
        <v>0.010092592592592592</v>
      </c>
      <c r="H590" s="53">
        <v>0.011689814814814814</v>
      </c>
      <c r="I590" s="63">
        <v>0.016041666666666666</v>
      </c>
      <c r="J590" s="98">
        <v>0.016458333333333332</v>
      </c>
      <c r="K590" s="99">
        <v>33155.0</v>
      </c>
      <c r="L590" s="99">
        <v>56.0</v>
      </c>
      <c r="M590" s="99">
        <v>10.0</v>
      </c>
      <c r="N590" s="99">
        <v>19.0</v>
      </c>
      <c r="O590" s="99">
        <v>2596.0</v>
      </c>
      <c r="P590" s="99">
        <v>133073.0</v>
      </c>
      <c r="Q590" s="99">
        <v>35157.0</v>
      </c>
      <c r="R590" s="39">
        <v>1.0</v>
      </c>
      <c r="S590" s="39">
        <v>21.0</v>
      </c>
      <c r="T590" s="39"/>
      <c r="U590" s="39"/>
      <c r="V590" s="39"/>
      <c r="W590" s="39"/>
      <c r="X590" s="39">
        <v>12.0</v>
      </c>
      <c r="Y590" s="39">
        <v>1.0</v>
      </c>
      <c r="Z590" s="39"/>
      <c r="AA590" s="39"/>
      <c r="AB590" s="39">
        <v>1285.0</v>
      </c>
      <c r="AC590" s="39">
        <v>4.0</v>
      </c>
      <c r="AD590" s="81">
        <v>1954.0</v>
      </c>
      <c r="AE590" s="81">
        <v>1.0</v>
      </c>
      <c r="AF590" s="81"/>
      <c r="AG590" s="81"/>
      <c r="AH590" s="81"/>
      <c r="AI590" s="81">
        <v>7.0</v>
      </c>
      <c r="AJ590" s="82" t="s">
        <v>658</v>
      </c>
      <c r="AK590" s="81"/>
      <c r="AL590" s="81">
        <v>412.0</v>
      </c>
      <c r="AM590" s="44">
        <f t="array" ref="AM590">AVERAGE(K590/20)/86400</f>
        <v>0.0191869213</v>
      </c>
    </row>
    <row r="591" ht="17.25" customHeight="1">
      <c r="A591" s="97">
        <v>44644.65235557654</v>
      </c>
      <c r="B591" s="53">
        <v>0.018391203703703705</v>
      </c>
      <c r="C591" s="63">
        <v>6.134259259259259E-4</v>
      </c>
      <c r="D591" s="53">
        <v>0.0027430555555555554</v>
      </c>
      <c r="E591" s="53">
        <v>0.0035185185185185185</v>
      </c>
      <c r="F591" s="53">
        <v>0.005902777777777778</v>
      </c>
      <c r="G591" s="53">
        <v>0.01099537037037037</v>
      </c>
      <c r="H591" s="53">
        <v>0.012569444444444444</v>
      </c>
      <c r="I591" s="63">
        <v>0.01653935185185185</v>
      </c>
      <c r="J591" s="98">
        <v>0.01734953703703704</v>
      </c>
      <c r="K591" s="99">
        <v>31410.0</v>
      </c>
      <c r="L591" s="99">
        <v>145.0</v>
      </c>
      <c r="M591" s="99">
        <v>9.0</v>
      </c>
      <c r="N591" s="99">
        <v>15.0</v>
      </c>
      <c r="O591" s="99">
        <v>1488.0</v>
      </c>
      <c r="P591" s="99">
        <v>93087.0</v>
      </c>
      <c r="Q591" s="99">
        <v>87717.0</v>
      </c>
      <c r="R591" s="39">
        <v>1.0</v>
      </c>
      <c r="S591" s="39">
        <v>13.0</v>
      </c>
      <c r="T591" s="39"/>
      <c r="U591" s="39"/>
      <c r="V591" s="39">
        <v>8.0</v>
      </c>
      <c r="W591" s="39"/>
      <c r="X591" s="39"/>
      <c r="Y591" s="39"/>
      <c r="Z591" s="39">
        <v>4.0</v>
      </c>
      <c r="AA591" s="39">
        <v>1.0</v>
      </c>
      <c r="AB591" s="39">
        <v>89287.0</v>
      </c>
      <c r="AC591" s="39"/>
      <c r="AD591" s="81">
        <v>31409.0</v>
      </c>
      <c r="AE591" s="81"/>
      <c r="AF591" s="81"/>
      <c r="AG591" s="81"/>
      <c r="AH591" s="81">
        <v>1.0</v>
      </c>
      <c r="AI591" s="81">
        <v>6.0</v>
      </c>
      <c r="AJ591" s="82" t="s">
        <v>659</v>
      </c>
      <c r="AK591" s="81"/>
      <c r="AL591" s="81">
        <v>411.0</v>
      </c>
      <c r="AM591" s="44">
        <f t="array" ref="AM591">AVERAGE(K591/20)/86400</f>
        <v>0.01817708333</v>
      </c>
    </row>
    <row r="592" ht="17.25" customHeight="1">
      <c r="A592" s="97">
        <v>44644.58933244402</v>
      </c>
      <c r="B592" s="53">
        <v>0.03177083333333333</v>
      </c>
      <c r="C592" s="63">
        <v>9.953703703703704E-4</v>
      </c>
      <c r="D592" s="53">
        <v>0.0033796296296296296</v>
      </c>
      <c r="E592" s="53">
        <v>0.0051967592592592595</v>
      </c>
      <c r="F592" s="53">
        <v>0.006145833333333333</v>
      </c>
      <c r="G592" s="53">
        <v>0.02480324074074074</v>
      </c>
      <c r="H592" s="53">
        <v>0.026469907407407407</v>
      </c>
      <c r="I592" s="63">
        <v>0.02908564814814815</v>
      </c>
      <c r="J592" s="98">
        <v>0.02952546296296296</v>
      </c>
      <c r="K592" s="99">
        <v>54908.0</v>
      </c>
      <c r="L592" s="99">
        <v>328.0</v>
      </c>
      <c r="M592" s="99">
        <v>8.0</v>
      </c>
      <c r="N592" s="99">
        <v>13.0</v>
      </c>
      <c r="O592" s="99">
        <v>3543.0</v>
      </c>
      <c r="P592" s="99">
        <v>164123.0</v>
      </c>
      <c r="Q592" s="99">
        <v>20559.0</v>
      </c>
      <c r="R592" s="39">
        <v>5.0</v>
      </c>
      <c r="S592" s="39">
        <v>24.0</v>
      </c>
      <c r="T592" s="39"/>
      <c r="U592" s="39">
        <v>2.0</v>
      </c>
      <c r="V592" s="39">
        <v>17.0</v>
      </c>
      <c r="W592" s="39">
        <v>10.0</v>
      </c>
      <c r="X592" s="39"/>
      <c r="Y592" s="39"/>
      <c r="Z592" s="39"/>
      <c r="AA592" s="39"/>
      <c r="AB592" s="39">
        <v>8105.0</v>
      </c>
      <c r="AC592" s="39">
        <v>4.0</v>
      </c>
      <c r="AD592" s="81">
        <v>16191.0</v>
      </c>
      <c r="AE592" s="81"/>
      <c r="AF592" s="81"/>
      <c r="AG592" s="81"/>
      <c r="AH592" s="81">
        <v>1.0</v>
      </c>
      <c r="AI592" s="81">
        <v>4.0</v>
      </c>
      <c r="AJ592" s="82" t="s">
        <v>660</v>
      </c>
      <c r="AK592" s="81" t="s">
        <v>78</v>
      </c>
      <c r="AL592" s="39">
        <v>410.0</v>
      </c>
      <c r="AM592" s="44">
        <f t="array" ref="AM592">AVERAGE(K592/20)/86400</f>
        <v>0.03177546296</v>
      </c>
    </row>
    <row r="593" ht="17.25" customHeight="1">
      <c r="A593" s="97">
        <v>44643.000725244434</v>
      </c>
      <c r="B593" s="53">
        <v>0.02039351851851852</v>
      </c>
      <c r="C593" s="63">
        <v>4.050925925925926E-4</v>
      </c>
      <c r="D593" s="53">
        <v>0.002662037037037037</v>
      </c>
      <c r="E593" s="53">
        <v>0.004594907407407408</v>
      </c>
      <c r="F593" s="53">
        <v>0.010497685185185185</v>
      </c>
      <c r="G593" s="53">
        <v>0.014872685185185185</v>
      </c>
      <c r="H593" s="53">
        <v>0.01704861111111111</v>
      </c>
      <c r="I593" s="63">
        <v>0.018090277777777778</v>
      </c>
      <c r="J593" s="98">
        <v>0.01853009259259259</v>
      </c>
      <c r="K593" s="99">
        <v>34756.0</v>
      </c>
      <c r="L593" s="99">
        <v>100.0</v>
      </c>
      <c r="M593" s="99">
        <v>8.0</v>
      </c>
      <c r="N593" s="99">
        <v>13.0</v>
      </c>
      <c r="O593" s="99">
        <v>2610.0</v>
      </c>
      <c r="P593" s="99">
        <v>94732.0</v>
      </c>
      <c r="Q593" s="99">
        <v>11917.0</v>
      </c>
      <c r="R593" s="39">
        <v>1.0</v>
      </c>
      <c r="S593" s="39">
        <v>16.0</v>
      </c>
      <c r="T593" s="39"/>
      <c r="U593" s="39">
        <v>2.0</v>
      </c>
      <c r="V593" s="39">
        <v>8.0</v>
      </c>
      <c r="W593" s="39">
        <v>8.0</v>
      </c>
      <c r="X593" s="39"/>
      <c r="Y593" s="39"/>
      <c r="Z593" s="39"/>
      <c r="AA593" s="39"/>
      <c r="AB593" s="39">
        <v>62258.0</v>
      </c>
      <c r="AC593" s="39">
        <v>3.0</v>
      </c>
      <c r="AD593" s="81">
        <v>2089.0</v>
      </c>
      <c r="AE593" s="81"/>
      <c r="AF593" s="81"/>
      <c r="AG593" s="81"/>
      <c r="AH593" s="81">
        <v>1.0</v>
      </c>
      <c r="AI593" s="81">
        <v>5.0</v>
      </c>
      <c r="AJ593" s="82" t="s">
        <v>661</v>
      </c>
      <c r="AK593" s="81"/>
      <c r="AL593" s="81">
        <v>409.0</v>
      </c>
      <c r="AM593" s="44">
        <f t="array" ref="AM593">AVERAGE(K593/20)/86400</f>
        <v>0.02011342593</v>
      </c>
    </row>
    <row r="594" ht="17.25" customHeight="1">
      <c r="A594" s="97">
        <v>44642.980047928184</v>
      </c>
      <c r="B594" s="53">
        <v>0.01678240740740741</v>
      </c>
      <c r="C594" s="63">
        <v>6.944444444444444E-5</v>
      </c>
      <c r="D594" s="53">
        <v>9.837962962962962E-4</v>
      </c>
      <c r="E594" s="53">
        <v>0.0027314814814814814</v>
      </c>
      <c r="F594" s="53">
        <v>0.004375</v>
      </c>
      <c r="G594" s="53">
        <v>0.009641203703703704</v>
      </c>
      <c r="H594" s="53">
        <v>0.010949074074074075</v>
      </c>
      <c r="I594" s="63">
        <v>0.012719907407407407</v>
      </c>
      <c r="J594" s="98">
        <v>0.013020833333333334</v>
      </c>
      <c r="K594" s="99">
        <v>28595.0</v>
      </c>
      <c r="L594" s="99">
        <v>60.0</v>
      </c>
      <c r="M594" s="99">
        <v>7.0</v>
      </c>
      <c r="N594" s="99">
        <v>10.0</v>
      </c>
      <c r="O594" s="99">
        <v>1585.0</v>
      </c>
      <c r="P594" s="99">
        <v>101580.0</v>
      </c>
      <c r="Q594" s="99">
        <v>24666.0</v>
      </c>
      <c r="R594" s="39">
        <v>1.0</v>
      </c>
      <c r="S594" s="39">
        <v>21.0</v>
      </c>
      <c r="T594" s="39"/>
      <c r="U594" s="39"/>
      <c r="V594" s="39">
        <v>1.0</v>
      </c>
      <c r="W594" s="39"/>
      <c r="X594" s="39"/>
      <c r="Y594" s="39"/>
      <c r="Z594" s="39">
        <v>4.0</v>
      </c>
      <c r="AA594" s="39">
        <v>1.0</v>
      </c>
      <c r="AB594" s="39">
        <v>84711.0</v>
      </c>
      <c r="AC594" s="39"/>
      <c r="AD594" s="81">
        <v>28594.0</v>
      </c>
      <c r="AE594" s="81"/>
      <c r="AF594" s="81"/>
      <c r="AG594" s="81"/>
      <c r="AH594" s="81">
        <v>1.0</v>
      </c>
      <c r="AI594" s="81">
        <v>5.0</v>
      </c>
      <c r="AJ594" s="82" t="s">
        <v>662</v>
      </c>
      <c r="AK594" s="81"/>
      <c r="AL594" s="81">
        <v>408.0</v>
      </c>
      <c r="AM594" s="44">
        <f t="array" ref="AM594">AVERAGE(K594/20)/86400</f>
        <v>0.01654803241</v>
      </c>
    </row>
    <row r="595" ht="17.25" customHeight="1">
      <c r="A595" s="97">
        <v>44642.96303196981</v>
      </c>
      <c r="B595" s="53">
        <v>0.014293981481481482</v>
      </c>
      <c r="C595" s="63">
        <v>7.060185185185185E-4</v>
      </c>
      <c r="D595" s="53">
        <v>0.0015162037037037036</v>
      </c>
      <c r="E595" s="53">
        <v>0.0034375</v>
      </c>
      <c r="F595" s="53">
        <v>0.007638888888888889</v>
      </c>
      <c r="G595" s="53">
        <v>0.003761574074074074</v>
      </c>
      <c r="H595" s="53">
        <v>0.010300925925925925</v>
      </c>
      <c r="I595" s="63">
        <v>0.012604166666666666</v>
      </c>
      <c r="J595" s="98">
        <v>0.01324074074074074</v>
      </c>
      <c r="K595" s="99">
        <v>24400.0</v>
      </c>
      <c r="L595" s="99">
        <v>98.0</v>
      </c>
      <c r="M595" s="99">
        <v>7.0</v>
      </c>
      <c r="N595" s="99">
        <v>20.0</v>
      </c>
      <c r="O595" s="99">
        <v>1850.0</v>
      </c>
      <c r="P595" s="99">
        <v>97037.0</v>
      </c>
      <c r="Q595" s="99">
        <v>4320.0</v>
      </c>
      <c r="R595" s="39">
        <v>1.0</v>
      </c>
      <c r="S595" s="39">
        <v>25.0</v>
      </c>
      <c r="T595" s="39"/>
      <c r="U595" s="39"/>
      <c r="V595" s="39"/>
      <c r="W595" s="39"/>
      <c r="X595" s="39">
        <v>18.0</v>
      </c>
      <c r="Y595" s="39">
        <v>1.0</v>
      </c>
      <c r="Z595" s="39"/>
      <c r="AA595" s="39"/>
      <c r="AB595" s="39">
        <v>3943.0</v>
      </c>
      <c r="AC595" s="39"/>
      <c r="AD595" s="81">
        <v>24399.0</v>
      </c>
      <c r="AE595" s="81">
        <v>4.0</v>
      </c>
      <c r="AF595" s="81">
        <v>1.0</v>
      </c>
      <c r="AG595" s="81">
        <v>1.0</v>
      </c>
      <c r="AH595" s="81"/>
      <c r="AI595" s="81">
        <v>7.0</v>
      </c>
      <c r="AJ595" s="82" t="s">
        <v>663</v>
      </c>
      <c r="AK595" s="81"/>
      <c r="AL595" s="39">
        <v>407.0</v>
      </c>
      <c r="AM595" s="44">
        <f t="array" ref="AM595">AVERAGE(K595/20)/86400</f>
        <v>0.01412037037</v>
      </c>
    </row>
    <row r="596" ht="17.25" customHeight="1">
      <c r="A596" s="97">
        <v>44642.94850849337</v>
      </c>
      <c r="B596" s="53">
        <v>0.012824074074074075</v>
      </c>
      <c r="C596" s="63">
        <v>6.365740740740741E-4</v>
      </c>
      <c r="D596" s="53">
        <v>0.001412037037037037</v>
      </c>
      <c r="E596" s="53">
        <v>0.0038310185185185183</v>
      </c>
      <c r="F596" s="53">
        <v>0.005358796296296296</v>
      </c>
      <c r="G596" s="53">
        <v>0.008819444444444444</v>
      </c>
      <c r="H596" s="53">
        <v>0.010659722222222221</v>
      </c>
      <c r="I596" s="63">
        <v>0.011539351851851851</v>
      </c>
      <c r="J596" s="98">
        <v>0.011956018518518519</v>
      </c>
      <c r="K596" s="99">
        <v>21717.0</v>
      </c>
      <c r="L596" s="99">
        <v>147.0</v>
      </c>
      <c r="M596" s="99">
        <v>6.0</v>
      </c>
      <c r="N596" s="99">
        <v>12.0</v>
      </c>
      <c r="O596" s="99">
        <v>1320.0</v>
      </c>
      <c r="P596" s="99">
        <v>53054.0</v>
      </c>
      <c r="Q596" s="99">
        <v>195.0</v>
      </c>
      <c r="R596" s="39">
        <v>1.0</v>
      </c>
      <c r="S596" s="39">
        <v>5.0</v>
      </c>
      <c r="T596" s="39"/>
      <c r="U596" s="39"/>
      <c r="V596" s="39"/>
      <c r="W596" s="39"/>
      <c r="X596" s="39">
        <v>16.0</v>
      </c>
      <c r="Y596" s="39">
        <v>1.0</v>
      </c>
      <c r="Z596" s="39">
        <v>3.0</v>
      </c>
      <c r="AA596" s="39"/>
      <c r="AB596" s="39">
        <v>1714.0</v>
      </c>
      <c r="AC596" s="39"/>
      <c r="AD596" s="81">
        <v>21716.0</v>
      </c>
      <c r="AE596" s="81">
        <v>4.0</v>
      </c>
      <c r="AF596" s="81"/>
      <c r="AG596" s="81"/>
      <c r="AH596" s="81"/>
      <c r="AI596" s="81">
        <v>3.0</v>
      </c>
      <c r="AJ596" s="82" t="s">
        <v>664</v>
      </c>
      <c r="AK596" s="81"/>
      <c r="AL596" s="81">
        <v>406.0</v>
      </c>
      <c r="AM596" s="44">
        <f t="array" ref="AM596">AVERAGE(K596/20)/86400</f>
        <v>0.01256770833</v>
      </c>
    </row>
    <row r="597" ht="17.25" customHeight="1">
      <c r="A597" s="97">
        <v>44642.9354589922</v>
      </c>
      <c r="B597" s="53">
        <v>0.013958333333333333</v>
      </c>
      <c r="C597" s="63">
        <v>8.101851851851852E-5</v>
      </c>
      <c r="D597" s="53">
        <v>0.0016898148148148148</v>
      </c>
      <c r="E597" s="53">
        <v>0.0021527777777777778</v>
      </c>
      <c r="F597" s="53">
        <v>0.003125</v>
      </c>
      <c r="G597" s="53">
        <v>0.0061805555555555555</v>
      </c>
      <c r="H597" s="53">
        <v>0.00832175925925926</v>
      </c>
      <c r="I597" s="63">
        <v>0.01105324074074074</v>
      </c>
      <c r="J597" s="98">
        <v>0.011458333333333333</v>
      </c>
      <c r="K597" s="99">
        <v>23688.0</v>
      </c>
      <c r="L597" s="99">
        <v>203.0</v>
      </c>
      <c r="M597" s="99">
        <v>7.0</v>
      </c>
      <c r="N597" s="99">
        <v>15.0</v>
      </c>
      <c r="O597" s="99">
        <v>2044.0</v>
      </c>
      <c r="P597" s="99">
        <v>66617.0</v>
      </c>
      <c r="Q597" s="99">
        <v>57520.0</v>
      </c>
      <c r="R597" s="39">
        <v>1.0</v>
      </c>
      <c r="S597" s="39">
        <v>10.0</v>
      </c>
      <c r="T597" s="39"/>
      <c r="U597" s="39"/>
      <c r="V597" s="39">
        <v>1.0</v>
      </c>
      <c r="W597" s="39"/>
      <c r="X597" s="39"/>
      <c r="Y597" s="39"/>
      <c r="Z597" s="39">
        <v>4.0</v>
      </c>
      <c r="AA597" s="39">
        <v>1.0</v>
      </c>
      <c r="AB597" s="39">
        <v>24369.0</v>
      </c>
      <c r="AC597" s="39">
        <v>1.0</v>
      </c>
      <c r="AD597" s="81">
        <v>1783.0</v>
      </c>
      <c r="AE597" s="81"/>
      <c r="AF597" s="81"/>
      <c r="AG597" s="81"/>
      <c r="AH597" s="81">
        <v>1.0</v>
      </c>
      <c r="AI597" s="81">
        <v>4.0</v>
      </c>
      <c r="AJ597" s="82" t="s">
        <v>665</v>
      </c>
      <c r="AK597" s="81"/>
      <c r="AL597" s="81">
        <v>405.0</v>
      </c>
      <c r="AM597" s="44">
        <f t="array" ref="AM597">AVERAGE(K597/20)/86400</f>
        <v>0.01370833333</v>
      </c>
    </row>
    <row r="598" ht="17.25" customHeight="1">
      <c r="A598" s="97">
        <v>44642.92129388673</v>
      </c>
      <c r="B598" s="53">
        <v>0.01884259259259259</v>
      </c>
      <c r="C598" s="63">
        <v>2.0833333333333335E-4</v>
      </c>
      <c r="D598" s="53">
        <v>0.001099537037037037</v>
      </c>
      <c r="E598" s="53">
        <v>0.0019328703703703704</v>
      </c>
      <c r="F598" s="53">
        <v>0.0030902777777777777</v>
      </c>
      <c r="G598" s="53">
        <v>0.006076388888888889</v>
      </c>
      <c r="H598" s="53">
        <v>0.014027777777777778</v>
      </c>
      <c r="I598" s="63">
        <v>0.016342592592592593</v>
      </c>
      <c r="J598" s="98">
        <v>0.01659722222222222</v>
      </c>
      <c r="K598" s="99">
        <v>32076.0</v>
      </c>
      <c r="L598" s="99">
        <v>79.0</v>
      </c>
      <c r="M598" s="99">
        <v>11.0</v>
      </c>
      <c r="N598" s="99">
        <v>14.0</v>
      </c>
      <c r="O598" s="99">
        <v>1291.0</v>
      </c>
      <c r="P598" s="99">
        <v>84050.0</v>
      </c>
      <c r="Q598" s="99">
        <v>80133.0</v>
      </c>
      <c r="R598" s="39">
        <v>1.0</v>
      </c>
      <c r="S598" s="39">
        <v>4.0</v>
      </c>
      <c r="T598" s="39"/>
      <c r="U598" s="39"/>
      <c r="V598" s="39">
        <v>2.0</v>
      </c>
      <c r="W598" s="39">
        <v>1.0</v>
      </c>
      <c r="X598" s="39"/>
      <c r="Y598" s="39"/>
      <c r="Z598" s="39">
        <v>4.0</v>
      </c>
      <c r="AA598" s="39">
        <v>3.0</v>
      </c>
      <c r="AB598" s="39">
        <v>72712.0</v>
      </c>
      <c r="AC598" s="39">
        <v>3.0</v>
      </c>
      <c r="AD598" s="81">
        <v>15803.0</v>
      </c>
      <c r="AE598" s="81"/>
      <c r="AF598" s="81">
        <v>4.0</v>
      </c>
      <c r="AG598" s="81"/>
      <c r="AH598" s="81">
        <v>1.0</v>
      </c>
      <c r="AI598" s="81">
        <v>4.0</v>
      </c>
      <c r="AJ598" s="82" t="s">
        <v>666</v>
      </c>
      <c r="AK598" s="81"/>
      <c r="AL598" s="39">
        <v>404.0</v>
      </c>
      <c r="AM598" s="44">
        <f t="array" ref="AM598">AVERAGE(K598/20)/86400</f>
        <v>0.0185625</v>
      </c>
    </row>
    <row r="599" ht="17.25" customHeight="1">
      <c r="A599" s="97">
        <v>44642.89883045883</v>
      </c>
      <c r="B599" s="53">
        <v>0.01611111111111111</v>
      </c>
      <c r="C599" s="63">
        <v>1.9675925925925926E-4</v>
      </c>
      <c r="D599" s="53">
        <v>0.002372685185185185</v>
      </c>
      <c r="E599" s="53">
        <v>0.0033680555555555556</v>
      </c>
      <c r="F599" s="53">
        <v>0.005891203703703704</v>
      </c>
      <c r="G599" s="53">
        <v>0.009166666666666667</v>
      </c>
      <c r="H599" s="53">
        <v>0.011597222222222222</v>
      </c>
      <c r="I599" s="63">
        <v>0.01423611111111111</v>
      </c>
      <c r="J599" s="98">
        <v>0.014733796296296297</v>
      </c>
      <c r="K599" s="99">
        <v>27278.0</v>
      </c>
      <c r="L599" s="99">
        <v>121.0</v>
      </c>
      <c r="M599" s="99">
        <v>8.0</v>
      </c>
      <c r="N599" s="99">
        <v>25.0</v>
      </c>
      <c r="O599" s="99">
        <v>981.0</v>
      </c>
      <c r="P599" s="99">
        <v>87499.0</v>
      </c>
      <c r="Q599" s="99">
        <v>40624.0</v>
      </c>
      <c r="R599" s="39">
        <v>1.0</v>
      </c>
      <c r="S599" s="39">
        <v>20.0</v>
      </c>
      <c r="T599" s="39"/>
      <c r="U599" s="39">
        <v>1.0</v>
      </c>
      <c r="V599" s="39">
        <v>12.0</v>
      </c>
      <c r="W599" s="39">
        <v>8.0</v>
      </c>
      <c r="X599" s="39"/>
      <c r="Y599" s="39"/>
      <c r="Z599" s="39"/>
      <c r="AA599" s="39"/>
      <c r="AB599" s="39">
        <v>8477.0</v>
      </c>
      <c r="AC599" s="39"/>
      <c r="AD599" s="81">
        <v>27277.0</v>
      </c>
      <c r="AE599" s="81"/>
      <c r="AF599" s="81"/>
      <c r="AG599" s="81"/>
      <c r="AH599" s="81">
        <v>1.0</v>
      </c>
      <c r="AI599" s="81">
        <v>1.0</v>
      </c>
      <c r="AJ599" s="82" t="s">
        <v>667</v>
      </c>
      <c r="AK599" s="81"/>
      <c r="AL599" s="81">
        <v>403.0</v>
      </c>
      <c r="AM599" s="44">
        <f t="array" ref="AM599">AVERAGE(K599/20)/86400</f>
        <v>0.01578587963</v>
      </c>
    </row>
    <row r="600" ht="17.25" customHeight="1">
      <c r="A600" s="97">
        <v>44642.85592589299</v>
      </c>
      <c r="B600" s="53">
        <v>0.015393518518518518</v>
      </c>
      <c r="C600" s="63">
        <v>2.0833333333333335E-4</v>
      </c>
      <c r="D600" s="53">
        <v>0.0026967592592592594</v>
      </c>
      <c r="E600" s="53">
        <v>0.0034837962962962965</v>
      </c>
      <c r="F600" s="53">
        <v>0.003553240740740741</v>
      </c>
      <c r="G600" s="53">
        <v>0.006296296296296296</v>
      </c>
      <c r="H600" s="53">
        <v>0.008622685185185185</v>
      </c>
      <c r="I600" s="63">
        <v>0.012974537037037038</v>
      </c>
      <c r="J600" s="98">
        <v>0.01369212962962963</v>
      </c>
      <c r="K600" s="99">
        <v>26099.0</v>
      </c>
      <c r="L600" s="99">
        <v>157.0</v>
      </c>
      <c r="M600" s="99">
        <v>6.0</v>
      </c>
      <c r="N600" s="99">
        <v>17.0</v>
      </c>
      <c r="O600" s="99">
        <v>1593.0</v>
      </c>
      <c r="P600" s="99">
        <v>89672.0</v>
      </c>
      <c r="Q600" s="99">
        <v>6142.0</v>
      </c>
      <c r="R600" s="39">
        <v>1.0</v>
      </c>
      <c r="S600" s="39">
        <v>1.0</v>
      </c>
      <c r="T600" s="39"/>
      <c r="U600" s="39">
        <v>1.0</v>
      </c>
      <c r="V600" s="39">
        <v>8.0</v>
      </c>
      <c r="W600" s="39">
        <v>8.0</v>
      </c>
      <c r="X600" s="39"/>
      <c r="Y600" s="39"/>
      <c r="Z600" s="39"/>
      <c r="AA600" s="39"/>
      <c r="AB600" s="39">
        <v>331.0</v>
      </c>
      <c r="AC600" s="39">
        <v>1.0</v>
      </c>
      <c r="AD600" s="81">
        <v>9033.0</v>
      </c>
      <c r="AE600" s="81"/>
      <c r="AF600" s="81"/>
      <c r="AG600" s="81"/>
      <c r="AH600" s="81">
        <v>1.0</v>
      </c>
      <c r="AI600" s="81">
        <v>16.0</v>
      </c>
      <c r="AJ600" s="82" t="s">
        <v>668</v>
      </c>
      <c r="AK600" s="81"/>
      <c r="AL600" s="81">
        <v>402.0</v>
      </c>
      <c r="AM600" s="44">
        <f t="array" ref="AM600">AVERAGE(K600/20)/86400</f>
        <v>0.01510358796</v>
      </c>
    </row>
    <row r="601" ht="17.25" customHeight="1">
      <c r="A601" s="97">
        <v>44640.859248444096</v>
      </c>
      <c r="B601" s="53">
        <v>0.040254629629629626</v>
      </c>
      <c r="C601" s="63">
        <v>8.217592592592593E-4</v>
      </c>
      <c r="D601" s="53">
        <v>0.0034375</v>
      </c>
      <c r="E601" s="53">
        <v>0.004224537037037037</v>
      </c>
      <c r="F601" s="53">
        <v>0.006724537037037037</v>
      </c>
      <c r="G601" s="53">
        <v>0.028506944444444446</v>
      </c>
      <c r="H601" s="53">
        <v>0.034305555555555554</v>
      </c>
      <c r="I601" s="63">
        <v>0.03788194444444445</v>
      </c>
      <c r="J601" s="98">
        <v>0.03914351851851852</v>
      </c>
      <c r="K601" s="99">
        <v>69575.0</v>
      </c>
      <c r="L601" s="99">
        <v>129.0</v>
      </c>
      <c r="M601" s="99">
        <v>8.0</v>
      </c>
      <c r="N601" s="99">
        <v>15.0</v>
      </c>
      <c r="O601" s="99">
        <v>2884.0</v>
      </c>
      <c r="P601" s="99">
        <v>357609.0</v>
      </c>
      <c r="Q601" s="99">
        <v>60976.0</v>
      </c>
      <c r="R601" s="39">
        <v>3.0</v>
      </c>
      <c r="S601" s="39">
        <v>14.0</v>
      </c>
      <c r="T601" s="39"/>
      <c r="U601" s="39">
        <v>2.0</v>
      </c>
      <c r="V601" s="39">
        <v>7.0</v>
      </c>
      <c r="W601" s="39">
        <v>6.0</v>
      </c>
      <c r="X601" s="39"/>
      <c r="Y601" s="39"/>
      <c r="Z601" s="39"/>
      <c r="AA601" s="39"/>
      <c r="AB601" s="39">
        <v>1446.0</v>
      </c>
      <c r="AC601" s="39">
        <v>5.0</v>
      </c>
      <c r="AD601" s="81">
        <v>23283.0</v>
      </c>
      <c r="AE601" s="81">
        <v>1.0</v>
      </c>
      <c r="AF601" s="81">
        <v>1.0</v>
      </c>
      <c r="AG601" s="81"/>
      <c r="AH601" s="81"/>
      <c r="AI601" s="81">
        <v>7.0</v>
      </c>
      <c r="AJ601" s="82" t="s">
        <v>669</v>
      </c>
      <c r="AK601" s="81" t="s">
        <v>78</v>
      </c>
      <c r="AL601" s="39">
        <v>401.0</v>
      </c>
      <c r="AM601" s="44">
        <f t="array" ref="AM601">AVERAGE(K601/20)/86400</f>
        <v>0.04026331019</v>
      </c>
    </row>
    <row r="602" ht="17.25" customHeight="1">
      <c r="A602" s="97">
        <v>44640.81487820881</v>
      </c>
      <c r="B602" s="53">
        <v>0.015543981481481482</v>
      </c>
      <c r="C602" s="63">
        <v>5.787037037037037E-4</v>
      </c>
      <c r="D602" s="53">
        <v>0.003310185185185185</v>
      </c>
      <c r="E602" s="53">
        <v>0.003715277777777778</v>
      </c>
      <c r="F602" s="53">
        <v>0.0044675925925925924</v>
      </c>
      <c r="G602" s="53">
        <v>0.007256944444444444</v>
      </c>
      <c r="H602" s="53">
        <v>0.010462962962962962</v>
      </c>
      <c r="I602" s="63">
        <v>0.01306712962962963</v>
      </c>
      <c r="J602" s="98">
        <v>0.013703703703703704</v>
      </c>
      <c r="K602" s="99">
        <v>26020.0</v>
      </c>
      <c r="L602" s="99">
        <v>109.0</v>
      </c>
      <c r="M602" s="99">
        <v>16.0</v>
      </c>
      <c r="N602" s="99">
        <v>14.0</v>
      </c>
      <c r="O602" s="99">
        <v>1605.0</v>
      </c>
      <c r="P602" s="99">
        <v>86185.0</v>
      </c>
      <c r="Q602" s="99">
        <v>15297.0</v>
      </c>
      <c r="R602" s="39"/>
      <c r="S602" s="39"/>
      <c r="T602" s="39"/>
      <c r="U602" s="39">
        <v>1.0</v>
      </c>
      <c r="V602" s="39">
        <v>6.0</v>
      </c>
      <c r="W602" s="39">
        <v>6.0</v>
      </c>
      <c r="X602" s="39"/>
      <c r="Y602" s="39"/>
      <c r="Z602" s="39"/>
      <c r="AA602" s="39"/>
      <c r="AB602" s="39">
        <v>4685.0</v>
      </c>
      <c r="AC602" s="39">
        <v>1.0</v>
      </c>
      <c r="AD602" s="81">
        <v>9330.0</v>
      </c>
      <c r="AE602" s="81"/>
      <c r="AF602" s="81"/>
      <c r="AG602" s="81"/>
      <c r="AH602" s="81">
        <v>1.0</v>
      </c>
      <c r="AI602" s="81">
        <v>5.0</v>
      </c>
      <c r="AJ602" s="82" t="s">
        <v>670</v>
      </c>
      <c r="AK602" s="81"/>
      <c r="AL602" s="81">
        <v>400.0</v>
      </c>
      <c r="AM602" s="44">
        <f t="array" ref="AM602">AVERAGE(K602/20)/86400</f>
        <v>0.01505787037</v>
      </c>
    </row>
    <row r="603" ht="17.25" customHeight="1">
      <c r="A603" s="97">
        <v>44640.797247751594</v>
      </c>
      <c r="B603" s="53">
        <v>0.019791666666666666</v>
      </c>
      <c r="C603" s="63">
        <v>3.356481481481481E-4</v>
      </c>
      <c r="D603" s="53">
        <v>0.0033449074074074076</v>
      </c>
      <c r="E603" s="53">
        <v>0.004409722222222222</v>
      </c>
      <c r="F603" s="53">
        <v>0.007673611111111111</v>
      </c>
      <c r="G603" s="53">
        <v>0.01207175925925926</v>
      </c>
      <c r="H603" s="53">
        <v>0.01474537037037037</v>
      </c>
      <c r="I603" s="63">
        <v>0.016516203703703703</v>
      </c>
      <c r="J603" s="98">
        <v>0.01783564814814815</v>
      </c>
      <c r="K603" s="99">
        <v>34205.0</v>
      </c>
      <c r="L603" s="99">
        <v>185.0</v>
      </c>
      <c r="M603" s="99">
        <v>8.0</v>
      </c>
      <c r="N603" s="99">
        <v>16.0</v>
      </c>
      <c r="O603" s="99">
        <v>1495.0</v>
      </c>
      <c r="P603" s="99">
        <v>120160.0</v>
      </c>
      <c r="Q603" s="99">
        <v>4918.0</v>
      </c>
      <c r="R603" s="39">
        <v>1.0</v>
      </c>
      <c r="S603" s="39">
        <v>16.0</v>
      </c>
      <c r="T603" s="39"/>
      <c r="U603" s="39">
        <v>2.0</v>
      </c>
      <c r="V603" s="39">
        <v>15.0</v>
      </c>
      <c r="W603" s="39">
        <v>8.0</v>
      </c>
      <c r="X603" s="39"/>
      <c r="Y603" s="39"/>
      <c r="Z603" s="39"/>
      <c r="AA603" s="39"/>
      <c r="AB603" s="39">
        <v>32026.0</v>
      </c>
      <c r="AC603" s="39"/>
      <c r="AD603" s="81">
        <v>34204.0</v>
      </c>
      <c r="AE603" s="81"/>
      <c r="AF603" s="81"/>
      <c r="AG603" s="81"/>
      <c r="AH603" s="81">
        <v>1.0</v>
      </c>
      <c r="AI603" s="81">
        <v>2.0</v>
      </c>
      <c r="AJ603" s="82" t="s">
        <v>671</v>
      </c>
      <c r="AK603" s="81" t="s">
        <v>78</v>
      </c>
      <c r="AL603" s="81">
        <v>399.0</v>
      </c>
      <c r="AM603" s="44">
        <f t="array" ref="AM603">AVERAGE(K603/20)/86400</f>
        <v>0.01979456019</v>
      </c>
    </row>
    <row r="604" ht="17.25" customHeight="1">
      <c r="A604" s="97">
        <v>44640.77549837794</v>
      </c>
      <c r="B604" s="53">
        <v>0.021493055555555557</v>
      </c>
      <c r="C604" s="63">
        <v>8.333333333333334E-4</v>
      </c>
      <c r="D604" s="53">
        <v>0.006238425925925926</v>
      </c>
      <c r="E604" s="53">
        <v>0.010763888888888889</v>
      </c>
      <c r="F604" s="53">
        <v>0.012939814814814815</v>
      </c>
      <c r="G604" s="53">
        <v>0.01574074074074074</v>
      </c>
      <c r="H604" s="53">
        <v>0.01775462962962963</v>
      </c>
      <c r="I604" s="63">
        <v>0.02034722222222222</v>
      </c>
      <c r="J604" s="98">
        <v>0.02060185185185185</v>
      </c>
      <c r="K604" s="99">
        <v>36653.0</v>
      </c>
      <c r="L604" s="99">
        <v>163.0</v>
      </c>
      <c r="M604" s="99">
        <v>8.0</v>
      </c>
      <c r="N604" s="99">
        <v>17.0</v>
      </c>
      <c r="O604" s="99">
        <v>1440.0</v>
      </c>
      <c r="P604" s="99">
        <v>108514.0</v>
      </c>
      <c r="Q604" s="99">
        <v>16005.0</v>
      </c>
      <c r="R604" s="39">
        <v>3.0</v>
      </c>
      <c r="S604" s="39">
        <v>8.0</v>
      </c>
      <c r="T604" s="39"/>
      <c r="U604" s="39">
        <v>1.0</v>
      </c>
      <c r="V604" s="39">
        <v>2.0</v>
      </c>
      <c r="W604" s="39">
        <v>2.0</v>
      </c>
      <c r="X604" s="39">
        <v>19.0</v>
      </c>
      <c r="Y604" s="39">
        <v>1.0</v>
      </c>
      <c r="Z604" s="39"/>
      <c r="AA604" s="39">
        <v>1.0</v>
      </c>
      <c r="AB604" s="39">
        <v>70625.0</v>
      </c>
      <c r="AC604" s="39"/>
      <c r="AD604" s="81">
        <v>36652.0</v>
      </c>
      <c r="AE604" s="81">
        <v>84.0</v>
      </c>
      <c r="AF604" s="81"/>
      <c r="AG604" s="81"/>
      <c r="AH604" s="81">
        <v>1.0</v>
      </c>
      <c r="AI604" s="81">
        <v>3.0</v>
      </c>
      <c r="AJ604" s="82" t="s">
        <v>672</v>
      </c>
      <c r="AK604" s="81"/>
      <c r="AL604" s="39">
        <v>398.0</v>
      </c>
      <c r="AM604" s="44">
        <f t="array" ref="AM604">AVERAGE(K604/20)/86400</f>
        <v>0.02121122685</v>
      </c>
    </row>
    <row r="605" ht="17.25" customHeight="1">
      <c r="A605" s="97">
        <v>44640.753729030825</v>
      </c>
      <c r="B605" s="53">
        <v>0.01716435185185185</v>
      </c>
      <c r="C605" s="63">
        <v>2.777777777777778E-4</v>
      </c>
      <c r="D605" s="53">
        <v>3.935185185185185E-4</v>
      </c>
      <c r="E605" s="53">
        <v>0.0020833333333333333</v>
      </c>
      <c r="F605" s="53">
        <v>0.0034027777777777776</v>
      </c>
      <c r="G605" s="53">
        <v>0.009895833333333333</v>
      </c>
      <c r="H605" s="53">
        <v>0.011469907407407408</v>
      </c>
      <c r="I605" s="63">
        <v>0.015092592592592593</v>
      </c>
      <c r="J605" s="98">
        <v>0.015543981481481482</v>
      </c>
      <c r="K605" s="99">
        <v>29669.0</v>
      </c>
      <c r="L605" s="99">
        <v>140.0</v>
      </c>
      <c r="M605" s="99">
        <v>9.0</v>
      </c>
      <c r="N605" s="99">
        <v>20.0</v>
      </c>
      <c r="O605" s="99">
        <v>963.0</v>
      </c>
      <c r="P605" s="99">
        <v>78394.0</v>
      </c>
      <c r="Q605" s="99">
        <v>3503.0</v>
      </c>
      <c r="R605" s="39">
        <v>1.0</v>
      </c>
      <c r="S605" s="39">
        <v>27.0</v>
      </c>
      <c r="T605" s="39"/>
      <c r="U605" s="39"/>
      <c r="V605" s="39"/>
      <c r="W605" s="39"/>
      <c r="X605" s="39"/>
      <c r="Y605" s="39"/>
      <c r="Z605" s="39">
        <v>6.0</v>
      </c>
      <c r="AA605" s="39"/>
      <c r="AB605" s="39">
        <v>50698.0</v>
      </c>
      <c r="AC605" s="39">
        <v>1.0</v>
      </c>
      <c r="AD605" s="81">
        <v>18137.0</v>
      </c>
      <c r="AE605" s="81"/>
      <c r="AF605" s="81">
        <v>2.0</v>
      </c>
      <c r="AG605" s="81"/>
      <c r="AH605" s="81">
        <v>1.0</v>
      </c>
      <c r="AI605" s="81">
        <v>3.0</v>
      </c>
      <c r="AJ605" s="82" t="s">
        <v>673</v>
      </c>
      <c r="AK605" s="81" t="s">
        <v>78</v>
      </c>
      <c r="AL605" s="81">
        <v>397.0</v>
      </c>
      <c r="AM605" s="44">
        <f t="array" ref="AM605">AVERAGE(K605/20)/86400</f>
        <v>0.01716956019</v>
      </c>
    </row>
    <row r="606" ht="17.25" customHeight="1">
      <c r="A606" s="97">
        <v>44640.71952283389</v>
      </c>
      <c r="B606" s="53">
        <v>0.031967592592592596</v>
      </c>
      <c r="C606" s="63">
        <v>2.4305555555555555E-4</v>
      </c>
      <c r="D606" s="53">
        <v>0.002511574074074074</v>
      </c>
      <c r="E606" s="53">
        <v>0.005856481481481482</v>
      </c>
      <c r="F606" s="53">
        <v>0.00886574074074074</v>
      </c>
      <c r="G606" s="53">
        <v>0.015833333333333335</v>
      </c>
      <c r="H606" s="53">
        <v>0.01783564814814815</v>
      </c>
      <c r="I606" s="63">
        <v>0.020775462962962964</v>
      </c>
      <c r="J606" s="98">
        <v>0.02136574074074074</v>
      </c>
      <c r="K606" s="99">
        <v>55259.0</v>
      </c>
      <c r="L606" s="99">
        <v>169.0</v>
      </c>
      <c r="M606" s="99">
        <v>7.0</v>
      </c>
      <c r="N606" s="99">
        <v>22.0</v>
      </c>
      <c r="O606" s="99">
        <v>2600.0</v>
      </c>
      <c r="P606" s="99">
        <v>182202.0</v>
      </c>
      <c r="Q606" s="99">
        <v>230797.0</v>
      </c>
      <c r="R606" s="39">
        <v>1.0</v>
      </c>
      <c r="S606" s="39">
        <v>3.0</v>
      </c>
      <c r="T606" s="39"/>
      <c r="U606" s="39"/>
      <c r="V606" s="39">
        <v>8.0</v>
      </c>
      <c r="W606" s="39">
        <v>1.0</v>
      </c>
      <c r="X606" s="39">
        <v>10.0</v>
      </c>
      <c r="Y606" s="39"/>
      <c r="Z606" s="39"/>
      <c r="AA606" s="39">
        <v>1.0</v>
      </c>
      <c r="AB606" s="39">
        <v>20990.0</v>
      </c>
      <c r="AC606" s="39">
        <v>1.0</v>
      </c>
      <c r="AD606" s="81">
        <v>17600.0</v>
      </c>
      <c r="AE606" s="81"/>
      <c r="AF606" s="81"/>
      <c r="AG606" s="81"/>
      <c r="AH606" s="81">
        <v>1.0</v>
      </c>
      <c r="AI606" s="81">
        <v>5.0</v>
      </c>
      <c r="AJ606" s="82" t="s">
        <v>674</v>
      </c>
      <c r="AK606" s="81" t="s">
        <v>78</v>
      </c>
      <c r="AL606" s="81">
        <v>396.0</v>
      </c>
      <c r="AM606" s="44">
        <f t="array" ref="AM606">AVERAGE(K606/20)/86400</f>
        <v>0.03197858796</v>
      </c>
    </row>
    <row r="607" ht="17.25" customHeight="1">
      <c r="A607" s="97">
        <v>44640.68534186776</v>
      </c>
      <c r="B607" s="53">
        <v>0.03201388888888889</v>
      </c>
      <c r="C607" s="63">
        <v>0.0013194444444444445</v>
      </c>
      <c r="D607" s="53">
        <v>0.0017476851851851852</v>
      </c>
      <c r="E607" s="53">
        <v>0.004131944444444444</v>
      </c>
      <c r="F607" s="53">
        <v>0.004780092592592593</v>
      </c>
      <c r="G607" s="53">
        <v>0.01005787037037037</v>
      </c>
      <c r="H607" s="53">
        <v>0.026574074074074073</v>
      </c>
      <c r="I607" s="63">
        <v>0.029247685185185186</v>
      </c>
      <c r="J607" s="98">
        <v>0.030775462962962963</v>
      </c>
      <c r="K607" s="99">
        <v>55333.0</v>
      </c>
      <c r="L607" s="99">
        <v>114.0</v>
      </c>
      <c r="M607" s="99">
        <v>10.0</v>
      </c>
      <c r="N607" s="99">
        <v>24.0</v>
      </c>
      <c r="O607" s="99">
        <v>2202.0</v>
      </c>
      <c r="P607" s="99">
        <v>211395.0</v>
      </c>
      <c r="Q607" s="99">
        <v>18717.0</v>
      </c>
      <c r="R607" s="39">
        <v>1.0</v>
      </c>
      <c r="S607" s="39">
        <v>5.0</v>
      </c>
      <c r="T607" s="39"/>
      <c r="U607" s="39">
        <v>1.0</v>
      </c>
      <c r="V607" s="39">
        <v>2.0</v>
      </c>
      <c r="W607" s="39">
        <v>1.0</v>
      </c>
      <c r="X607" s="39">
        <v>13.0</v>
      </c>
      <c r="Y607" s="39">
        <v>1.0</v>
      </c>
      <c r="Z607" s="39"/>
      <c r="AA607" s="39"/>
      <c r="AB607" s="39">
        <v>35074.0</v>
      </c>
      <c r="AC607" s="39">
        <v>3.0</v>
      </c>
      <c r="AD607" s="81">
        <v>7662.0</v>
      </c>
      <c r="AE607" s="81">
        <v>4.0</v>
      </c>
      <c r="AF607" s="81"/>
      <c r="AG607" s="81">
        <v>1.0</v>
      </c>
      <c r="AH607" s="81"/>
      <c r="AI607" s="81">
        <v>9.0</v>
      </c>
      <c r="AJ607" s="82" t="s">
        <v>675</v>
      </c>
      <c r="AK607" s="81" t="s">
        <v>78</v>
      </c>
      <c r="AL607" s="39">
        <v>395.0</v>
      </c>
      <c r="AM607" s="44">
        <f t="array" ref="AM607">AVERAGE(K607/20)/86400</f>
        <v>0.03202141204</v>
      </c>
    </row>
    <row r="608" ht="17.25" customHeight="1">
      <c r="A608" s="97">
        <v>44640.65087938866</v>
      </c>
      <c r="B608" s="53">
        <v>0.025798611111111112</v>
      </c>
      <c r="C608" s="63">
        <v>1.6203703703703703E-4</v>
      </c>
      <c r="D608" s="53">
        <v>0.0037731481481481483</v>
      </c>
      <c r="E608" s="53">
        <v>0.0046875</v>
      </c>
      <c r="F608" s="53">
        <v>0.006701388888888889</v>
      </c>
      <c r="G608" s="53">
        <v>0.01804398148148148</v>
      </c>
      <c r="H608" s="53">
        <v>0.019664351851851853</v>
      </c>
      <c r="I608" s="63">
        <v>0.02300925925925926</v>
      </c>
      <c r="J608" s="98">
        <v>0.02335648148148148</v>
      </c>
      <c r="K608" s="99">
        <v>43804.0</v>
      </c>
      <c r="L608" s="99">
        <v>147.0</v>
      </c>
      <c r="M608" s="99">
        <v>8.0</v>
      </c>
      <c r="N608" s="99">
        <v>21.0</v>
      </c>
      <c r="O608" s="99">
        <v>1675.0</v>
      </c>
      <c r="P608" s="99">
        <v>144881.0</v>
      </c>
      <c r="Q608" s="99">
        <v>52958.0</v>
      </c>
      <c r="R608" s="39">
        <v>2.0</v>
      </c>
      <c r="S608" s="39">
        <v>6.0</v>
      </c>
      <c r="T608" s="39"/>
      <c r="U608" s="39">
        <v>1.0</v>
      </c>
      <c r="V608" s="39">
        <v>14.0</v>
      </c>
      <c r="W608" s="39">
        <v>9.0</v>
      </c>
      <c r="X608" s="39"/>
      <c r="Y608" s="39"/>
      <c r="Z608" s="39"/>
      <c r="AA608" s="39"/>
      <c r="AB608" s="39">
        <v>21277.0</v>
      </c>
      <c r="AC608" s="39"/>
      <c r="AD608" s="81">
        <v>43803.0</v>
      </c>
      <c r="AE608" s="81"/>
      <c r="AF608" s="81"/>
      <c r="AG608" s="81">
        <v>1.0</v>
      </c>
      <c r="AH608" s="81">
        <v>1.0</v>
      </c>
      <c r="AI608" s="81">
        <v>5.0</v>
      </c>
      <c r="AJ608" s="82" t="s">
        <v>676</v>
      </c>
      <c r="AK608" s="81"/>
      <c r="AL608" s="81">
        <v>394.0</v>
      </c>
      <c r="AM608" s="44">
        <f t="array" ref="AM608">AVERAGE(K608/20)/86400</f>
        <v>0.02534953704</v>
      </c>
    </row>
    <row r="609" ht="17.25" customHeight="1">
      <c r="A609" s="97">
        <v>44640.62353462191</v>
      </c>
      <c r="B609" s="53">
        <v>0.01818287037037037</v>
      </c>
      <c r="C609" s="63">
        <v>3.472222222222222E-5</v>
      </c>
      <c r="D609" s="53">
        <v>0.0016898148148148148</v>
      </c>
      <c r="E609" s="53">
        <v>0.002662037037037037</v>
      </c>
      <c r="F609" s="53"/>
      <c r="G609" s="53">
        <v>0.008553240740740741</v>
      </c>
      <c r="H609" s="53">
        <v>0.01357638888888889</v>
      </c>
      <c r="I609" s="63">
        <v>0.015347222222222222</v>
      </c>
      <c r="J609" s="98">
        <v>0.01587962962962963</v>
      </c>
      <c r="K609" s="99">
        <v>31298.0</v>
      </c>
      <c r="L609" s="99">
        <v>186.0</v>
      </c>
      <c r="M609" s="99">
        <v>8.0</v>
      </c>
      <c r="N609" s="99">
        <v>21.0</v>
      </c>
      <c r="O609" s="99">
        <v>984.0</v>
      </c>
      <c r="P609" s="99">
        <v>97834.0</v>
      </c>
      <c r="Q609" s="99">
        <v>149324.0</v>
      </c>
      <c r="R609" s="39">
        <v>2.0</v>
      </c>
      <c r="S609" s="39">
        <v>16.0</v>
      </c>
      <c r="T609" s="39">
        <v>4.0</v>
      </c>
      <c r="U609" s="39"/>
      <c r="V609" s="39">
        <v>3.0</v>
      </c>
      <c r="W609" s="39"/>
      <c r="X609" s="39"/>
      <c r="Y609" s="39"/>
      <c r="Z609" s="39"/>
      <c r="AA609" s="39">
        <v>2.0</v>
      </c>
      <c r="AB609" s="39">
        <v>43773.0</v>
      </c>
      <c r="AC609" s="39">
        <v>1.0</v>
      </c>
      <c r="AD609" s="81">
        <v>24217.0</v>
      </c>
      <c r="AE609" s="81"/>
      <c r="AF609" s="81"/>
      <c r="AG609" s="81"/>
      <c r="AH609" s="81">
        <v>1.0</v>
      </c>
      <c r="AI609" s="81">
        <v>2.0</v>
      </c>
      <c r="AJ609" s="82" t="s">
        <v>677</v>
      </c>
      <c r="AK609" s="81"/>
      <c r="AL609" s="81">
        <v>393.0</v>
      </c>
      <c r="AM609" s="44">
        <f t="array" ref="AM609">AVERAGE(K609/20)/86400</f>
        <v>0.01811226852</v>
      </c>
    </row>
    <row r="610" ht="17.25" customHeight="1">
      <c r="A610" s="97">
        <v>44640.603849404084</v>
      </c>
      <c r="B610" s="53">
        <v>0.016770833333333332</v>
      </c>
      <c r="C610" s="63">
        <v>1.6203703703703703E-4</v>
      </c>
      <c r="D610" s="53">
        <v>0.0029861111111111113</v>
      </c>
      <c r="E610" s="53">
        <v>0.004120370370370371</v>
      </c>
      <c r="F610" s="53">
        <v>0.0052893518518518515</v>
      </c>
      <c r="G610" s="53">
        <v>0.00988425925925926</v>
      </c>
      <c r="H610" s="53">
        <v>0.011898148148148149</v>
      </c>
      <c r="I610" s="63">
        <v>0.014224537037037037</v>
      </c>
      <c r="J610" s="98">
        <v>0.014525462962962962</v>
      </c>
      <c r="K610" s="99">
        <v>28445.0</v>
      </c>
      <c r="L610" s="99">
        <v>142.0</v>
      </c>
      <c r="M610" s="99">
        <v>8.0</v>
      </c>
      <c r="N610" s="99">
        <v>14.0</v>
      </c>
      <c r="O610" s="99">
        <v>1151.0</v>
      </c>
      <c r="P610" s="99">
        <v>110556.0</v>
      </c>
      <c r="Q610" s="99">
        <v>7051.0</v>
      </c>
      <c r="R610" s="39">
        <v>1.0</v>
      </c>
      <c r="S610" s="39">
        <v>9.0</v>
      </c>
      <c r="T610" s="39"/>
      <c r="U610" s="39">
        <v>1.0</v>
      </c>
      <c r="V610" s="39">
        <v>15.0</v>
      </c>
      <c r="W610" s="39">
        <v>8.0</v>
      </c>
      <c r="X610" s="39"/>
      <c r="Y610" s="39"/>
      <c r="Z610" s="39"/>
      <c r="AA610" s="39"/>
      <c r="AB610" s="39">
        <v>25472.0</v>
      </c>
      <c r="AC610" s="39"/>
      <c r="AD610" s="81">
        <v>28444.0</v>
      </c>
      <c r="AE610" s="81"/>
      <c r="AF610" s="81">
        <v>2.0</v>
      </c>
      <c r="AG610" s="81"/>
      <c r="AH610" s="81">
        <v>1.0</v>
      </c>
      <c r="AI610" s="81">
        <v>5.0</v>
      </c>
      <c r="AJ610" s="82" t="s">
        <v>678</v>
      </c>
      <c r="AK610" s="81"/>
      <c r="AL610" s="39">
        <v>392.0</v>
      </c>
      <c r="AM610" s="44">
        <f t="array" ref="AM610">AVERAGE(K610/20)/86400</f>
        <v>0.01646122685</v>
      </c>
    </row>
    <row r="611" ht="17.25" customHeight="1">
      <c r="A611" s="97">
        <v>44639.98421615138</v>
      </c>
      <c r="B611" s="53">
        <v>0.01207175925925926</v>
      </c>
      <c r="C611" s="63">
        <v>5.787037037037037E-5</v>
      </c>
      <c r="D611" s="53">
        <v>0.0024652777777777776</v>
      </c>
      <c r="E611" s="53">
        <v>0.0030671296296296297</v>
      </c>
      <c r="F611" s="53">
        <v>0.0259375</v>
      </c>
      <c r="G611" s="53">
        <v>0.003993055555555555</v>
      </c>
      <c r="H611" s="53">
        <v>0.03</v>
      </c>
      <c r="I611" s="63">
        <v>0.030983796296296297</v>
      </c>
      <c r="J611" s="98">
        <v>0.03224537037037037</v>
      </c>
      <c r="K611" s="99">
        <v>58725.0</v>
      </c>
      <c r="L611" s="99">
        <v>164.0</v>
      </c>
      <c r="M611" s="99">
        <v>23.0</v>
      </c>
      <c r="N611" s="99">
        <v>57.0</v>
      </c>
      <c r="O611" s="99">
        <v>2149.0</v>
      </c>
      <c r="P611" s="99">
        <v>168461.0</v>
      </c>
      <c r="Q611" s="99">
        <v>392090.0</v>
      </c>
      <c r="R611" s="39">
        <v>1.0</v>
      </c>
      <c r="S611" s="39">
        <v>40.0</v>
      </c>
      <c r="T611" s="39"/>
      <c r="U611" s="39"/>
      <c r="V611" s="39">
        <v>2.0</v>
      </c>
      <c r="W611" s="39"/>
      <c r="X611" s="39"/>
      <c r="Y611" s="39"/>
      <c r="Z611" s="39">
        <v>4.0</v>
      </c>
      <c r="AA611" s="39">
        <v>2.0</v>
      </c>
      <c r="AB611" s="39">
        <v>164890.0</v>
      </c>
      <c r="AC611" s="39">
        <v>4.0</v>
      </c>
      <c r="AD611" s="81">
        <v>22417.0</v>
      </c>
      <c r="AE611" s="81"/>
      <c r="AF611" s="81">
        <v>1.0</v>
      </c>
      <c r="AG611" s="81">
        <v>2.0</v>
      </c>
      <c r="AH611" s="81">
        <v>1.0</v>
      </c>
      <c r="AI611" s="81">
        <v>2.0</v>
      </c>
      <c r="AJ611" s="82" t="s">
        <v>679</v>
      </c>
      <c r="AK611" s="81"/>
      <c r="AL611" s="81">
        <v>391.0</v>
      </c>
      <c r="AM611" s="44">
        <f t="array" ref="AM611">AVERAGE(K611/20)/86400</f>
        <v>0.033984375</v>
      </c>
    </row>
    <row r="612" ht="17.25" customHeight="1">
      <c r="A612" s="97">
        <v>44639.76236413182</v>
      </c>
      <c r="B612" s="53">
        <v>0.016793981481481483</v>
      </c>
      <c r="C612" s="63">
        <v>3.472222222222222E-5</v>
      </c>
      <c r="D612" s="53">
        <v>0.0021180555555555558</v>
      </c>
      <c r="E612" s="53">
        <v>0.0030902777777777777</v>
      </c>
      <c r="F612" s="53">
        <v>0.004155092592592592</v>
      </c>
      <c r="G612" s="53">
        <v>0.0090625</v>
      </c>
      <c r="H612" s="53">
        <v>0.011122685185185185</v>
      </c>
      <c r="I612" s="63">
        <v>0.014282407407407407</v>
      </c>
      <c r="J612" s="98">
        <v>0.014976851851851852</v>
      </c>
      <c r="K612" s="99">
        <v>28688.0</v>
      </c>
      <c r="L612" s="99">
        <v>168.0</v>
      </c>
      <c r="M612" s="99">
        <v>8.0</v>
      </c>
      <c r="N612" s="99">
        <v>15.0</v>
      </c>
      <c r="O612" s="99">
        <v>1166.0</v>
      </c>
      <c r="P612" s="99">
        <v>84904.0</v>
      </c>
      <c r="Q612" s="99">
        <v>52903.0</v>
      </c>
      <c r="R612" s="39">
        <v>1.0</v>
      </c>
      <c r="S612" s="39">
        <v>5.0</v>
      </c>
      <c r="T612" s="39"/>
      <c r="U612" s="39"/>
      <c r="V612" s="39"/>
      <c r="W612" s="39">
        <v>1.0</v>
      </c>
      <c r="X612" s="39"/>
      <c r="Y612" s="39"/>
      <c r="Z612" s="39">
        <v>6.0</v>
      </c>
      <c r="AA612" s="39">
        <v>1.0</v>
      </c>
      <c r="AB612" s="39">
        <v>115762.0</v>
      </c>
      <c r="AC612" s="39"/>
      <c r="AD612" s="81">
        <v>28687.0</v>
      </c>
      <c r="AE612" s="81"/>
      <c r="AF612" s="81">
        <v>1.0</v>
      </c>
      <c r="AG612" s="81"/>
      <c r="AH612" s="81">
        <v>1.0</v>
      </c>
      <c r="AI612" s="81">
        <v>4.0</v>
      </c>
      <c r="AJ612" s="82" t="s">
        <v>680</v>
      </c>
      <c r="AK612" s="81"/>
      <c r="AL612" s="81">
        <v>390.0</v>
      </c>
      <c r="AM612" s="44">
        <f t="array" ref="AM612">AVERAGE(K612/20)/86400</f>
        <v>0.01660185185</v>
      </c>
    </row>
    <row r="613" ht="17.25" customHeight="1">
      <c r="A613" s="97">
        <v>44639.7454246278</v>
      </c>
      <c r="B613" s="53">
        <v>0.017083333333333332</v>
      </c>
      <c r="C613" s="63">
        <v>1.273148148148148E-4</v>
      </c>
      <c r="D613" s="53">
        <v>0.0013078703703703703</v>
      </c>
      <c r="E613" s="53">
        <v>0.002488425925925926</v>
      </c>
      <c r="F613" s="53">
        <v>0.005856481481481482</v>
      </c>
      <c r="G613" s="53">
        <v>0.011180555555555555</v>
      </c>
      <c r="H613" s="53">
        <v>0.013449074074074073</v>
      </c>
      <c r="I613" s="63">
        <v>0.015196759259259259</v>
      </c>
      <c r="J613" s="98">
        <v>0.01542824074074074</v>
      </c>
      <c r="K613" s="99">
        <v>28986.0</v>
      </c>
      <c r="L613" s="99">
        <v>155.0</v>
      </c>
      <c r="M613" s="99">
        <v>8.0</v>
      </c>
      <c r="N613" s="99">
        <v>16.0</v>
      </c>
      <c r="O613" s="99">
        <v>1458.0</v>
      </c>
      <c r="P613" s="99">
        <v>79183.0</v>
      </c>
      <c r="Q613" s="99">
        <v>49471.0</v>
      </c>
      <c r="R613" s="39">
        <v>1.0</v>
      </c>
      <c r="S613" s="39">
        <v>19.0</v>
      </c>
      <c r="T613" s="39"/>
      <c r="U613" s="39"/>
      <c r="V613" s="39">
        <v>7.0</v>
      </c>
      <c r="W613" s="39"/>
      <c r="X613" s="39"/>
      <c r="Y613" s="39"/>
      <c r="Z613" s="39">
        <v>4.0</v>
      </c>
      <c r="AA613" s="39">
        <v>2.0</v>
      </c>
      <c r="AB613" s="39">
        <v>119376.0</v>
      </c>
      <c r="AC613" s="39">
        <v>1.0</v>
      </c>
      <c r="AD613" s="81">
        <v>22831.0</v>
      </c>
      <c r="AE613" s="81"/>
      <c r="AF613" s="81"/>
      <c r="AG613" s="81"/>
      <c r="AH613" s="81">
        <v>1.0</v>
      </c>
      <c r="AI613" s="81">
        <v>2.0</v>
      </c>
      <c r="AJ613" s="82" t="s">
        <v>681</v>
      </c>
      <c r="AK613" s="81"/>
      <c r="AL613" s="39">
        <v>389.0</v>
      </c>
      <c r="AM613" s="44">
        <f t="array" ref="AM613">AVERAGE(K613/20)/86400</f>
        <v>0.01677430556</v>
      </c>
    </row>
    <row r="614" ht="17.25" customHeight="1">
      <c r="A614" s="97">
        <v>44639.72801418347</v>
      </c>
      <c r="B614" s="53">
        <v>0.016724537037037038</v>
      </c>
      <c r="C614" s="63">
        <v>5.787037037037037E-4</v>
      </c>
      <c r="D614" s="53">
        <v>0.0024537037037037036</v>
      </c>
      <c r="E614" s="53">
        <v>0.003969907407407407</v>
      </c>
      <c r="F614" s="53">
        <v>0.006516203703703704</v>
      </c>
      <c r="G614" s="53">
        <v>0.01019675925925926</v>
      </c>
      <c r="H614" s="53">
        <v>0.011689814814814814</v>
      </c>
      <c r="I614" s="63">
        <v>0.014050925925925927</v>
      </c>
      <c r="J614" s="98">
        <v>0.01597222222222222</v>
      </c>
      <c r="K614" s="99">
        <v>28650.0</v>
      </c>
      <c r="L614" s="99">
        <v>81.0</v>
      </c>
      <c r="M614" s="99">
        <v>7.0</v>
      </c>
      <c r="N614" s="99">
        <v>18.0</v>
      </c>
      <c r="O614" s="99">
        <v>508.0</v>
      </c>
      <c r="P614" s="99">
        <v>120452.0</v>
      </c>
      <c r="Q614" s="99">
        <v>3460.0</v>
      </c>
      <c r="R614" s="39">
        <v>1.0</v>
      </c>
      <c r="S614" s="39">
        <v>5.0</v>
      </c>
      <c r="T614" s="39"/>
      <c r="U614" s="39"/>
      <c r="V614" s="39">
        <v>2.0</v>
      </c>
      <c r="W614" s="39"/>
      <c r="X614" s="39">
        <v>12.0</v>
      </c>
      <c r="Y614" s="39">
        <v>1.0</v>
      </c>
      <c r="Z614" s="39"/>
      <c r="AA614" s="39"/>
      <c r="AB614" s="39">
        <v>383.0</v>
      </c>
      <c r="AC614" s="39"/>
      <c r="AD614" s="81">
        <v>28649.0</v>
      </c>
      <c r="AE614" s="81">
        <v>4.0</v>
      </c>
      <c r="AF614" s="81"/>
      <c r="AG614" s="81"/>
      <c r="AH614" s="81"/>
      <c r="AI614" s="81">
        <v>5.0</v>
      </c>
      <c r="AJ614" s="82" t="s">
        <v>682</v>
      </c>
      <c r="AK614" s="81"/>
      <c r="AL614" s="81">
        <v>388.0</v>
      </c>
      <c r="AM614" s="44">
        <f t="array" ref="AM614">AVERAGE(K614/20)/86400</f>
        <v>0.01657986111</v>
      </c>
    </row>
    <row r="615" ht="17.25" customHeight="1">
      <c r="A615" s="97">
        <v>44639.128557124604</v>
      </c>
      <c r="B615" s="53">
        <v>0.01695601851851852</v>
      </c>
      <c r="C615" s="63">
        <v>2.4305555555555555E-4</v>
      </c>
      <c r="D615" s="53">
        <v>0.002673611111111111</v>
      </c>
      <c r="E615" s="53">
        <v>0.003611111111111111</v>
      </c>
      <c r="F615" s="53">
        <v>0.004583333333333333</v>
      </c>
      <c r="G615" s="53">
        <v>0.00917824074074074</v>
      </c>
      <c r="H615" s="53">
        <v>0.011446759259259259</v>
      </c>
      <c r="I615" s="63">
        <v>0.013981481481481482</v>
      </c>
      <c r="J615" s="98">
        <v>0.014594907407407407</v>
      </c>
      <c r="K615" s="99">
        <v>29315.0</v>
      </c>
      <c r="L615" s="99">
        <v>83.0</v>
      </c>
      <c r="M615" s="99">
        <v>7.0</v>
      </c>
      <c r="N615" s="99">
        <v>13.0</v>
      </c>
      <c r="O615" s="99">
        <v>1604.0</v>
      </c>
      <c r="P615" s="99">
        <v>111472.0</v>
      </c>
      <c r="Q615" s="99">
        <v>263.0</v>
      </c>
      <c r="R615" s="39">
        <v>1.0</v>
      </c>
      <c r="S615" s="39">
        <v>1.0</v>
      </c>
      <c r="T615" s="39"/>
      <c r="U615" s="39">
        <v>1.0</v>
      </c>
      <c r="V615" s="39">
        <v>13.0</v>
      </c>
      <c r="W615" s="39">
        <v>8.0</v>
      </c>
      <c r="X615" s="39"/>
      <c r="Y615" s="39"/>
      <c r="Z615" s="39"/>
      <c r="AA615" s="39"/>
      <c r="AB615" s="39">
        <v>2026.0</v>
      </c>
      <c r="AC615" s="39"/>
      <c r="AD615" s="81">
        <v>29314.0</v>
      </c>
      <c r="AE615" s="81"/>
      <c r="AF615" s="81"/>
      <c r="AG615" s="81">
        <v>1.0</v>
      </c>
      <c r="AH615" s="81">
        <v>1.0</v>
      </c>
      <c r="AI615" s="81">
        <v>2.0</v>
      </c>
      <c r="AJ615" s="82" t="s">
        <v>683</v>
      </c>
      <c r="AK615" s="81" t="s">
        <v>78</v>
      </c>
      <c r="AL615" s="81">
        <v>387.0</v>
      </c>
      <c r="AM615" s="44">
        <f t="array" ref="AM615">AVERAGE(K615/20)/86400</f>
        <v>0.01696469907</v>
      </c>
    </row>
    <row r="616" ht="17.25" customHeight="1">
      <c r="A616" s="97">
        <v>44639.10785823801</v>
      </c>
      <c r="B616" s="53">
        <v>0.013495370370370371</v>
      </c>
      <c r="C616" s="63">
        <v>2.4305555555555555E-4</v>
      </c>
      <c r="D616" s="53">
        <v>0.0018287037037037037</v>
      </c>
      <c r="E616" s="53">
        <v>0.0034953703703703705</v>
      </c>
      <c r="F616" s="53">
        <v>0.004097222222222223</v>
      </c>
      <c r="G616" s="53">
        <v>0.006446759259259259</v>
      </c>
      <c r="H616" s="53">
        <v>0.008564814814814815</v>
      </c>
      <c r="I616" s="63">
        <v>0.011145833333333334</v>
      </c>
      <c r="J616" s="98">
        <v>0.01193287037037037</v>
      </c>
      <c r="K616" s="99">
        <v>22556.0</v>
      </c>
      <c r="L616" s="99">
        <v>128.0</v>
      </c>
      <c r="M616" s="99">
        <v>7.0</v>
      </c>
      <c r="N616" s="99">
        <v>14.0</v>
      </c>
      <c r="O616" s="99">
        <v>861.0</v>
      </c>
      <c r="P616" s="99">
        <v>88194.0</v>
      </c>
      <c r="Q616" s="99"/>
      <c r="R616" s="39">
        <v>1.0</v>
      </c>
      <c r="S616" s="39">
        <v>13.0</v>
      </c>
      <c r="T616" s="39"/>
      <c r="U616" s="39"/>
      <c r="V616" s="39"/>
      <c r="W616" s="39"/>
      <c r="X616" s="39"/>
      <c r="Y616" s="39">
        <v>1.0</v>
      </c>
      <c r="Z616" s="39"/>
      <c r="AA616" s="39"/>
      <c r="AB616" s="39">
        <v>11602.0</v>
      </c>
      <c r="AC616" s="39"/>
      <c r="AD616" s="81">
        <v>22555.0</v>
      </c>
      <c r="AE616" s="81">
        <v>1.0</v>
      </c>
      <c r="AF616" s="81"/>
      <c r="AG616" s="81"/>
      <c r="AH616" s="81"/>
      <c r="AI616" s="81">
        <v>6.0</v>
      </c>
      <c r="AJ616" s="82" t="s">
        <v>684</v>
      </c>
      <c r="AK616" s="81"/>
      <c r="AL616" s="39">
        <v>386.0</v>
      </c>
      <c r="AM616" s="44">
        <f t="array" ref="AM616">AVERAGE(K616/20)/86400</f>
        <v>0.01305324074</v>
      </c>
    </row>
    <row r="617" ht="17.25" customHeight="1">
      <c r="A617" s="97">
        <v>44639.09359131871</v>
      </c>
      <c r="B617" s="53">
        <v>0.029282407407407406</v>
      </c>
      <c r="C617" s="63">
        <v>7.638888888888889E-4</v>
      </c>
      <c r="D617" s="53">
        <v>0.0028356481481481483</v>
      </c>
      <c r="E617" s="53">
        <v>0.00431712962962963</v>
      </c>
      <c r="F617" s="53">
        <v>0.006307870370370371</v>
      </c>
      <c r="G617" s="53">
        <v>0.02141203703703704</v>
      </c>
      <c r="H617" s="53">
        <v>0.024189814814814813</v>
      </c>
      <c r="I617" s="63">
        <v>0.024918981481481483</v>
      </c>
      <c r="J617" s="98">
        <v>0.025902777777777778</v>
      </c>
      <c r="K617" s="99">
        <v>49216.0</v>
      </c>
      <c r="L617" s="99">
        <v>232.0</v>
      </c>
      <c r="M617" s="99">
        <v>8.0</v>
      </c>
      <c r="N617" s="99">
        <v>21.0</v>
      </c>
      <c r="O617" s="99">
        <v>1900.0</v>
      </c>
      <c r="P617" s="99">
        <v>125297.0</v>
      </c>
      <c r="Q617" s="99">
        <v>254166.0</v>
      </c>
      <c r="R617" s="39">
        <v>2.0</v>
      </c>
      <c r="S617" s="39">
        <v>3.0</v>
      </c>
      <c r="T617" s="39"/>
      <c r="U617" s="39"/>
      <c r="V617" s="39">
        <v>7.0</v>
      </c>
      <c r="W617" s="39"/>
      <c r="X617" s="39"/>
      <c r="Y617" s="39"/>
      <c r="Z617" s="39"/>
      <c r="AA617" s="39">
        <v>1.0</v>
      </c>
      <c r="AB617" s="39">
        <v>108021.0</v>
      </c>
      <c r="AC617" s="39">
        <v>1.0</v>
      </c>
      <c r="AD617" s="81">
        <v>35038.0</v>
      </c>
      <c r="AE617" s="81"/>
      <c r="AF617" s="81">
        <v>1.0</v>
      </c>
      <c r="AG617" s="81"/>
      <c r="AH617" s="81">
        <v>1.0</v>
      </c>
      <c r="AI617" s="81">
        <v>1.0</v>
      </c>
      <c r="AJ617" s="82" t="s">
        <v>685</v>
      </c>
      <c r="AK617" s="81"/>
      <c r="AL617" s="81">
        <v>385.0</v>
      </c>
      <c r="AM617" s="44">
        <f t="array" ref="AM617">AVERAGE(K617/20)/86400</f>
        <v>0.02848148148</v>
      </c>
    </row>
    <row r="618" ht="17.25" customHeight="1">
      <c r="A618" s="97">
        <v>44639.061557761874</v>
      </c>
      <c r="B618" s="53">
        <v>0.021527777777777778</v>
      </c>
      <c r="C618" s="63">
        <v>9.837962962962962E-4</v>
      </c>
      <c r="D618" s="53">
        <v>0.002685185185185185</v>
      </c>
      <c r="E618" s="53">
        <v>0.003738425925925926</v>
      </c>
      <c r="F618" s="53">
        <v>0.01074074074074074</v>
      </c>
      <c r="G618" s="53">
        <v>0.01474537037037037</v>
      </c>
      <c r="H618" s="53">
        <v>0.01636574074074074</v>
      </c>
      <c r="I618" s="63">
        <v>0.01832175925925926</v>
      </c>
      <c r="J618" s="98">
        <v>0.019884259259259258</v>
      </c>
      <c r="K618" s="99">
        <v>36701.0</v>
      </c>
      <c r="L618" s="99">
        <v>90.0</v>
      </c>
      <c r="M618" s="99">
        <v>14.0</v>
      </c>
      <c r="N618" s="99">
        <v>15.0</v>
      </c>
      <c r="O618" s="99">
        <v>1666.0</v>
      </c>
      <c r="P618" s="99">
        <v>149463.0</v>
      </c>
      <c r="Q618" s="99">
        <v>6034.0</v>
      </c>
      <c r="R618" s="39">
        <v>3.0</v>
      </c>
      <c r="S618" s="39">
        <v>21.0</v>
      </c>
      <c r="T618" s="39"/>
      <c r="U618" s="39"/>
      <c r="V618" s="39"/>
      <c r="W618" s="39"/>
      <c r="X618" s="39"/>
      <c r="Y618" s="39">
        <v>1.0</v>
      </c>
      <c r="Z618" s="39"/>
      <c r="AA618" s="39"/>
      <c r="AB618" s="39">
        <v>1110.0</v>
      </c>
      <c r="AC618" s="39">
        <v>2.0</v>
      </c>
      <c r="AD618" s="81">
        <v>8581.0</v>
      </c>
      <c r="AE618" s="81">
        <v>2.0</v>
      </c>
      <c r="AF618" s="81"/>
      <c r="AG618" s="81"/>
      <c r="AH618" s="81"/>
      <c r="AI618" s="81">
        <v>4.0</v>
      </c>
      <c r="AJ618" s="82" t="s">
        <v>686</v>
      </c>
      <c r="AK618" s="81"/>
      <c r="AL618" s="81">
        <v>384.0</v>
      </c>
      <c r="AM618" s="44">
        <f t="array" ref="AM618">AVERAGE(K618/20)/86400</f>
        <v>0.02123900463</v>
      </c>
    </row>
    <row r="619" ht="17.25" customHeight="1">
      <c r="A619" s="97">
        <v>44639.03960299864</v>
      </c>
      <c r="B619" s="53">
        <v>0.021261574074074075</v>
      </c>
      <c r="C619" s="63">
        <v>3.472222222222222E-5</v>
      </c>
      <c r="D619" s="53">
        <v>6.828703703703704E-4</v>
      </c>
      <c r="E619" s="53">
        <v>0.004155092592592592</v>
      </c>
      <c r="F619" s="53">
        <v>0.010092592592592592</v>
      </c>
      <c r="G619" s="53">
        <v>0.004594907407407408</v>
      </c>
      <c r="H619" s="53">
        <v>0.013310185185185185</v>
      </c>
      <c r="I619" s="63">
        <v>0.018784722222222223</v>
      </c>
      <c r="J619" s="98">
        <v>0.020358796296296295</v>
      </c>
      <c r="K619" s="99">
        <v>36235.0</v>
      </c>
      <c r="L619" s="99">
        <v>136.0</v>
      </c>
      <c r="M619" s="99">
        <v>9.0</v>
      </c>
      <c r="N619" s="99">
        <v>19.0</v>
      </c>
      <c r="O619" s="99">
        <v>1975.0</v>
      </c>
      <c r="P619" s="99">
        <v>132482.0</v>
      </c>
      <c r="Q619" s="99">
        <v>11058.0</v>
      </c>
      <c r="R619" s="39">
        <v>2.0</v>
      </c>
      <c r="S619" s="39">
        <v>16.0</v>
      </c>
      <c r="T619" s="39"/>
      <c r="U619" s="39"/>
      <c r="V619" s="39"/>
      <c r="W619" s="39">
        <v>2.0</v>
      </c>
      <c r="X619" s="39"/>
      <c r="Y619" s="39"/>
      <c r="Z619" s="39"/>
      <c r="AA619" s="39">
        <v>1.0</v>
      </c>
      <c r="AB619" s="39">
        <v>37000.0</v>
      </c>
      <c r="AC619" s="39">
        <v>1.0</v>
      </c>
      <c r="AD619" s="81">
        <v>32820.0</v>
      </c>
      <c r="AE619" s="81"/>
      <c r="AF619" s="81"/>
      <c r="AG619" s="81">
        <v>1.0</v>
      </c>
      <c r="AH619" s="81">
        <v>1.0</v>
      </c>
      <c r="AI619" s="81">
        <v>5.0</v>
      </c>
      <c r="AJ619" s="82" t="s">
        <v>687</v>
      </c>
      <c r="AK619" s="81"/>
      <c r="AL619" s="39">
        <v>383.0</v>
      </c>
      <c r="AM619" s="44">
        <f t="array" ref="AM619">AVERAGE(K619/20)/86400</f>
        <v>0.0209693287</v>
      </c>
    </row>
    <row r="620" ht="17.25" customHeight="1">
      <c r="A620" s="97">
        <v>44639.0144574839</v>
      </c>
      <c r="B620" s="53">
        <v>0.022604166666666668</v>
      </c>
      <c r="C620" s="63">
        <v>1.388888888888889E-4</v>
      </c>
      <c r="D620" s="53">
        <v>0.0026041666666666665</v>
      </c>
      <c r="E620" s="53">
        <v>0.0030787037037037037</v>
      </c>
      <c r="F620" s="53">
        <v>0.004571759259259259</v>
      </c>
      <c r="G620" s="53">
        <v>0.010775462962962962</v>
      </c>
      <c r="H620" s="53">
        <v>0.013981481481481482</v>
      </c>
      <c r="I620" s="63">
        <v>0.019594907407407408</v>
      </c>
      <c r="J620" s="98">
        <v>0.021076388888888888</v>
      </c>
      <c r="K620" s="99">
        <v>38789.0</v>
      </c>
      <c r="L620" s="99">
        <v>116.0</v>
      </c>
      <c r="M620" s="99">
        <v>7.0</v>
      </c>
      <c r="N620" s="99">
        <v>21.0</v>
      </c>
      <c r="O620" s="99">
        <v>1513.0</v>
      </c>
      <c r="P620" s="99">
        <v>132585.0</v>
      </c>
      <c r="Q620" s="99">
        <v>209012.0</v>
      </c>
      <c r="R620" s="39">
        <v>1.0</v>
      </c>
      <c r="S620" s="39">
        <v>1.0</v>
      </c>
      <c r="T620" s="39"/>
      <c r="U620" s="39">
        <v>1.0</v>
      </c>
      <c r="V620" s="39">
        <v>14.0</v>
      </c>
      <c r="W620" s="39">
        <v>8.0</v>
      </c>
      <c r="X620" s="39"/>
      <c r="Y620" s="39"/>
      <c r="Z620" s="39">
        <v>4.0</v>
      </c>
      <c r="AA620" s="39">
        <v>1.0</v>
      </c>
      <c r="AB620" s="39">
        <v>71115.0</v>
      </c>
      <c r="AC620" s="39">
        <v>1.0</v>
      </c>
      <c r="AD620" s="81">
        <v>1785.0</v>
      </c>
      <c r="AE620" s="81"/>
      <c r="AF620" s="81">
        <v>1.0</v>
      </c>
      <c r="AG620" s="81"/>
      <c r="AH620" s="81">
        <v>1.0</v>
      </c>
      <c r="AI620" s="81">
        <v>9.0</v>
      </c>
      <c r="AJ620" s="82" t="s">
        <v>688</v>
      </c>
      <c r="AK620" s="81"/>
      <c r="AL620" s="81">
        <v>382.0</v>
      </c>
      <c r="AM620" s="44">
        <f t="array" ref="AM620">AVERAGE(K620/20)/86400</f>
        <v>0.02244733796</v>
      </c>
    </row>
    <row r="621" ht="17.25" customHeight="1">
      <c r="A621" s="97">
        <v>44635.81054875935</v>
      </c>
      <c r="B621" s="53">
        <v>0.02704861111111111</v>
      </c>
      <c r="C621" s="63">
        <v>1.8518518518518518E-4</v>
      </c>
      <c r="D621" s="53">
        <v>0.002037037037037037</v>
      </c>
      <c r="E621" s="53">
        <v>0.004629629629629629</v>
      </c>
      <c r="F621" s="53">
        <v>0.005810185185185186</v>
      </c>
      <c r="G621" s="53">
        <v>0.0109375</v>
      </c>
      <c r="H621" s="53">
        <v>0.014710648148148148</v>
      </c>
      <c r="I621" s="63">
        <v>0.016724537037037038</v>
      </c>
      <c r="J621" s="98">
        <v>0.01761574074074074</v>
      </c>
      <c r="K621" s="99">
        <v>46756.0</v>
      </c>
      <c r="L621" s="99">
        <v>100.0</v>
      </c>
      <c r="M621" s="99">
        <v>8.0</v>
      </c>
      <c r="N621" s="99">
        <v>16.0</v>
      </c>
      <c r="O621" s="99">
        <v>2928.0</v>
      </c>
      <c r="P621" s="99">
        <v>161095.0</v>
      </c>
      <c r="Q621" s="99"/>
      <c r="R621" s="39">
        <v>1.0</v>
      </c>
      <c r="S621" s="39">
        <v>8.0</v>
      </c>
      <c r="T621" s="39"/>
      <c r="U621" s="39">
        <v>1.0</v>
      </c>
      <c r="V621" s="39">
        <v>6.0</v>
      </c>
      <c r="W621" s="39">
        <v>7.0</v>
      </c>
      <c r="X621" s="39"/>
      <c r="Y621" s="39"/>
      <c r="Z621" s="39"/>
      <c r="AA621" s="39"/>
      <c r="AB621" s="39">
        <v>348.0</v>
      </c>
      <c r="AC621" s="39">
        <v>5.0</v>
      </c>
      <c r="AD621" s="81">
        <v>6844.0</v>
      </c>
      <c r="AE621" s="81"/>
      <c r="AF621" s="81">
        <v>1.0</v>
      </c>
      <c r="AG621" s="81"/>
      <c r="AH621" s="81">
        <v>1.0</v>
      </c>
      <c r="AI621" s="81">
        <v>14.0</v>
      </c>
      <c r="AJ621" s="82" t="s">
        <v>689</v>
      </c>
      <c r="AK621" s="81" t="s">
        <v>78</v>
      </c>
      <c r="AL621" s="81">
        <v>381.0</v>
      </c>
      <c r="AM621" s="44">
        <f t="array" ref="AM621">AVERAGE(K621/20)/86400</f>
        <v>0.02705787037</v>
      </c>
    </row>
    <row r="622" ht="17.25" customHeight="1">
      <c r="A622" s="97">
        <v>44635.78189298828</v>
      </c>
      <c r="B622" s="53">
        <v>0.023414351851851853</v>
      </c>
      <c r="C622" s="63">
        <v>0.0016203703703703703</v>
      </c>
      <c r="D622" s="53">
        <v>0.0017939814814814815</v>
      </c>
      <c r="E622" s="53">
        <v>0.003298611111111111</v>
      </c>
      <c r="F622" s="53">
        <v>0.004108796296296296</v>
      </c>
      <c r="G622" s="53">
        <v>0.008310185185185184</v>
      </c>
      <c r="H622" s="53">
        <v>0.011064814814814816</v>
      </c>
      <c r="I622" s="63">
        <v>0.01505787037037037</v>
      </c>
      <c r="J622" s="98">
        <v>0.021909722222222223</v>
      </c>
      <c r="K622" s="99">
        <v>39914.0</v>
      </c>
      <c r="L622" s="99">
        <v>135.0</v>
      </c>
      <c r="M622" s="99">
        <v>9.0</v>
      </c>
      <c r="N622" s="99">
        <v>20.0</v>
      </c>
      <c r="O622" s="99">
        <v>1053.0</v>
      </c>
      <c r="P622" s="99">
        <v>145288.0</v>
      </c>
      <c r="Q622" s="99">
        <v>104978.0</v>
      </c>
      <c r="R622" s="39">
        <v>1.0</v>
      </c>
      <c r="S622" s="39">
        <v>15.0</v>
      </c>
      <c r="T622" s="39"/>
      <c r="U622" s="39"/>
      <c r="V622" s="39"/>
      <c r="W622" s="39"/>
      <c r="X622" s="39"/>
      <c r="Y622" s="39"/>
      <c r="Z622" s="39">
        <v>5.0</v>
      </c>
      <c r="AA622" s="39"/>
      <c r="AB622" s="39">
        <v>97514.0</v>
      </c>
      <c r="AC622" s="39"/>
      <c r="AD622" s="81">
        <v>39913.0</v>
      </c>
      <c r="AE622" s="81"/>
      <c r="AF622" s="81"/>
      <c r="AG622" s="81"/>
      <c r="AH622" s="81">
        <v>1.0</v>
      </c>
      <c r="AI622" s="81">
        <v>7.0</v>
      </c>
      <c r="AJ622" s="82" t="s">
        <v>690</v>
      </c>
      <c r="AK622" s="81"/>
      <c r="AL622" s="39">
        <v>380.0</v>
      </c>
      <c r="AM622" s="44">
        <f t="array" ref="AM622">AVERAGE(K622/20)/86400</f>
        <v>0.02309837963</v>
      </c>
    </row>
    <row r="623" ht="17.25" customHeight="1">
      <c r="A623" s="97">
        <v>44635.75811325213</v>
      </c>
      <c r="B623" s="53">
        <v>0.019421296296296298</v>
      </c>
      <c r="C623" s="63">
        <v>3.0092592592592595E-4</v>
      </c>
      <c r="D623" s="53">
        <v>0.0036342592592592594</v>
      </c>
      <c r="E623" s="53">
        <v>0.00537037037037037</v>
      </c>
      <c r="F623" s="53">
        <v>0.006238425925925926</v>
      </c>
      <c r="G623" s="53">
        <v>0.010578703703703703</v>
      </c>
      <c r="H623" s="53">
        <v>0.01258101851851852</v>
      </c>
      <c r="I623" s="63">
        <v>0.014907407407407407</v>
      </c>
      <c r="J623" s="98">
        <v>0.015393518518518518</v>
      </c>
      <c r="K623" s="99">
        <v>33103.0</v>
      </c>
      <c r="L623" s="99">
        <v>144.0</v>
      </c>
      <c r="M623" s="99">
        <v>7.0</v>
      </c>
      <c r="N623" s="99">
        <v>15.0</v>
      </c>
      <c r="O623" s="99">
        <v>1817.0</v>
      </c>
      <c r="P623" s="99">
        <v>115669.0</v>
      </c>
      <c r="Q623" s="99">
        <v>2715.0</v>
      </c>
      <c r="R623" s="39">
        <v>3.0</v>
      </c>
      <c r="S623" s="39">
        <v>18.0</v>
      </c>
      <c r="T623" s="39"/>
      <c r="U623" s="39">
        <v>2.0</v>
      </c>
      <c r="V623" s="39">
        <v>8.0</v>
      </c>
      <c r="W623" s="39">
        <v>9.0</v>
      </c>
      <c r="X623" s="39"/>
      <c r="Y623" s="39"/>
      <c r="Z623" s="39"/>
      <c r="AA623" s="39"/>
      <c r="AB623" s="39">
        <v>477.0</v>
      </c>
      <c r="AC623" s="39">
        <v>1.0</v>
      </c>
      <c r="AD623" s="81">
        <v>5313.0</v>
      </c>
      <c r="AE623" s="81"/>
      <c r="AF623" s="81"/>
      <c r="AG623" s="81"/>
      <c r="AH623" s="81">
        <v>1.0</v>
      </c>
      <c r="AI623" s="81">
        <v>4.0</v>
      </c>
      <c r="AJ623" s="82" t="s">
        <v>691</v>
      </c>
      <c r="AK623" s="81"/>
      <c r="AL623" s="81">
        <v>379.0</v>
      </c>
      <c r="AM623" s="44">
        <f t="array" ref="AM623">AVERAGE(K623/20)/86400</f>
        <v>0.0191568287</v>
      </c>
    </row>
    <row r="624" ht="17.25" customHeight="1">
      <c r="A624" s="97">
        <v>44635.73782606874</v>
      </c>
      <c r="B624" s="53">
        <v>0.022916666666666665</v>
      </c>
      <c r="C624" s="63">
        <v>9.259259259259259E-5</v>
      </c>
      <c r="D624" s="53">
        <v>0.002037037037037037</v>
      </c>
      <c r="E624" s="53"/>
      <c r="F624" s="53">
        <v>0.008738425925925926</v>
      </c>
      <c r="G624" s="53">
        <v>0.012453703703703703</v>
      </c>
      <c r="H624" s="53">
        <v>0.015092592592592593</v>
      </c>
      <c r="I624" s="63">
        <v>0.019421296296296298</v>
      </c>
      <c r="J624" s="98">
        <v>0.019791666666666666</v>
      </c>
      <c r="K624" s="99">
        <v>38621.0</v>
      </c>
      <c r="L624" s="99">
        <v>102.0</v>
      </c>
      <c r="M624" s="99">
        <v>15.0</v>
      </c>
      <c r="N624" s="99">
        <v>17.0</v>
      </c>
      <c r="O624" s="99">
        <v>2182.0</v>
      </c>
      <c r="P624" s="99">
        <v>170396.0</v>
      </c>
      <c r="Q624" s="99">
        <v>21405.0</v>
      </c>
      <c r="R624" s="39">
        <v>2.0</v>
      </c>
      <c r="S624" s="39">
        <v>26.0</v>
      </c>
      <c r="T624" s="39"/>
      <c r="U624" s="39">
        <v>1.0</v>
      </c>
      <c r="V624" s="39">
        <v>14.0</v>
      </c>
      <c r="W624" s="39">
        <v>7.0</v>
      </c>
      <c r="X624" s="39"/>
      <c r="Y624" s="39"/>
      <c r="Z624" s="39"/>
      <c r="AA624" s="39"/>
      <c r="AB624" s="39">
        <v>1158.0</v>
      </c>
      <c r="AC624" s="39">
        <v>2.0</v>
      </c>
      <c r="AD624" s="81">
        <v>13534.0</v>
      </c>
      <c r="AE624" s="81"/>
      <c r="AF624" s="81">
        <v>2.0</v>
      </c>
      <c r="AG624" s="81"/>
      <c r="AH624" s="81">
        <v>1.0</v>
      </c>
      <c r="AI624" s="81">
        <v>6.0</v>
      </c>
      <c r="AJ624" s="82" t="s">
        <v>692</v>
      </c>
      <c r="AK624" s="81"/>
      <c r="AL624" s="81">
        <v>378.0</v>
      </c>
      <c r="AM624" s="44">
        <f t="array" ref="AM624">AVERAGE(K624/20)/86400</f>
        <v>0.02235011574</v>
      </c>
    </row>
    <row r="625" ht="17.25" customHeight="1">
      <c r="A625" s="97">
        <v>44635.01639805462</v>
      </c>
      <c r="B625" s="53">
        <v>0.017974537037037035</v>
      </c>
      <c r="C625" s="63">
        <v>4.62962962962963E-4</v>
      </c>
      <c r="D625" s="53">
        <v>0.00369212962962963</v>
      </c>
      <c r="E625" s="53">
        <v>0.0052199074074074075</v>
      </c>
      <c r="F625" s="53">
        <v>0.007418981481481481</v>
      </c>
      <c r="G625" s="53">
        <v>0.011469907407407408</v>
      </c>
      <c r="H625" s="53">
        <v>0.012986111111111111</v>
      </c>
      <c r="I625" s="63">
        <v>0.014409722222222223</v>
      </c>
      <c r="J625" s="98">
        <v>0.015127314814814816</v>
      </c>
      <c r="K625" s="99">
        <v>31062.0</v>
      </c>
      <c r="L625" s="99">
        <v>182.0</v>
      </c>
      <c r="M625" s="99">
        <v>7.0</v>
      </c>
      <c r="N625" s="99">
        <v>10.0</v>
      </c>
      <c r="O625" s="99">
        <v>2150.0</v>
      </c>
      <c r="P625" s="99">
        <v>124665.0</v>
      </c>
      <c r="Q625" s="99">
        <v>2139.0</v>
      </c>
      <c r="R625" s="39">
        <v>1.0</v>
      </c>
      <c r="S625" s="39">
        <v>3.0</v>
      </c>
      <c r="T625" s="39"/>
      <c r="U625" s="39">
        <v>1.0</v>
      </c>
      <c r="V625" s="39">
        <v>14.0</v>
      </c>
      <c r="W625" s="39">
        <v>8.0</v>
      </c>
      <c r="X625" s="39"/>
      <c r="Y625" s="39"/>
      <c r="Z625" s="39"/>
      <c r="AA625" s="39"/>
      <c r="AB625" s="39">
        <v>3283.0</v>
      </c>
      <c r="AC625" s="39">
        <v>3.0</v>
      </c>
      <c r="AD625" s="81">
        <v>3867.0</v>
      </c>
      <c r="AE625" s="81"/>
      <c r="AF625" s="81"/>
      <c r="AG625" s="81"/>
      <c r="AH625" s="81">
        <v>1.0</v>
      </c>
      <c r="AI625" s="81">
        <v>4.0</v>
      </c>
      <c r="AJ625" s="82" t="s">
        <v>693</v>
      </c>
      <c r="AK625" s="81" t="s">
        <v>78</v>
      </c>
      <c r="AL625" s="39">
        <v>377.0</v>
      </c>
      <c r="AM625" s="44">
        <f t="array" ref="AM625">AVERAGE(K625/20)/86400</f>
        <v>0.01797569444</v>
      </c>
    </row>
    <row r="626" ht="17.25" customHeight="1">
      <c r="A626" s="97">
        <v>44634.99428452497</v>
      </c>
      <c r="B626" s="53">
        <v>0.017592592592592594</v>
      </c>
      <c r="C626" s="63">
        <v>8.101851851851852E-5</v>
      </c>
      <c r="D626" s="53">
        <v>0.0016666666666666668</v>
      </c>
      <c r="E626" s="53">
        <v>0.002962962962962963</v>
      </c>
      <c r="F626" s="53">
        <v>0.006701388888888889</v>
      </c>
      <c r="G626" s="53">
        <v>0.010902777777777779</v>
      </c>
      <c r="H626" s="53">
        <v>0.012534722222222221</v>
      </c>
      <c r="I626" s="63">
        <v>0.015081018518518518</v>
      </c>
      <c r="J626" s="98">
        <v>0.015381944444444445</v>
      </c>
      <c r="K626" s="99">
        <v>29613.0</v>
      </c>
      <c r="L626" s="99">
        <v>203.0</v>
      </c>
      <c r="M626" s="99">
        <v>8.0</v>
      </c>
      <c r="N626" s="99">
        <v>13.0</v>
      </c>
      <c r="O626" s="99">
        <v>1374.0</v>
      </c>
      <c r="P626" s="99">
        <v>77509.0</v>
      </c>
      <c r="Q626" s="99">
        <v>71349.0</v>
      </c>
      <c r="R626" s="39">
        <v>2.0</v>
      </c>
      <c r="S626" s="39">
        <v>7.0</v>
      </c>
      <c r="T626" s="39"/>
      <c r="U626" s="39"/>
      <c r="V626" s="39"/>
      <c r="W626" s="39"/>
      <c r="X626" s="39"/>
      <c r="Y626" s="39"/>
      <c r="Z626" s="39">
        <v>6.0</v>
      </c>
      <c r="AA626" s="39">
        <v>1.0</v>
      </c>
      <c r="AB626" s="39">
        <v>48248.0</v>
      </c>
      <c r="AC626" s="81"/>
      <c r="AD626" s="81">
        <v>29612.0</v>
      </c>
      <c r="AE626" s="81"/>
      <c r="AF626" s="81">
        <v>2.0</v>
      </c>
      <c r="AG626" s="81"/>
      <c r="AH626" s="81">
        <v>1.0</v>
      </c>
      <c r="AI626" s="81">
        <v>5.0</v>
      </c>
      <c r="AJ626" s="82" t="s">
        <v>694</v>
      </c>
      <c r="AK626" s="81"/>
      <c r="AL626" s="81">
        <v>376.0</v>
      </c>
      <c r="AM626" s="44">
        <f t="array" ref="AM626">AVERAGE(K626/20)/86400</f>
        <v>0.01713715278</v>
      </c>
    </row>
    <row r="627" ht="17.25" customHeight="1">
      <c r="A627" s="97">
        <v>44634.97618557825</v>
      </c>
      <c r="B627" s="53">
        <v>0.017916666666666668</v>
      </c>
      <c r="C627" s="63">
        <v>9.259259259259259E-5</v>
      </c>
      <c r="D627" s="53">
        <v>0.0016550925925925926</v>
      </c>
      <c r="E627" s="53">
        <v>0.0030208333333333333</v>
      </c>
      <c r="F627" s="53">
        <v>0.010497685185185185</v>
      </c>
      <c r="G627" s="53">
        <v>0.003599537037037037</v>
      </c>
      <c r="H627" s="53">
        <v>0.012372685185185184</v>
      </c>
      <c r="I627" s="63">
        <v>0.015405092592592592</v>
      </c>
      <c r="J627" s="98">
        <v>0.01579861111111111</v>
      </c>
      <c r="K627" s="99">
        <v>30962.0</v>
      </c>
      <c r="L627" s="99">
        <v>153.0</v>
      </c>
      <c r="M627" s="99">
        <v>8.0</v>
      </c>
      <c r="N627" s="99">
        <v>18.0</v>
      </c>
      <c r="O627" s="99">
        <v>1118.0</v>
      </c>
      <c r="P627" s="99">
        <v>83845.0</v>
      </c>
      <c r="Q627" s="99">
        <v>23272.0</v>
      </c>
      <c r="R627" s="39">
        <v>1.0</v>
      </c>
      <c r="S627" s="39">
        <v>7.0</v>
      </c>
      <c r="T627" s="39"/>
      <c r="U627" s="39"/>
      <c r="V627" s="39"/>
      <c r="W627" s="39"/>
      <c r="X627" s="39">
        <v>13.0</v>
      </c>
      <c r="Y627" s="39">
        <v>1.0</v>
      </c>
      <c r="Z627" s="39"/>
      <c r="AA627" s="39"/>
      <c r="AB627" s="39">
        <v>10899.0</v>
      </c>
      <c r="AC627" s="81"/>
      <c r="AD627" s="81">
        <v>30961.0</v>
      </c>
      <c r="AE627" s="81">
        <v>4.0</v>
      </c>
      <c r="AF627" s="81"/>
      <c r="AG627" s="81">
        <v>1.0</v>
      </c>
      <c r="AH627" s="81"/>
      <c r="AI627" s="81">
        <v>6.0</v>
      </c>
      <c r="AJ627" s="82" t="s">
        <v>695</v>
      </c>
      <c r="AK627" s="81" t="s">
        <v>78</v>
      </c>
      <c r="AL627" s="81">
        <v>375.0</v>
      </c>
      <c r="AM627" s="44">
        <f t="array" ref="AM627">AVERAGE(K627/20)/86400</f>
        <v>0.01791782407</v>
      </c>
    </row>
    <row r="628" ht="17.25" customHeight="1">
      <c r="A628" s="97">
        <v>44634.95469207705</v>
      </c>
      <c r="B628" s="53">
        <v>0.01863425925925926</v>
      </c>
      <c r="C628" s="63">
        <v>0.0011111111111111111</v>
      </c>
      <c r="D628" s="53">
        <v>0.0011921296296296296</v>
      </c>
      <c r="E628" s="53">
        <v>0.002384259259259259</v>
      </c>
      <c r="F628" s="53">
        <v>0.003587962962962963</v>
      </c>
      <c r="G628" s="53">
        <v>0.005868055555555555</v>
      </c>
      <c r="H628" s="53">
        <v>0.008101851851851851</v>
      </c>
      <c r="I628" s="63">
        <v>0.011863425925925927</v>
      </c>
      <c r="J628" s="98">
        <v>0.017592592592592594</v>
      </c>
      <c r="K628" s="99">
        <v>31920.0</v>
      </c>
      <c r="L628" s="99">
        <v>131.0</v>
      </c>
      <c r="M628" s="99">
        <v>7.0</v>
      </c>
      <c r="N628" s="99">
        <v>19.0</v>
      </c>
      <c r="O628" s="99">
        <v>1460.0</v>
      </c>
      <c r="P628" s="99">
        <v>130976.0</v>
      </c>
      <c r="Q628" s="99">
        <v>84533.0</v>
      </c>
      <c r="R628" s="39">
        <v>1.0</v>
      </c>
      <c r="S628" s="39">
        <v>34.0</v>
      </c>
      <c r="T628" s="39"/>
      <c r="U628" s="39"/>
      <c r="V628" s="39"/>
      <c r="W628" s="39"/>
      <c r="X628" s="39"/>
      <c r="Y628" s="39"/>
      <c r="Z628" s="39">
        <v>7.0</v>
      </c>
      <c r="AA628" s="39"/>
      <c r="AB628" s="39">
        <v>68758.0</v>
      </c>
      <c r="AC628" s="81">
        <v>1.0</v>
      </c>
      <c r="AD628" s="81">
        <v>3734.0</v>
      </c>
      <c r="AE628" s="81"/>
      <c r="AF628" s="81"/>
      <c r="AG628" s="81"/>
      <c r="AH628" s="81">
        <v>1.0</v>
      </c>
      <c r="AI628" s="81">
        <v>6.0</v>
      </c>
      <c r="AJ628" s="82" t="s">
        <v>696</v>
      </c>
      <c r="AK628" s="81"/>
      <c r="AL628" s="39">
        <v>374.0</v>
      </c>
      <c r="AM628" s="44">
        <f t="array" ref="AM628">AVERAGE(K628/20)/86400</f>
        <v>0.01847222222</v>
      </c>
    </row>
    <row r="629" ht="17.25" customHeight="1">
      <c r="A629" s="97">
        <v>44634.935828504575</v>
      </c>
      <c r="B629" s="53">
        <v>0.020520833333333332</v>
      </c>
      <c r="C629" s="63">
        <v>8.101851851851852E-4</v>
      </c>
      <c r="D629" s="53">
        <v>0.0016203703703703703</v>
      </c>
      <c r="E629" s="53">
        <v>0.003449074074074074</v>
      </c>
      <c r="F629" s="53">
        <v>0.004803240740740741</v>
      </c>
      <c r="G629" s="53">
        <v>0.014270833333333333</v>
      </c>
      <c r="H629" s="53">
        <v>0.015034722222222222</v>
      </c>
      <c r="I629" s="63">
        <v>0.01662037037037037</v>
      </c>
      <c r="J629" s="98">
        <v>0.017708333333333333</v>
      </c>
      <c r="K629" s="99">
        <v>34435.0</v>
      </c>
      <c r="L629" s="99">
        <v>257.0</v>
      </c>
      <c r="M629" s="99">
        <v>7.0</v>
      </c>
      <c r="N629" s="99">
        <v>9.0</v>
      </c>
      <c r="O629" s="99">
        <v>2165.0</v>
      </c>
      <c r="P629" s="99">
        <v>125143.0</v>
      </c>
      <c r="Q629" s="99">
        <v>26819.0</v>
      </c>
      <c r="R629" s="39">
        <v>2.0</v>
      </c>
      <c r="S629" s="39">
        <v>11.0</v>
      </c>
      <c r="T629" s="39"/>
      <c r="U629" s="39">
        <v>2.0</v>
      </c>
      <c r="V629" s="39">
        <v>5.0</v>
      </c>
      <c r="W629" s="39">
        <v>5.0</v>
      </c>
      <c r="X629" s="39">
        <v>24.0</v>
      </c>
      <c r="Y629" s="39">
        <v>1.0</v>
      </c>
      <c r="Z629" s="39"/>
      <c r="AA629" s="39"/>
      <c r="AB629" s="39">
        <v>28268.0</v>
      </c>
      <c r="AC629" s="81">
        <v>2.0</v>
      </c>
      <c r="AD629" s="81">
        <v>3117.0</v>
      </c>
      <c r="AE629" s="81">
        <v>1.0</v>
      </c>
      <c r="AF629" s="81"/>
      <c r="AG629" s="81"/>
      <c r="AH629" s="81"/>
      <c r="AI629" s="81">
        <v>2.0</v>
      </c>
      <c r="AJ629" s="82" t="s">
        <v>697</v>
      </c>
      <c r="AK629" s="81"/>
      <c r="AL629" s="81">
        <v>373.0</v>
      </c>
      <c r="AM629" s="44">
        <f t="array" ref="AM629">AVERAGE(K629/20)/86400</f>
        <v>0.01992766204</v>
      </c>
    </row>
    <row r="630" ht="17.25" customHeight="1">
      <c r="A630" s="97">
        <v>44634.914836229895</v>
      </c>
      <c r="B630" s="53">
        <v>0.013912037037037037</v>
      </c>
      <c r="C630" s="63">
        <v>3.0092592592592595E-4</v>
      </c>
      <c r="D630" s="53">
        <v>0.0023148148148148147</v>
      </c>
      <c r="E630" s="53">
        <v>0.003321759259259259</v>
      </c>
      <c r="F630" s="53">
        <v>0.004027777777777778</v>
      </c>
      <c r="G630" s="53">
        <v>0.007951388888888888</v>
      </c>
      <c r="H630" s="53">
        <v>0.00986111111111111</v>
      </c>
      <c r="I630" s="63">
        <v>0.012615740740740742</v>
      </c>
      <c r="J630" s="98">
        <v>0.01273148148148148</v>
      </c>
      <c r="K630" s="99">
        <v>23529.0</v>
      </c>
      <c r="L630" s="99">
        <v>148.0</v>
      </c>
      <c r="M630" s="99">
        <v>8.0</v>
      </c>
      <c r="N630" s="99">
        <v>14.0</v>
      </c>
      <c r="O630" s="99">
        <v>1130.0</v>
      </c>
      <c r="P630" s="99">
        <v>70921.0</v>
      </c>
      <c r="Q630" s="99">
        <v>31089.0</v>
      </c>
      <c r="R630" s="39">
        <v>1.0</v>
      </c>
      <c r="S630" s="39">
        <v>8.0</v>
      </c>
      <c r="T630" s="39"/>
      <c r="U630" s="39">
        <v>1.0</v>
      </c>
      <c r="V630" s="39">
        <v>11.0</v>
      </c>
      <c r="W630" s="39">
        <v>8.0</v>
      </c>
      <c r="X630" s="39"/>
      <c r="Y630" s="39"/>
      <c r="Z630" s="39"/>
      <c r="AA630" s="39"/>
      <c r="AB630" s="39">
        <v>10667.0</v>
      </c>
      <c r="AC630" s="81"/>
      <c r="AD630" s="81">
        <v>23528.0</v>
      </c>
      <c r="AE630" s="81"/>
      <c r="AF630" s="81"/>
      <c r="AG630" s="81"/>
      <c r="AH630" s="81">
        <v>1.0</v>
      </c>
      <c r="AI630" s="81">
        <v>3.0</v>
      </c>
      <c r="AJ630" s="82" t="s">
        <v>698</v>
      </c>
      <c r="AK630" s="81"/>
      <c r="AL630" s="81">
        <v>372.0</v>
      </c>
      <c r="AM630" s="44">
        <f t="array" ref="AM630">AVERAGE(K630/20)/86400</f>
        <v>0.01361631944</v>
      </c>
    </row>
    <row r="631" ht="17.25" customHeight="1">
      <c r="A631" s="97">
        <v>44634.90037719456</v>
      </c>
      <c r="B631" s="53">
        <v>0.014189814814814815</v>
      </c>
      <c r="C631" s="63">
        <v>1.0416666666666667E-4</v>
      </c>
      <c r="D631" s="53">
        <v>0.0015509259259259259</v>
      </c>
      <c r="E631" s="53">
        <v>0.002673611111111111</v>
      </c>
      <c r="F631" s="53">
        <v>0.004594907407407408</v>
      </c>
      <c r="G631" s="53">
        <v>0.007546296296296297</v>
      </c>
      <c r="H631" s="53">
        <v>0.009710648148148149</v>
      </c>
      <c r="I631" s="63">
        <v>0.012662037037037038</v>
      </c>
      <c r="J631" s="98">
        <v>0.013171296296296296</v>
      </c>
      <c r="K631" s="99">
        <v>23921.0</v>
      </c>
      <c r="L631" s="99">
        <v>105.0</v>
      </c>
      <c r="M631" s="99">
        <v>14.0</v>
      </c>
      <c r="N631" s="99">
        <v>16.0</v>
      </c>
      <c r="O631" s="99">
        <v>727.0</v>
      </c>
      <c r="P631" s="99">
        <v>56280.0</v>
      </c>
      <c r="Q631" s="99">
        <v>87221.0</v>
      </c>
      <c r="R631" s="39">
        <v>1.0</v>
      </c>
      <c r="S631" s="39">
        <v>15.0</v>
      </c>
      <c r="T631" s="39"/>
      <c r="U631" s="39"/>
      <c r="V631" s="39">
        <v>1.0</v>
      </c>
      <c r="W631" s="39"/>
      <c r="X631" s="39"/>
      <c r="Y631" s="39"/>
      <c r="Z631" s="39">
        <v>5.0</v>
      </c>
      <c r="AA631" s="39">
        <v>1.0</v>
      </c>
      <c r="AB631" s="39">
        <v>141569.0</v>
      </c>
      <c r="AC631" s="81">
        <v>1.0</v>
      </c>
      <c r="AD631" s="81">
        <v>7246.0</v>
      </c>
      <c r="AE631" s="81"/>
      <c r="AF631" s="81"/>
      <c r="AG631" s="81"/>
      <c r="AH631" s="81">
        <v>1.0</v>
      </c>
      <c r="AI631" s="81">
        <v>3.0</v>
      </c>
      <c r="AJ631" s="82" t="s">
        <v>699</v>
      </c>
      <c r="AK631" s="81"/>
      <c r="AL631" s="39">
        <v>371.0</v>
      </c>
      <c r="AM631" s="44">
        <f t="array" ref="AM631">AVERAGE(K631/20)/86400</f>
        <v>0.0138431713</v>
      </c>
    </row>
    <row r="632" ht="17.25" customHeight="1">
      <c r="A632" s="97">
        <v>44634.88407795832</v>
      </c>
      <c r="B632" s="53">
        <v>0.01766203703703704</v>
      </c>
      <c r="C632" s="63">
        <v>5.787037037037037E-5</v>
      </c>
      <c r="D632" s="53">
        <v>0.0021527777777777778</v>
      </c>
      <c r="E632" s="53">
        <v>0.0035300925925925925</v>
      </c>
      <c r="F632" s="53">
        <v>0.004050925925925926</v>
      </c>
      <c r="G632" s="53">
        <v>0.010011574074074074</v>
      </c>
      <c r="H632" s="53">
        <v>0.011307870370370371</v>
      </c>
      <c r="I632" s="63">
        <v>0.015462962962962963</v>
      </c>
      <c r="J632" s="98">
        <v>0.01638888888888889</v>
      </c>
      <c r="K632" s="99">
        <v>29516.0</v>
      </c>
      <c r="L632" s="99">
        <v>167.0</v>
      </c>
      <c r="M632" s="99">
        <v>9.0</v>
      </c>
      <c r="N632" s="99">
        <v>12.0</v>
      </c>
      <c r="O632" s="99">
        <v>1195.0</v>
      </c>
      <c r="P632" s="99">
        <v>83064.0</v>
      </c>
      <c r="Q632" s="99">
        <v>71904.0</v>
      </c>
      <c r="R632" s="39">
        <v>1.0</v>
      </c>
      <c r="S632" s="39">
        <v>25.0</v>
      </c>
      <c r="T632" s="39"/>
      <c r="U632" s="39"/>
      <c r="V632" s="39"/>
      <c r="W632" s="39"/>
      <c r="X632" s="39"/>
      <c r="Y632" s="39"/>
      <c r="Z632" s="39">
        <v>1.0</v>
      </c>
      <c r="AA632" s="39">
        <v>1.0</v>
      </c>
      <c r="AB632" s="39">
        <v>39254.0</v>
      </c>
      <c r="AC632" s="81"/>
      <c r="AD632" s="81">
        <v>29515.0</v>
      </c>
      <c r="AE632" s="81"/>
      <c r="AF632" s="81"/>
      <c r="AG632" s="81"/>
      <c r="AH632" s="81">
        <v>1.0</v>
      </c>
      <c r="AI632" s="81">
        <v>6.0</v>
      </c>
      <c r="AJ632" s="82" t="s">
        <v>700</v>
      </c>
      <c r="AK632" s="81"/>
      <c r="AL632" s="81">
        <v>370.0</v>
      </c>
      <c r="AM632" s="44">
        <f t="array" ref="AM632">AVERAGE(K632/20)/86400</f>
        <v>0.01708101852</v>
      </c>
    </row>
    <row r="633" ht="17.25" customHeight="1">
      <c r="A633" s="97">
        <v>44634.86615600945</v>
      </c>
      <c r="B633" s="53">
        <v>0.013831018518518519</v>
      </c>
      <c r="C633" s="63">
        <v>1.0416666666666667E-4</v>
      </c>
      <c r="D633" s="53">
        <v>0.0033449074074074076</v>
      </c>
      <c r="E633" s="53">
        <v>0.0051967592592592595</v>
      </c>
      <c r="F633" s="53">
        <v>0.005787037037037037</v>
      </c>
      <c r="G633" s="53">
        <v>0.008761574074074074</v>
      </c>
      <c r="H633" s="53">
        <v>0.010266203703703704</v>
      </c>
      <c r="I633" s="63">
        <v>0.011747685185185186</v>
      </c>
      <c r="J633" s="98">
        <v>0.012060185185185186</v>
      </c>
      <c r="K633" s="99">
        <v>23254.0</v>
      </c>
      <c r="L633" s="99">
        <v>113.0</v>
      </c>
      <c r="M633" s="99">
        <v>9.0</v>
      </c>
      <c r="N633" s="99">
        <v>12.0</v>
      </c>
      <c r="O633" s="99">
        <v>838.0</v>
      </c>
      <c r="P633" s="99">
        <v>73524.0</v>
      </c>
      <c r="Q633" s="99">
        <v>5174.0</v>
      </c>
      <c r="R633" s="39">
        <v>1.0</v>
      </c>
      <c r="S633" s="39">
        <v>54.0</v>
      </c>
      <c r="T633" s="39"/>
      <c r="U633" s="39">
        <v>1.0</v>
      </c>
      <c r="V633" s="39">
        <v>17.0</v>
      </c>
      <c r="W633" s="39">
        <v>7.0</v>
      </c>
      <c r="X633" s="39"/>
      <c r="Y633" s="39"/>
      <c r="Z633" s="39"/>
      <c r="AA633" s="39"/>
      <c r="AB633" s="39">
        <v>6242.0</v>
      </c>
      <c r="AC633" s="81"/>
      <c r="AD633" s="81">
        <v>23253.0</v>
      </c>
      <c r="AE633" s="81"/>
      <c r="AF633" s="81"/>
      <c r="AG633" s="81"/>
      <c r="AH633" s="81">
        <v>1.0</v>
      </c>
      <c r="AI633" s="81">
        <v>6.0</v>
      </c>
      <c r="AJ633" s="82" t="s">
        <v>701</v>
      </c>
      <c r="AK633" s="81"/>
      <c r="AL633" s="81">
        <v>369.0</v>
      </c>
      <c r="AM633" s="44">
        <f t="array" ref="AM633">AVERAGE(K633/20)/86400</f>
        <v>0.01345717593</v>
      </c>
    </row>
    <row r="634" ht="17.25" customHeight="1">
      <c r="A634" s="97">
        <v>44634.852081384386</v>
      </c>
      <c r="B634" s="53">
        <v>0.02025462962962963</v>
      </c>
      <c r="C634" s="63">
        <v>2.314814814814815E-4</v>
      </c>
      <c r="D634" s="53">
        <v>0.0019328703703703704</v>
      </c>
      <c r="E634" s="53">
        <v>0.008518518518518519</v>
      </c>
      <c r="F634" s="53">
        <v>0.011979166666666667</v>
      </c>
      <c r="G634" s="53">
        <v>0.014421296296296297</v>
      </c>
      <c r="H634" s="53">
        <v>0.015775462962962963</v>
      </c>
      <c r="I634" s="63">
        <v>0.017708333333333333</v>
      </c>
      <c r="J634" s="98">
        <v>0.01846064814814815</v>
      </c>
      <c r="K634" s="99">
        <v>34432.0</v>
      </c>
      <c r="L634" s="99">
        <v>100.0</v>
      </c>
      <c r="M634" s="99">
        <v>7.0</v>
      </c>
      <c r="N634" s="99">
        <v>13.0</v>
      </c>
      <c r="O634" s="99">
        <v>1154.0</v>
      </c>
      <c r="P634" s="99">
        <v>103061.0</v>
      </c>
      <c r="Q634" s="99">
        <v>76049.0</v>
      </c>
      <c r="R634" s="39">
        <v>3.0</v>
      </c>
      <c r="S634" s="39">
        <v>26.0</v>
      </c>
      <c r="T634" s="39"/>
      <c r="U634" s="39"/>
      <c r="V634" s="39"/>
      <c r="W634" s="39"/>
      <c r="X634" s="39"/>
      <c r="Y634" s="39"/>
      <c r="Z634" s="39"/>
      <c r="AA634" s="39">
        <v>1.0</v>
      </c>
      <c r="AB634" s="39">
        <v>65513.0</v>
      </c>
      <c r="AC634" s="81"/>
      <c r="AD634" s="81">
        <v>34431.0</v>
      </c>
      <c r="AE634" s="81">
        <v>31.0</v>
      </c>
      <c r="AF634" s="81"/>
      <c r="AG634" s="81"/>
      <c r="AH634" s="81">
        <v>2.0</v>
      </c>
      <c r="AI634" s="81">
        <v>5.0</v>
      </c>
      <c r="AJ634" s="82" t="s">
        <v>702</v>
      </c>
      <c r="AK634" s="81"/>
      <c r="AL634" s="39">
        <v>368.0</v>
      </c>
      <c r="AM634" s="44">
        <f t="array" ref="AM634">AVERAGE(K634/20)/86400</f>
        <v>0.01992592593</v>
      </c>
    </row>
    <row r="635" ht="17.25" customHeight="1">
      <c r="A635" s="97">
        <v>44634.83160432473</v>
      </c>
      <c r="B635" s="53">
        <v>0.019189814814814816</v>
      </c>
      <c r="C635" s="63">
        <v>4.6296296296296294E-5</v>
      </c>
      <c r="D635" s="53">
        <v>0.002511574074074074</v>
      </c>
      <c r="E635" s="53">
        <v>0.003449074074074074</v>
      </c>
      <c r="F635" s="53"/>
      <c r="G635" s="53">
        <v>0.007534722222222222</v>
      </c>
      <c r="H635" s="53">
        <v>0.011527777777777777</v>
      </c>
      <c r="I635" s="63">
        <v>0.015543981481481482</v>
      </c>
      <c r="J635" s="98">
        <v>0.015925925925925927</v>
      </c>
      <c r="K635" s="99">
        <v>32768.0</v>
      </c>
      <c r="L635" s="99">
        <v>112.0</v>
      </c>
      <c r="M635" s="99">
        <v>8.0</v>
      </c>
      <c r="N635" s="99">
        <v>15.0</v>
      </c>
      <c r="O635" s="99">
        <v>1136.0</v>
      </c>
      <c r="P635" s="99">
        <v>81227.0</v>
      </c>
      <c r="Q635" s="99">
        <v>112698.0</v>
      </c>
      <c r="R635" s="39">
        <v>1.0</v>
      </c>
      <c r="S635" s="39">
        <v>13.0</v>
      </c>
      <c r="T635" s="39">
        <v>1.0</v>
      </c>
      <c r="U635" s="39"/>
      <c r="V635" s="39">
        <v>2.0</v>
      </c>
      <c r="W635" s="39"/>
      <c r="X635" s="39"/>
      <c r="Y635" s="39"/>
      <c r="Z635" s="39">
        <v>7.0</v>
      </c>
      <c r="AA635" s="39">
        <v>1.0</v>
      </c>
      <c r="AB635" s="39">
        <v>284506.0</v>
      </c>
      <c r="AC635" s="81"/>
      <c r="AD635" s="81">
        <v>32767.0</v>
      </c>
      <c r="AE635" s="81"/>
      <c r="AF635" s="81">
        <v>2.0</v>
      </c>
      <c r="AG635" s="81"/>
      <c r="AH635" s="81">
        <v>1.0</v>
      </c>
      <c r="AI635" s="81">
        <v>6.0</v>
      </c>
      <c r="AJ635" s="82" t="s">
        <v>703</v>
      </c>
      <c r="AK635" s="81"/>
      <c r="AL635" s="81">
        <v>367.0</v>
      </c>
      <c r="AM635" s="44">
        <f t="array" ref="AM635">AVERAGE(K635/20)/86400</f>
        <v>0.01896296296</v>
      </c>
    </row>
    <row r="636" ht="17.25" customHeight="1">
      <c r="A636" s="97">
        <v>44634.811631944445</v>
      </c>
      <c r="B636" s="53">
        <v>0.021597222222222223</v>
      </c>
      <c r="C636" s="39" t="s">
        <v>704</v>
      </c>
      <c r="D636" s="53"/>
      <c r="E636" s="53"/>
      <c r="F636" s="53"/>
      <c r="G636" s="53"/>
      <c r="H636" s="53"/>
      <c r="I636" s="63"/>
      <c r="J636" s="98"/>
      <c r="K636" s="103">
        <v>36897.0</v>
      </c>
      <c r="L636" s="99"/>
      <c r="M636" s="99"/>
      <c r="N636" s="99"/>
      <c r="O636" s="99"/>
      <c r="P636" s="99"/>
      <c r="Q636" s="9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81"/>
      <c r="AD636" s="81"/>
      <c r="AE636" s="81"/>
      <c r="AF636" s="81"/>
      <c r="AG636" s="81"/>
      <c r="AH636" s="81"/>
      <c r="AI636" s="81"/>
      <c r="AJ636" s="81"/>
      <c r="AK636" s="81"/>
      <c r="AL636" s="81">
        <v>366.0</v>
      </c>
      <c r="AM636" s="44"/>
    </row>
    <row r="637" ht="17.25" customHeight="1">
      <c r="A637" s="97">
        <v>44634.1077160367</v>
      </c>
      <c r="B637" s="53">
        <v>0.02457175925925926</v>
      </c>
      <c r="C637" s="53">
        <v>4.2824074074074075E-4</v>
      </c>
      <c r="D637" s="53">
        <v>5.787037037037037E-4</v>
      </c>
      <c r="E637" s="53">
        <v>0.002476851851851852</v>
      </c>
      <c r="F637" s="53">
        <v>0.002916666666666667</v>
      </c>
      <c r="G637" s="53">
        <v>0.005578703703703704</v>
      </c>
      <c r="H637" s="53">
        <v>0.010960648148148148</v>
      </c>
      <c r="I637" s="63">
        <v>0.017418981481481483</v>
      </c>
      <c r="J637" s="98">
        <v>0.022199074074074072</v>
      </c>
      <c r="K637" s="99">
        <v>41135.0</v>
      </c>
      <c r="L637" s="99">
        <v>116.0</v>
      </c>
      <c r="M637" s="99">
        <v>13.0</v>
      </c>
      <c r="N637" s="99">
        <v>11.0</v>
      </c>
      <c r="O637" s="99">
        <v>2736.0</v>
      </c>
      <c r="P637" s="99">
        <v>160723.0</v>
      </c>
      <c r="Q637" s="99">
        <v>26375.0</v>
      </c>
      <c r="R637" s="39">
        <v>2.0</v>
      </c>
      <c r="S637" s="39">
        <v>6.0</v>
      </c>
      <c r="T637" s="39"/>
      <c r="U637" s="39"/>
      <c r="V637" s="39">
        <v>8.0</v>
      </c>
      <c r="W637" s="39"/>
      <c r="X637" s="39">
        <v>11.0</v>
      </c>
      <c r="Y637" s="39"/>
      <c r="Z637" s="39">
        <v>1.0</v>
      </c>
      <c r="AA637" s="39"/>
      <c r="AB637" s="39">
        <v>24760.0</v>
      </c>
      <c r="AC637" s="81">
        <v>3.0</v>
      </c>
      <c r="AD637" s="81">
        <v>2995.0</v>
      </c>
      <c r="AE637" s="81"/>
      <c r="AF637" s="81">
        <v>2.0</v>
      </c>
      <c r="AG637" s="81"/>
      <c r="AH637" s="81">
        <v>1.0</v>
      </c>
      <c r="AI637" s="81">
        <v>10.0</v>
      </c>
      <c r="AJ637" s="82" t="s">
        <v>705</v>
      </c>
      <c r="AK637" s="81"/>
      <c r="AL637" s="39">
        <v>365.0</v>
      </c>
      <c r="AM637" s="44">
        <f t="array" ref="AM637">AVERAGE(K637/20)/86400</f>
        <v>0.02380497685</v>
      </c>
    </row>
    <row r="638" ht="17.25" customHeight="1">
      <c r="A638" s="97">
        <v>44634.08233303121</v>
      </c>
      <c r="B638" s="53">
        <v>0.015613425925925926</v>
      </c>
      <c r="C638" s="53">
        <v>2.546296296296296E-4</v>
      </c>
      <c r="D638" s="53">
        <v>0.002650462962962963</v>
      </c>
      <c r="E638" s="53">
        <v>0.0038773148148148148</v>
      </c>
      <c r="F638" s="53">
        <v>0.004849537037037037</v>
      </c>
      <c r="G638" s="53">
        <v>0.007824074074074074</v>
      </c>
      <c r="H638" s="53">
        <v>0.009027777777777777</v>
      </c>
      <c r="I638" s="63">
        <v>0.013518518518518518</v>
      </c>
      <c r="J638" s="98">
        <v>0.014525462962962962</v>
      </c>
      <c r="K638" s="99">
        <v>26736.0</v>
      </c>
      <c r="L638" s="99">
        <v>146.0</v>
      </c>
      <c r="M638" s="99">
        <v>7.0</v>
      </c>
      <c r="N638" s="99">
        <v>19.0</v>
      </c>
      <c r="O638" s="99">
        <v>1973.0</v>
      </c>
      <c r="P638" s="99">
        <v>87008.0</v>
      </c>
      <c r="Q638" s="99">
        <v>23524.0</v>
      </c>
      <c r="R638" s="39">
        <v>3.0</v>
      </c>
      <c r="S638" s="39">
        <v>9.0</v>
      </c>
      <c r="T638" s="39"/>
      <c r="U638" s="39">
        <v>1.0</v>
      </c>
      <c r="V638" s="39">
        <v>8.0</v>
      </c>
      <c r="W638" s="39">
        <v>8.0</v>
      </c>
      <c r="X638" s="39"/>
      <c r="Y638" s="39"/>
      <c r="Z638" s="39"/>
      <c r="AA638" s="39"/>
      <c r="AB638" s="39">
        <v>9737.0</v>
      </c>
      <c r="AC638" s="81">
        <v>1.0</v>
      </c>
      <c r="AD638" s="81">
        <v>2226.0</v>
      </c>
      <c r="AE638" s="81"/>
      <c r="AF638" s="81"/>
      <c r="AG638" s="81"/>
      <c r="AH638" s="81">
        <v>1.0</v>
      </c>
      <c r="AI638" s="81">
        <v>17.0</v>
      </c>
      <c r="AJ638" s="82" t="s">
        <v>706</v>
      </c>
      <c r="AK638" s="81"/>
      <c r="AL638" s="81">
        <v>364.0</v>
      </c>
      <c r="AM638" s="44">
        <f t="array" ref="AM638">AVERAGE(K638/20)/86400</f>
        <v>0.01547222222</v>
      </c>
    </row>
    <row r="639" ht="17.25" customHeight="1">
      <c r="A639" s="97">
        <v>44634.06650650589</v>
      </c>
      <c r="B639" s="53">
        <v>0.0140625</v>
      </c>
      <c r="C639" s="53">
        <v>4.6296296296296294E-5</v>
      </c>
      <c r="D639" s="53">
        <v>0.0021875</v>
      </c>
      <c r="E639" s="53">
        <v>0.0030324074074074073</v>
      </c>
      <c r="F639" s="53">
        <v>0.0035416666666666665</v>
      </c>
      <c r="G639" s="53">
        <v>0.006840277777777778</v>
      </c>
      <c r="H639" s="53">
        <v>0.008148148148148147</v>
      </c>
      <c r="I639" s="63">
        <v>0.011631944444444445</v>
      </c>
      <c r="J639" s="98">
        <v>0.012430555555555556</v>
      </c>
      <c r="K639" s="99">
        <v>23827.0</v>
      </c>
      <c r="L639" s="99">
        <v>254.0</v>
      </c>
      <c r="M639" s="99">
        <v>13.0</v>
      </c>
      <c r="N639" s="99">
        <v>17.0</v>
      </c>
      <c r="O639" s="99">
        <v>1403.0</v>
      </c>
      <c r="P639" s="99">
        <v>66197.0</v>
      </c>
      <c r="Q639" s="99">
        <v>20461.0</v>
      </c>
      <c r="R639" s="39">
        <v>1.0</v>
      </c>
      <c r="S639" s="39">
        <v>8.0</v>
      </c>
      <c r="T639" s="39"/>
      <c r="U639" s="39"/>
      <c r="V639" s="39"/>
      <c r="W639" s="39">
        <v>2.0</v>
      </c>
      <c r="X639" s="39"/>
      <c r="Y639" s="39"/>
      <c r="Z639" s="39"/>
      <c r="AA639" s="39">
        <v>1.0</v>
      </c>
      <c r="AB639" s="39">
        <v>78665.0</v>
      </c>
      <c r="AC639" s="81">
        <v>1.0</v>
      </c>
      <c r="AD639" s="81">
        <v>5954.0</v>
      </c>
      <c r="AE639" s="81"/>
      <c r="AF639" s="81"/>
      <c r="AG639" s="81"/>
      <c r="AH639" s="81">
        <v>1.0</v>
      </c>
      <c r="AI639" s="81">
        <v>15.0</v>
      </c>
      <c r="AJ639" s="82" t="s">
        <v>707</v>
      </c>
      <c r="AK639" s="81"/>
      <c r="AL639" s="81">
        <v>363.0</v>
      </c>
      <c r="AM639" s="44">
        <f t="array" ref="AM639">AVERAGE(K639/20)/86400</f>
        <v>0.01378877315</v>
      </c>
    </row>
    <row r="640" ht="17.25" customHeight="1">
      <c r="A640" s="97">
        <v>44634.05226755295</v>
      </c>
      <c r="B640" s="53">
        <v>0.015613425925925926</v>
      </c>
      <c r="C640" s="53">
        <v>1.273148148148148E-4</v>
      </c>
      <c r="D640" s="53">
        <v>0.0011111111111111111</v>
      </c>
      <c r="E640" s="53">
        <v>0.0019097222222222222</v>
      </c>
      <c r="F640" s="53">
        <v>0.0043055555555555555</v>
      </c>
      <c r="G640" s="53">
        <v>0.00818287037037037</v>
      </c>
      <c r="H640" s="53">
        <v>0.010266203703703704</v>
      </c>
      <c r="I640" s="63">
        <v>0.01394675925925926</v>
      </c>
      <c r="J640" s="98">
        <v>0.014375</v>
      </c>
      <c r="K640" s="99">
        <v>26238.0</v>
      </c>
      <c r="L640" s="99">
        <v>73.0</v>
      </c>
      <c r="M640" s="99">
        <v>8.0</v>
      </c>
      <c r="N640" s="99">
        <v>22.0</v>
      </c>
      <c r="O640" s="99">
        <v>1067.0</v>
      </c>
      <c r="P640" s="99">
        <v>74335.0</v>
      </c>
      <c r="Q640" s="99">
        <v>32724.0</v>
      </c>
      <c r="R640" s="39">
        <v>1.0</v>
      </c>
      <c r="S640" s="39">
        <v>2.0</v>
      </c>
      <c r="T640" s="39"/>
      <c r="U640" s="39"/>
      <c r="V640" s="39">
        <v>7.0</v>
      </c>
      <c r="W640" s="39"/>
      <c r="X640" s="39"/>
      <c r="Y640" s="39"/>
      <c r="Z640" s="39"/>
      <c r="AA640" s="39">
        <v>1.0</v>
      </c>
      <c r="AB640" s="39">
        <v>30117.0</v>
      </c>
      <c r="AC640" s="81"/>
      <c r="AD640" s="81">
        <v>26237.0</v>
      </c>
      <c r="AE640" s="81"/>
      <c r="AF640" s="81">
        <v>1.0</v>
      </c>
      <c r="AG640" s="81"/>
      <c r="AH640" s="81">
        <v>1.0</v>
      </c>
      <c r="AI640" s="81">
        <v>4.0</v>
      </c>
      <c r="AJ640" s="82" t="s">
        <v>708</v>
      </c>
      <c r="AK640" s="81"/>
      <c r="AL640" s="39">
        <v>362.0</v>
      </c>
      <c r="AM640" s="44">
        <f t="array" ref="AM640">AVERAGE(K640/20)/86400</f>
        <v>0.01518402778</v>
      </c>
    </row>
    <row r="641" ht="17.25" customHeight="1">
      <c r="A641" s="97">
        <v>44634.0364141774</v>
      </c>
      <c r="B641" s="53">
        <v>0.019386574074074073</v>
      </c>
      <c r="C641" s="53">
        <v>5.902777777777778E-4</v>
      </c>
      <c r="D641" s="53">
        <v>0.005868055555555555</v>
      </c>
      <c r="E641" s="53">
        <v>0.004826388888888889</v>
      </c>
      <c r="F641" s="53">
        <v>0.00681712962962963</v>
      </c>
      <c r="G641" s="53">
        <v>0.01017361111111111</v>
      </c>
      <c r="H641" s="53">
        <v>0.011296296296296296</v>
      </c>
      <c r="I641" s="63">
        <v>0.016446759259259258</v>
      </c>
      <c r="J641" s="98">
        <v>0.017951388888888888</v>
      </c>
      <c r="K641" s="99">
        <v>32506.0</v>
      </c>
      <c r="L641" s="99">
        <v>169.0</v>
      </c>
      <c r="M641" s="99">
        <v>7.0</v>
      </c>
      <c r="N641" s="99">
        <v>12.0</v>
      </c>
      <c r="O641" s="99">
        <v>1976.0</v>
      </c>
      <c r="P641" s="99">
        <v>122661.0</v>
      </c>
      <c r="Q641" s="99">
        <v>11846.0</v>
      </c>
      <c r="R641" s="39">
        <v>1.0</v>
      </c>
      <c r="S641" s="39">
        <v>17.0</v>
      </c>
      <c r="T641" s="39"/>
      <c r="U641" s="39">
        <v>1.0</v>
      </c>
      <c r="V641" s="39">
        <v>7.0</v>
      </c>
      <c r="W641" s="39">
        <v>7.0</v>
      </c>
      <c r="X641" s="39"/>
      <c r="Y641" s="39"/>
      <c r="Z641" s="39"/>
      <c r="AA641" s="39"/>
      <c r="AB641" s="39">
        <v>25757.0</v>
      </c>
      <c r="AC641" s="81"/>
      <c r="AD641" s="81">
        <v>32505.0</v>
      </c>
      <c r="AE641" s="81"/>
      <c r="AF641" s="81"/>
      <c r="AG641" s="81"/>
      <c r="AH641" s="81">
        <v>1.0</v>
      </c>
      <c r="AI641" s="81">
        <v>7.0</v>
      </c>
      <c r="AJ641" s="82" t="s">
        <v>709</v>
      </c>
      <c r="AK641" s="81"/>
      <c r="AL641" s="81">
        <v>361.0</v>
      </c>
      <c r="AM641" s="44">
        <f t="array" ref="AM641">AVERAGE(K641/20)/86400</f>
        <v>0.01881134259</v>
      </c>
    </row>
    <row r="642" ht="17.25" customHeight="1">
      <c r="A642" s="97">
        <v>44634.01590451241</v>
      </c>
      <c r="B642" s="53">
        <v>0.030439814814814815</v>
      </c>
      <c r="C642" s="53">
        <v>2.662037037037037E-4</v>
      </c>
      <c r="D642" s="53">
        <v>0.0021064814814814813</v>
      </c>
      <c r="E642" s="53">
        <v>0.003564814814814815</v>
      </c>
      <c r="F642" s="53">
        <v>0.004976851851851852</v>
      </c>
      <c r="G642" s="53">
        <v>0.022569444444444444</v>
      </c>
      <c r="H642" s="53">
        <v>0.025092592592592593</v>
      </c>
      <c r="I642" s="63">
        <v>0.029247685185185186</v>
      </c>
      <c r="J642" s="98">
        <v>0.02982638888888889</v>
      </c>
      <c r="K642" s="99">
        <v>52601.0</v>
      </c>
      <c r="L642" s="99">
        <v>235.0</v>
      </c>
      <c r="M642" s="99">
        <v>9.0</v>
      </c>
      <c r="N642" s="99">
        <v>16.0</v>
      </c>
      <c r="O642" s="99">
        <v>4408.0</v>
      </c>
      <c r="P642" s="99">
        <v>194166.0</v>
      </c>
      <c r="Q642" s="99">
        <v>3634.0</v>
      </c>
      <c r="R642" s="39">
        <v>1.0</v>
      </c>
      <c r="S642" s="39">
        <v>29.0</v>
      </c>
      <c r="T642" s="39"/>
      <c r="U642" s="39">
        <v>1.0</v>
      </c>
      <c r="V642" s="39">
        <v>14.0</v>
      </c>
      <c r="W642" s="39">
        <v>14.0</v>
      </c>
      <c r="X642" s="39"/>
      <c r="Y642" s="39"/>
      <c r="Z642" s="39"/>
      <c r="AA642" s="39"/>
      <c r="AB642" s="39">
        <v>11037.0</v>
      </c>
      <c r="AC642" s="81">
        <v>3.0</v>
      </c>
      <c r="AD642" s="81">
        <v>30795.0</v>
      </c>
      <c r="AE642" s="81"/>
      <c r="AF642" s="81"/>
      <c r="AG642" s="81"/>
      <c r="AH642" s="81">
        <v>2.0</v>
      </c>
      <c r="AI642" s="81">
        <v>5.0</v>
      </c>
      <c r="AJ642" s="82" t="s">
        <v>710</v>
      </c>
      <c r="AK642" s="81" t="s">
        <v>78</v>
      </c>
      <c r="AL642" s="81">
        <v>360.0</v>
      </c>
      <c r="AM642" s="44">
        <f t="array" ref="AM642">AVERAGE(K642/20)/86400</f>
        <v>0.03044039352</v>
      </c>
    </row>
    <row r="643" ht="17.25" customHeight="1">
      <c r="A643" s="97">
        <v>44633.98407748889</v>
      </c>
      <c r="B643" s="53">
        <v>0.017916666666666668</v>
      </c>
      <c r="C643" s="53">
        <v>3.472222222222222E-5</v>
      </c>
      <c r="D643" s="53">
        <v>0.0019097222222222222</v>
      </c>
      <c r="E643" s="53">
        <v>0.005578703703703704</v>
      </c>
      <c r="F643" s="53">
        <v>0.007037037037037037</v>
      </c>
      <c r="G643" s="53">
        <v>0.010902777777777779</v>
      </c>
      <c r="H643" s="53">
        <v>0.012395833333333333</v>
      </c>
      <c r="I643" s="63">
        <v>0.015358796296296296</v>
      </c>
      <c r="J643" s="98">
        <v>0.01605324074074074</v>
      </c>
      <c r="K643" s="99">
        <v>30979.0</v>
      </c>
      <c r="L643" s="99">
        <v>90.0</v>
      </c>
      <c r="M643" s="99">
        <v>8.0</v>
      </c>
      <c r="N643" s="99">
        <v>17.0</v>
      </c>
      <c r="O643" s="99">
        <v>1888.0</v>
      </c>
      <c r="P643" s="99">
        <v>95763.0</v>
      </c>
      <c r="Q643" s="99">
        <v>127770.0</v>
      </c>
      <c r="R643" s="39"/>
      <c r="S643" s="39">
        <v>10.0</v>
      </c>
      <c r="T643" s="39"/>
      <c r="U643" s="39"/>
      <c r="V643" s="39">
        <v>2.0</v>
      </c>
      <c r="W643" s="39">
        <v>1.0</v>
      </c>
      <c r="X643" s="39">
        <v>34.0</v>
      </c>
      <c r="Y643" s="39">
        <v>1.0</v>
      </c>
      <c r="Z643" s="39">
        <v>4.0</v>
      </c>
      <c r="AA643" s="39">
        <v>1.0</v>
      </c>
      <c r="AB643" s="39">
        <v>57561.0</v>
      </c>
      <c r="AC643" s="81">
        <v>2.0</v>
      </c>
      <c r="AD643" s="81">
        <v>2821.0</v>
      </c>
      <c r="AE643" s="81">
        <v>45.0</v>
      </c>
      <c r="AF643" s="81"/>
      <c r="AG643" s="81"/>
      <c r="AH643" s="81">
        <v>1.0</v>
      </c>
      <c r="AI643" s="81">
        <v>5.0</v>
      </c>
      <c r="AJ643" s="82" t="s">
        <v>711</v>
      </c>
      <c r="AK643" s="81" t="s">
        <v>78</v>
      </c>
      <c r="AL643" s="39">
        <v>359.0</v>
      </c>
      <c r="AM643" s="44">
        <f t="array" ref="AM643">AVERAGE(K643/20)/86400</f>
        <v>0.01792766204</v>
      </c>
    </row>
    <row r="644" ht="17.25" customHeight="1">
      <c r="A644" s="97">
        <v>44633.96400388971</v>
      </c>
      <c r="B644" s="53">
        <v>0.014502314814814815</v>
      </c>
      <c r="C644" s="53">
        <v>1.1574074074074075E-4</v>
      </c>
      <c r="D644" s="53">
        <v>0.0015162037037037036</v>
      </c>
      <c r="E644" s="53">
        <v>0.0027430555555555554</v>
      </c>
      <c r="F644" s="53">
        <v>0.007268518518518519</v>
      </c>
      <c r="G644" s="53">
        <v>0.0033796296296296296</v>
      </c>
      <c r="H644" s="53">
        <v>0.009791666666666667</v>
      </c>
      <c r="I644" s="63">
        <v>0.01074074074074074</v>
      </c>
      <c r="J644" s="98">
        <v>0.012418981481481482</v>
      </c>
      <c r="K644" s="99">
        <v>24705.0</v>
      </c>
      <c r="L644" s="99">
        <v>148.0</v>
      </c>
      <c r="M644" s="99">
        <v>8.0</v>
      </c>
      <c r="N644" s="99">
        <v>21.0</v>
      </c>
      <c r="O644" s="99">
        <v>476.0</v>
      </c>
      <c r="P644" s="99">
        <v>95275.0</v>
      </c>
      <c r="Q644" s="99">
        <v>86853.0</v>
      </c>
      <c r="R644" s="39"/>
      <c r="S644" s="39">
        <v>5.0</v>
      </c>
      <c r="T644" s="39"/>
      <c r="U644" s="39"/>
      <c r="V644" s="39">
        <v>1.0</v>
      </c>
      <c r="W644" s="39"/>
      <c r="X644" s="39"/>
      <c r="Y644" s="39"/>
      <c r="Z644" s="39">
        <v>6.0</v>
      </c>
      <c r="AA644" s="39">
        <v>1.0</v>
      </c>
      <c r="AB644" s="39">
        <v>49999.0</v>
      </c>
      <c r="AC644" s="81"/>
      <c r="AD644" s="81">
        <v>24704.0</v>
      </c>
      <c r="AE644" s="81"/>
      <c r="AF644" s="81"/>
      <c r="AG644" s="81">
        <v>1.0</v>
      </c>
      <c r="AH644" s="81">
        <v>1.0</v>
      </c>
      <c r="AI644" s="81">
        <v>3.0</v>
      </c>
      <c r="AJ644" s="82" t="s">
        <v>712</v>
      </c>
      <c r="AK644" s="81"/>
      <c r="AL644" s="81">
        <v>358.0</v>
      </c>
      <c r="AM644" s="44">
        <f t="array" ref="AM644">AVERAGE(K644/20)/86400</f>
        <v>0.014296875</v>
      </c>
    </row>
    <row r="645" ht="17.25" customHeight="1">
      <c r="A645" s="97">
        <v>44633.94914099927</v>
      </c>
      <c r="B645" s="53">
        <v>0.017881944444444443</v>
      </c>
      <c r="C645" s="53">
        <v>9.027777777777777E-4</v>
      </c>
      <c r="D645" s="53">
        <v>0.0022222222222222222</v>
      </c>
      <c r="E645" s="53">
        <v>0.004664351851851852</v>
      </c>
      <c r="F645" s="53">
        <v>0.007453703703703704</v>
      </c>
      <c r="G645" s="53">
        <v>0.010462962962962962</v>
      </c>
      <c r="H645" s="53">
        <v>0.012418981481481482</v>
      </c>
      <c r="I645" s="63">
        <v>0.015185185185185185</v>
      </c>
      <c r="J645" s="98">
        <v>0.015810185185185184</v>
      </c>
      <c r="K645" s="99">
        <v>30537.0</v>
      </c>
      <c r="L645" s="99">
        <v>179.0</v>
      </c>
      <c r="M645" s="99">
        <v>8.0</v>
      </c>
      <c r="N645" s="99">
        <v>22.0</v>
      </c>
      <c r="O645" s="99">
        <v>1671.0</v>
      </c>
      <c r="P645" s="99">
        <v>94950.0</v>
      </c>
      <c r="Q645" s="99">
        <v>91974.0</v>
      </c>
      <c r="R645" s="39">
        <v>1.0</v>
      </c>
      <c r="S645" s="39">
        <v>8.0</v>
      </c>
      <c r="T645" s="39"/>
      <c r="U645" s="39"/>
      <c r="V645" s="39">
        <v>8.0</v>
      </c>
      <c r="W645" s="39"/>
      <c r="X645" s="39">
        <v>46.0</v>
      </c>
      <c r="Y645" s="39"/>
      <c r="Z645" s="39">
        <v>4.0</v>
      </c>
      <c r="AA645" s="39">
        <v>1.0</v>
      </c>
      <c r="AB645" s="39">
        <v>11142.0</v>
      </c>
      <c r="AC645" s="81"/>
      <c r="AD645" s="81">
        <v>30536.0</v>
      </c>
      <c r="AE645" s="81">
        <v>16.0</v>
      </c>
      <c r="AF645" s="81"/>
      <c r="AG645" s="81"/>
      <c r="AH645" s="81">
        <v>1.0</v>
      </c>
      <c r="AI645" s="81">
        <v>5.0</v>
      </c>
      <c r="AJ645" s="82" t="s">
        <v>713</v>
      </c>
      <c r="AK645" s="81"/>
      <c r="AL645" s="81">
        <v>357.0</v>
      </c>
      <c r="AM645" s="44">
        <f t="array" ref="AM645">AVERAGE(K645/20)/86400</f>
        <v>0.017671875</v>
      </c>
    </row>
    <row r="646" ht="17.25" customHeight="1">
      <c r="A646" s="97">
        <v>44633.89185754933</v>
      </c>
      <c r="B646" s="53">
        <v>0.02193287037037037</v>
      </c>
      <c r="C646" s="53">
        <v>3.0092592592592595E-4</v>
      </c>
      <c r="D646" s="53">
        <v>0.003449074074074074</v>
      </c>
      <c r="E646" s="53">
        <v>0.003969907407407407</v>
      </c>
      <c r="F646" s="53">
        <v>0.006215277777777778</v>
      </c>
      <c r="G646" s="53">
        <v>0.014097222222222223</v>
      </c>
      <c r="H646" s="53">
        <v>0.015266203703703704</v>
      </c>
      <c r="I646" s="63">
        <v>0.019351851851851853</v>
      </c>
      <c r="J646" s="98">
        <v>0.020462962962962964</v>
      </c>
      <c r="K646" s="99">
        <v>37904.0</v>
      </c>
      <c r="L646" s="99">
        <v>100.0</v>
      </c>
      <c r="M646" s="99">
        <v>7.0</v>
      </c>
      <c r="N646" s="99">
        <v>23.0</v>
      </c>
      <c r="O646" s="99">
        <v>2404.0</v>
      </c>
      <c r="P646" s="99">
        <v>123680.0</v>
      </c>
      <c r="Q646" s="99">
        <v>23255.0</v>
      </c>
      <c r="R646" s="39">
        <v>1.0</v>
      </c>
      <c r="S646" s="39">
        <v>34.0</v>
      </c>
      <c r="T646" s="39"/>
      <c r="U646" s="39">
        <v>2.0</v>
      </c>
      <c r="V646" s="39">
        <v>7.0</v>
      </c>
      <c r="W646" s="39">
        <v>7.0</v>
      </c>
      <c r="X646" s="39">
        <v>4.0</v>
      </c>
      <c r="Y646" s="39"/>
      <c r="Z646" s="39"/>
      <c r="AA646" s="39"/>
      <c r="AB646" s="39">
        <v>7959.0</v>
      </c>
      <c r="AC646" s="81">
        <v>1.0</v>
      </c>
      <c r="AD646" s="81">
        <v>26192.0</v>
      </c>
      <c r="AE646" s="81"/>
      <c r="AF646" s="81"/>
      <c r="AG646" s="81">
        <v>1.0</v>
      </c>
      <c r="AH646" s="81">
        <v>1.0</v>
      </c>
      <c r="AI646" s="81">
        <v>6.0</v>
      </c>
      <c r="AJ646" s="82" t="s">
        <v>714</v>
      </c>
      <c r="AK646" s="81" t="s">
        <v>78</v>
      </c>
      <c r="AL646" s="39">
        <v>356.0</v>
      </c>
      <c r="AM646" s="44">
        <f t="array" ref="AM646">AVERAGE(K646/20)/86400</f>
        <v>0.02193518519</v>
      </c>
    </row>
    <row r="647" ht="17.25" customHeight="1">
      <c r="A647" s="97">
        <v>44633.86839361184</v>
      </c>
      <c r="B647" s="53">
        <v>0.02304398148148148</v>
      </c>
      <c r="C647" s="53">
        <v>1.9675925925925926E-4</v>
      </c>
      <c r="D647" s="53">
        <v>0.0018865740740740742</v>
      </c>
      <c r="E647" s="53">
        <v>0.004409722222222222</v>
      </c>
      <c r="F647" s="53">
        <v>0.007476851851851852</v>
      </c>
      <c r="G647" s="53">
        <v>0.013773148148148149</v>
      </c>
      <c r="H647" s="53">
        <v>0.01474537037037037</v>
      </c>
      <c r="I647" s="63">
        <v>0.02025462962962963</v>
      </c>
      <c r="J647" s="98">
        <v>0.021122685185185185</v>
      </c>
      <c r="K647" s="99">
        <v>39131.0</v>
      </c>
      <c r="L647" s="99">
        <v>167.0</v>
      </c>
      <c r="M647" s="99">
        <v>7.0</v>
      </c>
      <c r="N647" s="99">
        <v>15.0</v>
      </c>
      <c r="O647" s="99">
        <v>1533.0</v>
      </c>
      <c r="P647" s="99">
        <v>122676.0</v>
      </c>
      <c r="Q647" s="99">
        <v>33185.0</v>
      </c>
      <c r="R647" s="39">
        <v>1.0</v>
      </c>
      <c r="S647" s="39">
        <v>14.0</v>
      </c>
      <c r="T647" s="39"/>
      <c r="U647" s="39"/>
      <c r="V647" s="39">
        <v>19.0</v>
      </c>
      <c r="W647" s="39"/>
      <c r="X647" s="39">
        <v>14.0</v>
      </c>
      <c r="Y647" s="39">
        <v>1.0</v>
      </c>
      <c r="Z647" s="39"/>
      <c r="AA647" s="39"/>
      <c r="AB647" s="39">
        <v>3524.0</v>
      </c>
      <c r="AC647" s="81"/>
      <c r="AD647" s="81">
        <v>39130.0</v>
      </c>
      <c r="AE647" s="81">
        <v>4.0</v>
      </c>
      <c r="AF647" s="81"/>
      <c r="AG647" s="81"/>
      <c r="AH647" s="81"/>
      <c r="AI647" s="81">
        <v>9.0</v>
      </c>
      <c r="AJ647" s="82" t="s">
        <v>715</v>
      </c>
      <c r="AK647" s="81"/>
      <c r="AL647" s="81">
        <v>355.0</v>
      </c>
      <c r="AM647" s="44">
        <f t="array" ref="AM647">AVERAGE(K647/20)/86400</f>
        <v>0.02264525463</v>
      </c>
    </row>
    <row r="648" ht="17.25" customHeight="1">
      <c r="A648" s="97">
        <v>44633.84488183804</v>
      </c>
      <c r="B648" s="53">
        <v>0.01565972222222222</v>
      </c>
      <c r="C648" s="53">
        <v>1.8518518518518518E-4</v>
      </c>
      <c r="D648" s="53">
        <v>0.0014583333333333334</v>
      </c>
      <c r="E648" s="53">
        <v>0.004166666666666667</v>
      </c>
      <c r="F648" s="53">
        <v>0.0043518518518518515</v>
      </c>
      <c r="G648" s="53">
        <v>0.006643518518518518</v>
      </c>
      <c r="H648" s="53">
        <v>0.007592592592592593</v>
      </c>
      <c r="I648" s="63">
        <v>0.012673611111111111</v>
      </c>
      <c r="J648" s="98">
        <v>0.012974537037037038</v>
      </c>
      <c r="K648" s="99">
        <v>26718.0</v>
      </c>
      <c r="L648" s="99">
        <v>186.0</v>
      </c>
      <c r="M648" s="99">
        <v>6.0</v>
      </c>
      <c r="N648" s="99">
        <v>7.0</v>
      </c>
      <c r="O648" s="99">
        <v>1060.0</v>
      </c>
      <c r="P648" s="99">
        <v>76369.0</v>
      </c>
      <c r="Q648" s="99">
        <v>91575.0</v>
      </c>
      <c r="R648" s="39"/>
      <c r="S648" s="39"/>
      <c r="T648" s="39"/>
      <c r="U648" s="39"/>
      <c r="V648" s="39"/>
      <c r="W648" s="39">
        <v>4.0</v>
      </c>
      <c r="X648" s="39">
        <v>14.0</v>
      </c>
      <c r="Y648" s="39">
        <v>1.0</v>
      </c>
      <c r="Z648" s="39"/>
      <c r="AA648" s="39"/>
      <c r="AB648" s="39">
        <v>24995.0</v>
      </c>
      <c r="AC648" s="81">
        <v>1.0</v>
      </c>
      <c r="AD648" s="81">
        <v>3957.0</v>
      </c>
      <c r="AE648" s="81">
        <v>4.0</v>
      </c>
      <c r="AF648" s="81">
        <v>2.0</v>
      </c>
      <c r="AG648" s="81"/>
      <c r="AH648" s="81"/>
      <c r="AI648" s="81">
        <v>8.0</v>
      </c>
      <c r="AJ648" s="82" t="s">
        <v>716</v>
      </c>
      <c r="AK648" s="81"/>
      <c r="AL648" s="81">
        <v>354.0</v>
      </c>
      <c r="AM648" s="44">
        <f t="array" ref="AM648">AVERAGE(K648/20)/86400</f>
        <v>0.01546180556</v>
      </c>
    </row>
    <row r="649" ht="17.25" customHeight="1">
      <c r="A649" s="97">
        <v>44633.82889708233</v>
      </c>
      <c r="B649" s="53">
        <v>0.018761574074074073</v>
      </c>
      <c r="C649" s="53">
        <v>9.259259259259259E-5</v>
      </c>
      <c r="D649" s="53">
        <v>0.004016203703703704</v>
      </c>
      <c r="E649" s="53">
        <v>0.004606481481481481</v>
      </c>
      <c r="F649" s="53">
        <v>0.008275462962962964</v>
      </c>
      <c r="G649" s="53">
        <v>0.011851851851851851</v>
      </c>
      <c r="H649" s="53">
        <v>0.01375</v>
      </c>
      <c r="I649" s="63">
        <v>0.016921296296296295</v>
      </c>
      <c r="J649" s="98">
        <v>0.01726851851851852</v>
      </c>
      <c r="K649" s="99">
        <v>31596.0</v>
      </c>
      <c r="L649" s="99">
        <v>103.0</v>
      </c>
      <c r="M649" s="99">
        <v>8.0</v>
      </c>
      <c r="N649" s="99">
        <v>17.0</v>
      </c>
      <c r="O649" s="99">
        <v>1684.0</v>
      </c>
      <c r="P649" s="99">
        <v>106072.0</v>
      </c>
      <c r="Q649" s="99">
        <v>12651.0</v>
      </c>
      <c r="R649" s="39">
        <v>1.0</v>
      </c>
      <c r="S649" s="39">
        <v>31.0</v>
      </c>
      <c r="T649" s="39"/>
      <c r="U649" s="39">
        <v>1.0</v>
      </c>
      <c r="V649" s="39">
        <v>15.0</v>
      </c>
      <c r="W649" s="39">
        <v>8.0</v>
      </c>
      <c r="X649" s="39"/>
      <c r="Y649" s="39"/>
      <c r="Z649" s="39"/>
      <c r="AA649" s="39"/>
      <c r="AB649" s="39">
        <v>19510.0</v>
      </c>
      <c r="AC649" s="81"/>
      <c r="AD649" s="81">
        <v>31595.0</v>
      </c>
      <c r="AE649" s="81"/>
      <c r="AF649" s="81"/>
      <c r="AG649" s="81"/>
      <c r="AH649" s="81">
        <v>1.0</v>
      </c>
      <c r="AI649" s="81">
        <v>6.0</v>
      </c>
      <c r="AJ649" s="82" t="s">
        <v>717</v>
      </c>
      <c r="AK649" s="81"/>
      <c r="AL649" s="39">
        <v>353.0</v>
      </c>
      <c r="AM649" s="44">
        <f t="array" ref="AM649">AVERAGE(K649/20)/86400</f>
        <v>0.01828472222</v>
      </c>
    </row>
    <row r="650" ht="17.25" customHeight="1">
      <c r="A650" s="97">
        <v>44633.79963438382</v>
      </c>
      <c r="B650" s="53">
        <v>0.02607638888888889</v>
      </c>
      <c r="C650" s="53">
        <v>1.7361111111111112E-4</v>
      </c>
      <c r="D650" s="53">
        <v>0.0028703703703703703</v>
      </c>
      <c r="E650" s="53">
        <v>0.004097222222222223</v>
      </c>
      <c r="F650" s="53">
        <v>0.005277777777777778</v>
      </c>
      <c r="G650" s="53">
        <v>0.008506944444444444</v>
      </c>
      <c r="H650" s="53">
        <v>0.01017361111111111</v>
      </c>
      <c r="I650" s="63">
        <v>0.023101851851851853</v>
      </c>
      <c r="J650" s="98">
        <v>0.023668981481481482</v>
      </c>
      <c r="K650" s="99">
        <v>43995.0</v>
      </c>
      <c r="L650" s="99">
        <v>118.0</v>
      </c>
      <c r="M650" s="99">
        <v>9.0</v>
      </c>
      <c r="N650" s="99">
        <v>17.0</v>
      </c>
      <c r="O650" s="99">
        <v>1802.0</v>
      </c>
      <c r="P650" s="99">
        <v>179568.0</v>
      </c>
      <c r="Q650" s="99">
        <v>16162.0</v>
      </c>
      <c r="R650" s="39">
        <v>2.0</v>
      </c>
      <c r="S650" s="39">
        <v>25.0</v>
      </c>
      <c r="T650" s="39"/>
      <c r="U650" s="39">
        <v>1.0</v>
      </c>
      <c r="V650" s="39">
        <v>13.0</v>
      </c>
      <c r="W650" s="39">
        <v>7.0</v>
      </c>
      <c r="X650" s="39"/>
      <c r="Y650" s="39"/>
      <c r="Z650" s="39"/>
      <c r="AA650" s="39">
        <v>1.0</v>
      </c>
      <c r="AB650" s="39">
        <v>1018.0</v>
      </c>
      <c r="AC650" s="81">
        <v>2.0</v>
      </c>
      <c r="AD650" s="81">
        <v>18894.0</v>
      </c>
      <c r="AE650" s="81"/>
      <c r="AF650" s="81">
        <v>1.0</v>
      </c>
      <c r="AG650" s="81"/>
      <c r="AH650" s="81">
        <v>1.0</v>
      </c>
      <c r="AI650" s="81">
        <v>4.0</v>
      </c>
      <c r="AJ650" s="82" t="s">
        <v>718</v>
      </c>
      <c r="AK650" s="81"/>
      <c r="AL650" s="81">
        <v>352.0</v>
      </c>
      <c r="AM650" s="44">
        <f t="array" ref="AM650">AVERAGE(K650/20)/86400</f>
        <v>0.02546006944</v>
      </c>
    </row>
    <row r="651" ht="17.25" customHeight="1">
      <c r="A651" s="97">
        <v>44633.77036318311</v>
      </c>
      <c r="B651" s="53"/>
      <c r="C651" s="53">
        <v>6.828703703703704E-4</v>
      </c>
      <c r="D651" s="53">
        <v>0.003715277777777778</v>
      </c>
      <c r="E651" s="53">
        <v>0.0042824074074074075</v>
      </c>
      <c r="F651" s="53">
        <v>0.005775462962962963</v>
      </c>
      <c r="G651" s="53">
        <v>0.00880787037037037</v>
      </c>
      <c r="H651" s="53">
        <v>0.010486111111111111</v>
      </c>
      <c r="I651" s="63">
        <v>0.013449074074074073</v>
      </c>
      <c r="J651" s="98">
        <v>0.029074074074074075</v>
      </c>
      <c r="K651" s="99">
        <v>51456.0</v>
      </c>
      <c r="L651" s="99">
        <v>105.0</v>
      </c>
      <c r="M651" s="99">
        <v>7.0</v>
      </c>
      <c r="N651" s="99">
        <v>13.0</v>
      </c>
      <c r="O651" s="99">
        <v>2195.0</v>
      </c>
      <c r="P651" s="99">
        <v>266237.0</v>
      </c>
      <c r="Q651" s="99">
        <v>192549.0</v>
      </c>
      <c r="R651" s="39">
        <v>3.0</v>
      </c>
      <c r="S651" s="39">
        <v>7.0</v>
      </c>
      <c r="T651" s="39"/>
      <c r="U651" s="39">
        <v>1.0</v>
      </c>
      <c r="V651" s="39">
        <v>7.0</v>
      </c>
      <c r="W651" s="39">
        <v>7.0</v>
      </c>
      <c r="X651" s="39"/>
      <c r="Y651" s="39"/>
      <c r="Z651" s="39"/>
      <c r="AA651" s="39"/>
      <c r="AB651" s="39">
        <v>66557.0</v>
      </c>
      <c r="AC651" s="81">
        <v>2.0</v>
      </c>
      <c r="AD651" s="81">
        <v>12515.0</v>
      </c>
      <c r="AE651" s="81"/>
      <c r="AF651" s="81"/>
      <c r="AG651" s="81"/>
      <c r="AH651" s="81">
        <v>1.0</v>
      </c>
      <c r="AI651" s="81">
        <v>16.0</v>
      </c>
      <c r="AJ651" s="82" t="s">
        <v>719</v>
      </c>
      <c r="AK651" s="81"/>
      <c r="AL651" s="81">
        <v>351.0</v>
      </c>
      <c r="AM651" s="44">
        <f t="array" ref="AM651">AVERAGE(K651/20)/86400</f>
        <v>0.02977777778</v>
      </c>
    </row>
    <row r="652" ht="17.25" customHeight="1">
      <c r="A652" s="97">
        <v>44633.727829823474</v>
      </c>
      <c r="B652" s="53">
        <v>0.021550925925925925</v>
      </c>
      <c r="C652" s="53">
        <v>3.356481481481481E-4</v>
      </c>
      <c r="D652" s="53">
        <v>0.006412037037037037</v>
      </c>
      <c r="E652" s="53">
        <v>0.004039351851851852</v>
      </c>
      <c r="F652" s="53">
        <v>0.0059953703703703705</v>
      </c>
      <c r="G652" s="53">
        <v>0.009872685185185186</v>
      </c>
      <c r="H652" s="53">
        <v>0.013171296296296296</v>
      </c>
      <c r="I652" s="63">
        <v>0.01752314814814815</v>
      </c>
      <c r="J652" s="98">
        <v>0.018900462962962963</v>
      </c>
      <c r="K652" s="99">
        <v>36337.0</v>
      </c>
      <c r="L652" s="99">
        <v>163.0</v>
      </c>
      <c r="M652" s="99">
        <v>8.0</v>
      </c>
      <c r="N652" s="99">
        <v>21.0</v>
      </c>
      <c r="O652" s="99">
        <v>1846.0</v>
      </c>
      <c r="P652" s="99">
        <v>125673.0</v>
      </c>
      <c r="Q652" s="99">
        <v>6265.0</v>
      </c>
      <c r="R652" s="39">
        <v>4.0</v>
      </c>
      <c r="S652" s="39">
        <v>22.0</v>
      </c>
      <c r="T652" s="39"/>
      <c r="U652" s="39">
        <v>1.0</v>
      </c>
      <c r="V652" s="39">
        <v>12.0</v>
      </c>
      <c r="W652" s="39">
        <v>7.0</v>
      </c>
      <c r="X652" s="39"/>
      <c r="Y652" s="39"/>
      <c r="Z652" s="39"/>
      <c r="AA652" s="39"/>
      <c r="AB652" s="39">
        <v>51183.0</v>
      </c>
      <c r="AC652" s="81">
        <v>1.0</v>
      </c>
      <c r="AD652" s="81">
        <v>8202.0</v>
      </c>
      <c r="AE652" s="81"/>
      <c r="AF652" s="81"/>
      <c r="AG652" s="81">
        <v>1.0</v>
      </c>
      <c r="AH652" s="81">
        <v>1.0</v>
      </c>
      <c r="AI652" s="81">
        <v>3.0</v>
      </c>
      <c r="AJ652" s="82" t="s">
        <v>720</v>
      </c>
      <c r="AK652" s="81"/>
      <c r="AL652" s="39">
        <v>350.0</v>
      </c>
      <c r="AM652" s="44">
        <f t="array" ref="AM652">AVERAGE(K652/20)/86400</f>
        <v>0.02102835648</v>
      </c>
    </row>
    <row r="653" ht="17.25" customHeight="1">
      <c r="A653" s="97">
        <v>44633.7050234783</v>
      </c>
      <c r="B653" s="53">
        <v>0.019953703703703703</v>
      </c>
      <c r="C653" s="53">
        <v>1.273148148148148E-4</v>
      </c>
      <c r="D653" s="53">
        <v>0.0017708333333333332</v>
      </c>
      <c r="E653" s="53">
        <v>0.002824074074074074</v>
      </c>
      <c r="F653" s="53">
        <v>0.0038194444444444443</v>
      </c>
      <c r="G653" s="53">
        <v>0.009583333333333333</v>
      </c>
      <c r="H653" s="53">
        <v>0.013680555555555555</v>
      </c>
      <c r="I653" s="63">
        <v>0.01787037037037037</v>
      </c>
      <c r="J653" s="98">
        <v>0.018506944444444444</v>
      </c>
      <c r="K653" s="99">
        <v>33834.0</v>
      </c>
      <c r="L653" s="99">
        <v>114.0</v>
      </c>
      <c r="M653" s="99">
        <v>8.0</v>
      </c>
      <c r="N653" s="99">
        <v>17.0</v>
      </c>
      <c r="O653" s="99">
        <v>2383.0</v>
      </c>
      <c r="P653" s="99">
        <v>131831.0</v>
      </c>
      <c r="Q653" s="99">
        <v>83773.0</v>
      </c>
      <c r="R653" s="39">
        <v>1.0</v>
      </c>
      <c r="S653" s="39">
        <v>7.0</v>
      </c>
      <c r="T653" s="39"/>
      <c r="U653" s="39">
        <v>3.0</v>
      </c>
      <c r="V653" s="39">
        <v>15.0</v>
      </c>
      <c r="W653" s="39"/>
      <c r="X653" s="39"/>
      <c r="Y653" s="39"/>
      <c r="Z653" s="39"/>
      <c r="AA653" s="39"/>
      <c r="AB653" s="39">
        <v>1947.0</v>
      </c>
      <c r="AC653" s="81"/>
      <c r="AD653" s="81">
        <v>33833.0</v>
      </c>
      <c r="AE653" s="81"/>
      <c r="AF653" s="81"/>
      <c r="AG653" s="81"/>
      <c r="AH653" s="81">
        <v>1.0</v>
      </c>
      <c r="AI653" s="81">
        <v>7.0</v>
      </c>
      <c r="AJ653" s="82" t="s">
        <v>721</v>
      </c>
      <c r="AK653" s="81"/>
      <c r="AL653" s="81">
        <v>349.0</v>
      </c>
      <c r="AM653" s="44">
        <f t="array" ref="AM653">AVERAGE(K653/20)/86400</f>
        <v>0.01957986111</v>
      </c>
    </row>
    <row r="654" ht="17.25" customHeight="1">
      <c r="A654" s="97">
        <v>44633.68216071762</v>
      </c>
      <c r="B654" s="53">
        <v>0.01892361111111111</v>
      </c>
      <c r="C654" s="53">
        <v>3.472222222222222E-5</v>
      </c>
      <c r="D654" s="53">
        <v>0.0028356481481481483</v>
      </c>
      <c r="E654" s="53">
        <v>0.0038773148148148148</v>
      </c>
      <c r="F654" s="53">
        <v>0.004085648148148148</v>
      </c>
      <c r="G654" s="53">
        <v>0.004097222222222223</v>
      </c>
      <c r="H654" s="53">
        <v>0.013391203703703704</v>
      </c>
      <c r="I654" s="63">
        <v>0.016712962962962964</v>
      </c>
      <c r="J654" s="98">
        <v>0.017881944444444443</v>
      </c>
      <c r="K654" s="99">
        <v>32714.0</v>
      </c>
      <c r="L654" s="99">
        <v>107.0</v>
      </c>
      <c r="M654" s="99">
        <v>10.0</v>
      </c>
      <c r="N654" s="99">
        <v>18.0</v>
      </c>
      <c r="O654" s="99">
        <v>1784.0</v>
      </c>
      <c r="P654" s="99">
        <v>116286.0</v>
      </c>
      <c r="Q654" s="99">
        <v>121379.0</v>
      </c>
      <c r="R654" s="39">
        <v>2.0</v>
      </c>
      <c r="S654" s="39">
        <v>6.0</v>
      </c>
      <c r="T654" s="39"/>
      <c r="U654" s="39"/>
      <c r="V654" s="39">
        <v>6.0</v>
      </c>
      <c r="W654" s="39"/>
      <c r="X654" s="39"/>
      <c r="Y654" s="39"/>
      <c r="Z654" s="39"/>
      <c r="AA654" s="39">
        <v>1.0</v>
      </c>
      <c r="AB654" s="39">
        <v>55590.0</v>
      </c>
      <c r="AC654" s="81">
        <v>2.0</v>
      </c>
      <c r="AD654" s="81">
        <v>12918.0</v>
      </c>
      <c r="AE654" s="81"/>
      <c r="AF654" s="81"/>
      <c r="AG654" s="81"/>
      <c r="AH654" s="81">
        <v>1.0</v>
      </c>
      <c r="AI654" s="81">
        <v>3.0</v>
      </c>
      <c r="AJ654" s="82" t="s">
        <v>722</v>
      </c>
      <c r="AK654" s="81" t="s">
        <v>78</v>
      </c>
      <c r="AL654" s="81">
        <v>348.0</v>
      </c>
      <c r="AM654" s="44">
        <f t="array" ref="AM654">AVERAGE(K654/20)/86400</f>
        <v>0.01893171296</v>
      </c>
    </row>
    <row r="655" ht="17.25" customHeight="1">
      <c r="A655" s="97">
        <v>44633.66163307472</v>
      </c>
      <c r="B655" s="53">
        <v>0.01662037037037037</v>
      </c>
      <c r="C655" s="53">
        <v>1.273148148148148E-4</v>
      </c>
      <c r="D655" s="53"/>
      <c r="E655" s="53">
        <v>0.003298611111111111</v>
      </c>
      <c r="F655" s="53">
        <v>0.00431712962962963</v>
      </c>
      <c r="G655" s="53">
        <v>0.00982638888888889</v>
      </c>
      <c r="H655" s="53">
        <v>0.011666666666666667</v>
      </c>
      <c r="I655" s="63">
        <v>0.014363425925925925</v>
      </c>
      <c r="J655" s="98">
        <v>0.014884259259259259</v>
      </c>
      <c r="K655" s="99">
        <v>28204.0</v>
      </c>
      <c r="L655" s="99">
        <v>175.0</v>
      </c>
      <c r="M655" s="99">
        <v>7.0</v>
      </c>
      <c r="N655" s="99">
        <v>12.0</v>
      </c>
      <c r="O655" s="99">
        <v>1201.0</v>
      </c>
      <c r="P655" s="99">
        <v>104750.0</v>
      </c>
      <c r="Q655" s="99">
        <v>68999.0</v>
      </c>
      <c r="R655" s="39"/>
      <c r="S655" s="39">
        <v>1.0</v>
      </c>
      <c r="T655" s="39"/>
      <c r="U655" s="39"/>
      <c r="V655" s="39"/>
      <c r="W655" s="39"/>
      <c r="X655" s="39"/>
      <c r="Y655" s="39"/>
      <c r="Z655" s="39">
        <v>1.0</v>
      </c>
      <c r="AA655" s="39">
        <v>1.0</v>
      </c>
      <c r="AB655" s="39">
        <v>49701.0</v>
      </c>
      <c r="AC655" s="81"/>
      <c r="AD655" s="81">
        <v>28203.0</v>
      </c>
      <c r="AE655" s="81"/>
      <c r="AF655" s="81"/>
      <c r="AG655" s="81"/>
      <c r="AH655" s="81">
        <v>1.0</v>
      </c>
      <c r="AI655" s="81">
        <v>7.0</v>
      </c>
      <c r="AJ655" s="82" t="s">
        <v>723</v>
      </c>
      <c r="AK655" s="81"/>
      <c r="AL655" s="39">
        <v>347.0</v>
      </c>
      <c r="AM655" s="44">
        <f t="array" ref="AM655">AVERAGE(K655/20)/86400</f>
        <v>0.01632175926</v>
      </c>
    </row>
    <row r="656" ht="17.25" customHeight="1">
      <c r="A656" s="97"/>
      <c r="B656" s="53"/>
      <c r="C656" s="53"/>
      <c r="D656" s="53"/>
      <c r="E656" s="53"/>
      <c r="F656" s="53"/>
      <c r="G656" s="53"/>
      <c r="H656" s="53"/>
      <c r="I656" s="63"/>
      <c r="J656" s="98"/>
      <c r="K656" s="99"/>
      <c r="L656" s="99"/>
      <c r="M656" s="99"/>
      <c r="N656" s="99"/>
      <c r="O656" s="99"/>
      <c r="P656" s="99"/>
      <c r="Q656" s="9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81"/>
      <c r="AD656" s="81"/>
      <c r="AE656" s="81"/>
      <c r="AF656" s="81"/>
      <c r="AG656" s="81"/>
      <c r="AH656" s="81"/>
      <c r="AI656" s="81"/>
      <c r="AJ656" s="81"/>
      <c r="AK656" s="81"/>
      <c r="AL656" s="81">
        <v>346.0</v>
      </c>
      <c r="AM656" s="44"/>
    </row>
    <row r="657" ht="17.25" customHeight="1">
      <c r="A657" s="104"/>
      <c r="B657" s="53"/>
      <c r="C657" s="39" t="s">
        <v>724</v>
      </c>
      <c r="D657" s="53"/>
      <c r="E657" s="53"/>
      <c r="F657" s="53"/>
      <c r="G657" s="53"/>
      <c r="H657" s="53"/>
      <c r="I657" s="63"/>
      <c r="J657" s="98"/>
      <c r="K657" s="99">
        <v>18840.0</v>
      </c>
      <c r="L657" s="99"/>
      <c r="M657" s="99"/>
      <c r="N657" s="99"/>
      <c r="O657" s="99"/>
      <c r="P657" s="99"/>
      <c r="Q657" s="9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81"/>
      <c r="AD657" s="81"/>
      <c r="AE657" s="81"/>
      <c r="AF657" s="81"/>
      <c r="AG657" s="81"/>
      <c r="AH657" s="81"/>
      <c r="AI657" s="81"/>
      <c r="AJ657" s="81"/>
      <c r="AK657" s="81"/>
      <c r="AL657" s="81">
        <v>345.0</v>
      </c>
      <c r="AM657" s="44"/>
    </row>
    <row r="658" ht="17.25" customHeight="1">
      <c r="A658" s="97"/>
      <c r="B658" s="53"/>
      <c r="C658" s="53"/>
      <c r="D658" s="53"/>
      <c r="E658" s="53"/>
      <c r="F658" s="53"/>
      <c r="G658" s="53"/>
      <c r="H658" s="53"/>
      <c r="I658" s="63"/>
      <c r="J658" s="98"/>
      <c r="K658" s="99"/>
      <c r="L658" s="99"/>
      <c r="M658" s="99"/>
      <c r="N658" s="99"/>
      <c r="O658" s="99"/>
      <c r="P658" s="99"/>
      <c r="Q658" s="9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81"/>
      <c r="AD658" s="81"/>
      <c r="AE658" s="81"/>
      <c r="AF658" s="81"/>
      <c r="AG658" s="81"/>
      <c r="AH658" s="81"/>
      <c r="AI658" s="81"/>
      <c r="AJ658" s="81"/>
      <c r="AK658" s="81"/>
      <c r="AL658" s="39">
        <v>344.0</v>
      </c>
      <c r="AM658" s="44"/>
    </row>
    <row r="659" ht="17.25" customHeight="1">
      <c r="A659" s="97">
        <v>44631.01329750713</v>
      </c>
      <c r="B659" s="53">
        <v>0.018622685185185187</v>
      </c>
      <c r="C659" s="53">
        <v>4.2824074074074075E-4</v>
      </c>
      <c r="D659" s="53">
        <v>0.0030902777777777777</v>
      </c>
      <c r="E659" s="53">
        <v>0.004201388888888889</v>
      </c>
      <c r="F659" s="53">
        <v>0.0050347222222222225</v>
      </c>
      <c r="G659" s="53">
        <v>0.012037037037037037</v>
      </c>
      <c r="H659" s="53">
        <v>0.012592592592592593</v>
      </c>
      <c r="I659" s="63">
        <v>0.016446759259259258</v>
      </c>
      <c r="J659" s="98">
        <v>0.017719907407407406</v>
      </c>
      <c r="K659" s="99">
        <v>32183.0</v>
      </c>
      <c r="L659" s="99">
        <v>115.0</v>
      </c>
      <c r="M659" s="99">
        <v>8.0</v>
      </c>
      <c r="N659" s="99">
        <v>13.0</v>
      </c>
      <c r="O659" s="99">
        <v>1542.0</v>
      </c>
      <c r="P659" s="99">
        <v>127177.0</v>
      </c>
      <c r="Q659" s="99">
        <v>5292.0</v>
      </c>
      <c r="R659" s="39">
        <v>1.0</v>
      </c>
      <c r="S659" s="39">
        <v>18.0</v>
      </c>
      <c r="T659" s="39"/>
      <c r="U659" s="39">
        <v>2.0</v>
      </c>
      <c r="V659" s="39">
        <v>16.0</v>
      </c>
      <c r="W659" s="39">
        <v>9.0</v>
      </c>
      <c r="X659" s="39"/>
      <c r="Y659" s="39"/>
      <c r="Z659" s="39"/>
      <c r="AA659" s="39"/>
      <c r="AB659" s="39">
        <v>376.0</v>
      </c>
      <c r="AC659" s="81">
        <v>1.0</v>
      </c>
      <c r="AD659" s="81">
        <v>22470.0</v>
      </c>
      <c r="AE659" s="81"/>
      <c r="AF659" s="81"/>
      <c r="AG659" s="81"/>
      <c r="AH659" s="81">
        <v>1.0</v>
      </c>
      <c r="AI659" s="81">
        <v>3.0</v>
      </c>
      <c r="AJ659" s="82" t="s">
        <v>725</v>
      </c>
      <c r="AK659" s="81" t="s">
        <v>78</v>
      </c>
      <c r="AL659" s="81">
        <v>343.0</v>
      </c>
      <c r="AM659" s="44">
        <f t="array" ref="AM659">AVERAGE(K659/20)/86400</f>
        <v>0.0186244213</v>
      </c>
    </row>
    <row r="660" ht="17.25" customHeight="1">
      <c r="A660" s="97">
        <v>44630.99342380219</v>
      </c>
      <c r="B660" s="53"/>
      <c r="C660" s="53">
        <v>2.662037037037037E-4</v>
      </c>
      <c r="D660" s="53">
        <v>0.0038888888888888888</v>
      </c>
      <c r="E660" s="53">
        <v>0.004722222222222222</v>
      </c>
      <c r="F660" s="53">
        <v>0.009444444444444445</v>
      </c>
      <c r="G660" s="53">
        <v>0.016168981481481482</v>
      </c>
      <c r="H660" s="53">
        <v>0.025266203703703704</v>
      </c>
      <c r="I660" s="63">
        <v>0.030567129629629628</v>
      </c>
      <c r="J660" s="98">
        <v>0.03153935185185185</v>
      </c>
      <c r="K660" s="99">
        <v>55722.0</v>
      </c>
      <c r="L660" s="99">
        <v>286.0</v>
      </c>
      <c r="M660" s="99">
        <v>7.0</v>
      </c>
      <c r="N660" s="99">
        <v>13.0</v>
      </c>
      <c r="O660" s="99">
        <v>2474.0</v>
      </c>
      <c r="P660" s="99">
        <v>198711.0</v>
      </c>
      <c r="Q660" s="99">
        <v>79454.0</v>
      </c>
      <c r="R660" s="39">
        <v>2.0</v>
      </c>
      <c r="S660" s="39">
        <v>38.0</v>
      </c>
      <c r="T660" s="39"/>
      <c r="U660" s="39">
        <v>2.0</v>
      </c>
      <c r="V660" s="39">
        <v>14.0</v>
      </c>
      <c r="W660" s="39">
        <v>13.0</v>
      </c>
      <c r="X660" s="39"/>
      <c r="Y660" s="39"/>
      <c r="Z660" s="39">
        <v>2.0</v>
      </c>
      <c r="AA660" s="39"/>
      <c r="AB660" s="39">
        <v>54404.0</v>
      </c>
      <c r="AC660" s="81">
        <v>1.0</v>
      </c>
      <c r="AD660" s="81">
        <v>34877.0</v>
      </c>
      <c r="AE660" s="81"/>
      <c r="AF660" s="81"/>
      <c r="AG660" s="81"/>
      <c r="AH660" s="81">
        <v>2.0</v>
      </c>
      <c r="AI660" s="81">
        <v>9.0</v>
      </c>
      <c r="AJ660" s="82" t="s">
        <v>726</v>
      </c>
      <c r="AK660" s="81"/>
      <c r="AL660" s="81">
        <v>342.0</v>
      </c>
      <c r="AM660" s="44">
        <f t="array" ref="AM660">AVERAGE(K660/20)/86400</f>
        <v>0.03224652778</v>
      </c>
    </row>
    <row r="661" ht="17.25" customHeight="1">
      <c r="A661" s="97">
        <v>44630.95066775679</v>
      </c>
      <c r="B661" s="53">
        <v>0.020324074074074074</v>
      </c>
      <c r="C661" s="53">
        <v>8.101851851851852E-5</v>
      </c>
      <c r="D661" s="53">
        <v>0.001574074074074074</v>
      </c>
      <c r="E661" s="53">
        <v>0.002766203703703704</v>
      </c>
      <c r="F661" s="53">
        <v>0.007037037037037037</v>
      </c>
      <c r="G661" s="53">
        <v>0.0031134259259259257</v>
      </c>
      <c r="H661" s="53">
        <v>0.010763888888888889</v>
      </c>
      <c r="I661" s="63">
        <v>0.01730324074074074</v>
      </c>
      <c r="J661" s="98">
        <v>0.018773148148148146</v>
      </c>
      <c r="K661" s="99">
        <v>34034.0</v>
      </c>
      <c r="L661" s="99">
        <v>174.0</v>
      </c>
      <c r="M661" s="99">
        <v>8.0</v>
      </c>
      <c r="N661" s="99">
        <v>14.0</v>
      </c>
      <c r="O661" s="99">
        <v>1730.0</v>
      </c>
      <c r="P661" s="99">
        <v>143464.0</v>
      </c>
      <c r="Q661" s="99">
        <v>8751.0</v>
      </c>
      <c r="R661" s="39">
        <v>1.0</v>
      </c>
      <c r="S661" s="39">
        <v>9.0</v>
      </c>
      <c r="T661" s="39"/>
      <c r="U661" s="39"/>
      <c r="V661" s="39"/>
      <c r="W661" s="39"/>
      <c r="X661" s="39">
        <v>4.0</v>
      </c>
      <c r="Y661" s="39">
        <v>1.0</v>
      </c>
      <c r="Z661" s="39"/>
      <c r="AA661" s="39"/>
      <c r="AB661" s="39">
        <v>3389.0</v>
      </c>
      <c r="AC661" s="81">
        <v>1.0</v>
      </c>
      <c r="AD661" s="81">
        <v>10916.0</v>
      </c>
      <c r="AE661" s="81"/>
      <c r="AF661" s="81"/>
      <c r="AG661" s="81"/>
      <c r="AH661" s="81"/>
      <c r="AI661" s="81">
        <v>13.0</v>
      </c>
      <c r="AJ661" s="82" t="s">
        <v>727</v>
      </c>
      <c r="AK661" s="81"/>
      <c r="AL661" s="39">
        <v>341.0</v>
      </c>
      <c r="AM661" s="44">
        <f t="array" ref="AM661">AVERAGE(K661/20)/86400</f>
        <v>0.01969560185</v>
      </c>
    </row>
    <row r="662" ht="17.25" customHeight="1">
      <c r="A662" s="97">
        <v>44630.93011507195</v>
      </c>
      <c r="B662" s="53">
        <v>0.020810185185185185</v>
      </c>
      <c r="C662" s="53">
        <v>1.1574074074074075E-4</v>
      </c>
      <c r="D662" s="53"/>
      <c r="E662" s="53">
        <v>0.003321759259259259</v>
      </c>
      <c r="F662" s="53">
        <v>0.006875</v>
      </c>
      <c r="G662" s="53">
        <v>0.01337962962962963</v>
      </c>
      <c r="H662" s="53">
        <v>0.015266203703703704</v>
      </c>
      <c r="I662" s="63">
        <v>0.018275462962962962</v>
      </c>
      <c r="J662" s="98">
        <v>0.01912037037037037</v>
      </c>
      <c r="K662" s="99">
        <v>35971.0</v>
      </c>
      <c r="L662" s="99">
        <v>84.0</v>
      </c>
      <c r="M662" s="99">
        <v>8.0</v>
      </c>
      <c r="N662" s="99">
        <v>15.0</v>
      </c>
      <c r="O662" s="99">
        <v>1936.0</v>
      </c>
      <c r="P662" s="99">
        <v>123983.0</v>
      </c>
      <c r="Q662" s="99">
        <v>105793.0</v>
      </c>
      <c r="R662" s="39">
        <v>1.0</v>
      </c>
      <c r="S662" s="39">
        <v>13.0</v>
      </c>
      <c r="T662" s="39"/>
      <c r="U662" s="39"/>
      <c r="V662" s="39">
        <v>1.0</v>
      </c>
      <c r="W662" s="39"/>
      <c r="X662" s="39">
        <v>9.0</v>
      </c>
      <c r="Y662" s="39"/>
      <c r="Z662" s="39">
        <v>4.0</v>
      </c>
      <c r="AA662" s="39">
        <v>1.0</v>
      </c>
      <c r="AB662" s="39">
        <v>46881.0</v>
      </c>
      <c r="AC662" s="81"/>
      <c r="AD662" s="81">
        <v>35970.0</v>
      </c>
      <c r="AE662" s="81"/>
      <c r="AF662" s="81"/>
      <c r="AG662" s="81"/>
      <c r="AH662" s="81">
        <v>1.0</v>
      </c>
      <c r="AI662" s="81">
        <v>4.0</v>
      </c>
      <c r="AJ662" s="82" t="s">
        <v>728</v>
      </c>
      <c r="AK662" s="81" t="s">
        <v>78</v>
      </c>
      <c r="AL662" s="81">
        <v>340.0</v>
      </c>
      <c r="AM662" s="44">
        <f t="array" ref="AM662">AVERAGE(K662/20)/86400</f>
        <v>0.02081655093</v>
      </c>
    </row>
    <row r="663" ht="17.25" customHeight="1">
      <c r="A663" s="97">
        <v>44630.90733962932</v>
      </c>
      <c r="B663" s="53">
        <v>0.01778935185185185</v>
      </c>
      <c r="C663" s="53">
        <v>9.259259259259259E-5</v>
      </c>
      <c r="D663" s="53">
        <v>0.0019212962962962964</v>
      </c>
      <c r="E663" s="53">
        <v>0.0038657407407407408</v>
      </c>
      <c r="F663" s="53">
        <v>0.004895833333333334</v>
      </c>
      <c r="G663" s="53">
        <v>0.009988425925925927</v>
      </c>
      <c r="H663" s="53">
        <v>0.011064814814814816</v>
      </c>
      <c r="I663" s="63">
        <v>0.015810185185185184</v>
      </c>
      <c r="J663" s="98">
        <v>0.016493055555555556</v>
      </c>
      <c r="K663" s="99">
        <v>30414.0</v>
      </c>
      <c r="L663" s="99">
        <v>162.0</v>
      </c>
      <c r="M663" s="99">
        <v>9.0</v>
      </c>
      <c r="N663" s="99">
        <v>17.0</v>
      </c>
      <c r="O663" s="99">
        <v>1107.0</v>
      </c>
      <c r="P663" s="99">
        <v>76778.0</v>
      </c>
      <c r="Q663" s="99">
        <v>145906.0</v>
      </c>
      <c r="R663" s="39">
        <v>1.0</v>
      </c>
      <c r="S663" s="39">
        <v>17.0</v>
      </c>
      <c r="T663" s="39"/>
      <c r="U663" s="39"/>
      <c r="V663" s="39"/>
      <c r="W663" s="39"/>
      <c r="X663" s="39"/>
      <c r="Y663" s="39"/>
      <c r="Z663" s="39">
        <v>7.0</v>
      </c>
      <c r="AA663" s="39">
        <v>1.0</v>
      </c>
      <c r="AB663" s="39">
        <v>52968.0</v>
      </c>
      <c r="AC663" s="81"/>
      <c r="AD663" s="81">
        <v>30413.0</v>
      </c>
      <c r="AE663" s="81"/>
      <c r="AF663" s="81"/>
      <c r="AG663" s="81"/>
      <c r="AH663" s="81">
        <v>1.0</v>
      </c>
      <c r="AI663" s="81">
        <v>5.0</v>
      </c>
      <c r="AJ663" s="82" t="s">
        <v>729</v>
      </c>
      <c r="AK663" s="81"/>
      <c r="AL663" s="81">
        <v>339.0</v>
      </c>
      <c r="AM663" s="44">
        <f t="array" ref="AM663">AVERAGE(K663/20)/86400</f>
        <v>0.01760069444</v>
      </c>
    </row>
    <row r="664" ht="17.25" customHeight="1">
      <c r="A664" s="97">
        <v>44630.88872493146</v>
      </c>
      <c r="B664" s="53">
        <v>0.023449074074074074</v>
      </c>
      <c r="C664" s="53">
        <v>0.0012152777777777778</v>
      </c>
      <c r="D664" s="53"/>
      <c r="E664" s="53">
        <v>0.005069444444444444</v>
      </c>
      <c r="F664" s="53">
        <v>0.005810185185185186</v>
      </c>
      <c r="G664" s="53">
        <v>0.013344907407407408</v>
      </c>
      <c r="H664" s="53">
        <v>0.014270833333333333</v>
      </c>
      <c r="I664" s="63">
        <v>0.019143518518518518</v>
      </c>
      <c r="J664" s="98">
        <v>0.021597222222222223</v>
      </c>
      <c r="K664" s="99">
        <v>39740.0</v>
      </c>
      <c r="L664" s="99">
        <v>129.0</v>
      </c>
      <c r="M664" s="99">
        <v>7.0</v>
      </c>
      <c r="N664" s="99">
        <v>12.0</v>
      </c>
      <c r="O664" s="99">
        <v>1493.0</v>
      </c>
      <c r="P664" s="99">
        <v>148489.0</v>
      </c>
      <c r="Q664" s="99">
        <v>176698.0</v>
      </c>
      <c r="R664" s="39">
        <v>3.0</v>
      </c>
      <c r="S664" s="39">
        <v>3.0</v>
      </c>
      <c r="T664" s="39"/>
      <c r="U664" s="39"/>
      <c r="V664" s="39"/>
      <c r="W664" s="39"/>
      <c r="X664" s="39">
        <v>9.0</v>
      </c>
      <c r="Y664" s="39">
        <v>1.0</v>
      </c>
      <c r="Z664" s="39"/>
      <c r="AA664" s="39"/>
      <c r="AB664" s="39">
        <v>29961.0</v>
      </c>
      <c r="AC664" s="81">
        <v>1.0</v>
      </c>
      <c r="AD664" s="81">
        <v>29655.0</v>
      </c>
      <c r="AE664" s="81"/>
      <c r="AF664" s="81">
        <v>2.0</v>
      </c>
      <c r="AG664" s="81"/>
      <c r="AH664" s="81">
        <v>1.0</v>
      </c>
      <c r="AI664" s="81">
        <v>3.0</v>
      </c>
      <c r="AJ664" s="82" t="s">
        <v>730</v>
      </c>
      <c r="AK664" s="81"/>
      <c r="AL664" s="39">
        <v>338.0</v>
      </c>
      <c r="AM664" s="44">
        <f t="array" ref="AM664">AVERAGE(K664/20)/86400</f>
        <v>0.02299768519</v>
      </c>
    </row>
    <row r="665" ht="17.25" customHeight="1">
      <c r="A665" s="97">
        <v>44630.86481203047</v>
      </c>
      <c r="B665" s="53">
        <v>0.020405092592592593</v>
      </c>
      <c r="C665" s="53">
        <v>1.0416666666666667E-4</v>
      </c>
      <c r="D665" s="53">
        <v>0.002395833333333333</v>
      </c>
      <c r="E665" s="53">
        <v>0.004872685185185185</v>
      </c>
      <c r="F665" s="53">
        <v>0.006736111111111111</v>
      </c>
      <c r="G665" s="53">
        <v>0.012164351851851852</v>
      </c>
      <c r="H665" s="53">
        <v>0.014155092592592592</v>
      </c>
      <c r="I665" s="63">
        <v>0.01769675925925926</v>
      </c>
      <c r="J665" s="98">
        <v>0.018171296296296297</v>
      </c>
      <c r="K665" s="99">
        <v>34316.0</v>
      </c>
      <c r="L665" s="99">
        <v>176.0</v>
      </c>
      <c r="M665" s="99">
        <v>8.0</v>
      </c>
      <c r="N665" s="99">
        <v>11.0</v>
      </c>
      <c r="O665" s="99">
        <v>1518.0</v>
      </c>
      <c r="P665" s="99">
        <v>90129.0</v>
      </c>
      <c r="Q665" s="99">
        <v>12261.0</v>
      </c>
      <c r="R665" s="39">
        <v>1.0</v>
      </c>
      <c r="S665" s="39">
        <v>4.0</v>
      </c>
      <c r="T665" s="39"/>
      <c r="U665" s="39"/>
      <c r="V665" s="39"/>
      <c r="W665" s="39"/>
      <c r="X665" s="39">
        <v>18.0</v>
      </c>
      <c r="Y665" s="39">
        <v>1.0</v>
      </c>
      <c r="Z665" s="39"/>
      <c r="AA665" s="39"/>
      <c r="AB665" s="39">
        <v>343.0</v>
      </c>
      <c r="AC665" s="81"/>
      <c r="AD665" s="81">
        <v>34315.0</v>
      </c>
      <c r="AE665" s="81">
        <v>3.0</v>
      </c>
      <c r="AF665" s="81"/>
      <c r="AG665" s="81"/>
      <c r="AH665" s="81"/>
      <c r="AI665" s="81">
        <v>7.0</v>
      </c>
      <c r="AJ665" s="82" t="s">
        <v>731</v>
      </c>
      <c r="AK665" s="81"/>
      <c r="AL665" s="81">
        <v>337.0</v>
      </c>
      <c r="AM665" s="44">
        <f t="array" ref="AM665">AVERAGE(K665/20)/86400</f>
        <v>0.0198587963</v>
      </c>
    </row>
    <row r="666" ht="17.25" customHeight="1">
      <c r="A666" s="97">
        <v>44630.84384942226</v>
      </c>
      <c r="B666" s="53">
        <v>0.021875</v>
      </c>
      <c r="C666" s="53">
        <v>2.0833333333333335E-4</v>
      </c>
      <c r="D666" s="53">
        <v>0.001574074074074074</v>
      </c>
      <c r="E666" s="53">
        <v>0.003321759259259259</v>
      </c>
      <c r="F666" s="53">
        <v>0.012372685185185184</v>
      </c>
      <c r="G666" s="53">
        <v>0.003935185185185185</v>
      </c>
      <c r="H666" s="53">
        <v>0.01601851851851852</v>
      </c>
      <c r="I666" s="63">
        <v>0.018032407407407407</v>
      </c>
      <c r="J666" s="98">
        <v>0.018865740740740742</v>
      </c>
      <c r="K666" s="99">
        <v>37818.0</v>
      </c>
      <c r="L666" s="99">
        <v>82.0</v>
      </c>
      <c r="M666" s="99">
        <v>16.0</v>
      </c>
      <c r="N666" s="99">
        <v>14.0</v>
      </c>
      <c r="O666" s="99">
        <v>1338.0</v>
      </c>
      <c r="P666" s="99">
        <v>104485.0</v>
      </c>
      <c r="Q666" s="99">
        <v>55175.0</v>
      </c>
      <c r="R666" s="39">
        <v>1.0</v>
      </c>
      <c r="S666" s="39">
        <v>19.0</v>
      </c>
      <c r="T666" s="39"/>
      <c r="U666" s="39">
        <v>1.0</v>
      </c>
      <c r="V666" s="39">
        <v>15.0</v>
      </c>
      <c r="W666" s="39">
        <v>8.0</v>
      </c>
      <c r="X666" s="39"/>
      <c r="Y666" s="39"/>
      <c r="Z666" s="39"/>
      <c r="AA666" s="39"/>
      <c r="AB666" s="39">
        <v>9641.0</v>
      </c>
      <c r="AC666" s="81">
        <v>1.0</v>
      </c>
      <c r="AD666" s="81">
        <v>23933.0</v>
      </c>
      <c r="AE666" s="81"/>
      <c r="AF666" s="81"/>
      <c r="AG666" s="81">
        <v>1.0</v>
      </c>
      <c r="AH666" s="81">
        <v>1.0</v>
      </c>
      <c r="AI666" s="81">
        <v>2.0</v>
      </c>
      <c r="AJ666" s="82" t="s">
        <v>732</v>
      </c>
      <c r="AK666" s="81" t="s">
        <v>78</v>
      </c>
      <c r="AL666" s="81">
        <v>336.0</v>
      </c>
      <c r="AM666" s="44">
        <f t="array" ref="AM666">AVERAGE(K666/20)/86400</f>
        <v>0.02188541667</v>
      </c>
    </row>
    <row r="667" ht="17.25" customHeight="1">
      <c r="A667" s="97">
        <v>44630.80722164661</v>
      </c>
      <c r="B667" s="53">
        <v>0.01769675925925926</v>
      </c>
      <c r="C667" s="53">
        <v>1.388888888888889E-4</v>
      </c>
      <c r="D667" s="53">
        <v>0.004189814814814815</v>
      </c>
      <c r="E667" s="53">
        <v>0.004953703703703704</v>
      </c>
      <c r="F667" s="53">
        <v>0.006215277777777778</v>
      </c>
      <c r="G667" s="53">
        <v>0.010636574074074074</v>
      </c>
      <c r="H667" s="53">
        <v>0.01287037037037037</v>
      </c>
      <c r="I667" s="63">
        <v>0.016319444444444445</v>
      </c>
      <c r="J667" s="98">
        <v>0.016666666666666666</v>
      </c>
      <c r="K667" s="99">
        <v>30308.0</v>
      </c>
      <c r="L667" s="99">
        <v>121.0</v>
      </c>
      <c r="M667" s="99">
        <v>8.0</v>
      </c>
      <c r="N667" s="99">
        <v>15.0</v>
      </c>
      <c r="O667" s="99">
        <v>294.0</v>
      </c>
      <c r="P667" s="99">
        <v>113100.0</v>
      </c>
      <c r="Q667" s="99">
        <v>136002.0</v>
      </c>
      <c r="R667" s="39">
        <v>1.0</v>
      </c>
      <c r="S667" s="39">
        <v>8.0</v>
      </c>
      <c r="T667" s="39"/>
      <c r="U667" s="39"/>
      <c r="V667" s="39"/>
      <c r="W667" s="39"/>
      <c r="X667" s="39">
        <v>2.0</v>
      </c>
      <c r="Y667" s="39"/>
      <c r="Z667" s="39">
        <v>9.0</v>
      </c>
      <c r="AA667" s="39"/>
      <c r="AB667" s="39">
        <v>34511.0</v>
      </c>
      <c r="AC667" s="81"/>
      <c r="AD667" s="81">
        <v>30307.0</v>
      </c>
      <c r="AE667" s="81"/>
      <c r="AF667" s="81"/>
      <c r="AG667" s="81"/>
      <c r="AH667" s="81">
        <v>1.0</v>
      </c>
      <c r="AI667" s="81">
        <v>2.0</v>
      </c>
      <c r="AJ667" s="82" t="s">
        <v>733</v>
      </c>
      <c r="AK667" s="81"/>
      <c r="AL667" s="39">
        <v>335.0</v>
      </c>
      <c r="AM667" s="44">
        <f t="array" ref="AM667">AVERAGE(K667/20)/86400</f>
        <v>0.01753935185</v>
      </c>
    </row>
    <row r="668" ht="17.25" customHeight="1">
      <c r="A668" s="97">
        <v>44630.78922645161</v>
      </c>
      <c r="B668" s="53">
        <v>0.02050925925925926</v>
      </c>
      <c r="C668" s="53">
        <v>1.273148148148148E-4</v>
      </c>
      <c r="D668" s="53">
        <v>0.0019560185185185184</v>
      </c>
      <c r="E668" s="53">
        <v>0.0038657407407407408</v>
      </c>
      <c r="F668" s="53">
        <v>0.00875</v>
      </c>
      <c r="G668" s="53">
        <v>0.0043518518518518515</v>
      </c>
      <c r="H668" s="53">
        <v>0.012407407407407407</v>
      </c>
      <c r="I668" s="63">
        <v>0.016805555555555556</v>
      </c>
      <c r="J668" s="98">
        <v>0.019004629629629628</v>
      </c>
      <c r="K668" s="99">
        <v>34583.0</v>
      </c>
      <c r="L668" s="99">
        <v>95.0</v>
      </c>
      <c r="M668" s="99">
        <v>8.0</v>
      </c>
      <c r="N668" s="99">
        <v>15.0</v>
      </c>
      <c r="O668" s="99">
        <v>1050.0</v>
      </c>
      <c r="P668" s="99">
        <v>182754.0</v>
      </c>
      <c r="Q668" s="99">
        <v>45611.0</v>
      </c>
      <c r="R668" s="39">
        <v>1.0</v>
      </c>
      <c r="S668" s="39">
        <v>11.0</v>
      </c>
      <c r="T668" s="39"/>
      <c r="U668" s="39">
        <v>1.0</v>
      </c>
      <c r="V668" s="39">
        <v>20.0</v>
      </c>
      <c r="W668" s="39">
        <v>8.0</v>
      </c>
      <c r="X668" s="39"/>
      <c r="Y668" s="39"/>
      <c r="Z668" s="39"/>
      <c r="AA668" s="39"/>
      <c r="AB668" s="39">
        <v>9181.0</v>
      </c>
      <c r="AC668" s="81"/>
      <c r="AD668" s="81">
        <v>34582.0</v>
      </c>
      <c r="AE668" s="81"/>
      <c r="AF668" s="81"/>
      <c r="AG668" s="81">
        <v>1.0</v>
      </c>
      <c r="AH668" s="81">
        <v>1.0</v>
      </c>
      <c r="AI668" s="81">
        <v>4.0</v>
      </c>
      <c r="AJ668" s="82" t="s">
        <v>734</v>
      </c>
      <c r="AK668" s="81"/>
      <c r="AL668" s="81">
        <v>334.0</v>
      </c>
      <c r="AM668" s="44">
        <f t="array" ref="AM668">AVERAGE(K668/20)/86400</f>
        <v>0.02001331019</v>
      </c>
    </row>
    <row r="669" ht="17.25" customHeight="1">
      <c r="A669" s="97">
        <v>44630.0143410359</v>
      </c>
      <c r="B669" s="53">
        <v>0.017974537037037035</v>
      </c>
      <c r="C669" s="53">
        <v>3.2407407407407406E-4</v>
      </c>
      <c r="D669" s="53">
        <v>0.002476851851851852</v>
      </c>
      <c r="E669" s="53">
        <v>0.002916666666666667</v>
      </c>
      <c r="F669" s="53">
        <v>0.005300925925925926</v>
      </c>
      <c r="G669" s="53">
        <v>0.009050925925925926</v>
      </c>
      <c r="H669" s="53">
        <v>0.010763888888888889</v>
      </c>
      <c r="I669" s="63">
        <v>0.016354166666666666</v>
      </c>
      <c r="J669" s="98">
        <v>0.016689814814814814</v>
      </c>
      <c r="K669" s="99">
        <v>31077.0</v>
      </c>
      <c r="L669" s="99">
        <v>230.0</v>
      </c>
      <c r="M669" s="99">
        <v>9.0</v>
      </c>
      <c r="N669" s="99">
        <v>19.0</v>
      </c>
      <c r="O669" s="99">
        <v>1352.0</v>
      </c>
      <c r="P669" s="99">
        <v>107346.0</v>
      </c>
      <c r="Q669" s="99">
        <v>8512.0</v>
      </c>
      <c r="R669" s="39">
        <v>1.0</v>
      </c>
      <c r="S669" s="39">
        <v>8.0</v>
      </c>
      <c r="T669" s="39"/>
      <c r="U669" s="39">
        <v>1.0</v>
      </c>
      <c r="V669" s="39">
        <v>9.0</v>
      </c>
      <c r="W669" s="39">
        <v>8.0</v>
      </c>
      <c r="X669" s="39"/>
      <c r="Y669" s="39"/>
      <c r="Z669" s="39"/>
      <c r="AA669" s="39"/>
      <c r="AB669" s="39">
        <v>1698.0</v>
      </c>
      <c r="AC669" s="81"/>
      <c r="AD669" s="81">
        <v>31076.0</v>
      </c>
      <c r="AE669" s="81"/>
      <c r="AF669" s="81"/>
      <c r="AG669" s="81"/>
      <c r="AH669" s="81">
        <v>1.0</v>
      </c>
      <c r="AI669" s="81">
        <v>2.0</v>
      </c>
      <c r="AJ669" s="82" t="s">
        <v>735</v>
      </c>
      <c r="AK669" s="81" t="s">
        <v>78</v>
      </c>
      <c r="AL669" s="81">
        <v>333.0</v>
      </c>
      <c r="AM669" s="44">
        <f t="array" ref="AM669">AVERAGE(K669/20)/86400</f>
        <v>0.017984375</v>
      </c>
    </row>
    <row r="670" ht="17.25" customHeight="1">
      <c r="A670" s="97">
        <v>44629.993901745635</v>
      </c>
      <c r="B670" s="53">
        <v>0.02556712962962963</v>
      </c>
      <c r="C670" s="53">
        <v>4.2824074074074075E-4</v>
      </c>
      <c r="D670" s="53">
        <v>0.0023263888888888887</v>
      </c>
      <c r="E670" s="53">
        <v>0.003171296296296296</v>
      </c>
      <c r="F670" s="53">
        <v>0.004166666666666667</v>
      </c>
      <c r="G670" s="53">
        <v>0.010428240740740741</v>
      </c>
      <c r="H670" s="53">
        <v>0.01699074074074074</v>
      </c>
      <c r="I670" s="63">
        <v>0.02079861111111111</v>
      </c>
      <c r="J670" s="98">
        <v>0.021967592592592594</v>
      </c>
      <c r="K670" s="99">
        <v>43265.0</v>
      </c>
      <c r="L670" s="99">
        <v>110.0</v>
      </c>
      <c r="M670" s="99">
        <v>8.0</v>
      </c>
      <c r="N670" s="99">
        <v>18.0</v>
      </c>
      <c r="O670" s="99">
        <v>1944.0</v>
      </c>
      <c r="P670" s="99">
        <v>166971.0</v>
      </c>
      <c r="Q670" s="99">
        <v>4600.0</v>
      </c>
      <c r="R670" s="39">
        <v>1.0</v>
      </c>
      <c r="S670" s="39">
        <v>13.0</v>
      </c>
      <c r="T670" s="39"/>
      <c r="U670" s="39">
        <v>1.0</v>
      </c>
      <c r="V670" s="39">
        <v>1.0</v>
      </c>
      <c r="W670" s="39">
        <v>1.0</v>
      </c>
      <c r="X670" s="39">
        <v>13.0</v>
      </c>
      <c r="Y670" s="39">
        <v>1.0</v>
      </c>
      <c r="Z670" s="39"/>
      <c r="AA670" s="39"/>
      <c r="AB670" s="39">
        <v>1934.0</v>
      </c>
      <c r="AC670" s="81">
        <v>3.0</v>
      </c>
      <c r="AD670" s="81">
        <v>24161.0</v>
      </c>
      <c r="AE670" s="81">
        <v>1.0</v>
      </c>
      <c r="AF670" s="81">
        <v>1.0</v>
      </c>
      <c r="AG670" s="81">
        <v>1.0</v>
      </c>
      <c r="AH670" s="81"/>
      <c r="AI670" s="81">
        <v>5.0</v>
      </c>
      <c r="AJ670" s="82" t="s">
        <v>736</v>
      </c>
      <c r="AK670" s="81"/>
      <c r="AL670" s="39">
        <v>332.0</v>
      </c>
      <c r="AM670" s="44">
        <f t="array" ref="AM670">AVERAGE(K670/20)/86400</f>
        <v>0.02503761574</v>
      </c>
    </row>
    <row r="671" ht="17.25" customHeight="1">
      <c r="A671" s="97">
        <v>44629.96819129948</v>
      </c>
      <c r="B671" s="53">
        <v>0.022453703703703705</v>
      </c>
      <c r="C671" s="53">
        <v>1.7361111111111112E-4</v>
      </c>
      <c r="D671" s="53">
        <v>0.0035069444444444445</v>
      </c>
      <c r="E671" s="53">
        <v>0.004641203703703704</v>
      </c>
      <c r="F671" s="53">
        <v>0.005555555555555556</v>
      </c>
      <c r="G671" s="53">
        <v>0.00849537037037037</v>
      </c>
      <c r="H671" s="53">
        <v>0.010625</v>
      </c>
      <c r="I671" s="63">
        <v>0.013310185185185185</v>
      </c>
      <c r="J671" s="98">
        <v>0.013969907407407407</v>
      </c>
      <c r="K671" s="99">
        <v>38813.0</v>
      </c>
      <c r="L671" s="99">
        <v>88.0</v>
      </c>
      <c r="M671" s="99">
        <v>7.0</v>
      </c>
      <c r="N671" s="99">
        <v>20.0</v>
      </c>
      <c r="O671" s="99">
        <v>2466.0</v>
      </c>
      <c r="P671" s="99">
        <v>160921.0</v>
      </c>
      <c r="Q671" s="99">
        <v>79633.0</v>
      </c>
      <c r="R671" s="39">
        <v>1.0</v>
      </c>
      <c r="S671" s="39">
        <v>16.0</v>
      </c>
      <c r="T671" s="39"/>
      <c r="U671" s="39">
        <v>1.0</v>
      </c>
      <c r="V671" s="39">
        <v>10.0</v>
      </c>
      <c r="W671" s="39">
        <v>7.0</v>
      </c>
      <c r="X671" s="39"/>
      <c r="Y671" s="39"/>
      <c r="Z671" s="39"/>
      <c r="AA671" s="39"/>
      <c r="AB671" s="39">
        <v>5055.0</v>
      </c>
      <c r="AC671" s="81">
        <v>5.0</v>
      </c>
      <c r="AD671" s="81">
        <v>6998.0</v>
      </c>
      <c r="AE671" s="81"/>
      <c r="AF671" s="81">
        <v>5.0</v>
      </c>
      <c r="AG671" s="81"/>
      <c r="AH671" s="81">
        <v>1.0</v>
      </c>
      <c r="AI671" s="81">
        <v>3.0</v>
      </c>
      <c r="AJ671" s="82" t="s">
        <v>737</v>
      </c>
      <c r="AK671" s="81" t="s">
        <v>78</v>
      </c>
      <c r="AL671" s="81">
        <v>331.0</v>
      </c>
      <c r="AM671" s="44">
        <f t="array" ref="AM671">AVERAGE(K671/20)/86400</f>
        <v>0.02246122685</v>
      </c>
    </row>
    <row r="672" ht="17.25" customHeight="1">
      <c r="A672" s="97">
        <v>44629.94295089229</v>
      </c>
      <c r="B672" s="53">
        <v>0.024259259259259258</v>
      </c>
      <c r="C672" s="53">
        <v>1.273148148148148E-4</v>
      </c>
      <c r="D672" s="53">
        <v>0.0046875</v>
      </c>
      <c r="E672" s="53">
        <v>0.005717592592592593</v>
      </c>
      <c r="F672" s="53">
        <v>0.009710648148148149</v>
      </c>
      <c r="G672" s="53">
        <v>0.01611111111111111</v>
      </c>
      <c r="H672" s="53">
        <v>0.01775462962962963</v>
      </c>
      <c r="I672" s="63">
        <v>0.021886574074074076</v>
      </c>
      <c r="J672" s="98">
        <v>0.02252314814814815</v>
      </c>
      <c r="K672" s="99">
        <v>40391.0</v>
      </c>
      <c r="L672" s="99">
        <v>185.0</v>
      </c>
      <c r="M672" s="99">
        <v>8.0</v>
      </c>
      <c r="N672" s="99">
        <v>12.0</v>
      </c>
      <c r="O672" s="99">
        <v>1690.0</v>
      </c>
      <c r="P672" s="99">
        <v>175521.0</v>
      </c>
      <c r="Q672" s="99">
        <v>11016.0</v>
      </c>
      <c r="R672" s="39">
        <v>1.0</v>
      </c>
      <c r="S672" s="39">
        <v>9.0</v>
      </c>
      <c r="T672" s="39"/>
      <c r="U672" s="39">
        <v>1.0</v>
      </c>
      <c r="V672" s="39">
        <v>10.0</v>
      </c>
      <c r="W672" s="39">
        <v>10.0</v>
      </c>
      <c r="X672" s="39"/>
      <c r="Y672" s="39"/>
      <c r="Z672" s="39"/>
      <c r="AA672" s="39"/>
      <c r="AB672" s="39"/>
      <c r="AC672" s="81"/>
      <c r="AD672" s="81">
        <v>40390.0</v>
      </c>
      <c r="AE672" s="81"/>
      <c r="AF672" s="81">
        <v>3.0</v>
      </c>
      <c r="AG672" s="81"/>
      <c r="AH672" s="81">
        <v>1.0</v>
      </c>
      <c r="AI672" s="81">
        <v>4.0</v>
      </c>
      <c r="AJ672" s="82" t="s">
        <v>738</v>
      </c>
      <c r="AK672" s="81"/>
      <c r="AL672" s="81">
        <v>330.0</v>
      </c>
      <c r="AM672" s="44">
        <f t="array" ref="AM672">AVERAGE(K672/20)/86400</f>
        <v>0.0233744213</v>
      </c>
    </row>
    <row r="673" ht="17.25" customHeight="1">
      <c r="A673" s="97">
        <v>44629.91390295754</v>
      </c>
      <c r="B673" s="53">
        <v>0.01837962962962963</v>
      </c>
      <c r="C673" s="53">
        <v>8.101851851851852E-5</v>
      </c>
      <c r="D673" s="53">
        <v>0.0017708333333333332</v>
      </c>
      <c r="E673" s="53">
        <v>0.007233796296296296</v>
      </c>
      <c r="F673" s="53">
        <v>0.007569444444444445</v>
      </c>
      <c r="G673" s="53">
        <v>0.010810185185185185</v>
      </c>
      <c r="H673" s="53">
        <v>0.013287037037037036</v>
      </c>
      <c r="I673" s="63">
        <v>0.015636574074074074</v>
      </c>
      <c r="J673" s="98">
        <v>0.01716435185185185</v>
      </c>
      <c r="K673" s="99">
        <v>31777.0</v>
      </c>
      <c r="L673" s="99">
        <v>91.0</v>
      </c>
      <c r="M673" s="99">
        <v>14.0</v>
      </c>
      <c r="N673" s="99">
        <v>14.0</v>
      </c>
      <c r="O673" s="99">
        <v>1370.0</v>
      </c>
      <c r="P673" s="99">
        <v>110377.0</v>
      </c>
      <c r="Q673" s="99">
        <v>127162.0</v>
      </c>
      <c r="R673" s="39">
        <v>1.0</v>
      </c>
      <c r="S673" s="39">
        <v>5.0</v>
      </c>
      <c r="T673" s="39">
        <v>4.0</v>
      </c>
      <c r="U673" s="39"/>
      <c r="V673" s="39"/>
      <c r="W673" s="39"/>
      <c r="X673" s="39">
        <v>26.0</v>
      </c>
      <c r="Y673" s="39">
        <v>1.0</v>
      </c>
      <c r="Z673" s="39">
        <v>2.0</v>
      </c>
      <c r="AA673" s="39"/>
      <c r="AB673" s="39">
        <v>36743.0</v>
      </c>
      <c r="AC673" s="81">
        <v>2.0</v>
      </c>
      <c r="AD673" s="81">
        <v>2862.0</v>
      </c>
      <c r="AE673" s="81">
        <v>40.0</v>
      </c>
      <c r="AF673" s="81"/>
      <c r="AG673" s="81"/>
      <c r="AH673" s="81">
        <v>1.0</v>
      </c>
      <c r="AI673" s="81">
        <v>21.0</v>
      </c>
      <c r="AJ673" s="82" t="s">
        <v>739</v>
      </c>
      <c r="AK673" s="81" t="s">
        <v>78</v>
      </c>
      <c r="AL673" s="39">
        <v>329.0</v>
      </c>
      <c r="AM673" s="44">
        <f t="array" ref="AM673">AVERAGE(K673/20)/86400</f>
        <v>0.01838946759</v>
      </c>
    </row>
    <row r="674" ht="17.25" customHeight="1">
      <c r="A674" s="97">
        <v>44629.88622753885</v>
      </c>
      <c r="B674" s="53">
        <v>0.014895833333333334</v>
      </c>
      <c r="C674" s="53">
        <v>8.101851851851852E-5</v>
      </c>
      <c r="D674" s="53">
        <v>0.0025578703703703705</v>
      </c>
      <c r="E674" s="53">
        <v>0.003564814814814815</v>
      </c>
      <c r="F674" s="53">
        <v>0.004756944444444445</v>
      </c>
      <c r="G674" s="53">
        <v>0.008993055555555556</v>
      </c>
      <c r="H674" s="53">
        <v>0.012037037037037037</v>
      </c>
      <c r="I674" s="63">
        <v>0.013368055555555555</v>
      </c>
      <c r="J674" s="98">
        <v>0.013761574074074074</v>
      </c>
      <c r="K674" s="99">
        <v>25168.0</v>
      </c>
      <c r="L674" s="99">
        <v>104.0</v>
      </c>
      <c r="M674" s="99">
        <v>8.0</v>
      </c>
      <c r="N674" s="99">
        <v>17.0</v>
      </c>
      <c r="O674" s="99">
        <v>1657.0</v>
      </c>
      <c r="P674" s="99">
        <v>67770.0</v>
      </c>
      <c r="Q674" s="99">
        <v>37566.0</v>
      </c>
      <c r="R674" s="39">
        <v>1.0</v>
      </c>
      <c r="S674" s="39">
        <v>6.0</v>
      </c>
      <c r="T674" s="39"/>
      <c r="U674" s="39">
        <v>1.0</v>
      </c>
      <c r="V674" s="39">
        <v>15.0</v>
      </c>
      <c r="W674" s="39">
        <v>9.0</v>
      </c>
      <c r="X674" s="39"/>
      <c r="Y674" s="39"/>
      <c r="Z674" s="39"/>
      <c r="AA674" s="39"/>
      <c r="AB674" s="39">
        <v>15690.0</v>
      </c>
      <c r="AC674" s="81"/>
      <c r="AD674" s="81">
        <v>25167.0</v>
      </c>
      <c r="AE674" s="81"/>
      <c r="AF674" s="81"/>
      <c r="AG674" s="81">
        <v>1.0</v>
      </c>
      <c r="AH674" s="81">
        <v>1.0</v>
      </c>
      <c r="AI674" s="81">
        <v>1.0</v>
      </c>
      <c r="AJ674" s="82" t="s">
        <v>740</v>
      </c>
      <c r="AK674" s="81"/>
      <c r="AL674" s="81">
        <v>328.0</v>
      </c>
      <c r="AM674" s="44">
        <f t="array" ref="AM674">AVERAGE(K674/20)/86400</f>
        <v>0.01456481481</v>
      </c>
    </row>
    <row r="675" ht="17.25" customHeight="1">
      <c r="A675" s="97">
        <v>44629.87111213294</v>
      </c>
      <c r="B675" s="53">
        <v>0.017141203703703704</v>
      </c>
      <c r="C675" s="53">
        <v>1.273148148148148E-4</v>
      </c>
      <c r="D675" s="53">
        <v>0.0038425925925925928</v>
      </c>
      <c r="E675" s="53">
        <v>0.0045138888888888885</v>
      </c>
      <c r="F675" s="53">
        <v>0.007858796296296296</v>
      </c>
      <c r="G675" s="53">
        <v>0.010543981481481482</v>
      </c>
      <c r="H675" s="53">
        <v>0.012939814814814815</v>
      </c>
      <c r="I675" s="63">
        <v>0.015787037037037037</v>
      </c>
      <c r="J675" s="98">
        <v>0.016145833333333335</v>
      </c>
      <c r="K675" s="99">
        <v>29268.0</v>
      </c>
      <c r="L675" s="99">
        <v>230.0</v>
      </c>
      <c r="M675" s="99">
        <v>8.0</v>
      </c>
      <c r="N675" s="99">
        <v>22.0</v>
      </c>
      <c r="O675" s="99">
        <v>1337.0</v>
      </c>
      <c r="P675" s="99">
        <v>86159.0</v>
      </c>
      <c r="Q675" s="99">
        <v>30013.0</v>
      </c>
      <c r="R675" s="39">
        <v>1.0</v>
      </c>
      <c r="S675" s="39">
        <v>3.0</v>
      </c>
      <c r="T675" s="39"/>
      <c r="U675" s="39">
        <v>2.0</v>
      </c>
      <c r="V675" s="39">
        <v>20.0</v>
      </c>
      <c r="W675" s="39">
        <v>7.0</v>
      </c>
      <c r="X675" s="39"/>
      <c r="Y675" s="39"/>
      <c r="Z675" s="39"/>
      <c r="AA675" s="39"/>
      <c r="AB675" s="39">
        <v>10481.0</v>
      </c>
      <c r="AC675" s="81">
        <v>1.0</v>
      </c>
      <c r="AD675" s="81">
        <v>19568.0</v>
      </c>
      <c r="AE675" s="81"/>
      <c r="AF675" s="81"/>
      <c r="AG675" s="81"/>
      <c r="AH675" s="81">
        <v>1.0</v>
      </c>
      <c r="AI675" s="81">
        <v>6.0</v>
      </c>
      <c r="AJ675" s="82" t="s">
        <v>741</v>
      </c>
      <c r="AK675" s="81"/>
      <c r="AL675" s="81">
        <v>327.0</v>
      </c>
      <c r="AM675" s="44">
        <f t="array" ref="AM675">AVERAGE(K675/20)/86400</f>
        <v>0.0169375</v>
      </c>
    </row>
    <row r="676" ht="17.25" customHeight="1">
      <c r="A676" s="97">
        <v>44629.85376674096</v>
      </c>
      <c r="B676" s="53">
        <v>0.01579861111111111</v>
      </c>
      <c r="C676" s="53">
        <v>3.8194444444444446E-4</v>
      </c>
      <c r="D676" s="53">
        <v>0.0025</v>
      </c>
      <c r="E676" s="53">
        <v>0.003587962962962963</v>
      </c>
      <c r="F676" s="53">
        <v>0.005983796296296296</v>
      </c>
      <c r="G676" s="53">
        <v>0.009189814814814816</v>
      </c>
      <c r="H676" s="53">
        <v>0.01019675925925926</v>
      </c>
      <c r="I676" s="63">
        <v>0.012060185185185186</v>
      </c>
      <c r="J676" s="98">
        <v>0.014108796296296296</v>
      </c>
      <c r="K676" s="99">
        <v>26852.0</v>
      </c>
      <c r="L676" s="99">
        <v>81.0</v>
      </c>
      <c r="M676" s="99">
        <v>8.0</v>
      </c>
      <c r="N676" s="99">
        <v>12.0</v>
      </c>
      <c r="O676" s="99">
        <v>1328.0</v>
      </c>
      <c r="P676" s="99">
        <v>135105.0</v>
      </c>
      <c r="Q676" s="99">
        <v>6596.0</v>
      </c>
      <c r="R676" s="39">
        <v>1.0</v>
      </c>
      <c r="S676" s="39">
        <v>21.0</v>
      </c>
      <c r="T676" s="39"/>
      <c r="U676" s="39"/>
      <c r="V676" s="39">
        <v>12.0</v>
      </c>
      <c r="W676" s="39">
        <v>5.0</v>
      </c>
      <c r="X676" s="39"/>
      <c r="Y676" s="39"/>
      <c r="Z676" s="39"/>
      <c r="AA676" s="39"/>
      <c r="AB676" s="39">
        <v>1379.0</v>
      </c>
      <c r="AC676" s="81"/>
      <c r="AD676" s="81">
        <v>26851.0</v>
      </c>
      <c r="AE676" s="81"/>
      <c r="AF676" s="81"/>
      <c r="AG676" s="81"/>
      <c r="AH676" s="81">
        <v>1.0</v>
      </c>
      <c r="AI676" s="81">
        <v>2.0</v>
      </c>
      <c r="AJ676" s="82" t="s">
        <v>742</v>
      </c>
      <c r="AK676" s="81"/>
      <c r="AL676" s="39">
        <v>326.0</v>
      </c>
      <c r="AM676" s="44">
        <f t="array" ref="AM676">AVERAGE(K676/20)/86400</f>
        <v>0.01553935185</v>
      </c>
    </row>
    <row r="677" ht="17.25" customHeight="1">
      <c r="A677" s="97">
        <v>44629.83776372021</v>
      </c>
      <c r="B677" s="53">
        <v>0.03711805555555556</v>
      </c>
      <c r="C677" s="53">
        <v>1.1574074074074075E-4</v>
      </c>
      <c r="D677" s="53">
        <v>0.0015046296296296296</v>
      </c>
      <c r="E677" s="53">
        <v>0.0022453703703703702</v>
      </c>
      <c r="F677" s="53">
        <v>0.004525462962962963</v>
      </c>
      <c r="G677" s="53">
        <v>0.013900462962962963</v>
      </c>
      <c r="H677" s="53">
        <v>0.01681712962962963</v>
      </c>
      <c r="I677" s="63">
        <v>0.02025462962962963</v>
      </c>
      <c r="J677" s="98">
        <v>0.021261574074074075</v>
      </c>
      <c r="K677" s="99">
        <v>64154.0</v>
      </c>
      <c r="L677" s="99">
        <v>72.0</v>
      </c>
      <c r="M677" s="99">
        <v>9.0</v>
      </c>
      <c r="N677" s="99">
        <v>17.0</v>
      </c>
      <c r="O677" s="99">
        <v>3202.0</v>
      </c>
      <c r="P677" s="99">
        <v>251295.0</v>
      </c>
      <c r="Q677" s="99">
        <v>100721.0</v>
      </c>
      <c r="R677" s="39">
        <v>5.0</v>
      </c>
      <c r="S677" s="39">
        <v>13.0</v>
      </c>
      <c r="T677" s="39"/>
      <c r="U677" s="39"/>
      <c r="V677" s="39">
        <v>9.0</v>
      </c>
      <c r="W677" s="39"/>
      <c r="X677" s="39"/>
      <c r="Y677" s="39"/>
      <c r="Z677" s="39"/>
      <c r="AA677" s="39">
        <v>1.0</v>
      </c>
      <c r="AB677" s="39">
        <v>54760.0</v>
      </c>
      <c r="AC677" s="81">
        <v>4.0</v>
      </c>
      <c r="AD677" s="81">
        <v>2936.0</v>
      </c>
      <c r="AE677" s="81"/>
      <c r="AF677" s="81"/>
      <c r="AG677" s="81"/>
      <c r="AH677" s="81">
        <v>1.0</v>
      </c>
      <c r="AI677" s="81">
        <v>9.0</v>
      </c>
      <c r="AJ677" s="82" t="s">
        <v>743</v>
      </c>
      <c r="AK677" s="81" t="s">
        <v>78</v>
      </c>
      <c r="AL677" s="81">
        <v>325.0</v>
      </c>
      <c r="AM677" s="44">
        <f t="array" ref="AM677">AVERAGE(K677/20)/86400</f>
        <v>0.03712615741</v>
      </c>
    </row>
    <row r="678" ht="17.25" customHeight="1">
      <c r="A678" s="97">
        <v>44629.02243434416</v>
      </c>
      <c r="B678" s="53">
        <v>0.021516203703703704</v>
      </c>
      <c r="C678" s="53">
        <v>5.787037037037037E-5</v>
      </c>
      <c r="D678" s="53">
        <v>0.0012962962962962963</v>
      </c>
      <c r="E678" s="53">
        <v>0.0021527777777777778</v>
      </c>
      <c r="F678" s="53">
        <v>0.007453703703703704</v>
      </c>
      <c r="G678" s="53">
        <v>0.014386574074074074</v>
      </c>
      <c r="H678" s="53">
        <v>0.01599537037037037</v>
      </c>
      <c r="I678" s="63">
        <v>0.019733796296296298</v>
      </c>
      <c r="J678" s="98">
        <v>0.020868055555555556</v>
      </c>
      <c r="K678" s="99">
        <v>37189.0</v>
      </c>
      <c r="L678" s="99">
        <v>236.0</v>
      </c>
      <c r="M678" s="99">
        <v>8.0</v>
      </c>
      <c r="N678" s="99">
        <v>15.0</v>
      </c>
      <c r="O678" s="99">
        <v>1310.0</v>
      </c>
      <c r="P678" s="99">
        <v>141226.0</v>
      </c>
      <c r="Q678" s="99">
        <v>83661.0</v>
      </c>
      <c r="R678" s="39">
        <v>1.0</v>
      </c>
      <c r="S678" s="39">
        <v>6.0</v>
      </c>
      <c r="T678" s="39"/>
      <c r="U678" s="39"/>
      <c r="V678" s="39">
        <v>5.0</v>
      </c>
      <c r="W678" s="39"/>
      <c r="X678" s="39"/>
      <c r="Y678" s="39"/>
      <c r="Z678" s="39"/>
      <c r="AA678" s="39">
        <v>1.0</v>
      </c>
      <c r="AB678" s="39">
        <v>32683.0</v>
      </c>
      <c r="AC678" s="81">
        <v>2.0</v>
      </c>
      <c r="AD678" s="81">
        <v>6936.0</v>
      </c>
      <c r="AE678" s="81"/>
      <c r="AF678" s="81"/>
      <c r="AG678" s="81"/>
      <c r="AH678" s="81">
        <v>1.0</v>
      </c>
      <c r="AI678" s="81">
        <v>14.0</v>
      </c>
      <c r="AJ678" s="82" t="s">
        <v>744</v>
      </c>
      <c r="AK678" s="81" t="s">
        <v>78</v>
      </c>
      <c r="AL678" s="81">
        <v>324.0</v>
      </c>
      <c r="AM678" s="44">
        <f t="array" ref="AM678">AVERAGE(K678/20)/86400</f>
        <v>0.02152141204</v>
      </c>
    </row>
    <row r="679" ht="17.25" customHeight="1">
      <c r="A679" s="97">
        <v>44628.998252738646</v>
      </c>
      <c r="B679" s="53">
        <v>0.01824074074074074</v>
      </c>
      <c r="C679" s="53">
        <v>3.2407407407407406E-4</v>
      </c>
      <c r="D679" s="53">
        <v>0.0021296296296296298</v>
      </c>
      <c r="E679" s="53">
        <v>0.0033564814814814816</v>
      </c>
      <c r="F679" s="53">
        <v>0.0084375</v>
      </c>
      <c r="G679" s="53">
        <v>0.003576388888888889</v>
      </c>
      <c r="H679" s="53">
        <v>0.011168981481481481</v>
      </c>
      <c r="I679" s="63">
        <v>0.014166666666666666</v>
      </c>
      <c r="J679" s="98">
        <v>0.01457175925925926</v>
      </c>
      <c r="K679" s="99">
        <v>31199.0</v>
      </c>
      <c r="L679" s="99">
        <v>186.0</v>
      </c>
      <c r="M679" s="99">
        <v>10.0</v>
      </c>
      <c r="N679" s="99">
        <v>18.0</v>
      </c>
      <c r="O679" s="99">
        <v>1522.0</v>
      </c>
      <c r="P679" s="99">
        <v>83811.0</v>
      </c>
      <c r="Q679" s="99">
        <v>48210.0</v>
      </c>
      <c r="R679" s="39">
        <v>1.0</v>
      </c>
      <c r="S679" s="39">
        <v>2.0</v>
      </c>
      <c r="T679" s="39"/>
      <c r="U679" s="39"/>
      <c r="V679" s="39"/>
      <c r="W679" s="39"/>
      <c r="X679" s="39">
        <v>15.0</v>
      </c>
      <c r="Y679" s="39">
        <v>1.0</v>
      </c>
      <c r="Z679" s="39"/>
      <c r="AA679" s="39"/>
      <c r="AB679" s="39">
        <v>172403.0</v>
      </c>
      <c r="AC679" s="81">
        <v>2.0</v>
      </c>
      <c r="AD679" s="81">
        <v>5133.0</v>
      </c>
      <c r="AE679" s="81">
        <v>4.0</v>
      </c>
      <c r="AF679" s="81"/>
      <c r="AG679" s="81"/>
      <c r="AH679" s="81"/>
      <c r="AI679" s="81">
        <v>3.0</v>
      </c>
      <c r="AJ679" s="82" t="s">
        <v>745</v>
      </c>
      <c r="AK679" s="81"/>
      <c r="AL679" s="39">
        <v>323.0</v>
      </c>
      <c r="AM679" s="44">
        <f t="array" ref="AM679">AVERAGE(K679/20)/86400</f>
        <v>0.01805497685</v>
      </c>
    </row>
    <row r="680" ht="17.25" customHeight="1">
      <c r="A680" s="97">
        <v>44628.97980983918</v>
      </c>
      <c r="B680" s="53">
        <v>0.0184375</v>
      </c>
      <c r="C680" s="53">
        <v>2.4305555555555555E-4</v>
      </c>
      <c r="D680" s="53">
        <v>0.002013888888888889</v>
      </c>
      <c r="E680" s="53">
        <v>0.0030439814814814813</v>
      </c>
      <c r="F680" s="53">
        <v>0.005659722222222222</v>
      </c>
      <c r="G680" s="53">
        <v>0.010671296296296297</v>
      </c>
      <c r="H680" s="53">
        <v>0.01204861111111111</v>
      </c>
      <c r="I680" s="63">
        <v>0.014178240740740741</v>
      </c>
      <c r="J680" s="98">
        <v>0.015393518518518518</v>
      </c>
      <c r="K680" s="99">
        <v>31259.0</v>
      </c>
      <c r="L680" s="99">
        <v>163.0</v>
      </c>
      <c r="M680" s="99">
        <v>8.0</v>
      </c>
      <c r="N680" s="99">
        <v>12.0</v>
      </c>
      <c r="O680" s="99">
        <v>1535.0</v>
      </c>
      <c r="P680" s="99">
        <v>105739.0</v>
      </c>
      <c r="Q680" s="99">
        <v>69543.0</v>
      </c>
      <c r="R680" s="39">
        <v>1.0</v>
      </c>
      <c r="S680" s="39">
        <v>5.0</v>
      </c>
      <c r="T680" s="39"/>
      <c r="U680" s="39"/>
      <c r="V680" s="39">
        <v>1.0</v>
      </c>
      <c r="W680" s="39"/>
      <c r="X680" s="39"/>
      <c r="Y680" s="39"/>
      <c r="Z680" s="39">
        <v>3.0</v>
      </c>
      <c r="AA680" s="39">
        <v>1.0</v>
      </c>
      <c r="AB680" s="39">
        <v>41509.0</v>
      </c>
      <c r="AC680" s="81">
        <v>2.0</v>
      </c>
      <c r="AD680" s="81">
        <v>3732.0</v>
      </c>
      <c r="AE680" s="81"/>
      <c r="AF680" s="81"/>
      <c r="AG680" s="81"/>
      <c r="AH680" s="81">
        <v>1.0</v>
      </c>
      <c r="AI680" s="81">
        <v>3.0</v>
      </c>
      <c r="AJ680" s="82" t="s">
        <v>746</v>
      </c>
      <c r="AK680" s="81"/>
      <c r="AL680" s="81">
        <v>322.0</v>
      </c>
      <c r="AM680" s="44">
        <f t="array" ref="AM680">AVERAGE(K680/20)/86400</f>
        <v>0.01808969907</v>
      </c>
    </row>
    <row r="681" ht="17.25" customHeight="1">
      <c r="A681" s="97">
        <v>44628.961150044626</v>
      </c>
      <c r="B681" s="53">
        <v>0.015196759259259259</v>
      </c>
      <c r="C681" s="53">
        <v>0.001712962962962963</v>
      </c>
      <c r="D681" s="53">
        <v>0.0023032407407407407</v>
      </c>
      <c r="E681" s="53">
        <v>0.004027777777777778</v>
      </c>
      <c r="F681" s="53">
        <v>0.005868055555555555</v>
      </c>
      <c r="G681" s="53">
        <v>0.008472222222222223</v>
      </c>
      <c r="H681" s="53">
        <v>0.009224537037037036</v>
      </c>
      <c r="I681" s="63">
        <v>0.013043981481481481</v>
      </c>
      <c r="J681" s="98">
        <v>0.014108796296296296</v>
      </c>
      <c r="K681" s="99">
        <v>26011.0</v>
      </c>
      <c r="L681" s="99">
        <v>45.0</v>
      </c>
      <c r="M681" s="99">
        <v>7.0</v>
      </c>
      <c r="N681" s="99">
        <v>21.0</v>
      </c>
      <c r="O681" s="99">
        <v>1044.0</v>
      </c>
      <c r="P681" s="99">
        <v>104694.0</v>
      </c>
      <c r="Q681" s="99">
        <v>31850.0</v>
      </c>
      <c r="R681" s="39">
        <v>1.0</v>
      </c>
      <c r="S681" s="39">
        <v>2.0</v>
      </c>
      <c r="T681" s="39"/>
      <c r="U681" s="39"/>
      <c r="V681" s="39"/>
      <c r="W681" s="39"/>
      <c r="X681" s="39">
        <v>5.0</v>
      </c>
      <c r="Y681" s="39">
        <v>1.0</v>
      </c>
      <c r="Z681" s="39">
        <v>4.0</v>
      </c>
      <c r="AA681" s="39"/>
      <c r="AB681" s="39">
        <v>121332.0</v>
      </c>
      <c r="AC681" s="81"/>
      <c r="AD681" s="81">
        <v>26010.0</v>
      </c>
      <c r="AE681" s="81"/>
      <c r="AF681" s="81">
        <v>1.0</v>
      </c>
      <c r="AG681" s="81"/>
      <c r="AH681" s="81">
        <v>1.0</v>
      </c>
      <c r="AI681" s="81"/>
      <c r="AJ681" s="82" t="s">
        <v>747</v>
      </c>
      <c r="AK681" s="81"/>
      <c r="AL681" s="81">
        <v>321.0</v>
      </c>
      <c r="AM681" s="44">
        <f t="array" ref="AM681">AVERAGE(K681/20)/86400</f>
        <v>0.01505266204</v>
      </c>
    </row>
    <row r="682" ht="17.25" customHeight="1">
      <c r="A682" s="97">
        <v>44628.94563006711</v>
      </c>
      <c r="B682" s="53">
        <v>0.018414351851851852</v>
      </c>
      <c r="C682" s="53">
        <v>2.314814814814815E-4</v>
      </c>
      <c r="D682" s="53">
        <v>0.003275462962962963</v>
      </c>
      <c r="E682" s="53">
        <v>0.003946759259259259</v>
      </c>
      <c r="F682" s="53">
        <v>0.0051967592592592595</v>
      </c>
      <c r="G682" s="53">
        <v>0.012488425925925925</v>
      </c>
      <c r="H682" s="53">
        <v>0.014027777777777778</v>
      </c>
      <c r="I682" s="63">
        <v>0.01678240740740741</v>
      </c>
      <c r="J682" s="98">
        <v>0.016979166666666667</v>
      </c>
      <c r="K682" s="99">
        <v>31449.0</v>
      </c>
      <c r="L682" s="99">
        <v>92.0</v>
      </c>
      <c r="M682" s="99">
        <v>8.0</v>
      </c>
      <c r="N682" s="99">
        <v>14.0</v>
      </c>
      <c r="O682" s="99">
        <v>1675.0</v>
      </c>
      <c r="P682" s="99">
        <v>82376.0</v>
      </c>
      <c r="Q682" s="99">
        <v>52158.0</v>
      </c>
      <c r="R682" s="39">
        <v>2.0</v>
      </c>
      <c r="S682" s="39">
        <v>24.0</v>
      </c>
      <c r="T682" s="39"/>
      <c r="U682" s="39">
        <v>1.0</v>
      </c>
      <c r="V682" s="39">
        <v>14.0</v>
      </c>
      <c r="W682" s="39">
        <v>7.0</v>
      </c>
      <c r="X682" s="39"/>
      <c r="Y682" s="39"/>
      <c r="Z682" s="39"/>
      <c r="AA682" s="39"/>
      <c r="AB682" s="39">
        <v>98168.0</v>
      </c>
      <c r="AC682" s="81">
        <v>1.0</v>
      </c>
      <c r="AD682" s="81">
        <v>29688.0</v>
      </c>
      <c r="AE682" s="81"/>
      <c r="AF682" s="81">
        <v>2.0</v>
      </c>
      <c r="AG682" s="81"/>
      <c r="AH682" s="81">
        <v>1.0</v>
      </c>
      <c r="AI682" s="81">
        <v>4.0</v>
      </c>
      <c r="AJ682" s="82" t="s">
        <v>748</v>
      </c>
      <c r="AK682" s="81"/>
      <c r="AL682" s="39">
        <v>320.0</v>
      </c>
      <c r="AM682" s="44">
        <f t="array" ref="AM682">AVERAGE(K682/20)/86400</f>
        <v>0.01819965278</v>
      </c>
    </row>
    <row r="683" ht="17.25" customHeight="1">
      <c r="A683" s="97">
        <v>44628.92700887656</v>
      </c>
      <c r="B683" s="53">
        <v>0.02744212962962963</v>
      </c>
      <c r="C683" s="53">
        <v>2.777777777777778E-4</v>
      </c>
      <c r="D683" s="53">
        <v>0.002384259259259259</v>
      </c>
      <c r="E683" s="53">
        <v>0.003726851851851852</v>
      </c>
      <c r="F683" s="53">
        <v>0.0042824074074074075</v>
      </c>
      <c r="G683" s="53">
        <v>0.007152777777777778</v>
      </c>
      <c r="H683" s="53">
        <v>0.009849537037037037</v>
      </c>
      <c r="I683" s="63">
        <v>0.012094907407407407</v>
      </c>
      <c r="J683" s="98">
        <v>0.012835648148148148</v>
      </c>
      <c r="K683" s="99">
        <v>47423.0</v>
      </c>
      <c r="L683" s="99">
        <v>72.0</v>
      </c>
      <c r="M683" s="99">
        <v>7.0</v>
      </c>
      <c r="N683" s="99">
        <v>23.0</v>
      </c>
      <c r="O683" s="99">
        <v>2400.0</v>
      </c>
      <c r="P683" s="99">
        <v>155217.0</v>
      </c>
      <c r="Q683" s="99">
        <v>35130.0</v>
      </c>
      <c r="R683" s="39">
        <v>2.0</v>
      </c>
      <c r="S683" s="39">
        <v>6.0</v>
      </c>
      <c r="T683" s="39"/>
      <c r="U683" s="39">
        <v>1.0</v>
      </c>
      <c r="V683" s="39">
        <v>8.0</v>
      </c>
      <c r="W683" s="39">
        <v>8.0</v>
      </c>
      <c r="X683" s="39"/>
      <c r="Y683" s="39"/>
      <c r="Z683" s="39"/>
      <c r="AA683" s="39"/>
      <c r="AB683" s="39">
        <v>139130.0</v>
      </c>
      <c r="AC683" s="81">
        <v>2.0</v>
      </c>
      <c r="AD683" s="81">
        <v>11494.0</v>
      </c>
      <c r="AE683" s="81"/>
      <c r="AF683" s="81"/>
      <c r="AG683" s="81"/>
      <c r="AH683" s="81">
        <v>1.0</v>
      </c>
      <c r="AI683" s="81">
        <v>4.0</v>
      </c>
      <c r="AJ683" s="82" t="s">
        <v>749</v>
      </c>
      <c r="AK683" s="81" t="s">
        <v>78</v>
      </c>
      <c r="AL683" s="81">
        <v>319.0</v>
      </c>
      <c r="AM683" s="44">
        <f t="array" ref="AM683">AVERAGE(K683/20)/86400</f>
        <v>0.02744386574</v>
      </c>
    </row>
    <row r="684" ht="17.25" customHeight="1">
      <c r="A684" s="97">
        <v>44628.896397479424</v>
      </c>
      <c r="B684" s="53">
        <v>0.02388888888888889</v>
      </c>
      <c r="C684" s="53">
        <v>6.018518518518519E-4</v>
      </c>
      <c r="D684" s="53">
        <v>0.0018865740740740742</v>
      </c>
      <c r="E684" s="53">
        <v>0.0024305555555555556</v>
      </c>
      <c r="F684" s="53">
        <v>0.0032060185185185186</v>
      </c>
      <c r="G684" s="53">
        <v>0.0071875</v>
      </c>
      <c r="H684" s="53">
        <v>0.008576388888888889</v>
      </c>
      <c r="I684" s="63">
        <v>0.011516203703703704</v>
      </c>
      <c r="J684" s="98">
        <v>0.021354166666666667</v>
      </c>
      <c r="K684" s="99">
        <v>40159.0</v>
      </c>
      <c r="L684" s="99">
        <v>63.0</v>
      </c>
      <c r="M684" s="99">
        <v>7.0</v>
      </c>
      <c r="N684" s="99">
        <v>12.0</v>
      </c>
      <c r="O684" s="99">
        <v>3272.0</v>
      </c>
      <c r="P684" s="99">
        <v>214279.0</v>
      </c>
      <c r="Q684" s="99">
        <v>38359.0</v>
      </c>
      <c r="R684" s="39">
        <v>1.0</v>
      </c>
      <c r="S684" s="39">
        <v>5.0</v>
      </c>
      <c r="T684" s="39"/>
      <c r="U684" s="39"/>
      <c r="V684" s="39">
        <v>1.0</v>
      </c>
      <c r="W684" s="39"/>
      <c r="X684" s="39"/>
      <c r="Y684" s="39"/>
      <c r="Z684" s="39">
        <v>4.0</v>
      </c>
      <c r="AA684" s="39"/>
      <c r="AB684" s="39">
        <v>138273.0</v>
      </c>
      <c r="AC684" s="81">
        <v>4.0</v>
      </c>
      <c r="AD684" s="81">
        <v>7705.0</v>
      </c>
      <c r="AE684" s="81"/>
      <c r="AF684" s="81"/>
      <c r="AG684" s="81"/>
      <c r="AH684" s="81">
        <v>1.0</v>
      </c>
      <c r="AI684" s="81">
        <v>44.0</v>
      </c>
      <c r="AJ684" s="82" t="s">
        <v>750</v>
      </c>
      <c r="AK684" s="81"/>
      <c r="AL684" s="81">
        <v>318.0</v>
      </c>
      <c r="AM684" s="44">
        <f t="array" ref="AM684">AVERAGE(K684/20)/86400</f>
        <v>0.02324016204</v>
      </c>
    </row>
    <row r="685" ht="17.25" customHeight="1">
      <c r="A685" s="97">
        <v>44628.872298794966</v>
      </c>
      <c r="B685" s="53">
        <v>0.0153125</v>
      </c>
      <c r="C685" s="53">
        <v>8.101851851851852E-5</v>
      </c>
      <c r="D685" s="53">
        <v>0.0028125</v>
      </c>
      <c r="E685" s="53">
        <v>0.0031944444444444446</v>
      </c>
      <c r="F685" s="53">
        <v>0.004409722222222222</v>
      </c>
      <c r="G685" s="53">
        <v>0.007465277777777778</v>
      </c>
      <c r="H685" s="53">
        <v>0.008900462962962962</v>
      </c>
      <c r="I685" s="63">
        <v>0.012627314814814815</v>
      </c>
      <c r="J685" s="98">
        <v>0.013483796296296296</v>
      </c>
      <c r="K685" s="99">
        <v>26474.0</v>
      </c>
      <c r="L685" s="99">
        <v>125.0</v>
      </c>
      <c r="M685" s="99">
        <v>8.0</v>
      </c>
      <c r="N685" s="99">
        <v>15.0</v>
      </c>
      <c r="O685" s="99">
        <v>1397.0</v>
      </c>
      <c r="P685" s="99">
        <v>97252.0</v>
      </c>
      <c r="Q685" s="99">
        <v>17468.0</v>
      </c>
      <c r="R685" s="39">
        <v>2.0</v>
      </c>
      <c r="S685" s="39">
        <v>2.0</v>
      </c>
      <c r="T685" s="39"/>
      <c r="U685" s="39">
        <v>1.0</v>
      </c>
      <c r="V685" s="39">
        <v>4.0</v>
      </c>
      <c r="W685" s="39">
        <v>4.0</v>
      </c>
      <c r="X685" s="39">
        <v>10.0</v>
      </c>
      <c r="Y685" s="39">
        <v>1.0</v>
      </c>
      <c r="Z685" s="39"/>
      <c r="AA685" s="39"/>
      <c r="AB685" s="39">
        <v>11860.0</v>
      </c>
      <c r="AC685" s="81"/>
      <c r="AD685" s="81">
        <v>26473.0</v>
      </c>
      <c r="AE685" s="81"/>
      <c r="AF685" s="81"/>
      <c r="AG685" s="81"/>
      <c r="AH685" s="81">
        <v>1.0</v>
      </c>
      <c r="AI685" s="81">
        <v>6.0</v>
      </c>
      <c r="AJ685" s="82" t="s">
        <v>751</v>
      </c>
      <c r="AK685" s="81" t="s">
        <v>78</v>
      </c>
      <c r="AL685" s="39">
        <v>317.0</v>
      </c>
      <c r="AM685" s="44">
        <f t="array" ref="AM685">AVERAGE(K685/20)/86400</f>
        <v>0.01532060185</v>
      </c>
    </row>
    <row r="686" ht="17.25" customHeight="1">
      <c r="A686" s="97">
        <v>44628.846179397246</v>
      </c>
      <c r="B686" s="53">
        <v>0.028449074074074075</v>
      </c>
      <c r="C686" s="53">
        <v>2.4305555555555555E-4</v>
      </c>
      <c r="D686" s="53">
        <v>0.0010300925925925926</v>
      </c>
      <c r="E686" s="53">
        <v>0.0023148148148148147</v>
      </c>
      <c r="F686" s="53">
        <v>0.014178240740740741</v>
      </c>
      <c r="G686" s="53">
        <v>0.022037037037037036</v>
      </c>
      <c r="H686" s="53">
        <v>0.024131944444444445</v>
      </c>
      <c r="I686" s="63">
        <v>0.02662037037037037</v>
      </c>
      <c r="J686" s="98">
        <v>0.0271875</v>
      </c>
      <c r="K686" s="99">
        <v>49172.0</v>
      </c>
      <c r="L686" s="99">
        <v>94.0</v>
      </c>
      <c r="M686" s="99">
        <v>8.0</v>
      </c>
      <c r="N686" s="99">
        <v>14.0</v>
      </c>
      <c r="O686" s="99">
        <v>1544.0</v>
      </c>
      <c r="P686" s="99">
        <v>171928.0</v>
      </c>
      <c r="Q686" s="99">
        <v>99531.0</v>
      </c>
      <c r="R686" s="39">
        <v>1.0</v>
      </c>
      <c r="S686" s="39">
        <v>9.0</v>
      </c>
      <c r="T686" s="39"/>
      <c r="U686" s="39">
        <v>3.0</v>
      </c>
      <c r="V686" s="39">
        <v>6.0</v>
      </c>
      <c r="W686" s="39">
        <v>3.0</v>
      </c>
      <c r="X686" s="39"/>
      <c r="Y686" s="39"/>
      <c r="Z686" s="39">
        <v>4.0</v>
      </c>
      <c r="AA686" s="39"/>
      <c r="AB686" s="39">
        <v>279491.0</v>
      </c>
      <c r="AC686" s="81">
        <v>3.0</v>
      </c>
      <c r="AD686" s="81">
        <v>21427.0</v>
      </c>
      <c r="AE686" s="81"/>
      <c r="AF686" s="81"/>
      <c r="AG686" s="81"/>
      <c r="AH686" s="81">
        <v>1.0</v>
      </c>
      <c r="AI686" s="81">
        <v>1.0</v>
      </c>
      <c r="AJ686" s="82" t="s">
        <v>752</v>
      </c>
      <c r="AK686" s="81" t="s">
        <v>78</v>
      </c>
      <c r="AL686" s="81">
        <v>316.0</v>
      </c>
      <c r="AM686" s="44">
        <f t="array" ref="AM686">AVERAGE(K686/20)/86400</f>
        <v>0.02845601852</v>
      </c>
    </row>
    <row r="687" ht="17.25" customHeight="1">
      <c r="A687" s="97">
        <v>44628.81423036416</v>
      </c>
      <c r="B687" s="53">
        <v>0.02070601851851852</v>
      </c>
      <c r="C687" s="53">
        <v>4.6296296296296294E-5</v>
      </c>
      <c r="D687" s="53">
        <v>0.001736111111111111</v>
      </c>
      <c r="E687" s="53">
        <v>0.0025462962962962965</v>
      </c>
      <c r="F687" s="53">
        <v>0.006423611111111111</v>
      </c>
      <c r="G687" s="53">
        <v>0.0033796296296296296</v>
      </c>
      <c r="H687" s="53">
        <v>0.01423611111111111</v>
      </c>
      <c r="I687" s="63">
        <v>0.018229166666666668</v>
      </c>
      <c r="J687" s="98">
        <v>0.019537037037037037</v>
      </c>
      <c r="K687" s="99">
        <v>35325.0</v>
      </c>
      <c r="L687" s="99">
        <v>124.0</v>
      </c>
      <c r="M687" s="99">
        <v>7.0</v>
      </c>
      <c r="N687" s="99">
        <v>13.0</v>
      </c>
      <c r="O687" s="99">
        <v>1532.0</v>
      </c>
      <c r="P687" s="99">
        <v>118314.0</v>
      </c>
      <c r="Q687" s="99">
        <v>205249.0</v>
      </c>
      <c r="R687" s="39">
        <v>1.0</v>
      </c>
      <c r="S687" s="39">
        <v>5.0</v>
      </c>
      <c r="T687" s="39"/>
      <c r="U687" s="39"/>
      <c r="V687" s="39">
        <v>1.0</v>
      </c>
      <c r="W687" s="39"/>
      <c r="X687" s="39"/>
      <c r="Y687" s="39"/>
      <c r="Z687" s="39"/>
      <c r="AA687" s="39">
        <v>1.0</v>
      </c>
      <c r="AB687" s="39">
        <v>122058.0</v>
      </c>
      <c r="AC687" s="81">
        <v>1.0</v>
      </c>
      <c r="AD687" s="81">
        <v>3031.0</v>
      </c>
      <c r="AE687" s="81"/>
      <c r="AF687" s="81"/>
      <c r="AG687" s="81">
        <v>1.0</v>
      </c>
      <c r="AH687" s="81">
        <v>1.0</v>
      </c>
      <c r="AI687" s="81">
        <v>13.0</v>
      </c>
      <c r="AJ687" s="82" t="s">
        <v>753</v>
      </c>
      <c r="AK687" s="81"/>
      <c r="AL687" s="81">
        <v>315.0</v>
      </c>
      <c r="AM687" s="44">
        <f t="array" ref="AM687">AVERAGE(K687/20)/86400</f>
        <v>0.02044270833</v>
      </c>
    </row>
    <row r="688" ht="17.25" customHeight="1">
      <c r="A688" s="97">
        <v>44628.79129249351</v>
      </c>
      <c r="B688" s="53">
        <v>0.0153125</v>
      </c>
      <c r="C688" s="53">
        <v>3.2407407407407406E-4</v>
      </c>
      <c r="D688" s="53">
        <v>0.0024305555555555556</v>
      </c>
      <c r="E688" s="53">
        <v>0.0035185185185185185</v>
      </c>
      <c r="F688" s="53">
        <v>0.006481481481481481</v>
      </c>
      <c r="G688" s="53">
        <v>0.004201388888888889</v>
      </c>
      <c r="H688" s="53">
        <v>0.008240740740740741</v>
      </c>
      <c r="I688" s="63">
        <v>0.01275462962962963</v>
      </c>
      <c r="J688" s="98">
        <v>0.013622685185185186</v>
      </c>
      <c r="K688" s="99">
        <v>26167.0</v>
      </c>
      <c r="L688" s="99">
        <v>236.0</v>
      </c>
      <c r="M688" s="99">
        <v>8.0</v>
      </c>
      <c r="N688" s="99">
        <v>12.0</v>
      </c>
      <c r="O688" s="99">
        <v>1245.0</v>
      </c>
      <c r="P688" s="99">
        <v>76828.0</v>
      </c>
      <c r="Q688" s="99">
        <v>119351.0</v>
      </c>
      <c r="R688" s="39">
        <v>1.0</v>
      </c>
      <c r="S688" s="39">
        <v>10.0</v>
      </c>
      <c r="T688" s="39"/>
      <c r="U688" s="39"/>
      <c r="V688" s="39"/>
      <c r="W688" s="39"/>
      <c r="X688" s="39"/>
      <c r="Y688" s="39"/>
      <c r="Z688" s="39">
        <v>4.0</v>
      </c>
      <c r="AA688" s="39">
        <v>1.0</v>
      </c>
      <c r="AB688" s="39">
        <v>30257.0</v>
      </c>
      <c r="AC688" s="81"/>
      <c r="AD688" s="81">
        <v>26166.0</v>
      </c>
      <c r="AE688" s="81"/>
      <c r="AF688" s="81"/>
      <c r="AG688" s="81"/>
      <c r="AH688" s="81">
        <v>1.0</v>
      </c>
      <c r="AI688" s="81">
        <v>4.0</v>
      </c>
      <c r="AJ688" s="82" t="s">
        <v>754</v>
      </c>
      <c r="AK688" s="81"/>
      <c r="AL688" s="39">
        <v>314.0</v>
      </c>
      <c r="AM688" s="44">
        <f t="array" ref="AM688">AVERAGE(K688/20)/86400</f>
        <v>0.01514293981</v>
      </c>
    </row>
    <row r="689" ht="17.25" customHeight="1">
      <c r="A689" s="97">
        <v>44628.7757637886</v>
      </c>
      <c r="B689" s="53">
        <v>0.013368055555555555</v>
      </c>
      <c r="C689" s="53">
        <v>1.0416666666666667E-4</v>
      </c>
      <c r="D689" s="53">
        <v>0.0016087962962962963</v>
      </c>
      <c r="E689" s="53">
        <v>0.0029745370370370373</v>
      </c>
      <c r="F689" s="53">
        <v>0.004837962962962963</v>
      </c>
      <c r="G689" s="53">
        <v>0.007025462962962963</v>
      </c>
      <c r="H689" s="53">
        <v>0.00849537037037037</v>
      </c>
      <c r="I689" s="63">
        <v>0.011226851851851852</v>
      </c>
      <c r="J689" s="98">
        <v>0.012060185185185186</v>
      </c>
      <c r="K689" s="99">
        <v>22616.0</v>
      </c>
      <c r="L689" s="99">
        <v>65.0</v>
      </c>
      <c r="M689" s="99">
        <v>7.0</v>
      </c>
      <c r="N689" s="99">
        <v>13.0</v>
      </c>
      <c r="O689" s="99">
        <v>796.0</v>
      </c>
      <c r="P689" s="99">
        <v>69282.0</v>
      </c>
      <c r="Q689" s="99">
        <v>72505.0</v>
      </c>
      <c r="R689" s="39">
        <v>1.0</v>
      </c>
      <c r="S689" s="39">
        <v>15.0</v>
      </c>
      <c r="T689" s="39"/>
      <c r="U689" s="39"/>
      <c r="V689" s="39"/>
      <c r="W689" s="39"/>
      <c r="X689" s="39"/>
      <c r="Y689" s="39"/>
      <c r="Z689" s="39">
        <v>4.0</v>
      </c>
      <c r="AA689" s="39">
        <v>1.0</v>
      </c>
      <c r="AB689" s="39">
        <v>115150.0</v>
      </c>
      <c r="AC689" s="81"/>
      <c r="AD689" s="81">
        <v>22615.0</v>
      </c>
      <c r="AE689" s="81"/>
      <c r="AF689" s="81"/>
      <c r="AG689" s="81"/>
      <c r="AH689" s="81">
        <v>1.0</v>
      </c>
      <c r="AI689" s="81">
        <v>5.0</v>
      </c>
      <c r="AJ689" s="82" t="s">
        <v>755</v>
      </c>
      <c r="AK689" s="81"/>
      <c r="AL689" s="81">
        <v>313.0</v>
      </c>
      <c r="AM689" s="44">
        <f t="array" ref="AM689">AVERAGE(K689/20)/86400</f>
        <v>0.01308796296</v>
      </c>
    </row>
    <row r="690" ht="17.25" customHeight="1">
      <c r="A690" s="97">
        <v>44628.762200267636</v>
      </c>
      <c r="B690" s="53">
        <v>0.022060185185185186</v>
      </c>
      <c r="C690" s="53">
        <v>4.6296296296296294E-5</v>
      </c>
      <c r="D690" s="53">
        <v>7.754629629629629E-4</v>
      </c>
      <c r="E690" s="53">
        <v>0.0020949074074074073</v>
      </c>
      <c r="F690" s="53">
        <v>0.0033333333333333335</v>
      </c>
      <c r="G690" s="53">
        <v>0.008287037037037037</v>
      </c>
      <c r="H690" s="53">
        <v>0.01150462962962963</v>
      </c>
      <c r="I690" s="63">
        <v>0.014490740740740742</v>
      </c>
      <c r="J690" s="98">
        <v>0.014733796296296297</v>
      </c>
      <c r="K690" s="99">
        <v>37839.0</v>
      </c>
      <c r="L690" s="99">
        <v>102.0</v>
      </c>
      <c r="M690" s="99">
        <v>8.0</v>
      </c>
      <c r="N690" s="99">
        <v>17.0</v>
      </c>
      <c r="O690" s="99">
        <v>1976.0</v>
      </c>
      <c r="P690" s="99">
        <v>108881.0</v>
      </c>
      <c r="Q690" s="99">
        <v>59739.0</v>
      </c>
      <c r="R690" s="39">
        <v>1.0</v>
      </c>
      <c r="S690" s="39">
        <v>10.0</v>
      </c>
      <c r="T690" s="39"/>
      <c r="U690" s="39"/>
      <c r="V690" s="39">
        <v>7.0</v>
      </c>
      <c r="W690" s="39"/>
      <c r="X690" s="39"/>
      <c r="Y690" s="39"/>
      <c r="Z690" s="39"/>
      <c r="AA690" s="39"/>
      <c r="AB690" s="39">
        <v>14981.0</v>
      </c>
      <c r="AC690" s="81"/>
      <c r="AD690" s="81">
        <v>37838.0</v>
      </c>
      <c r="AE690" s="81"/>
      <c r="AF690" s="81"/>
      <c r="AG690" s="81"/>
      <c r="AH690" s="81">
        <v>1.0</v>
      </c>
      <c r="AI690" s="81">
        <v>4.0</v>
      </c>
      <c r="AJ690" s="82" t="s">
        <v>756</v>
      </c>
      <c r="AK690" s="81"/>
      <c r="AL690" s="81">
        <v>312.0</v>
      </c>
      <c r="AM690" s="44">
        <f t="array" ref="AM690">AVERAGE(K690/20)/86400</f>
        <v>0.02189756944</v>
      </c>
    </row>
    <row r="691" ht="17.25" customHeight="1">
      <c r="A691" s="97">
        <v>44628.73912376563</v>
      </c>
      <c r="B691" s="53">
        <v>0.014849537037037038</v>
      </c>
      <c r="C691" s="53">
        <v>4.6296296296296294E-5</v>
      </c>
      <c r="D691" s="53">
        <v>0.0018055555555555555</v>
      </c>
      <c r="E691" s="53">
        <v>0.003472222222222222</v>
      </c>
      <c r="F691" s="53">
        <v>0.004814814814814815</v>
      </c>
      <c r="G691" s="53">
        <v>0.008888888888888889</v>
      </c>
      <c r="H691" s="53">
        <v>0.010810185185185185</v>
      </c>
      <c r="I691" s="63">
        <v>0.012708333333333334</v>
      </c>
      <c r="J691" s="98">
        <v>0.013321759259259259</v>
      </c>
      <c r="K691" s="99">
        <v>25339.0</v>
      </c>
      <c r="L691" s="99">
        <v>84.0</v>
      </c>
      <c r="M691" s="99">
        <v>8.0</v>
      </c>
      <c r="N691" s="99">
        <v>14.0</v>
      </c>
      <c r="O691" s="99">
        <v>760.0</v>
      </c>
      <c r="P691" s="99">
        <v>80723.0</v>
      </c>
      <c r="Q691" s="99">
        <v>91191.0</v>
      </c>
      <c r="R691" s="39">
        <v>3.0</v>
      </c>
      <c r="S691" s="39">
        <v>10.0</v>
      </c>
      <c r="T691" s="39"/>
      <c r="U691" s="39"/>
      <c r="V691" s="39">
        <v>1.0</v>
      </c>
      <c r="W691" s="39"/>
      <c r="X691" s="39"/>
      <c r="Y691" s="39"/>
      <c r="Z691" s="39">
        <v>4.0</v>
      </c>
      <c r="AA691" s="39">
        <v>1.0</v>
      </c>
      <c r="AB691" s="39">
        <v>46256.0</v>
      </c>
      <c r="AC691" s="81"/>
      <c r="AD691" s="81">
        <v>25338.0</v>
      </c>
      <c r="AE691" s="81"/>
      <c r="AF691" s="81"/>
      <c r="AG691" s="81"/>
      <c r="AH691" s="81">
        <v>1.0</v>
      </c>
      <c r="AI691" s="81">
        <v>4.0</v>
      </c>
      <c r="AJ691" s="82" t="s">
        <v>757</v>
      </c>
      <c r="AK691" s="81"/>
      <c r="AL691" s="39">
        <v>311.0</v>
      </c>
      <c r="AM691" s="44">
        <f t="array" ref="AM691">AVERAGE(K691/20)/86400</f>
        <v>0.01466377315</v>
      </c>
    </row>
    <row r="692" ht="17.25" customHeight="1">
      <c r="A692" s="97">
        <v>44628.7240774366</v>
      </c>
      <c r="B692" s="53">
        <v>0.020543981481481483</v>
      </c>
      <c r="C692" s="53">
        <v>3.8194444444444446E-4</v>
      </c>
      <c r="D692" s="53">
        <v>0.0024537037037037036</v>
      </c>
      <c r="E692" s="53">
        <v>0.0032407407407407406</v>
      </c>
      <c r="F692" s="53">
        <v>0.004837962962962963</v>
      </c>
      <c r="G692" s="53">
        <v>0.007581018518518518</v>
      </c>
      <c r="H692" s="53">
        <v>0.009965277777777778</v>
      </c>
      <c r="I692" s="63">
        <v>0.016400462962962964</v>
      </c>
      <c r="J692" s="98">
        <v>0.01920138888888889</v>
      </c>
      <c r="K692" s="99">
        <v>35121.0</v>
      </c>
      <c r="L692" s="99">
        <v>97.0</v>
      </c>
      <c r="M692" s="99">
        <v>8.0</v>
      </c>
      <c r="N692" s="99">
        <v>21.0</v>
      </c>
      <c r="O692" s="99">
        <v>1766.0</v>
      </c>
      <c r="P692" s="99">
        <v>167454.0</v>
      </c>
      <c r="Q692" s="99">
        <v>65812.0</v>
      </c>
      <c r="R692" s="39">
        <v>1.0</v>
      </c>
      <c r="S692" s="39">
        <v>22.0</v>
      </c>
      <c r="T692" s="39"/>
      <c r="U692" s="39">
        <v>1.0</v>
      </c>
      <c r="V692" s="39">
        <v>6.0</v>
      </c>
      <c r="W692" s="39">
        <v>8.0</v>
      </c>
      <c r="X692" s="39"/>
      <c r="Y692" s="39"/>
      <c r="Z692" s="39"/>
      <c r="AA692" s="39"/>
      <c r="AB692" s="39">
        <v>20219.0</v>
      </c>
      <c r="AC692" s="81"/>
      <c r="AD692" s="81">
        <v>35120.0</v>
      </c>
      <c r="AE692" s="81"/>
      <c r="AF692" s="81"/>
      <c r="AG692" s="81"/>
      <c r="AH692" s="81">
        <v>1.0</v>
      </c>
      <c r="AI692" s="81">
        <v>6.0</v>
      </c>
      <c r="AJ692" s="82" t="s">
        <v>758</v>
      </c>
      <c r="AK692" s="81"/>
      <c r="AL692" s="81">
        <v>310.0</v>
      </c>
      <c r="AM692" s="44">
        <f t="array" ref="AM692">AVERAGE(K692/20)/86400</f>
        <v>0.02032465278</v>
      </c>
    </row>
    <row r="693" ht="17.25" customHeight="1">
      <c r="A693" s="97">
        <v>44628.70307690022</v>
      </c>
      <c r="B693" s="53">
        <v>0.02355324074074074</v>
      </c>
      <c r="C693" s="53">
        <v>1.8518518518518518E-4</v>
      </c>
      <c r="D693" s="53">
        <v>0.0019328703703703704</v>
      </c>
      <c r="E693" s="53">
        <v>0.0028356481481481483</v>
      </c>
      <c r="F693" s="53">
        <v>0.004166666666666667</v>
      </c>
      <c r="G693" s="53">
        <v>0.01</v>
      </c>
      <c r="H693" s="53">
        <v>0.012395833333333333</v>
      </c>
      <c r="I693" s="63">
        <v>0.01775462962962963</v>
      </c>
      <c r="J693" s="98">
        <v>0.019074074074074073</v>
      </c>
      <c r="K693" s="99">
        <v>40393.0</v>
      </c>
      <c r="L693" s="99">
        <v>93.0</v>
      </c>
      <c r="M693" s="99">
        <v>7.0</v>
      </c>
      <c r="N693" s="99">
        <v>13.0</v>
      </c>
      <c r="O693" s="99">
        <v>1624.0</v>
      </c>
      <c r="P693" s="99">
        <v>168495.0</v>
      </c>
      <c r="Q693" s="99">
        <v>22366.0</v>
      </c>
      <c r="R693" s="39">
        <v>1.0</v>
      </c>
      <c r="S693" s="39">
        <v>1.0</v>
      </c>
      <c r="T693" s="39"/>
      <c r="U693" s="39">
        <v>1.0</v>
      </c>
      <c r="V693" s="39">
        <v>15.0</v>
      </c>
      <c r="W693" s="39">
        <v>10.0</v>
      </c>
      <c r="X693" s="39"/>
      <c r="Y693" s="39"/>
      <c r="Z693" s="39"/>
      <c r="AA693" s="39">
        <v>1.0</v>
      </c>
      <c r="AB693" s="39">
        <v>83652.0</v>
      </c>
      <c r="AC693" s="81">
        <v>2.0</v>
      </c>
      <c r="AD693" s="81">
        <v>24566.0</v>
      </c>
      <c r="AE693" s="81"/>
      <c r="AF693" s="81"/>
      <c r="AG693" s="81"/>
      <c r="AH693" s="81">
        <v>1.0</v>
      </c>
      <c r="AI693" s="81">
        <v>2.0</v>
      </c>
      <c r="AJ693" s="82" t="s">
        <v>759</v>
      </c>
      <c r="AK693" s="81"/>
      <c r="AL693" s="81">
        <v>309.0</v>
      </c>
      <c r="AM693" s="44">
        <f t="array" ref="AM693">AVERAGE(K693/20)/86400</f>
        <v>0.0233755787</v>
      </c>
    </row>
    <row r="694" ht="17.25" customHeight="1">
      <c r="A694" s="97">
        <v>44628.131716882825</v>
      </c>
      <c r="B694" s="53">
        <v>0.022974537037037036</v>
      </c>
      <c r="C694" s="53">
        <v>1.6203703703703703E-4</v>
      </c>
      <c r="D694" s="53">
        <v>0.0021527777777777778</v>
      </c>
      <c r="E694" s="53">
        <v>0.002662037037037037</v>
      </c>
      <c r="F694" s="53">
        <v>0.00400462962962963</v>
      </c>
      <c r="G694" s="53">
        <v>0.014328703703703703</v>
      </c>
      <c r="H694" s="53">
        <v>0.015844907407407408</v>
      </c>
      <c r="I694" s="63">
        <v>0.020868055555555556</v>
      </c>
      <c r="J694" s="98">
        <v>0.02130787037037037</v>
      </c>
      <c r="K694" s="99">
        <v>39705.0</v>
      </c>
      <c r="L694" s="99">
        <v>36.0</v>
      </c>
      <c r="M694" s="99">
        <v>7.0</v>
      </c>
      <c r="N694" s="99">
        <v>11.0</v>
      </c>
      <c r="O694" s="99">
        <v>1509.0</v>
      </c>
      <c r="P694" s="99">
        <v>151969.0</v>
      </c>
      <c r="Q694" s="99">
        <v>38642.0</v>
      </c>
      <c r="R694" s="39">
        <v>1.0</v>
      </c>
      <c r="S694" s="39">
        <v>13.0</v>
      </c>
      <c r="T694" s="39"/>
      <c r="U694" s="39">
        <v>1.0</v>
      </c>
      <c r="V694" s="39">
        <v>10.0</v>
      </c>
      <c r="W694" s="39">
        <v>7.0</v>
      </c>
      <c r="X694" s="39"/>
      <c r="Y694" s="39"/>
      <c r="Z694" s="39">
        <v>8.0</v>
      </c>
      <c r="AA694" s="39">
        <v>1.0</v>
      </c>
      <c r="AB694" s="39">
        <v>78779.0</v>
      </c>
      <c r="AC694" s="81">
        <v>1.0</v>
      </c>
      <c r="AD694" s="81">
        <v>31993.0</v>
      </c>
      <c r="AE694" s="81"/>
      <c r="AF694" s="81">
        <v>9.0</v>
      </c>
      <c r="AG694" s="81">
        <v>1.0</v>
      </c>
      <c r="AH694" s="81">
        <v>1.0</v>
      </c>
      <c r="AI694" s="81">
        <v>5.0</v>
      </c>
      <c r="AJ694" s="82" t="s">
        <v>760</v>
      </c>
      <c r="AK694" s="81" t="s">
        <v>78</v>
      </c>
      <c r="AL694" s="39">
        <v>308.0</v>
      </c>
      <c r="AM694" s="44">
        <f t="array" ref="AM694">AVERAGE(K694/20)/86400</f>
        <v>0.02297743056</v>
      </c>
    </row>
    <row r="695" ht="17.25" customHeight="1">
      <c r="A695" s="97">
        <v>44628.10564380488</v>
      </c>
      <c r="B695" s="53">
        <v>0.014918981481481481</v>
      </c>
      <c r="C695" s="53">
        <v>5.671296296296297E-4</v>
      </c>
      <c r="D695" s="53">
        <v>6.828703703703704E-4</v>
      </c>
      <c r="E695" s="53">
        <v>0.0027199074074074074</v>
      </c>
      <c r="F695" s="53">
        <v>0.0038310185185185183</v>
      </c>
      <c r="G695" s="53">
        <v>0.007569444444444445</v>
      </c>
      <c r="H695" s="53">
        <v>0.00886574074074074</v>
      </c>
      <c r="I695" s="63">
        <v>0.012199074074074074</v>
      </c>
      <c r="J695" s="98">
        <v>0.013506944444444445</v>
      </c>
      <c r="K695" s="99">
        <v>25595.0</v>
      </c>
      <c r="L695" s="99">
        <v>101.0</v>
      </c>
      <c r="M695" s="99">
        <v>8.0</v>
      </c>
      <c r="N695" s="99">
        <v>14.0</v>
      </c>
      <c r="O695" s="99">
        <v>1430.0</v>
      </c>
      <c r="P695" s="99">
        <v>111955.0</v>
      </c>
      <c r="Q695" s="99">
        <v>39187.0</v>
      </c>
      <c r="R695" s="39"/>
      <c r="S695" s="39">
        <v>1.0</v>
      </c>
      <c r="T695" s="39"/>
      <c r="U695" s="39"/>
      <c r="V695" s="39"/>
      <c r="W695" s="39"/>
      <c r="X695" s="39"/>
      <c r="Y695" s="39"/>
      <c r="Z695" s="39"/>
      <c r="AA695" s="39"/>
      <c r="AB695" s="39">
        <v>17999.0</v>
      </c>
      <c r="AC695" s="81"/>
      <c r="AD695" s="81">
        <v>25594.0</v>
      </c>
      <c r="AE695" s="81"/>
      <c r="AF695" s="81">
        <v>2.0</v>
      </c>
      <c r="AG695" s="81"/>
      <c r="AH695" s="81">
        <v>1.0</v>
      </c>
      <c r="AI695" s="81">
        <v>6.0</v>
      </c>
      <c r="AJ695" s="82" t="s">
        <v>761</v>
      </c>
      <c r="AK695" s="81"/>
      <c r="AL695" s="81">
        <v>307.0</v>
      </c>
      <c r="AM695" s="44">
        <f t="array" ref="AM695">AVERAGE(K695/20)/86400</f>
        <v>0.0148119213</v>
      </c>
    </row>
    <row r="696" ht="17.25" customHeight="1">
      <c r="A696" s="97">
        <v>44628.090501200575</v>
      </c>
      <c r="B696" s="53">
        <v>0.01670138888888889</v>
      </c>
      <c r="C696" s="53">
        <v>2.199074074074074E-4</v>
      </c>
      <c r="D696" s="53">
        <v>0.0020601851851851853</v>
      </c>
      <c r="E696" s="53">
        <v>0.002361111111111111</v>
      </c>
      <c r="F696" s="53">
        <v>0.003993055555555555</v>
      </c>
      <c r="G696" s="53">
        <v>0.006967592592592593</v>
      </c>
      <c r="H696" s="53">
        <v>0.011423611111111112</v>
      </c>
      <c r="I696" s="63">
        <v>0.013796296296296296</v>
      </c>
      <c r="J696" s="98">
        <v>0.014398148148148148</v>
      </c>
      <c r="K696" s="99">
        <v>27852.0</v>
      </c>
      <c r="L696" s="99">
        <v>74.0</v>
      </c>
      <c r="M696" s="99">
        <v>12.0</v>
      </c>
      <c r="N696" s="99">
        <v>15.0</v>
      </c>
      <c r="O696" s="99">
        <v>2169.0</v>
      </c>
      <c r="P696" s="99">
        <v>79788.0</v>
      </c>
      <c r="Q696" s="99">
        <v>119623.0</v>
      </c>
      <c r="R696" s="39"/>
      <c r="S696" s="39">
        <v>2.0</v>
      </c>
      <c r="T696" s="39"/>
      <c r="U696" s="39"/>
      <c r="V696" s="39">
        <v>1.0</v>
      </c>
      <c r="W696" s="39"/>
      <c r="X696" s="39"/>
      <c r="Y696" s="39"/>
      <c r="Z696" s="39">
        <v>4.0</v>
      </c>
      <c r="AA696" s="39">
        <v>1.0</v>
      </c>
      <c r="AB696" s="39">
        <v>62081.0</v>
      </c>
      <c r="AC696" s="81">
        <v>1.0</v>
      </c>
      <c r="AD696" s="81">
        <v>14748.0</v>
      </c>
      <c r="AE696" s="81"/>
      <c r="AF696" s="81"/>
      <c r="AG696" s="81"/>
      <c r="AH696" s="81">
        <v>1.0</v>
      </c>
      <c r="AI696" s="81">
        <v>3.0</v>
      </c>
      <c r="AJ696" s="82" t="s">
        <v>762</v>
      </c>
      <c r="AK696" s="81"/>
      <c r="AL696" s="81">
        <v>306.0</v>
      </c>
      <c r="AM696" s="44">
        <f t="array" ref="AM696">AVERAGE(K696/20)/86400</f>
        <v>0.01611805556</v>
      </c>
    </row>
    <row r="697" ht="17.25" customHeight="1">
      <c r="A697" s="97">
        <v>44628.07356542605</v>
      </c>
      <c r="B697" s="53">
        <v>0.019699074074074074</v>
      </c>
      <c r="C697" s="53">
        <v>5.787037037037037E-5</v>
      </c>
      <c r="D697" s="53">
        <v>0.0013194444444444445</v>
      </c>
      <c r="E697" s="53">
        <v>0.0033680555555555556</v>
      </c>
      <c r="F697" s="53">
        <v>0.00525462962962963</v>
      </c>
      <c r="G697" s="53">
        <v>0.009224537037037036</v>
      </c>
      <c r="H697" s="53">
        <v>0.015844907407407408</v>
      </c>
      <c r="I697" s="63">
        <v>0.017222222222222222</v>
      </c>
      <c r="J697" s="98">
        <v>0.018414351851851852</v>
      </c>
      <c r="K697" s="99">
        <v>33095.0</v>
      </c>
      <c r="L697" s="99">
        <v>137.0</v>
      </c>
      <c r="M697" s="99">
        <v>18.0</v>
      </c>
      <c r="N697" s="99">
        <v>13.0</v>
      </c>
      <c r="O697" s="99">
        <v>1772.0</v>
      </c>
      <c r="P697" s="99">
        <v>136014.0</v>
      </c>
      <c r="Q697" s="99">
        <v>3899.0</v>
      </c>
      <c r="R697" s="39">
        <v>1.0</v>
      </c>
      <c r="S697" s="39">
        <v>24.0</v>
      </c>
      <c r="T697" s="39"/>
      <c r="U697" s="39">
        <v>1.0</v>
      </c>
      <c r="V697" s="39">
        <v>1.0</v>
      </c>
      <c r="W697" s="39">
        <v>1.0</v>
      </c>
      <c r="X697" s="39">
        <v>16.0</v>
      </c>
      <c r="Y697" s="39">
        <v>1.0</v>
      </c>
      <c r="Z697" s="39"/>
      <c r="AA697" s="39"/>
      <c r="AB697" s="39">
        <v>1914.0</v>
      </c>
      <c r="AC697" s="81">
        <v>1.0</v>
      </c>
      <c r="AD697" s="81">
        <v>12375.0</v>
      </c>
      <c r="AE697" s="81"/>
      <c r="AF697" s="81"/>
      <c r="AG697" s="81"/>
      <c r="AH697" s="81">
        <v>1.0</v>
      </c>
      <c r="AI697" s="81">
        <v>1.0</v>
      </c>
      <c r="AJ697" s="82" t="s">
        <v>763</v>
      </c>
      <c r="AK697" s="81"/>
      <c r="AL697" s="39">
        <v>305.0</v>
      </c>
      <c r="AM697" s="44">
        <f t="array" ref="AM697">AVERAGE(K697/20)/86400</f>
        <v>0.01915219907</v>
      </c>
    </row>
    <row r="698" ht="17.25" customHeight="1">
      <c r="A698" s="97">
        <v>44628.05368283222</v>
      </c>
      <c r="B698" s="53">
        <v>0.017951388888888888</v>
      </c>
      <c r="C698" s="53">
        <v>2.4305555555555555E-4</v>
      </c>
      <c r="D698" s="53">
        <v>0.0019560185185185184</v>
      </c>
      <c r="E698" s="53">
        <v>0.0038194444444444443</v>
      </c>
      <c r="F698" s="53">
        <v>0.004826388888888889</v>
      </c>
      <c r="G698" s="53">
        <v>0.009328703703703704</v>
      </c>
      <c r="H698" s="53">
        <v>0.011145833333333334</v>
      </c>
      <c r="I698" s="63">
        <v>0.013715277777777778</v>
      </c>
      <c r="J698" s="98">
        <v>0.01431712962962963</v>
      </c>
      <c r="K698" s="99">
        <v>29666.0</v>
      </c>
      <c r="L698" s="99">
        <v>127.0</v>
      </c>
      <c r="M698" s="99">
        <v>8.0</v>
      </c>
      <c r="N698" s="99">
        <v>19.0</v>
      </c>
      <c r="O698" s="99">
        <v>1467.0</v>
      </c>
      <c r="P698" s="99">
        <v>94484.0</v>
      </c>
      <c r="Q698" s="99">
        <v>27464.0</v>
      </c>
      <c r="R698" s="39"/>
      <c r="S698" s="39"/>
      <c r="T698" s="39"/>
      <c r="U698" s="39"/>
      <c r="V698" s="39">
        <v>2.0</v>
      </c>
      <c r="W698" s="39"/>
      <c r="X698" s="39"/>
      <c r="Y698" s="39"/>
      <c r="Z698" s="39"/>
      <c r="AA698" s="39">
        <v>1.0</v>
      </c>
      <c r="AB698" s="39">
        <v>76326.0</v>
      </c>
      <c r="AC698" s="81"/>
      <c r="AD698" s="81">
        <v>29665.0</v>
      </c>
      <c r="AE698" s="81"/>
      <c r="AF698" s="81"/>
      <c r="AG698" s="81"/>
      <c r="AH698" s="81">
        <v>1.0</v>
      </c>
      <c r="AI698" s="81">
        <v>3.0</v>
      </c>
      <c r="AJ698" s="82" t="s">
        <v>764</v>
      </c>
      <c r="AK698" s="81"/>
      <c r="AL698" s="81">
        <v>304.0</v>
      </c>
      <c r="AM698" s="44">
        <f t="array" ref="AM698">AVERAGE(K698/20)/86400</f>
        <v>0.01716782407</v>
      </c>
    </row>
    <row r="699" ht="17.25" customHeight="1">
      <c r="A699" s="97">
        <v>44628.03554652693</v>
      </c>
      <c r="B699" s="53">
        <v>0.024259259259259258</v>
      </c>
      <c r="C699" s="53">
        <v>1.5046296296296297E-4</v>
      </c>
      <c r="D699" s="53">
        <v>0.0038888888888888888</v>
      </c>
      <c r="E699" s="53">
        <v>0.004606481481481481</v>
      </c>
      <c r="F699" s="53">
        <v>0.009328703703703704</v>
      </c>
      <c r="G699" s="53">
        <v>0.0062037037037037035</v>
      </c>
      <c r="H699" s="53">
        <v>0.016377314814814813</v>
      </c>
      <c r="I699" s="63">
        <v>0.017719907407407406</v>
      </c>
      <c r="J699" s="98">
        <v>0.01898148148148148</v>
      </c>
      <c r="K699" s="99">
        <v>40501.0</v>
      </c>
      <c r="L699" s="99">
        <v>123.0</v>
      </c>
      <c r="M699" s="99">
        <v>8.0</v>
      </c>
      <c r="N699" s="99">
        <v>18.0</v>
      </c>
      <c r="O699" s="99">
        <v>1905.0</v>
      </c>
      <c r="P699" s="99">
        <v>165993.0</v>
      </c>
      <c r="Q699" s="99">
        <v>36081.0</v>
      </c>
      <c r="R699" s="39">
        <v>1.0</v>
      </c>
      <c r="S699" s="39">
        <v>7.0</v>
      </c>
      <c r="T699" s="39"/>
      <c r="U699" s="39">
        <v>1.0</v>
      </c>
      <c r="V699" s="39">
        <v>7.0</v>
      </c>
      <c r="W699" s="39">
        <v>7.0</v>
      </c>
      <c r="X699" s="39"/>
      <c r="Y699" s="39"/>
      <c r="Z699" s="39"/>
      <c r="AA699" s="39"/>
      <c r="AB699" s="39">
        <v>9605.0</v>
      </c>
      <c r="AC699" s="81"/>
      <c r="AD699" s="81">
        <v>40500.0</v>
      </c>
      <c r="AE699" s="81"/>
      <c r="AF699" s="81">
        <v>3.0</v>
      </c>
      <c r="AG699" s="81"/>
      <c r="AH699" s="81">
        <v>1.0</v>
      </c>
      <c r="AI699" s="81"/>
      <c r="AJ699" s="82" t="s">
        <v>765</v>
      </c>
      <c r="AK699" s="81"/>
      <c r="AL699" s="81">
        <v>303.0</v>
      </c>
      <c r="AM699" s="44">
        <f t="array" ref="AM699">AVERAGE(K699/20)/86400</f>
        <v>0.0234380787</v>
      </c>
    </row>
    <row r="700" ht="17.25" customHeight="1">
      <c r="A700" s="97">
        <v>44628.01109200927</v>
      </c>
      <c r="B700" s="53">
        <v>0.021111111111111112</v>
      </c>
      <c r="C700" s="53">
        <v>6.134259259259259E-4</v>
      </c>
      <c r="D700" s="53">
        <v>7.754629629629629E-4</v>
      </c>
      <c r="E700" s="53">
        <v>0.0022569444444444442</v>
      </c>
      <c r="F700" s="53">
        <v>0.0034027777777777776</v>
      </c>
      <c r="G700" s="53">
        <v>0.012465277777777778</v>
      </c>
      <c r="H700" s="53">
        <v>0.0153125</v>
      </c>
      <c r="I700" s="63">
        <v>0.016805555555555556</v>
      </c>
      <c r="J700" s="98">
        <v>0.01765046296296296</v>
      </c>
      <c r="K700" s="99">
        <v>36043.0</v>
      </c>
      <c r="L700" s="99">
        <v>242.0</v>
      </c>
      <c r="M700" s="99">
        <v>9.0</v>
      </c>
      <c r="N700" s="99">
        <v>16.0</v>
      </c>
      <c r="O700" s="99">
        <v>2201.0</v>
      </c>
      <c r="P700" s="99">
        <v>127647.0</v>
      </c>
      <c r="Q700" s="99">
        <v>32484.0</v>
      </c>
      <c r="R700" s="39">
        <v>1.0</v>
      </c>
      <c r="S700" s="39">
        <v>5.0</v>
      </c>
      <c r="T700" s="39"/>
      <c r="U700" s="39"/>
      <c r="V700" s="39">
        <v>7.0</v>
      </c>
      <c r="W700" s="39"/>
      <c r="X700" s="39"/>
      <c r="Y700" s="39"/>
      <c r="Z700" s="39"/>
      <c r="AA700" s="39"/>
      <c r="AB700" s="39">
        <v>58605.0</v>
      </c>
      <c r="AC700" s="81">
        <v>1.0</v>
      </c>
      <c r="AD700" s="81">
        <v>29977.0</v>
      </c>
      <c r="AE700" s="81"/>
      <c r="AF700" s="81"/>
      <c r="AG700" s="81"/>
      <c r="AH700" s="81">
        <v>1.0</v>
      </c>
      <c r="AI700" s="81">
        <v>3.0</v>
      </c>
      <c r="AJ700" s="82" t="s">
        <v>766</v>
      </c>
      <c r="AK700" s="81"/>
      <c r="AL700" s="39">
        <v>302.0</v>
      </c>
      <c r="AM700" s="44">
        <f t="array" ref="AM700">AVERAGE(K700/20)/86400</f>
        <v>0.02085821759</v>
      </c>
    </row>
    <row r="701" ht="17.25" customHeight="1">
      <c r="A701" s="97">
        <v>44627.98975787792</v>
      </c>
      <c r="B701" s="53">
        <v>0.017962962962962962</v>
      </c>
      <c r="C701" s="53">
        <v>4.976851851851852E-4</v>
      </c>
      <c r="D701" s="53">
        <v>0.001875</v>
      </c>
      <c r="E701" s="53">
        <v>0.0028472222222222223</v>
      </c>
      <c r="F701" s="53">
        <v>0.003761574074074074</v>
      </c>
      <c r="G701" s="53">
        <v>0.008553240740740741</v>
      </c>
      <c r="H701" s="53">
        <v>0.010659722222222221</v>
      </c>
      <c r="I701" s="63">
        <v>0.01659722222222222</v>
      </c>
      <c r="J701" s="98">
        <v>0.016898148148148148</v>
      </c>
      <c r="K701" s="99">
        <v>30444.0</v>
      </c>
      <c r="L701" s="99">
        <v>161.0</v>
      </c>
      <c r="M701" s="99">
        <v>7.0</v>
      </c>
      <c r="N701" s="99">
        <v>13.0</v>
      </c>
      <c r="O701" s="99">
        <v>1348.0</v>
      </c>
      <c r="P701" s="99">
        <v>107679.0</v>
      </c>
      <c r="Q701" s="99">
        <v>13853.0</v>
      </c>
      <c r="R701" s="39">
        <v>1.0</v>
      </c>
      <c r="S701" s="39">
        <v>9.0</v>
      </c>
      <c r="T701" s="39"/>
      <c r="U701" s="39">
        <v>1.0</v>
      </c>
      <c r="V701" s="39">
        <v>4.0</v>
      </c>
      <c r="W701" s="39">
        <v>4.0</v>
      </c>
      <c r="X701" s="39">
        <v>5.0</v>
      </c>
      <c r="Y701" s="39">
        <v>1.0</v>
      </c>
      <c r="Z701" s="39"/>
      <c r="AA701" s="39"/>
      <c r="AB701" s="39">
        <v>102475.0</v>
      </c>
      <c r="AC701" s="81"/>
      <c r="AD701" s="81">
        <v>30443.0</v>
      </c>
      <c r="AE701" s="81"/>
      <c r="AF701" s="81"/>
      <c r="AG701" s="81"/>
      <c r="AH701" s="81">
        <v>1.0</v>
      </c>
      <c r="AI701" s="81">
        <v>7.0</v>
      </c>
      <c r="AJ701" s="82" t="s">
        <v>767</v>
      </c>
      <c r="AK701" s="81"/>
      <c r="AL701" s="81">
        <v>301.0</v>
      </c>
      <c r="AM701" s="44">
        <f t="array" ref="AM701">AVERAGE(K701/20)/86400</f>
        <v>0.01761805556</v>
      </c>
    </row>
    <row r="702" ht="17.25" customHeight="1">
      <c r="A702" s="97">
        <v>44627.97162194705</v>
      </c>
      <c r="B702" s="53">
        <v>0.022118055555555554</v>
      </c>
      <c r="C702" s="53">
        <v>1.8518518518518518E-4</v>
      </c>
      <c r="D702" s="53">
        <v>0.001736111111111111</v>
      </c>
      <c r="E702" s="53">
        <v>0.002534722222222222</v>
      </c>
      <c r="F702" s="53">
        <v>0.0030555555555555557</v>
      </c>
      <c r="G702" s="53">
        <v>0.008715277777777778</v>
      </c>
      <c r="H702" s="53">
        <v>0.011157407407407408</v>
      </c>
      <c r="I702" s="63">
        <v>0.019756944444444445</v>
      </c>
      <c r="J702" s="98">
        <v>0.0203125</v>
      </c>
      <c r="K702" s="99">
        <v>37127.0</v>
      </c>
      <c r="L702" s="99">
        <v>78.0</v>
      </c>
      <c r="M702" s="99">
        <v>8.0</v>
      </c>
      <c r="N702" s="99">
        <v>20.0</v>
      </c>
      <c r="O702" s="99">
        <v>1867.0</v>
      </c>
      <c r="P702" s="99">
        <v>121867.0</v>
      </c>
      <c r="Q702" s="99">
        <v>254774.0</v>
      </c>
      <c r="R702" s="39">
        <v>1.0</v>
      </c>
      <c r="S702" s="39">
        <v>15.0</v>
      </c>
      <c r="T702" s="39"/>
      <c r="U702" s="39"/>
      <c r="V702" s="39">
        <v>1.0</v>
      </c>
      <c r="W702" s="39"/>
      <c r="X702" s="39"/>
      <c r="Y702" s="39"/>
      <c r="Z702" s="39">
        <v>4.0</v>
      </c>
      <c r="AA702" s="39">
        <v>1.0</v>
      </c>
      <c r="AB702" s="39">
        <v>62982.0</v>
      </c>
      <c r="AC702" s="81"/>
      <c r="AD702" s="81">
        <v>37126.0</v>
      </c>
      <c r="AE702" s="81"/>
      <c r="AF702" s="81"/>
      <c r="AG702" s="81">
        <v>1.0</v>
      </c>
      <c r="AH702" s="81">
        <v>1.0</v>
      </c>
      <c r="AI702" s="81">
        <v>11.0</v>
      </c>
      <c r="AJ702" s="82" t="s">
        <v>768</v>
      </c>
      <c r="AK702" s="81"/>
      <c r="AL702" s="81">
        <v>300.0</v>
      </c>
      <c r="AM702" s="44">
        <f t="array" ref="AM702">AVERAGE(K702/20)/86400</f>
        <v>0.02148553241</v>
      </c>
    </row>
    <row r="703" ht="17.25" customHeight="1">
      <c r="A703" s="97">
        <v>44627.94925030151</v>
      </c>
      <c r="B703" s="53">
        <v>0.02435185185185185</v>
      </c>
      <c r="C703" s="53">
        <v>9.259259259259259E-5</v>
      </c>
      <c r="D703" s="53">
        <v>0.002199074074074074</v>
      </c>
      <c r="E703" s="53">
        <v>0.0031944444444444446</v>
      </c>
      <c r="F703" s="53">
        <v>0.006516203703703704</v>
      </c>
      <c r="G703" s="53">
        <v>0.003587962962962963</v>
      </c>
      <c r="H703" s="53">
        <v>0.008796296296296297</v>
      </c>
      <c r="I703" s="63">
        <v>0.0209375</v>
      </c>
      <c r="J703" s="98">
        <v>0.02252314814814815</v>
      </c>
      <c r="K703" s="99">
        <v>42095.0</v>
      </c>
      <c r="L703" s="99">
        <v>109.0</v>
      </c>
      <c r="M703" s="99">
        <v>7.0</v>
      </c>
      <c r="N703" s="99">
        <v>11.0</v>
      </c>
      <c r="O703" s="99">
        <v>3099.0</v>
      </c>
      <c r="P703" s="99">
        <v>198706.0</v>
      </c>
      <c r="Q703" s="99">
        <v>33454.0</v>
      </c>
      <c r="R703" s="39">
        <v>1.0</v>
      </c>
      <c r="S703" s="39">
        <v>13.0</v>
      </c>
      <c r="T703" s="39"/>
      <c r="U703" s="39">
        <v>1.0</v>
      </c>
      <c r="V703" s="39">
        <v>8.0</v>
      </c>
      <c r="W703" s="39">
        <v>8.0</v>
      </c>
      <c r="X703" s="39"/>
      <c r="Y703" s="39"/>
      <c r="Z703" s="39"/>
      <c r="AA703" s="39"/>
      <c r="AB703" s="39">
        <v>7463.0</v>
      </c>
      <c r="AC703" s="81">
        <v>1.0</v>
      </c>
      <c r="AD703" s="81">
        <v>21963.0</v>
      </c>
      <c r="AE703" s="81"/>
      <c r="AF703" s="81"/>
      <c r="AG703" s="81">
        <v>1.0</v>
      </c>
      <c r="AH703" s="81">
        <v>1.0</v>
      </c>
      <c r="AI703" s="81">
        <v>14.0</v>
      </c>
      <c r="AJ703" s="82" t="s">
        <v>769</v>
      </c>
      <c r="AK703" s="81" t="s">
        <v>78</v>
      </c>
      <c r="AL703" s="39">
        <v>299.0</v>
      </c>
      <c r="AM703" s="44">
        <f t="array" ref="AM703">AVERAGE(K703/20)/86400</f>
        <v>0.02436053241</v>
      </c>
    </row>
    <row r="704" ht="17.25" customHeight="1">
      <c r="A704" s="97">
        <v>44627.92261080639</v>
      </c>
      <c r="B704" s="53">
        <v>0.030034722222222223</v>
      </c>
      <c r="C704" s="53">
        <v>3.587962962962963E-4</v>
      </c>
      <c r="D704" s="53"/>
      <c r="E704" s="53">
        <v>0.003761574074074074</v>
      </c>
      <c r="F704" s="53">
        <v>0.004837962962962963</v>
      </c>
      <c r="G704" s="53">
        <v>0.023993055555555556</v>
      </c>
      <c r="H704" s="53">
        <v>0.025208333333333333</v>
      </c>
      <c r="I704" s="63">
        <v>0.028310185185185185</v>
      </c>
      <c r="J704" s="98">
        <v>0.028738425925925924</v>
      </c>
      <c r="K704" s="99">
        <v>51410.0</v>
      </c>
      <c r="L704" s="99">
        <v>321.0</v>
      </c>
      <c r="M704" s="99">
        <v>8.0</v>
      </c>
      <c r="N704" s="99">
        <v>9.0</v>
      </c>
      <c r="O704" s="99">
        <v>2567.0</v>
      </c>
      <c r="P704" s="99">
        <v>168397.0</v>
      </c>
      <c r="Q704" s="99">
        <v>251184.0</v>
      </c>
      <c r="R704" s="39">
        <v>1.0</v>
      </c>
      <c r="S704" s="39">
        <v>3.0</v>
      </c>
      <c r="T704" s="39"/>
      <c r="U704" s="39"/>
      <c r="V704" s="39">
        <v>1.0</v>
      </c>
      <c r="W704" s="39"/>
      <c r="X704" s="39"/>
      <c r="Y704" s="39"/>
      <c r="Z704" s="39"/>
      <c r="AA704" s="39">
        <v>1.0</v>
      </c>
      <c r="AB704" s="39">
        <v>21630.0</v>
      </c>
      <c r="AC704" s="81">
        <v>4.0</v>
      </c>
      <c r="AD704" s="81">
        <v>6471.0</v>
      </c>
      <c r="AE704" s="81"/>
      <c r="AF704" s="81"/>
      <c r="AG704" s="81"/>
      <c r="AH704" s="81">
        <v>1.0</v>
      </c>
      <c r="AI704" s="81">
        <v>17.0</v>
      </c>
      <c r="AJ704" s="82" t="s">
        <v>770</v>
      </c>
      <c r="AK704" s="81"/>
      <c r="AL704" s="81">
        <v>298.0</v>
      </c>
      <c r="AM704" s="44">
        <f t="array" ref="AM704">AVERAGE(K704/20)/86400</f>
        <v>0.02975115741</v>
      </c>
    </row>
    <row r="705" ht="17.25" customHeight="1">
      <c r="A705" s="97">
        <v>44627.89229936713</v>
      </c>
      <c r="B705" s="53">
        <v>0.012465277777777778</v>
      </c>
      <c r="C705" s="53">
        <v>5.671296296296297E-4</v>
      </c>
      <c r="D705" s="53">
        <v>0.0011689814814814816</v>
      </c>
      <c r="E705" s="53">
        <v>0.004108796296296296</v>
      </c>
      <c r="F705" s="53">
        <v>0.005462962962962963</v>
      </c>
      <c r="G705" s="53">
        <v>0.007037037037037037</v>
      </c>
      <c r="H705" s="53">
        <v>0.009016203703703703</v>
      </c>
      <c r="I705" s="63">
        <v>0.010671296296296297</v>
      </c>
      <c r="J705" s="98">
        <v>0.011122685185185185</v>
      </c>
      <c r="K705" s="99">
        <v>21557.0</v>
      </c>
      <c r="L705" s="99">
        <v>102.0</v>
      </c>
      <c r="M705" s="99">
        <v>8.0</v>
      </c>
      <c r="N705" s="99">
        <v>18.0</v>
      </c>
      <c r="O705" s="99">
        <v>836.0</v>
      </c>
      <c r="P705" s="99">
        <v>48500.0</v>
      </c>
      <c r="Q705" s="99">
        <v>18605.0</v>
      </c>
      <c r="R705" s="39">
        <v>3.0</v>
      </c>
      <c r="S705" s="39">
        <v>13.0</v>
      </c>
      <c r="T705" s="39"/>
      <c r="U705" s="39">
        <v>1.0</v>
      </c>
      <c r="V705" s="39">
        <v>5.0</v>
      </c>
      <c r="W705" s="39">
        <v>4.0</v>
      </c>
      <c r="X705" s="39"/>
      <c r="Y705" s="39"/>
      <c r="Z705" s="39"/>
      <c r="AA705" s="39"/>
      <c r="AB705" s="39">
        <v>51477.0</v>
      </c>
      <c r="AC705" s="81"/>
      <c r="AD705" s="81">
        <v>21556.0</v>
      </c>
      <c r="AE705" s="81"/>
      <c r="AF705" s="81"/>
      <c r="AG705" s="81"/>
      <c r="AH705" s="81">
        <v>1.0</v>
      </c>
      <c r="AI705" s="81">
        <v>2.0</v>
      </c>
      <c r="AJ705" s="82" t="s">
        <v>771</v>
      </c>
      <c r="AK705" s="81" t="s">
        <v>78</v>
      </c>
      <c r="AL705" s="81">
        <v>297.0</v>
      </c>
      <c r="AM705" s="44">
        <f t="array" ref="AM705">AVERAGE(K705/20)/86400</f>
        <v>0.01247511574</v>
      </c>
    </row>
    <row r="706" ht="17.25" customHeight="1">
      <c r="A706" s="97">
        <v>44627.871081416044</v>
      </c>
      <c r="B706" s="53">
        <v>0.01636574074074074</v>
      </c>
      <c r="C706" s="53">
        <v>1.388888888888889E-4</v>
      </c>
      <c r="D706" s="53">
        <v>0.001979166666666667</v>
      </c>
      <c r="E706" s="53">
        <v>0.0030787037037037037</v>
      </c>
      <c r="F706" s="53">
        <v>0.0046875</v>
      </c>
      <c r="G706" s="53">
        <v>0.008553240740740741</v>
      </c>
      <c r="H706" s="53">
        <v>0.010011574074074074</v>
      </c>
      <c r="I706" s="63">
        <v>0.0140625</v>
      </c>
      <c r="J706" s="98">
        <v>0.01505787037037037</v>
      </c>
      <c r="K706" s="99">
        <v>27535.0</v>
      </c>
      <c r="L706" s="99">
        <v>51.0</v>
      </c>
      <c r="M706" s="99">
        <v>8.0</v>
      </c>
      <c r="N706" s="99">
        <v>21.0</v>
      </c>
      <c r="O706" s="99">
        <v>1452.0</v>
      </c>
      <c r="P706" s="99">
        <v>94138.0</v>
      </c>
      <c r="Q706" s="99">
        <v>69654.0</v>
      </c>
      <c r="R706" s="39"/>
      <c r="S706" s="39">
        <v>4.0</v>
      </c>
      <c r="T706" s="39"/>
      <c r="U706" s="39"/>
      <c r="V706" s="39">
        <v>3.0</v>
      </c>
      <c r="W706" s="39"/>
      <c r="X706" s="39"/>
      <c r="Y706" s="39"/>
      <c r="Z706" s="39"/>
      <c r="AA706" s="39">
        <v>1.0</v>
      </c>
      <c r="AB706" s="39">
        <v>183590.0</v>
      </c>
      <c r="AC706" s="81"/>
      <c r="AD706" s="81">
        <v>27534.0</v>
      </c>
      <c r="AE706" s="81"/>
      <c r="AF706" s="81"/>
      <c r="AG706" s="81"/>
      <c r="AH706" s="81">
        <v>1.0</v>
      </c>
      <c r="AI706" s="81">
        <v>4.0</v>
      </c>
      <c r="AJ706" s="82" t="s">
        <v>772</v>
      </c>
      <c r="AK706" s="81"/>
      <c r="AL706" s="39">
        <v>296.0</v>
      </c>
      <c r="AM706" s="44">
        <f t="array" ref="AM706">AVERAGE(K706/20)/86400</f>
        <v>0.01593460648</v>
      </c>
    </row>
    <row r="707" ht="17.25" customHeight="1">
      <c r="A707" s="97">
        <v>44627.85420545084</v>
      </c>
      <c r="B707" s="53">
        <v>0.018796296296296297</v>
      </c>
      <c r="C707" s="53">
        <v>1.7361111111111112E-4</v>
      </c>
      <c r="D707" s="53">
        <v>0.001990740740740741</v>
      </c>
      <c r="E707" s="53">
        <v>0.004895833333333334</v>
      </c>
      <c r="F707" s="53">
        <v>0.006076388888888889</v>
      </c>
      <c r="G707" s="53">
        <v>0.012164351851851852</v>
      </c>
      <c r="H707" s="53">
        <v>0.013368055555555555</v>
      </c>
      <c r="I707" s="63">
        <v>0.01659722222222222</v>
      </c>
      <c r="J707" s="98">
        <v>0.017152777777777777</v>
      </c>
      <c r="K707" s="99">
        <v>32033.0</v>
      </c>
      <c r="L707" s="99">
        <v>172.0</v>
      </c>
      <c r="M707" s="99">
        <v>8.0</v>
      </c>
      <c r="N707" s="99">
        <v>10.0</v>
      </c>
      <c r="O707" s="99">
        <v>1267.0</v>
      </c>
      <c r="P707" s="99">
        <v>118422.0</v>
      </c>
      <c r="Q707" s="99">
        <v>8856.0</v>
      </c>
      <c r="R707" s="39">
        <v>4.0</v>
      </c>
      <c r="S707" s="39">
        <v>34.0</v>
      </c>
      <c r="T707" s="39"/>
      <c r="U707" s="39">
        <v>1.0</v>
      </c>
      <c r="V707" s="39">
        <v>21.0</v>
      </c>
      <c r="W707" s="39">
        <v>9.0</v>
      </c>
      <c r="X707" s="39"/>
      <c r="Y707" s="39"/>
      <c r="Z707" s="39"/>
      <c r="AA707" s="39"/>
      <c r="AB707" s="39">
        <v>3669.0</v>
      </c>
      <c r="AC707" s="81"/>
      <c r="AD707" s="81">
        <v>32032.0</v>
      </c>
      <c r="AE707" s="81"/>
      <c r="AF707" s="81"/>
      <c r="AG707" s="81"/>
      <c r="AH707" s="81">
        <v>1.0</v>
      </c>
      <c r="AI707" s="81">
        <v>7.0</v>
      </c>
      <c r="AJ707" s="82" t="s">
        <v>773</v>
      </c>
      <c r="AK707" s="81"/>
      <c r="AL707" s="81">
        <v>295.0</v>
      </c>
      <c r="AM707" s="44">
        <f t="array" ref="AM707">AVERAGE(K707/20)/86400</f>
        <v>0.01853761574</v>
      </c>
    </row>
    <row r="708" ht="17.25" customHeight="1">
      <c r="A708" s="97">
        <v>44627.83514958376</v>
      </c>
      <c r="B708" s="53">
        <v>0.019930555555555556</v>
      </c>
      <c r="C708" s="53">
        <v>8.449074074074074E-4</v>
      </c>
      <c r="D708" s="53">
        <v>0.0042361111111111115</v>
      </c>
      <c r="E708" s="53">
        <v>0.005983796296296296</v>
      </c>
      <c r="F708" s="53">
        <v>0.008715277777777778</v>
      </c>
      <c r="G708" s="53">
        <v>0.014363425925925925</v>
      </c>
      <c r="H708" s="53">
        <v>0.01574074074074074</v>
      </c>
      <c r="I708" s="63">
        <v>0.017534722222222222</v>
      </c>
      <c r="J708" s="98">
        <v>0.01857638888888889</v>
      </c>
      <c r="K708" s="99">
        <v>33933.0</v>
      </c>
      <c r="L708" s="99">
        <v>95.0</v>
      </c>
      <c r="M708" s="99">
        <v>7.0</v>
      </c>
      <c r="N708" s="99">
        <v>6.0</v>
      </c>
      <c r="O708" s="99">
        <v>1493.0</v>
      </c>
      <c r="P708" s="99">
        <v>142413.0</v>
      </c>
      <c r="Q708" s="99">
        <v>5390.0</v>
      </c>
      <c r="R708" s="39">
        <v>1.0</v>
      </c>
      <c r="S708" s="39">
        <v>15.0</v>
      </c>
      <c r="T708" s="39"/>
      <c r="U708" s="39">
        <v>2.0</v>
      </c>
      <c r="V708" s="39">
        <v>10.0</v>
      </c>
      <c r="W708" s="39">
        <v>10.0</v>
      </c>
      <c r="X708" s="39"/>
      <c r="Y708" s="39"/>
      <c r="Z708" s="39"/>
      <c r="AA708" s="39"/>
      <c r="AB708" s="39">
        <v>3743.0</v>
      </c>
      <c r="AC708" s="81"/>
      <c r="AD708" s="81">
        <v>33932.0</v>
      </c>
      <c r="AE708" s="81"/>
      <c r="AF708" s="81"/>
      <c r="AG708" s="81"/>
      <c r="AH708" s="81">
        <v>1.0</v>
      </c>
      <c r="AI708" s="81">
        <v>4.0</v>
      </c>
      <c r="AJ708" s="82" t="s">
        <v>774</v>
      </c>
      <c r="AK708" s="81"/>
      <c r="AL708" s="81">
        <v>294.0</v>
      </c>
      <c r="AM708" s="44">
        <f t="array" ref="AM708">AVERAGE(K708/20)/86400</f>
        <v>0.01963715278</v>
      </c>
    </row>
    <row r="709" ht="17.25" customHeight="1">
      <c r="A709" s="97">
        <v>44627.81508027881</v>
      </c>
      <c r="B709" s="53">
        <v>0.027118055555555555</v>
      </c>
      <c r="C709" s="53">
        <v>3.7037037037037035E-4</v>
      </c>
      <c r="D709" s="53">
        <v>0.0017592592592592592</v>
      </c>
      <c r="E709" s="53">
        <v>0.004618055555555556</v>
      </c>
      <c r="F709" s="53">
        <v>0.005983796296296296</v>
      </c>
      <c r="G709" s="53">
        <v>0.017847222222222223</v>
      </c>
      <c r="H709" s="53">
        <v>0.019780092592592592</v>
      </c>
      <c r="I709" s="63">
        <v>0.024189814814814813</v>
      </c>
      <c r="J709" s="98">
        <v>0.02554398148148148</v>
      </c>
      <c r="K709" s="99">
        <v>45261.0</v>
      </c>
      <c r="L709" s="99">
        <v>159.0</v>
      </c>
      <c r="M709" s="99">
        <v>9.0</v>
      </c>
      <c r="N709" s="99">
        <v>15.0</v>
      </c>
      <c r="O709" s="99">
        <v>1231.0</v>
      </c>
      <c r="P709" s="99">
        <v>174640.0</v>
      </c>
      <c r="Q709" s="99">
        <v>3257.0</v>
      </c>
      <c r="R709" s="39">
        <v>1.0</v>
      </c>
      <c r="S709" s="39">
        <v>32.0</v>
      </c>
      <c r="T709" s="39"/>
      <c r="U709" s="39">
        <v>1.0</v>
      </c>
      <c r="V709" s="39">
        <v>14.0</v>
      </c>
      <c r="W709" s="39">
        <v>8.0</v>
      </c>
      <c r="X709" s="39"/>
      <c r="Y709" s="39"/>
      <c r="Z709" s="39"/>
      <c r="AA709" s="39"/>
      <c r="AB709" s="39">
        <v>377.0</v>
      </c>
      <c r="AC709" s="81"/>
      <c r="AD709" s="81">
        <v>45260.0</v>
      </c>
      <c r="AE709" s="81"/>
      <c r="AF709" s="81"/>
      <c r="AG709" s="81"/>
      <c r="AH709" s="81">
        <v>1.0</v>
      </c>
      <c r="AI709" s="81">
        <v>8.0</v>
      </c>
      <c r="AJ709" s="82" t="s">
        <v>775</v>
      </c>
      <c r="AK709" s="81"/>
      <c r="AL709" s="39">
        <v>293.0</v>
      </c>
      <c r="AM709" s="44">
        <f t="array" ref="AM709">AVERAGE(K709/20)/86400</f>
        <v>0.02619270833</v>
      </c>
    </row>
    <row r="710" ht="17.25" customHeight="1">
      <c r="A710" s="97">
        <v>44627.78775861137</v>
      </c>
      <c r="B710" s="53"/>
      <c r="C710" s="53">
        <v>5.324074074074074E-4</v>
      </c>
      <c r="D710" s="53">
        <v>0.0024537037037037036</v>
      </c>
      <c r="E710" s="53">
        <v>0.0032407407407407406</v>
      </c>
      <c r="F710" s="53">
        <v>0.0034837962962962965</v>
      </c>
      <c r="G710" s="53">
        <v>0.019074074074074073</v>
      </c>
      <c r="H710" s="53">
        <v>0.026226851851851852</v>
      </c>
      <c r="I710" s="63">
        <v>0.02914351851851852</v>
      </c>
      <c r="J710" s="98">
        <v>0.029699074074074076</v>
      </c>
      <c r="K710" s="99">
        <v>59170.0</v>
      </c>
      <c r="L710" s="99">
        <v>141.0</v>
      </c>
      <c r="M710" s="99">
        <v>8.0</v>
      </c>
      <c r="N710" s="99">
        <v>12.0</v>
      </c>
      <c r="O710" s="99">
        <v>2316.0</v>
      </c>
      <c r="P710" s="99">
        <v>186737.0</v>
      </c>
      <c r="Q710" s="99">
        <v>195944.0</v>
      </c>
      <c r="R710" s="39">
        <v>2.0</v>
      </c>
      <c r="S710" s="39">
        <v>9.0</v>
      </c>
      <c r="T710" s="39"/>
      <c r="U710" s="39"/>
      <c r="V710" s="39">
        <v>3.0</v>
      </c>
      <c r="W710" s="39"/>
      <c r="X710" s="39"/>
      <c r="Y710" s="39"/>
      <c r="Z710" s="39">
        <v>5.0</v>
      </c>
      <c r="AA710" s="39">
        <v>3.0</v>
      </c>
      <c r="AB710" s="39">
        <v>392151.0</v>
      </c>
      <c r="AC710" s="81">
        <v>3.0</v>
      </c>
      <c r="AD710" s="81">
        <v>25601.0</v>
      </c>
      <c r="AE710" s="81"/>
      <c r="AF710" s="81">
        <v>2.0</v>
      </c>
      <c r="AG710" s="81"/>
      <c r="AH710" s="81">
        <v>1.0</v>
      </c>
      <c r="AI710" s="81">
        <v>3.0</v>
      </c>
      <c r="AJ710" s="82" t="s">
        <v>776</v>
      </c>
      <c r="AK710" s="81"/>
      <c r="AL710" s="81">
        <v>292.0</v>
      </c>
      <c r="AM710" s="44">
        <f t="array" ref="AM710">AVERAGE(K710/20)/86400</f>
        <v>0.03424189815</v>
      </c>
    </row>
    <row r="711" ht="17.25" customHeight="1">
      <c r="A711" s="97">
        <v>44627.74486322573</v>
      </c>
      <c r="B711" s="53">
        <v>0.021168981481481483</v>
      </c>
      <c r="C711" s="53">
        <v>4.6296296296296294E-5</v>
      </c>
      <c r="D711" s="53">
        <v>0.002037037037037037</v>
      </c>
      <c r="E711" s="53">
        <v>0.004849537037037037</v>
      </c>
      <c r="F711" s="53">
        <v>0.0069791666666666665</v>
      </c>
      <c r="G711" s="53">
        <v>0.013333333333333334</v>
      </c>
      <c r="H711" s="53">
        <v>0.01425925925925926</v>
      </c>
      <c r="I711" s="63">
        <v>0.01857638888888889</v>
      </c>
      <c r="J711" s="98">
        <v>0.019895833333333335</v>
      </c>
      <c r="K711" s="99">
        <v>36342.0</v>
      </c>
      <c r="L711" s="99">
        <v>99.0</v>
      </c>
      <c r="M711" s="99">
        <v>8.0</v>
      </c>
      <c r="N711" s="99">
        <v>14.0</v>
      </c>
      <c r="O711" s="99">
        <v>1697.0</v>
      </c>
      <c r="P711" s="99">
        <v>122562.0</v>
      </c>
      <c r="Q711" s="99">
        <v>23719.0</v>
      </c>
      <c r="R711" s="39">
        <v>1.0</v>
      </c>
      <c r="S711" s="39">
        <v>7.0</v>
      </c>
      <c r="T711" s="39"/>
      <c r="U711" s="39">
        <v>1.0</v>
      </c>
      <c r="V711" s="39">
        <v>2.0</v>
      </c>
      <c r="W711" s="39">
        <v>2.0</v>
      </c>
      <c r="X711" s="39"/>
      <c r="Y711" s="39">
        <v>1.0</v>
      </c>
      <c r="Z711" s="39"/>
      <c r="AA711" s="39"/>
      <c r="AB711" s="39">
        <v>12797.0</v>
      </c>
      <c r="AC711" s="81">
        <v>1.0</v>
      </c>
      <c r="AD711" s="81">
        <v>33027.0</v>
      </c>
      <c r="AE711" s="81"/>
      <c r="AF711" s="81"/>
      <c r="AG711" s="81"/>
      <c r="AH711" s="81">
        <v>1.0</v>
      </c>
      <c r="AI711" s="81">
        <v>3.0</v>
      </c>
      <c r="AJ711" s="82" t="s">
        <v>777</v>
      </c>
      <c r="AK711" s="81"/>
      <c r="AL711" s="81">
        <v>291.0</v>
      </c>
      <c r="AM711" s="44">
        <f t="array" ref="AM711">AVERAGE(K711/20)/86400</f>
        <v>0.02103125</v>
      </c>
    </row>
    <row r="712" ht="17.25" customHeight="1">
      <c r="A712" s="97">
        <v>44627.72345614718</v>
      </c>
      <c r="B712" s="53">
        <v>0.013981481481481482</v>
      </c>
      <c r="C712" s="53">
        <v>2.777777777777778E-4</v>
      </c>
      <c r="D712" s="53">
        <v>0.002789351851851852</v>
      </c>
      <c r="E712" s="53">
        <v>0.003981481481481482</v>
      </c>
      <c r="F712" s="53">
        <v>0.007488425925925926</v>
      </c>
      <c r="G712" s="53">
        <v>0.005104166666666667</v>
      </c>
      <c r="H712" s="53">
        <v>0.00917824074074074</v>
      </c>
      <c r="I712" s="63">
        <v>0.0109375</v>
      </c>
      <c r="J712" s="98">
        <v>0.012881944444444444</v>
      </c>
      <c r="K712" s="99">
        <v>24160.0</v>
      </c>
      <c r="L712" s="99">
        <v>105.0</v>
      </c>
      <c r="M712" s="99">
        <v>8.0</v>
      </c>
      <c r="N712" s="99">
        <v>15.0</v>
      </c>
      <c r="O712" s="99">
        <v>560.0</v>
      </c>
      <c r="P712" s="99">
        <v>72910.0</v>
      </c>
      <c r="Q712" s="99">
        <v>118503.0</v>
      </c>
      <c r="R712" s="39">
        <v>1.0</v>
      </c>
      <c r="S712" s="39">
        <v>15.0</v>
      </c>
      <c r="T712" s="39"/>
      <c r="U712" s="39"/>
      <c r="V712" s="39">
        <v>5.0</v>
      </c>
      <c r="W712" s="39"/>
      <c r="X712" s="39"/>
      <c r="Y712" s="39"/>
      <c r="Z712" s="39">
        <v>4.0</v>
      </c>
      <c r="AA712" s="39">
        <v>1.0</v>
      </c>
      <c r="AB712" s="39">
        <v>98954.0</v>
      </c>
      <c r="AC712" s="81"/>
      <c r="AD712" s="81">
        <v>24159.0</v>
      </c>
      <c r="AE712" s="81"/>
      <c r="AF712" s="81"/>
      <c r="AG712" s="81">
        <v>1.0</v>
      </c>
      <c r="AH712" s="81">
        <v>1.0</v>
      </c>
      <c r="AI712" s="81">
        <v>3.0</v>
      </c>
      <c r="AJ712" s="82" t="s">
        <v>778</v>
      </c>
      <c r="AK712" s="81" t="s">
        <v>78</v>
      </c>
      <c r="AL712" s="39">
        <v>290.0</v>
      </c>
      <c r="AM712" s="44">
        <f t="array" ref="AM712">AVERAGE(K712/20)/86400</f>
        <v>0.01398148148</v>
      </c>
    </row>
    <row r="713" ht="17.25" customHeight="1">
      <c r="A713" s="97">
        <v>44627.70295998555</v>
      </c>
      <c r="B713" s="53">
        <v>0.021435185185185186</v>
      </c>
      <c r="C713" s="53">
        <v>4.398148148148148E-4</v>
      </c>
      <c r="D713" s="53">
        <v>0.003275462962962963</v>
      </c>
      <c r="E713" s="53">
        <v>0.004247685185185185</v>
      </c>
      <c r="F713" s="53">
        <v>0.005763888888888889</v>
      </c>
      <c r="G713" s="53">
        <v>0.010416666666666666</v>
      </c>
      <c r="H713" s="53">
        <v>0.011493055555555555</v>
      </c>
      <c r="I713" s="63">
        <v>0.019733796296296298</v>
      </c>
      <c r="J713" s="98">
        <v>0.02042824074074074</v>
      </c>
      <c r="K713" s="99">
        <v>37042.0</v>
      </c>
      <c r="L713" s="99">
        <v>96.0</v>
      </c>
      <c r="M713" s="99">
        <v>7.0</v>
      </c>
      <c r="N713" s="99">
        <v>15.0</v>
      </c>
      <c r="O713" s="99">
        <v>2159.0</v>
      </c>
      <c r="P713" s="99">
        <v>165264.0</v>
      </c>
      <c r="Q713" s="99">
        <v>11456.0</v>
      </c>
      <c r="R713" s="39">
        <v>1.0</v>
      </c>
      <c r="S713" s="39">
        <v>3.0</v>
      </c>
      <c r="T713" s="39"/>
      <c r="U713" s="39">
        <v>1.0</v>
      </c>
      <c r="V713" s="39">
        <v>8.0</v>
      </c>
      <c r="W713" s="39">
        <v>7.0</v>
      </c>
      <c r="X713" s="39"/>
      <c r="Y713" s="39"/>
      <c r="Z713" s="39"/>
      <c r="AA713" s="39"/>
      <c r="AB713" s="39"/>
      <c r="AC713" s="81">
        <v>1.0</v>
      </c>
      <c r="AD713" s="81">
        <v>12289.0</v>
      </c>
      <c r="AE713" s="81"/>
      <c r="AF713" s="81"/>
      <c r="AG713" s="81"/>
      <c r="AH713" s="81">
        <v>1.0</v>
      </c>
      <c r="AI713" s="81">
        <v>9.0</v>
      </c>
      <c r="AJ713" s="82" t="s">
        <v>779</v>
      </c>
      <c r="AK713" s="81" t="s">
        <v>78</v>
      </c>
      <c r="AL713" s="81">
        <v>289.0</v>
      </c>
      <c r="AM713" s="44">
        <f t="array" ref="AM713">AVERAGE(K713/20)/86400</f>
        <v>0.02143634259</v>
      </c>
    </row>
    <row r="714" ht="17.25" customHeight="1">
      <c r="A714" s="97">
        <v>44627.6762807362</v>
      </c>
      <c r="B714" s="53">
        <v>0.024826388888888887</v>
      </c>
      <c r="C714" s="53">
        <v>1.1574074074074075E-4</v>
      </c>
      <c r="D714" s="53">
        <v>0.0025462962962962965</v>
      </c>
      <c r="E714" s="53">
        <v>0.003287037037037037</v>
      </c>
      <c r="F714" s="53">
        <v>0.015150462962962963</v>
      </c>
      <c r="G714" s="53">
        <v>0.0036574074074074074</v>
      </c>
      <c r="H714" s="53">
        <v>0.019664351851851853</v>
      </c>
      <c r="I714" s="63">
        <v>0.022314814814814815</v>
      </c>
      <c r="J714" s="98">
        <v>0.023125</v>
      </c>
      <c r="K714" s="99">
        <v>42916.0</v>
      </c>
      <c r="L714" s="99">
        <v>310.0</v>
      </c>
      <c r="M714" s="99">
        <v>15.0</v>
      </c>
      <c r="N714" s="99">
        <v>36.0</v>
      </c>
      <c r="O714" s="99">
        <v>2270.0</v>
      </c>
      <c r="P714" s="99">
        <v>141363.0</v>
      </c>
      <c r="Q714" s="99">
        <v>6501.0</v>
      </c>
      <c r="R714" s="39">
        <v>3.0</v>
      </c>
      <c r="S714" s="39">
        <v>23.0</v>
      </c>
      <c r="T714" s="39"/>
      <c r="U714" s="39">
        <v>2.0</v>
      </c>
      <c r="V714" s="39">
        <v>13.0</v>
      </c>
      <c r="W714" s="39">
        <v>12.0</v>
      </c>
      <c r="X714" s="39"/>
      <c r="Y714" s="39"/>
      <c r="Z714" s="39"/>
      <c r="AA714" s="39"/>
      <c r="AB714" s="39">
        <v>8692.0</v>
      </c>
      <c r="AC714" s="81">
        <v>1.0</v>
      </c>
      <c r="AD714" s="81">
        <v>32466.0</v>
      </c>
      <c r="AE714" s="81"/>
      <c r="AF714" s="81"/>
      <c r="AG714" s="81">
        <v>1.0</v>
      </c>
      <c r="AH714" s="81">
        <v>1.0</v>
      </c>
      <c r="AI714" s="81">
        <v>4.0</v>
      </c>
      <c r="AJ714" s="82" t="s">
        <v>780</v>
      </c>
      <c r="AK714" s="81" t="s">
        <v>78</v>
      </c>
      <c r="AL714" s="81">
        <v>288.0</v>
      </c>
      <c r="AM714" s="44">
        <f t="array" ref="AM714">AVERAGE(K714/20)/86400</f>
        <v>0.02483564815</v>
      </c>
    </row>
    <row r="715" ht="17.25" customHeight="1">
      <c r="A715" s="97">
        <v>44627.649266932916</v>
      </c>
      <c r="B715" s="53">
        <v>0.01480324074074074</v>
      </c>
      <c r="C715" s="53">
        <v>0.0013310185185185185</v>
      </c>
      <c r="D715" s="53">
        <v>0.003310185185185185</v>
      </c>
      <c r="E715" s="53">
        <v>0.004641203703703704</v>
      </c>
      <c r="F715" s="53">
        <v>0.006631944444444445</v>
      </c>
      <c r="G715" s="53">
        <v>0.008391203703703705</v>
      </c>
      <c r="H715" s="53">
        <v>0.009525462962962963</v>
      </c>
      <c r="I715" s="63">
        <v>0.011527777777777777</v>
      </c>
      <c r="J715" s="98">
        <v>0.011828703703703704</v>
      </c>
      <c r="K715" s="99">
        <v>24417.0</v>
      </c>
      <c r="L715" s="99">
        <v>64.0</v>
      </c>
      <c r="M715" s="99">
        <v>7.0</v>
      </c>
      <c r="N715" s="99">
        <v>12.0</v>
      </c>
      <c r="O715" s="99">
        <v>685.0</v>
      </c>
      <c r="P715" s="99">
        <v>71729.0</v>
      </c>
      <c r="Q715" s="99">
        <v>105028.0</v>
      </c>
      <c r="R715" s="39">
        <v>1.0</v>
      </c>
      <c r="S715" s="39">
        <v>7.0</v>
      </c>
      <c r="T715" s="39"/>
      <c r="U715" s="39"/>
      <c r="V715" s="39">
        <v>1.0</v>
      </c>
      <c r="W715" s="39"/>
      <c r="X715" s="39"/>
      <c r="Y715" s="39"/>
      <c r="Z715" s="39">
        <v>5.0</v>
      </c>
      <c r="AA715" s="39">
        <v>1.0</v>
      </c>
      <c r="AB715" s="39">
        <v>41332.0</v>
      </c>
      <c r="AC715" s="81"/>
      <c r="AD715" s="81">
        <v>24416.0</v>
      </c>
      <c r="AE715" s="81"/>
      <c r="AF715" s="81"/>
      <c r="AG715" s="81"/>
      <c r="AH715" s="81">
        <v>1.0</v>
      </c>
      <c r="AI715" s="81">
        <v>2.0</v>
      </c>
      <c r="AJ715" s="82" t="s">
        <v>781</v>
      </c>
      <c r="AK715" s="81"/>
      <c r="AL715" s="39">
        <v>287.0</v>
      </c>
      <c r="AM715" s="44">
        <f t="array" ref="AM715">AVERAGE(K715/20)/86400</f>
        <v>0.01413020833</v>
      </c>
    </row>
    <row r="716" ht="17.25" customHeight="1">
      <c r="A716" s="97">
        <v>44627.6342349527</v>
      </c>
      <c r="B716" s="53">
        <v>0.020277777777777777</v>
      </c>
      <c r="C716" s="53">
        <v>2.777777777777778E-4</v>
      </c>
      <c r="D716" s="53">
        <v>0.0025925925925925925</v>
      </c>
      <c r="E716" s="53">
        <v>0.00369212962962963</v>
      </c>
      <c r="F716" s="53">
        <v>0.005011574074074074</v>
      </c>
      <c r="G716" s="53">
        <v>0.009398148148148149</v>
      </c>
      <c r="H716" s="53">
        <v>0.012685185185185185</v>
      </c>
      <c r="I716" s="63">
        <v>0.0190625</v>
      </c>
      <c r="J716" s="98">
        <v>0.019675925925925927</v>
      </c>
      <c r="K716" s="99">
        <v>35059.0</v>
      </c>
      <c r="L716" s="99">
        <v>114.0</v>
      </c>
      <c r="M716" s="99">
        <v>8.0</v>
      </c>
      <c r="N716" s="99">
        <v>23.0</v>
      </c>
      <c r="O716" s="99">
        <v>1581.0</v>
      </c>
      <c r="P716" s="99">
        <v>118072.0</v>
      </c>
      <c r="Q716" s="99">
        <v>106782.0</v>
      </c>
      <c r="R716" s="39"/>
      <c r="S716" s="39"/>
      <c r="T716" s="39"/>
      <c r="U716" s="39">
        <v>1.0</v>
      </c>
      <c r="V716" s="39">
        <v>5.0</v>
      </c>
      <c r="W716" s="39">
        <v>6.0</v>
      </c>
      <c r="X716" s="39"/>
      <c r="Y716" s="39"/>
      <c r="Z716" s="39"/>
      <c r="AA716" s="39"/>
      <c r="AB716" s="39">
        <v>283.0</v>
      </c>
      <c r="AC716" s="81"/>
      <c r="AD716" s="81">
        <v>35058.0</v>
      </c>
      <c r="AE716" s="81"/>
      <c r="AF716" s="81"/>
      <c r="AG716" s="81"/>
      <c r="AH716" s="81">
        <v>1.0</v>
      </c>
      <c r="AI716" s="81">
        <v>7.0</v>
      </c>
      <c r="AJ716" s="82" t="s">
        <v>782</v>
      </c>
      <c r="AK716" s="81" t="s">
        <v>78</v>
      </c>
      <c r="AL716" s="81">
        <v>286.0</v>
      </c>
      <c r="AM716" s="44">
        <f t="array" ref="AM716">AVERAGE(K716/20)/86400</f>
        <v>0.02028877315</v>
      </c>
    </row>
    <row r="717" ht="17.25" customHeight="1">
      <c r="A717" s="97">
        <v>44627.611230345196</v>
      </c>
      <c r="B717" s="53">
        <v>0.0303125</v>
      </c>
      <c r="C717" s="53">
        <v>9.375E-4</v>
      </c>
      <c r="D717" s="53">
        <v>0.004016203703703704</v>
      </c>
      <c r="E717" s="53">
        <v>0.004826388888888889</v>
      </c>
      <c r="F717" s="53">
        <v>0.005844907407407407</v>
      </c>
      <c r="G717" s="53">
        <v>0.02021990740740741</v>
      </c>
      <c r="H717" s="53">
        <v>0.021655092592592594</v>
      </c>
      <c r="I717" s="63">
        <v>0.026643518518518518</v>
      </c>
      <c r="J717" s="98">
        <v>0.028333333333333332</v>
      </c>
      <c r="K717" s="99">
        <v>51068.0</v>
      </c>
      <c r="L717" s="99">
        <v>192.0</v>
      </c>
      <c r="M717" s="99">
        <v>11.0</v>
      </c>
      <c r="N717" s="99">
        <v>14.0</v>
      </c>
      <c r="O717" s="99">
        <v>1848.0</v>
      </c>
      <c r="P717" s="99">
        <v>212405.0</v>
      </c>
      <c r="Q717" s="99">
        <v>22482.0</v>
      </c>
      <c r="R717" s="39">
        <v>1.0</v>
      </c>
      <c r="S717" s="39">
        <v>5.0</v>
      </c>
      <c r="T717" s="39"/>
      <c r="U717" s="39">
        <v>1.0</v>
      </c>
      <c r="V717" s="39">
        <v>9.0</v>
      </c>
      <c r="W717" s="39">
        <v>7.0</v>
      </c>
      <c r="X717" s="39"/>
      <c r="Y717" s="39"/>
      <c r="Z717" s="39"/>
      <c r="AA717" s="39"/>
      <c r="AB717" s="39">
        <v>16334.0</v>
      </c>
      <c r="AC717" s="81">
        <v>2.0</v>
      </c>
      <c r="AD717" s="81">
        <v>4662.0</v>
      </c>
      <c r="AE717" s="81"/>
      <c r="AF717" s="81"/>
      <c r="AG717" s="81"/>
      <c r="AH717" s="81">
        <v>1.0</v>
      </c>
      <c r="AI717" s="81">
        <v>9.0</v>
      </c>
      <c r="AJ717" s="82" t="s">
        <v>783</v>
      </c>
      <c r="AK717" s="81"/>
      <c r="AL717" s="81">
        <v>285.0</v>
      </c>
      <c r="AM717" s="44">
        <f t="array" ref="AM717">AVERAGE(K717/20)/86400</f>
        <v>0.02955324074</v>
      </c>
    </row>
    <row r="718" ht="17.25" customHeight="1">
      <c r="A718" s="97">
        <v>44627.57805725292</v>
      </c>
      <c r="B718" s="53">
        <v>0.017037037037037038</v>
      </c>
      <c r="C718" s="53">
        <v>3.356481481481481E-4</v>
      </c>
      <c r="D718" s="53">
        <v>0.0020601851851851853</v>
      </c>
      <c r="E718" s="53">
        <v>0.0028935185185185184</v>
      </c>
      <c r="F718" s="53">
        <v>0.003553240740740741</v>
      </c>
      <c r="G718" s="53">
        <v>0.0032175925925925926</v>
      </c>
      <c r="H718" s="53">
        <v>0.006400462962962963</v>
      </c>
      <c r="I718" s="63">
        <v>0.009212962962962963</v>
      </c>
      <c r="J718" s="98">
        <v>0.014050925925925927</v>
      </c>
      <c r="K718" s="99">
        <v>29044.0</v>
      </c>
      <c r="L718" s="99">
        <v>99.0</v>
      </c>
      <c r="M718" s="99">
        <v>7.0</v>
      </c>
      <c r="N718" s="99">
        <v>9.0</v>
      </c>
      <c r="O718" s="99">
        <v>815.0</v>
      </c>
      <c r="P718" s="99">
        <v>118437.0</v>
      </c>
      <c r="Q718" s="99">
        <v>138148.0</v>
      </c>
      <c r="R718" s="39"/>
      <c r="S718" s="39">
        <v>1.0</v>
      </c>
      <c r="T718" s="39"/>
      <c r="U718" s="39"/>
      <c r="V718" s="39">
        <v>7.0</v>
      </c>
      <c r="W718" s="39">
        <v>2.0</v>
      </c>
      <c r="X718" s="39"/>
      <c r="Y718" s="39"/>
      <c r="Z718" s="39">
        <v>5.0</v>
      </c>
      <c r="AA718" s="39">
        <v>1.0</v>
      </c>
      <c r="AB718" s="39">
        <v>41632.0</v>
      </c>
      <c r="AC718" s="81"/>
      <c r="AD718" s="81">
        <v>29043.0</v>
      </c>
      <c r="AE718" s="81"/>
      <c r="AF718" s="81">
        <v>1.0</v>
      </c>
      <c r="AG718" s="81"/>
      <c r="AH718" s="81">
        <v>1.0</v>
      </c>
      <c r="AI718" s="81">
        <v>5.0</v>
      </c>
      <c r="AJ718" s="82" t="s">
        <v>784</v>
      </c>
      <c r="AK718" s="81"/>
      <c r="AL718" s="39">
        <v>284.0</v>
      </c>
      <c r="AM718" s="44">
        <f t="array" ref="AM718">AVERAGE(K718/20)/86400</f>
        <v>0.01680787037</v>
      </c>
    </row>
    <row r="719" ht="17.25" customHeight="1">
      <c r="A719" s="97">
        <v>44627.560871046735</v>
      </c>
      <c r="B719" s="53">
        <v>0.016307870370370372</v>
      </c>
      <c r="C719" s="53">
        <v>2.4305555555555555E-4</v>
      </c>
      <c r="D719" s="53">
        <v>7.638888888888889E-4</v>
      </c>
      <c r="E719" s="53">
        <v>0.005092592592592593</v>
      </c>
      <c r="F719" s="53">
        <v>0.0053125</v>
      </c>
      <c r="G719" s="53">
        <v>0.011215277777777777</v>
      </c>
      <c r="H719" s="53">
        <v>0.012407407407407407</v>
      </c>
      <c r="I719" s="63">
        <v>0.01494212962962963</v>
      </c>
      <c r="J719" s="98">
        <v>0.015231481481481481</v>
      </c>
      <c r="K719" s="99">
        <v>27878.0</v>
      </c>
      <c r="L719" s="99">
        <v>76.0</v>
      </c>
      <c r="M719" s="99">
        <v>7.0</v>
      </c>
      <c r="N719" s="99">
        <v>8.0</v>
      </c>
      <c r="O719" s="99">
        <v>1589.0</v>
      </c>
      <c r="P719" s="99">
        <v>75445.0</v>
      </c>
      <c r="Q719" s="99"/>
      <c r="R719" s="39">
        <v>2.0</v>
      </c>
      <c r="S719" s="39">
        <v>12.0</v>
      </c>
      <c r="T719" s="39"/>
      <c r="U719" s="39">
        <v>1.0</v>
      </c>
      <c r="V719" s="39">
        <v>4.0</v>
      </c>
      <c r="W719" s="39">
        <v>6.0</v>
      </c>
      <c r="X719" s="39">
        <v>32.0</v>
      </c>
      <c r="Y719" s="39">
        <v>1.0</v>
      </c>
      <c r="Z719" s="39"/>
      <c r="AA719" s="39"/>
      <c r="AB719" s="39">
        <v>2665.0</v>
      </c>
      <c r="AC719" s="81">
        <v>2.0</v>
      </c>
      <c r="AD719" s="81">
        <v>15450.0</v>
      </c>
      <c r="AE719" s="81">
        <v>6.0</v>
      </c>
      <c r="AF719" s="81"/>
      <c r="AG719" s="81"/>
      <c r="AH719" s="81"/>
      <c r="AI719" s="81">
        <v>3.0</v>
      </c>
      <c r="AJ719" s="82" t="s">
        <v>785</v>
      </c>
      <c r="AK719" s="81"/>
      <c r="AL719" s="81">
        <v>283.0</v>
      </c>
      <c r="AM719" s="44">
        <f t="array" ref="AM719">AVERAGE(K719/20)/86400</f>
        <v>0.01613310185</v>
      </c>
    </row>
    <row r="720" ht="17.25" customHeight="1">
      <c r="A720" s="97">
        <v>44627.54435066313</v>
      </c>
      <c r="B720" s="53">
        <v>0.020729166666666667</v>
      </c>
      <c r="C720" s="53">
        <v>2.0833333333333335E-4</v>
      </c>
      <c r="D720" s="53">
        <v>0.0013657407407407407</v>
      </c>
      <c r="E720" s="53">
        <v>0.0038425925925925928</v>
      </c>
      <c r="F720" s="53">
        <v>0.00537037037037037</v>
      </c>
      <c r="G720" s="53">
        <v>0.00787037037037037</v>
      </c>
      <c r="H720" s="53">
        <v>0.010092592592592592</v>
      </c>
      <c r="I720" s="63">
        <v>0.015462962962962963</v>
      </c>
      <c r="J720" s="98">
        <v>0.016064814814814816</v>
      </c>
      <c r="K720" s="99">
        <v>34675.0</v>
      </c>
      <c r="L720" s="99">
        <v>67.0</v>
      </c>
      <c r="M720" s="99">
        <v>7.0</v>
      </c>
      <c r="N720" s="99">
        <v>10.0</v>
      </c>
      <c r="O720" s="99">
        <v>718.0</v>
      </c>
      <c r="P720" s="99">
        <v>153940.0</v>
      </c>
      <c r="Q720" s="99">
        <v>29925.0</v>
      </c>
      <c r="R720" s="39">
        <v>2.0</v>
      </c>
      <c r="S720" s="39">
        <v>12.0</v>
      </c>
      <c r="T720" s="39"/>
      <c r="U720" s="39">
        <v>1.0</v>
      </c>
      <c r="V720" s="39">
        <v>8.0</v>
      </c>
      <c r="W720" s="39">
        <v>8.0</v>
      </c>
      <c r="X720" s="39"/>
      <c r="Y720" s="39"/>
      <c r="Z720" s="39"/>
      <c r="AA720" s="39"/>
      <c r="AB720" s="39">
        <v>18831.0</v>
      </c>
      <c r="AC720" s="81"/>
      <c r="AD720" s="81">
        <v>34674.0</v>
      </c>
      <c r="AE720" s="81"/>
      <c r="AF720" s="81">
        <v>2.0</v>
      </c>
      <c r="AG720" s="81"/>
      <c r="AH720" s="81">
        <v>1.0</v>
      </c>
      <c r="AI720" s="81">
        <v>4.0</v>
      </c>
      <c r="AJ720" s="82" t="s">
        <v>786</v>
      </c>
      <c r="AK720" s="81"/>
      <c r="AL720" s="81">
        <v>282.0</v>
      </c>
      <c r="AM720" s="44">
        <f t="array" ref="AM720">AVERAGE(K720/20)/86400</f>
        <v>0.02006655093</v>
      </c>
    </row>
    <row r="721" ht="17.25" customHeight="1">
      <c r="A721" s="97">
        <v>44627.07379545369</v>
      </c>
      <c r="B721" s="53">
        <v>0.02241898148148148</v>
      </c>
      <c r="C721" s="53">
        <v>0.0011226851851851851</v>
      </c>
      <c r="D721" s="53">
        <v>0.0033333333333333335</v>
      </c>
      <c r="E721" s="53">
        <v>0.005138888888888889</v>
      </c>
      <c r="F721" s="53"/>
      <c r="G721" s="53">
        <v>0.005648148148148148</v>
      </c>
      <c r="H721" s="53">
        <v>0.01601851851851852</v>
      </c>
      <c r="I721" s="63">
        <v>0.020578703703703703</v>
      </c>
      <c r="J721" s="98">
        <v>0.02133101851851852</v>
      </c>
      <c r="K721" s="99">
        <v>38753.0</v>
      </c>
      <c r="L721" s="99">
        <v>87.0</v>
      </c>
      <c r="M721" s="99">
        <v>8.0</v>
      </c>
      <c r="N721" s="99">
        <v>9.0</v>
      </c>
      <c r="O721" s="99">
        <v>1478.0</v>
      </c>
      <c r="P721" s="99">
        <v>148672.0</v>
      </c>
      <c r="Q721" s="99">
        <v>2464.0</v>
      </c>
      <c r="R721" s="39">
        <v>1.0</v>
      </c>
      <c r="S721" s="39">
        <v>31.0</v>
      </c>
      <c r="T721" s="39"/>
      <c r="U721" s="39">
        <v>1.0</v>
      </c>
      <c r="V721" s="39">
        <v>18.0</v>
      </c>
      <c r="W721" s="39">
        <v>8.0</v>
      </c>
      <c r="X721" s="39"/>
      <c r="Y721" s="39"/>
      <c r="Z721" s="39">
        <v>1.0</v>
      </c>
      <c r="AA721" s="39"/>
      <c r="AB721" s="39">
        <v>17734.0</v>
      </c>
      <c r="AC721" s="81"/>
      <c r="AD721" s="81">
        <v>38752.0</v>
      </c>
      <c r="AE721" s="81"/>
      <c r="AF721" s="81">
        <v>2.0</v>
      </c>
      <c r="AG721" s="81">
        <v>1.0</v>
      </c>
      <c r="AH721" s="81">
        <v>1.0</v>
      </c>
      <c r="AI721" s="81">
        <v>7.0</v>
      </c>
      <c r="AJ721" s="82" t="s">
        <v>787</v>
      </c>
      <c r="AK721" s="81" t="s">
        <v>78</v>
      </c>
      <c r="AL721" s="39">
        <v>281.0</v>
      </c>
      <c r="AM721" s="44">
        <f t="array" ref="AM721">AVERAGE(K721/20)/86400</f>
        <v>0.02242650463</v>
      </c>
    </row>
    <row r="722" ht="17.25" customHeight="1">
      <c r="A722" s="97">
        <v>44627.04935163254</v>
      </c>
      <c r="B722" s="53">
        <v>0.01934027777777778</v>
      </c>
      <c r="C722" s="53">
        <v>6.944444444444444E-5</v>
      </c>
      <c r="D722" s="53">
        <v>9.722222222222222E-4</v>
      </c>
      <c r="E722" s="53">
        <v>0.0017476851851851852</v>
      </c>
      <c r="F722" s="53">
        <v>0.0028587962962962963</v>
      </c>
      <c r="G722" s="53">
        <v>0.005914351851851852</v>
      </c>
      <c r="H722" s="53">
        <v>0.007488425925925926</v>
      </c>
      <c r="I722" s="63">
        <v>0.012997685185185185</v>
      </c>
      <c r="J722" s="98">
        <v>0.01611111111111111</v>
      </c>
      <c r="K722" s="99">
        <v>33029.0</v>
      </c>
      <c r="L722" s="99">
        <v>59.0</v>
      </c>
      <c r="M722" s="99">
        <v>6.0</v>
      </c>
      <c r="N722" s="99">
        <v>16.0</v>
      </c>
      <c r="O722" s="99">
        <v>985.0</v>
      </c>
      <c r="P722" s="99">
        <v>144126.0</v>
      </c>
      <c r="Q722" s="99">
        <v>22472.0</v>
      </c>
      <c r="R722" s="39">
        <v>1.0</v>
      </c>
      <c r="S722" s="39">
        <v>4.0</v>
      </c>
      <c r="T722" s="39"/>
      <c r="U722" s="39"/>
      <c r="V722" s="39"/>
      <c r="W722" s="39"/>
      <c r="X722" s="39"/>
      <c r="Y722" s="39"/>
      <c r="Z722" s="39">
        <v>4.0</v>
      </c>
      <c r="AA722" s="39">
        <v>1.0</v>
      </c>
      <c r="AB722" s="39">
        <v>42125.0</v>
      </c>
      <c r="AC722" s="81"/>
      <c r="AD722" s="81">
        <v>33028.0</v>
      </c>
      <c r="AE722" s="81"/>
      <c r="AF722" s="81">
        <v>3.0</v>
      </c>
      <c r="AG722" s="81"/>
      <c r="AH722" s="81">
        <v>1.0</v>
      </c>
      <c r="AI722" s="81">
        <v>7.0</v>
      </c>
      <c r="AJ722" s="82" t="s">
        <v>788</v>
      </c>
      <c r="AK722" s="81"/>
      <c r="AL722" s="39">
        <v>280.0</v>
      </c>
      <c r="AM722" s="44">
        <f t="array" ref="AM722">AVERAGE(K722/20)/86400</f>
        <v>0.01911400463</v>
      </c>
    </row>
    <row r="723" ht="17.25" customHeight="1">
      <c r="A723" s="97">
        <v>44627.02989389035</v>
      </c>
      <c r="B723" s="53">
        <v>0.036099537037037034</v>
      </c>
      <c r="C723" s="53">
        <v>3.0092592592592595E-4</v>
      </c>
      <c r="D723" s="53">
        <v>0.003993055555555555</v>
      </c>
      <c r="E723" s="53">
        <v>0.004097222222222223</v>
      </c>
      <c r="F723" s="53">
        <v>0.005185185185185185</v>
      </c>
      <c r="G723" s="53">
        <v>0.010462962962962962</v>
      </c>
      <c r="H723" s="53">
        <v>0.013645833333333333</v>
      </c>
      <c r="I723" s="63">
        <v>0.016967592592592593</v>
      </c>
      <c r="J723" s="98">
        <v>0.03023148148148148</v>
      </c>
      <c r="K723" s="99">
        <v>61909.0</v>
      </c>
      <c r="L723" s="99">
        <v>132.0</v>
      </c>
      <c r="M723" s="99">
        <v>14.0</v>
      </c>
      <c r="N723" s="99">
        <v>27.0</v>
      </c>
      <c r="O723" s="99">
        <v>3230.0</v>
      </c>
      <c r="P723" s="99">
        <v>245667.0</v>
      </c>
      <c r="Q723" s="99">
        <v>23688.0</v>
      </c>
      <c r="R723" s="39">
        <v>2.0</v>
      </c>
      <c r="S723" s="39">
        <v>33.0</v>
      </c>
      <c r="T723" s="39"/>
      <c r="U723" s="39">
        <v>2.0</v>
      </c>
      <c r="V723" s="39">
        <v>11.0</v>
      </c>
      <c r="W723" s="39">
        <v>13.0</v>
      </c>
      <c r="X723" s="39"/>
      <c r="Y723" s="39"/>
      <c r="Z723" s="39"/>
      <c r="AA723" s="39"/>
      <c r="AB723" s="39">
        <v>23574.0</v>
      </c>
      <c r="AC723" s="81">
        <v>5.0</v>
      </c>
      <c r="AD723" s="81">
        <v>6097.0</v>
      </c>
      <c r="AE723" s="81"/>
      <c r="AF723" s="81"/>
      <c r="AG723" s="81">
        <v>1.0</v>
      </c>
      <c r="AH723" s="81">
        <v>1.0</v>
      </c>
      <c r="AI723" s="81">
        <v>9.0</v>
      </c>
      <c r="AJ723" s="82" t="s">
        <v>789</v>
      </c>
      <c r="AK723" s="81"/>
      <c r="AL723" s="81">
        <v>279.0</v>
      </c>
      <c r="AM723" s="44">
        <f t="array" ref="AM723">AVERAGE(K723/20)/86400</f>
        <v>0.03582696759</v>
      </c>
    </row>
    <row r="724" ht="17.25" customHeight="1">
      <c r="A724" s="97">
        <v>44626.99329858746</v>
      </c>
      <c r="B724" s="53">
        <v>0.017407407407407406</v>
      </c>
      <c r="C724" s="53">
        <v>8.333333333333334E-4</v>
      </c>
      <c r="D724" s="53">
        <v>0.0028125</v>
      </c>
      <c r="E724" s="53">
        <v>0.0031018518518518517</v>
      </c>
      <c r="F724" s="53">
        <v>0.005613425925925926</v>
      </c>
      <c r="G724" s="53">
        <v>0.010150462962962964</v>
      </c>
      <c r="H724" s="53">
        <v>0.012210648148148148</v>
      </c>
      <c r="I724" s="63">
        <v>0.015578703703703704</v>
      </c>
      <c r="J724" s="98">
        <v>0.016134259259259258</v>
      </c>
      <c r="K724" s="99">
        <v>29279.0</v>
      </c>
      <c r="L724" s="99">
        <v>146.0</v>
      </c>
      <c r="M724" s="99">
        <v>8.0</v>
      </c>
      <c r="N724" s="99">
        <v>20.0</v>
      </c>
      <c r="O724" s="99">
        <v>1110.0</v>
      </c>
      <c r="P724" s="99">
        <v>96287.0</v>
      </c>
      <c r="Q724" s="99">
        <v>26337.0</v>
      </c>
      <c r="R724" s="39"/>
      <c r="S724" s="39"/>
      <c r="T724" s="39"/>
      <c r="U724" s="39">
        <v>1.0</v>
      </c>
      <c r="V724" s="39">
        <v>13.0</v>
      </c>
      <c r="W724" s="39">
        <v>6.0</v>
      </c>
      <c r="X724" s="39"/>
      <c r="Y724" s="39"/>
      <c r="Z724" s="39">
        <v>4.0</v>
      </c>
      <c r="AA724" s="39"/>
      <c r="AB724" s="39">
        <v>58592.0</v>
      </c>
      <c r="AC724" s="81">
        <v>1.0</v>
      </c>
      <c r="AD724" s="81">
        <v>7504.0</v>
      </c>
      <c r="AE724" s="81"/>
      <c r="AF724" s="81"/>
      <c r="AG724" s="81"/>
      <c r="AH724" s="81">
        <v>1.0</v>
      </c>
      <c r="AI724" s="81">
        <v>9.0</v>
      </c>
      <c r="AJ724" s="82" t="s">
        <v>790</v>
      </c>
      <c r="AK724" s="81"/>
      <c r="AL724" s="81">
        <v>278.0</v>
      </c>
      <c r="AM724" s="44">
        <f t="array" ref="AM724">AVERAGE(K724/20)/86400</f>
        <v>0.01694386574</v>
      </c>
    </row>
    <row r="725" ht="17.25" customHeight="1">
      <c r="A725" s="97">
        <v>44626.975708887745</v>
      </c>
      <c r="B725" s="53">
        <v>0.015046296296296295</v>
      </c>
      <c r="C725" s="53">
        <v>8.101851851851852E-5</v>
      </c>
      <c r="D725" s="53">
        <v>0.0013541666666666667</v>
      </c>
      <c r="E725" s="53">
        <v>0.002349537037037037</v>
      </c>
      <c r="F725" s="53">
        <v>0.004166666666666667</v>
      </c>
      <c r="G725" s="53">
        <v>0.0069791666666666665</v>
      </c>
      <c r="H725" s="53">
        <v>0.008657407407407407</v>
      </c>
      <c r="I725" s="63">
        <v>0.009537037037037037</v>
      </c>
      <c r="J725" s="98">
        <v>0.009606481481481481</v>
      </c>
      <c r="K725" s="99">
        <v>24802.0</v>
      </c>
      <c r="L725" s="99">
        <v>36.0</v>
      </c>
      <c r="M725" s="99">
        <v>6.0</v>
      </c>
      <c r="N725" s="99">
        <v>19.0</v>
      </c>
      <c r="O725" s="99">
        <v>886.0</v>
      </c>
      <c r="P725" s="99">
        <v>68344.0</v>
      </c>
      <c r="Q725" s="99">
        <v>43299.0</v>
      </c>
      <c r="R725" s="39">
        <v>1.0</v>
      </c>
      <c r="S725" s="39">
        <v>4.0</v>
      </c>
      <c r="T725" s="39"/>
      <c r="U725" s="39"/>
      <c r="V725" s="39">
        <v>1.0</v>
      </c>
      <c r="W725" s="39"/>
      <c r="X725" s="39">
        <v>8.0</v>
      </c>
      <c r="Y725" s="39"/>
      <c r="Z725" s="39"/>
      <c r="AA725" s="39"/>
      <c r="AB725" s="39">
        <v>52107.0</v>
      </c>
      <c r="AC725" s="81">
        <v>2.0</v>
      </c>
      <c r="AD725" s="81">
        <v>5500.0</v>
      </c>
      <c r="AE725" s="81"/>
      <c r="AF725" s="81">
        <v>4.0</v>
      </c>
      <c r="AG725" s="81"/>
      <c r="AH725" s="81">
        <v>1.0</v>
      </c>
      <c r="AI725" s="81">
        <v>1.0</v>
      </c>
      <c r="AJ725" s="82" t="s">
        <v>791</v>
      </c>
      <c r="AK725" s="81"/>
      <c r="AL725" s="81">
        <v>277.0</v>
      </c>
      <c r="AM725" s="44">
        <f t="array" ref="AM725">AVERAGE(K725/20)/86400</f>
        <v>0.01435300926</v>
      </c>
    </row>
    <row r="726" ht="17.25" customHeight="1">
      <c r="A726" s="97">
        <v>44626.96027277844</v>
      </c>
      <c r="B726" s="53">
        <v>0.018020833333333333</v>
      </c>
      <c r="C726" s="53">
        <v>6.018518518518519E-4</v>
      </c>
      <c r="D726" s="53">
        <v>0.004074074074074074</v>
      </c>
      <c r="E726" s="53">
        <v>0.00431712962962963</v>
      </c>
      <c r="F726" s="53">
        <v>0.0050347222222222225</v>
      </c>
      <c r="G726" s="53">
        <v>0.007511574074074074</v>
      </c>
      <c r="H726" s="53">
        <v>0.008854166666666666</v>
      </c>
      <c r="I726" s="63">
        <v>0.014479166666666666</v>
      </c>
      <c r="J726" s="98">
        <v>0.015196759259259259</v>
      </c>
      <c r="K726" s="99">
        <v>31025.0</v>
      </c>
      <c r="L726" s="99">
        <v>33.0</v>
      </c>
      <c r="M726" s="99">
        <v>8.0</v>
      </c>
      <c r="N726" s="99">
        <v>18.0</v>
      </c>
      <c r="O726" s="99">
        <v>1587.0</v>
      </c>
      <c r="P726" s="99">
        <v>81940.0</v>
      </c>
      <c r="Q726" s="99">
        <v>66366.0</v>
      </c>
      <c r="R726" s="39">
        <v>1.0</v>
      </c>
      <c r="S726" s="39">
        <v>7.0</v>
      </c>
      <c r="T726" s="39"/>
      <c r="U726" s="39">
        <v>1.0</v>
      </c>
      <c r="V726" s="39">
        <v>7.0</v>
      </c>
      <c r="W726" s="39">
        <v>8.0</v>
      </c>
      <c r="X726" s="39"/>
      <c r="Y726" s="39"/>
      <c r="Z726" s="39">
        <v>3.0</v>
      </c>
      <c r="AA726" s="39">
        <v>1.0</v>
      </c>
      <c r="AB726" s="39">
        <v>64680.0</v>
      </c>
      <c r="AC726" s="81">
        <v>1.0</v>
      </c>
      <c r="AD726" s="81">
        <v>5313.0</v>
      </c>
      <c r="AE726" s="81"/>
      <c r="AF726" s="81"/>
      <c r="AG726" s="81"/>
      <c r="AH726" s="81">
        <v>1.0</v>
      </c>
      <c r="AI726" s="81">
        <v>10.0</v>
      </c>
      <c r="AJ726" s="82" t="s">
        <v>792</v>
      </c>
      <c r="AK726" s="81"/>
      <c r="AL726" s="81">
        <v>276.0</v>
      </c>
      <c r="AM726" s="44">
        <f t="array" ref="AM726">AVERAGE(K726/20)/86400</f>
        <v>0.01795428241</v>
      </c>
    </row>
    <row r="727" ht="17.25" customHeight="1">
      <c r="A727" s="97">
        <v>44626.94202814947</v>
      </c>
      <c r="B727" s="53">
        <v>0.018333333333333333</v>
      </c>
      <c r="C727" s="53">
        <v>1.5046296296296297E-4</v>
      </c>
      <c r="D727" s="53">
        <v>0.005416666666666667</v>
      </c>
      <c r="E727" s="53">
        <v>0.0033333333333333335</v>
      </c>
      <c r="F727" s="53">
        <v>0.004270833333333333</v>
      </c>
      <c r="G727" s="53">
        <v>0.010115740740740741</v>
      </c>
      <c r="H727" s="53">
        <v>0.01119212962962963</v>
      </c>
      <c r="I727" s="63">
        <v>0.014837962962962963</v>
      </c>
      <c r="J727" s="98">
        <v>0.016655092592592593</v>
      </c>
      <c r="K727" s="99">
        <v>31518.0</v>
      </c>
      <c r="L727" s="99">
        <v>226.0</v>
      </c>
      <c r="M727" s="99">
        <v>9.0</v>
      </c>
      <c r="N727" s="99">
        <v>16.0</v>
      </c>
      <c r="O727" s="99">
        <v>2640.0</v>
      </c>
      <c r="P727" s="99">
        <v>127760.0</v>
      </c>
      <c r="Q727" s="99">
        <v>3663.0</v>
      </c>
      <c r="R727" s="39">
        <v>2.0</v>
      </c>
      <c r="S727" s="39">
        <v>17.0</v>
      </c>
      <c r="T727" s="39"/>
      <c r="U727" s="39">
        <v>1.0</v>
      </c>
      <c r="V727" s="39">
        <v>19.0</v>
      </c>
      <c r="W727" s="39">
        <v>6.0</v>
      </c>
      <c r="X727" s="39"/>
      <c r="Y727" s="39"/>
      <c r="Z727" s="39"/>
      <c r="AA727" s="39"/>
      <c r="AB727" s="39">
        <v>4561.0</v>
      </c>
      <c r="AC727" s="81">
        <v>1.0</v>
      </c>
      <c r="AD727" s="81">
        <v>3558.0</v>
      </c>
      <c r="AE727" s="81"/>
      <c r="AF727" s="81"/>
      <c r="AG727" s="81"/>
      <c r="AH727" s="81">
        <v>1.0</v>
      </c>
      <c r="AI727" s="81">
        <v>15.0</v>
      </c>
      <c r="AJ727" s="82" t="s">
        <v>793</v>
      </c>
      <c r="AK727" s="81"/>
      <c r="AL727" s="39">
        <v>275.0</v>
      </c>
      <c r="AM727" s="44">
        <f t="array" ref="AM727">AVERAGE(K727/20)/86400</f>
        <v>0.01823958333</v>
      </c>
    </row>
    <row r="728" ht="17.25" customHeight="1">
      <c r="A728" s="97">
        <v>44626.92268425617</v>
      </c>
      <c r="B728" s="53">
        <v>0.02519675925925926</v>
      </c>
      <c r="C728" s="53">
        <v>1.388888888888889E-4</v>
      </c>
      <c r="D728" s="53">
        <v>0.0023032407407407407</v>
      </c>
      <c r="E728" s="53">
        <v>0.004641203703703704</v>
      </c>
      <c r="F728" s="53">
        <v>0.004722222222222222</v>
      </c>
      <c r="G728" s="53">
        <v>0.018726851851851852</v>
      </c>
      <c r="H728" s="53">
        <v>0.02034722222222222</v>
      </c>
      <c r="I728" s="63">
        <v>0.023217592592592592</v>
      </c>
      <c r="J728" s="98">
        <v>0.02355324074074074</v>
      </c>
      <c r="K728" s="99">
        <v>43540.0</v>
      </c>
      <c r="L728" s="99">
        <v>157.0</v>
      </c>
      <c r="M728" s="99">
        <v>8.0</v>
      </c>
      <c r="N728" s="99">
        <v>11.0</v>
      </c>
      <c r="O728" s="99">
        <v>2263.0</v>
      </c>
      <c r="P728" s="99">
        <v>137187.0</v>
      </c>
      <c r="Q728" s="99">
        <v>32413.0</v>
      </c>
      <c r="R728" s="39">
        <v>1.0</v>
      </c>
      <c r="S728" s="39">
        <v>11.0</v>
      </c>
      <c r="T728" s="39"/>
      <c r="U728" s="39"/>
      <c r="V728" s="39"/>
      <c r="W728" s="39"/>
      <c r="X728" s="39">
        <v>22.0</v>
      </c>
      <c r="Y728" s="39">
        <v>2.0</v>
      </c>
      <c r="Z728" s="39"/>
      <c r="AA728" s="39"/>
      <c r="AB728" s="39">
        <v>11301.0</v>
      </c>
      <c r="AC728" s="81">
        <v>1.0</v>
      </c>
      <c r="AD728" s="81">
        <v>25404.0</v>
      </c>
      <c r="AE728" s="81">
        <v>4.0</v>
      </c>
      <c r="AF728" s="81"/>
      <c r="AG728" s="81"/>
      <c r="AH728" s="81"/>
      <c r="AI728" s="81">
        <v>5.0</v>
      </c>
      <c r="AJ728" s="82" t="s">
        <v>794</v>
      </c>
      <c r="AK728" s="81" t="s">
        <v>78</v>
      </c>
      <c r="AL728" s="39">
        <v>274.0</v>
      </c>
      <c r="AM728" s="44">
        <f t="array" ref="AM728">AVERAGE(K728/20)/86400</f>
        <v>0.02519675926</v>
      </c>
    </row>
    <row r="729" ht="17.25" customHeight="1">
      <c r="A729" s="97">
        <v>44626.894552682985</v>
      </c>
      <c r="B729" s="53">
        <v>0.02417824074074074</v>
      </c>
      <c r="C729" s="53">
        <v>4.5138888888888887E-4</v>
      </c>
      <c r="D729" s="53">
        <v>0.002476851851851852</v>
      </c>
      <c r="E729" s="53">
        <v>0.003414351851851852</v>
      </c>
      <c r="F729" s="53">
        <v>0.003414351851851852</v>
      </c>
      <c r="G729" s="53">
        <v>0.012835648148148148</v>
      </c>
      <c r="H729" s="53">
        <v>0.01611111111111111</v>
      </c>
      <c r="I729" s="63">
        <v>0.018472222222222223</v>
      </c>
      <c r="J729" s="98">
        <v>0.022256944444444444</v>
      </c>
      <c r="K729" s="99">
        <v>41430.0</v>
      </c>
      <c r="L729" s="99">
        <v>148.0</v>
      </c>
      <c r="M729" s="99">
        <v>11.0</v>
      </c>
      <c r="N729" s="99">
        <v>16.0</v>
      </c>
      <c r="O729" s="99">
        <v>2672.0</v>
      </c>
      <c r="P729" s="99">
        <v>172477.0</v>
      </c>
      <c r="Q729" s="99">
        <v>81110.0</v>
      </c>
      <c r="R729" s="39">
        <v>1.0</v>
      </c>
      <c r="S729" s="39">
        <v>6.0</v>
      </c>
      <c r="T729" s="39"/>
      <c r="U729" s="39"/>
      <c r="V729" s="39">
        <v>2.0</v>
      </c>
      <c r="W729" s="39"/>
      <c r="X729" s="39"/>
      <c r="Y729" s="39"/>
      <c r="Z729" s="39"/>
      <c r="AA729" s="39">
        <v>1.0</v>
      </c>
      <c r="AB729" s="39">
        <v>31305.0</v>
      </c>
      <c r="AC729" s="81">
        <v>2.0</v>
      </c>
      <c r="AD729" s="81">
        <v>1968.0</v>
      </c>
      <c r="AE729" s="81"/>
      <c r="AF729" s="81"/>
      <c r="AG729" s="81">
        <v>1.0</v>
      </c>
      <c r="AH729" s="81">
        <v>1.0</v>
      </c>
      <c r="AI729" s="81">
        <v>6.0</v>
      </c>
      <c r="AJ729" s="82" t="s">
        <v>795</v>
      </c>
      <c r="AK729" s="81"/>
      <c r="AL729" s="81">
        <v>273.0</v>
      </c>
      <c r="AM729" s="44">
        <f t="array" ref="AM729">AVERAGE(K729/20)/86400</f>
        <v>0.02397569444</v>
      </c>
    </row>
    <row r="730" ht="17.25" customHeight="1">
      <c r="A730" s="97">
        <v>44626.87014943752</v>
      </c>
      <c r="B730" s="53">
        <v>0.03071759259259259</v>
      </c>
      <c r="C730" s="53">
        <v>1.273148148148148E-4</v>
      </c>
      <c r="D730" s="53">
        <v>0.0032060185185185186</v>
      </c>
      <c r="E730" s="53">
        <v>0.004664351851851852</v>
      </c>
      <c r="F730" s="53">
        <v>0.009409722222222222</v>
      </c>
      <c r="G730" s="53">
        <v>0.005185185185185185</v>
      </c>
      <c r="H730" s="53">
        <v>0.012835648148148148</v>
      </c>
      <c r="I730" s="63">
        <v>0.016574074074074074</v>
      </c>
      <c r="J730" s="98">
        <v>0.017719907407407406</v>
      </c>
      <c r="K730" s="99">
        <v>51554.0</v>
      </c>
      <c r="L730" s="99">
        <v>189.0</v>
      </c>
      <c r="M730" s="99">
        <v>7.0</v>
      </c>
      <c r="N730" s="99">
        <v>9.0</v>
      </c>
      <c r="O730" s="99">
        <v>1943.0</v>
      </c>
      <c r="P730" s="99">
        <v>153540.0</v>
      </c>
      <c r="Q730" s="99">
        <v>171277.0</v>
      </c>
      <c r="R730" s="39">
        <v>2.0</v>
      </c>
      <c r="S730" s="39">
        <v>22.0</v>
      </c>
      <c r="T730" s="39"/>
      <c r="U730" s="39"/>
      <c r="V730" s="39">
        <v>4.0</v>
      </c>
      <c r="W730" s="39">
        <v>5.0</v>
      </c>
      <c r="X730" s="39"/>
      <c r="Y730" s="39"/>
      <c r="Z730" s="39"/>
      <c r="AA730" s="39">
        <v>1.0</v>
      </c>
      <c r="AB730" s="39">
        <v>87301.0</v>
      </c>
      <c r="AC730" s="81">
        <v>2.0</v>
      </c>
      <c r="AD730" s="81">
        <v>10926.0</v>
      </c>
      <c r="AE730" s="81"/>
      <c r="AF730" s="81"/>
      <c r="AG730" s="81"/>
      <c r="AH730" s="81">
        <v>1.0</v>
      </c>
      <c r="AI730" s="81">
        <v>5.0</v>
      </c>
      <c r="AJ730" s="82" t="s">
        <v>796</v>
      </c>
      <c r="AK730" s="81"/>
      <c r="AL730" s="81">
        <v>272.0</v>
      </c>
      <c r="AM730" s="44">
        <f t="array" ref="AM730">AVERAGE(K730/20)/86400</f>
        <v>0.02983449074</v>
      </c>
    </row>
    <row r="731" ht="17.25" customHeight="1">
      <c r="A731" s="97">
        <v>44626.838500702856</v>
      </c>
      <c r="B731" s="53">
        <v>0.019270833333333334</v>
      </c>
      <c r="C731" s="53">
        <v>7.175925925925926E-4</v>
      </c>
      <c r="D731" s="53">
        <v>7.87037037037037E-4</v>
      </c>
      <c r="E731" s="53">
        <v>0.004861111111111111</v>
      </c>
      <c r="F731" s="53">
        <v>0.013518518518518518</v>
      </c>
      <c r="G731" s="53">
        <v>0.0052662037037037035</v>
      </c>
      <c r="H731" s="53">
        <v>0.015509259259259259</v>
      </c>
      <c r="I731" s="63">
        <v>0.016979166666666667</v>
      </c>
      <c r="J731" s="98">
        <v>0.018159722222222223</v>
      </c>
      <c r="K731" s="99">
        <v>33314.0</v>
      </c>
      <c r="L731" s="99">
        <v>77.0</v>
      </c>
      <c r="M731" s="99">
        <v>14.0</v>
      </c>
      <c r="N731" s="99">
        <v>17.0</v>
      </c>
      <c r="O731" s="99">
        <v>1573.0</v>
      </c>
      <c r="P731" s="99">
        <v>145194.0</v>
      </c>
      <c r="Q731" s="99">
        <v>16159.0</v>
      </c>
      <c r="R731" s="39">
        <v>1.0</v>
      </c>
      <c r="S731" s="39">
        <v>13.0</v>
      </c>
      <c r="T731" s="39"/>
      <c r="U731" s="39">
        <v>1.0</v>
      </c>
      <c r="V731" s="39"/>
      <c r="W731" s="39">
        <v>2.0</v>
      </c>
      <c r="X731" s="39"/>
      <c r="Y731" s="39">
        <v>1.0</v>
      </c>
      <c r="Z731" s="39"/>
      <c r="AA731" s="39"/>
      <c r="AB731" s="39">
        <v>5583.0</v>
      </c>
      <c r="AC731" s="81">
        <v>1.0</v>
      </c>
      <c r="AD731" s="81">
        <v>18654.0</v>
      </c>
      <c r="AE731" s="81"/>
      <c r="AF731" s="81"/>
      <c r="AG731" s="81"/>
      <c r="AH731" s="81">
        <v>1.0</v>
      </c>
      <c r="AI731" s="81">
        <v>2.0</v>
      </c>
      <c r="AJ731" s="82" t="s">
        <v>797</v>
      </c>
      <c r="AK731" s="81" t="s">
        <v>78</v>
      </c>
      <c r="AL731" s="81">
        <v>271.0</v>
      </c>
      <c r="AM731" s="44">
        <f t="array" ref="AM731">AVERAGE(K731/20)/86400</f>
        <v>0.01927893519</v>
      </c>
    </row>
    <row r="732" ht="17.25" customHeight="1">
      <c r="A732" s="97">
        <v>44626.80719965899</v>
      </c>
      <c r="B732" s="53">
        <v>0.021099537037037038</v>
      </c>
      <c r="C732" s="53">
        <v>6.134259259259259E-4</v>
      </c>
      <c r="D732" s="53">
        <v>7.986111111111112E-4</v>
      </c>
      <c r="E732" s="53">
        <v>0.001736111111111111</v>
      </c>
      <c r="F732" s="53">
        <v>0.006342592592592592</v>
      </c>
      <c r="G732" s="53">
        <v>0.0031018518518518517</v>
      </c>
      <c r="H732" s="53">
        <v>0.009722222222222222</v>
      </c>
      <c r="I732" s="63">
        <v>0.011643518518518518</v>
      </c>
      <c r="J732" s="98">
        <v>0.012175925925925925</v>
      </c>
      <c r="K732" s="99">
        <v>35390.0</v>
      </c>
      <c r="L732" s="99">
        <v>120.0</v>
      </c>
      <c r="M732" s="99">
        <v>6.0</v>
      </c>
      <c r="N732" s="99">
        <v>10.0</v>
      </c>
      <c r="O732" s="99">
        <v>1205.0</v>
      </c>
      <c r="P732" s="99">
        <v>118477.0</v>
      </c>
      <c r="Q732" s="99">
        <v>19819.0</v>
      </c>
      <c r="R732" s="39">
        <v>1.0</v>
      </c>
      <c r="S732" s="39">
        <v>10.0</v>
      </c>
      <c r="T732" s="39"/>
      <c r="U732" s="39"/>
      <c r="V732" s="39"/>
      <c r="W732" s="39"/>
      <c r="X732" s="39">
        <v>10.0</v>
      </c>
      <c r="Y732" s="39"/>
      <c r="Z732" s="39"/>
      <c r="AA732" s="39"/>
      <c r="AB732" s="39">
        <v>8456.0</v>
      </c>
      <c r="AC732" s="81">
        <v>1.0</v>
      </c>
      <c r="AD732" s="81">
        <v>14222.0</v>
      </c>
      <c r="AE732" s="81"/>
      <c r="AF732" s="81"/>
      <c r="AG732" s="81">
        <v>1.0</v>
      </c>
      <c r="AH732" s="81">
        <v>1.0</v>
      </c>
      <c r="AI732" s="81">
        <v>4.0</v>
      </c>
      <c r="AJ732" s="82" t="s">
        <v>798</v>
      </c>
      <c r="AK732" s="81"/>
      <c r="AL732" s="81">
        <v>270.0</v>
      </c>
      <c r="AM732" s="44">
        <f t="array" ref="AM732">AVERAGE(K732/20)/86400</f>
        <v>0.02048032407</v>
      </c>
    </row>
    <row r="733" ht="17.25" customHeight="1">
      <c r="A733" s="97">
        <v>44626.785928335565</v>
      </c>
      <c r="B733" s="53">
        <v>0.01832175925925926</v>
      </c>
      <c r="C733" s="53">
        <v>1.5046296296296297E-4</v>
      </c>
      <c r="D733" s="53">
        <v>0.0014699074074074074</v>
      </c>
      <c r="E733" s="53">
        <v>0.0032291666666666666</v>
      </c>
      <c r="F733" s="53">
        <v>0.004618055555555556</v>
      </c>
      <c r="G733" s="53">
        <v>0.010358796296296297</v>
      </c>
      <c r="H733" s="53">
        <v>0.011412037037037037</v>
      </c>
      <c r="I733" s="63">
        <v>0.015462962962962963</v>
      </c>
      <c r="J733" s="98">
        <v>0.015752314814814816</v>
      </c>
      <c r="K733" s="99">
        <v>31205.0</v>
      </c>
      <c r="L733" s="99">
        <v>156.0</v>
      </c>
      <c r="M733" s="99">
        <v>9.0</v>
      </c>
      <c r="N733" s="99">
        <v>20.0</v>
      </c>
      <c r="O733" s="99">
        <v>1344.0</v>
      </c>
      <c r="P733" s="99">
        <v>106705.0</v>
      </c>
      <c r="Q733" s="99">
        <v>20333.0</v>
      </c>
      <c r="R733" s="39">
        <v>1.0</v>
      </c>
      <c r="S733" s="39">
        <v>12.0</v>
      </c>
      <c r="T733" s="39"/>
      <c r="U733" s="39">
        <v>1.0</v>
      </c>
      <c r="V733" s="39">
        <v>9.0</v>
      </c>
      <c r="W733" s="39">
        <v>1.0</v>
      </c>
      <c r="X733" s="39">
        <v>14.0</v>
      </c>
      <c r="Y733" s="39">
        <v>1.0</v>
      </c>
      <c r="Z733" s="39">
        <v>3.0</v>
      </c>
      <c r="AA733" s="39"/>
      <c r="AB733" s="39">
        <v>43978.0</v>
      </c>
      <c r="AC733" s="81">
        <v>1.0</v>
      </c>
      <c r="AD733" s="81">
        <v>6292.0</v>
      </c>
      <c r="AE733" s="81">
        <v>4.0</v>
      </c>
      <c r="AF733" s="81"/>
      <c r="AG733" s="81"/>
      <c r="AH733" s="81"/>
      <c r="AI733" s="81">
        <v>13.0</v>
      </c>
      <c r="AJ733" s="82" t="s">
        <v>799</v>
      </c>
      <c r="AK733" s="81"/>
      <c r="AL733" s="39">
        <v>269.0</v>
      </c>
      <c r="AM733" s="44">
        <f t="array" ref="AM733">AVERAGE(K733/20)/86400</f>
        <v>0.01805844907</v>
      </c>
    </row>
    <row r="734" ht="17.25" customHeight="1">
      <c r="A734" s="97"/>
      <c r="B734" s="53"/>
      <c r="C734" s="53"/>
      <c r="D734" s="53"/>
      <c r="E734" s="53"/>
      <c r="F734" s="53"/>
      <c r="G734" s="53"/>
      <c r="H734" s="53"/>
      <c r="I734" s="63"/>
      <c r="J734" s="98"/>
      <c r="K734" s="99"/>
      <c r="L734" s="99"/>
      <c r="M734" s="99"/>
      <c r="N734" s="99"/>
      <c r="O734" s="99"/>
      <c r="P734" s="99"/>
      <c r="Q734" s="9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81"/>
      <c r="AD734" s="81"/>
      <c r="AE734" s="81"/>
      <c r="AF734" s="81"/>
      <c r="AG734" s="81"/>
      <c r="AH734" s="81"/>
      <c r="AI734" s="81"/>
      <c r="AJ734" s="81"/>
      <c r="AK734" s="81"/>
      <c r="AL734" s="39">
        <v>268.0</v>
      </c>
      <c r="AM734" s="44"/>
    </row>
    <row r="735" ht="17.25" customHeight="1">
      <c r="A735" s="97">
        <v>44623.678347356225</v>
      </c>
      <c r="B735" s="53">
        <v>0.013900462962962963</v>
      </c>
      <c r="C735" s="53">
        <v>5.555555555555556E-4</v>
      </c>
      <c r="D735" s="53">
        <v>0.0030208333333333333</v>
      </c>
      <c r="E735" s="53">
        <v>0.0034837962962962965</v>
      </c>
      <c r="F735" s="53">
        <v>0.004907407407407407</v>
      </c>
      <c r="G735" s="53">
        <v>0.007314814814814815</v>
      </c>
      <c r="H735" s="53">
        <v>0.008877314814814815</v>
      </c>
      <c r="I735" s="63">
        <v>0.012037037037037037</v>
      </c>
      <c r="J735" s="98">
        <v>0.012685185185185185</v>
      </c>
      <c r="K735" s="99">
        <v>23267.0</v>
      </c>
      <c r="L735" s="99">
        <v>88.0</v>
      </c>
      <c r="M735" s="99">
        <v>8.0</v>
      </c>
      <c r="N735" s="99">
        <v>24.0</v>
      </c>
      <c r="O735" s="99">
        <v>1534.0</v>
      </c>
      <c r="P735" s="99">
        <v>70872.0</v>
      </c>
      <c r="Q735" s="99">
        <v>6520.0</v>
      </c>
      <c r="R735" s="39">
        <v>1.0</v>
      </c>
      <c r="S735" s="39">
        <v>21.0</v>
      </c>
      <c r="T735" s="39"/>
      <c r="U735" s="39">
        <v>1.0</v>
      </c>
      <c r="V735" s="39">
        <v>8.0</v>
      </c>
      <c r="W735" s="39">
        <v>8.0</v>
      </c>
      <c r="X735" s="39"/>
      <c r="Y735" s="39"/>
      <c r="Z735" s="39"/>
      <c r="AA735" s="39"/>
      <c r="AB735" s="39">
        <v>12239.0</v>
      </c>
      <c r="AC735" s="81"/>
      <c r="AD735" s="81">
        <v>23266.0</v>
      </c>
      <c r="AE735" s="81"/>
      <c r="AF735" s="81"/>
      <c r="AG735" s="81"/>
      <c r="AH735" s="81">
        <v>1.0</v>
      </c>
      <c r="AI735" s="81">
        <v>5.0</v>
      </c>
      <c r="AJ735" s="82" t="s">
        <v>800</v>
      </c>
      <c r="AK735" s="81"/>
      <c r="AL735" s="81">
        <v>267.0</v>
      </c>
      <c r="AM735" s="44">
        <f t="array" ref="AM735">AVERAGE(K735/20)/86400</f>
        <v>0.01346469907</v>
      </c>
    </row>
    <row r="736" ht="17.25" customHeight="1">
      <c r="A736" s="97">
        <v>44623.66423615331</v>
      </c>
      <c r="B736" s="53">
        <v>0.017280092592592593</v>
      </c>
      <c r="C736" s="53">
        <v>3.125E-4</v>
      </c>
      <c r="D736" s="53">
        <v>0.003263888888888889</v>
      </c>
      <c r="E736" s="53">
        <v>0.003726851851851852</v>
      </c>
      <c r="F736" s="53">
        <v>0.00443287037037037</v>
      </c>
      <c r="G736" s="53">
        <v>0.010833333333333334</v>
      </c>
      <c r="H736" s="53">
        <v>0.012175925925925925</v>
      </c>
      <c r="I736" s="63">
        <v>0.01505787037037037</v>
      </c>
      <c r="J736" s="98">
        <v>0.015949074074074074</v>
      </c>
      <c r="K736" s="99">
        <v>29002.0</v>
      </c>
      <c r="L736" s="99">
        <v>293.0</v>
      </c>
      <c r="M736" s="99">
        <v>8.0</v>
      </c>
      <c r="N736" s="99">
        <v>16.0</v>
      </c>
      <c r="O736" s="99">
        <v>1374.0</v>
      </c>
      <c r="P736" s="99">
        <v>58127.0</v>
      </c>
      <c r="Q736" s="99">
        <v>119339.0</v>
      </c>
      <c r="R736" s="39">
        <v>1.0</v>
      </c>
      <c r="S736" s="39">
        <v>21.0</v>
      </c>
      <c r="T736" s="39"/>
      <c r="U736" s="39"/>
      <c r="V736" s="39">
        <v>17.0</v>
      </c>
      <c r="W736" s="39"/>
      <c r="X736" s="39"/>
      <c r="Y736" s="39"/>
      <c r="Z736" s="39">
        <v>4.0</v>
      </c>
      <c r="AA736" s="39">
        <v>1.0</v>
      </c>
      <c r="AB736" s="39">
        <v>78766.0</v>
      </c>
      <c r="AC736" s="81"/>
      <c r="AD736" s="81">
        <v>29001.0</v>
      </c>
      <c r="AE736" s="81"/>
      <c r="AF736" s="81"/>
      <c r="AG736" s="81"/>
      <c r="AH736" s="81">
        <v>1.0</v>
      </c>
      <c r="AI736" s="81">
        <v>2.0</v>
      </c>
      <c r="AJ736" s="82" t="s">
        <v>801</v>
      </c>
      <c r="AK736" s="81"/>
      <c r="AL736" s="81">
        <v>266.0</v>
      </c>
      <c r="AM736" s="44">
        <f t="array" ref="AM736">AVERAGE(K736/20)/86400</f>
        <v>0.01678356481</v>
      </c>
    </row>
    <row r="737" ht="17.25" customHeight="1">
      <c r="A737" s="97">
        <v>44623.646683267514</v>
      </c>
      <c r="B737" s="53">
        <v>0.025011574074074075</v>
      </c>
      <c r="C737" s="53">
        <v>1.273148148148148E-4</v>
      </c>
      <c r="D737" s="53">
        <v>0.0021180555555555558</v>
      </c>
      <c r="E737" s="53">
        <v>0.0025925925925925925</v>
      </c>
      <c r="F737" s="53">
        <v>0.003414351851851852</v>
      </c>
      <c r="G737" s="53">
        <v>0.005381944444444444</v>
      </c>
      <c r="H737" s="53">
        <v>0.006261574074074074</v>
      </c>
      <c r="I737" s="63">
        <v>0.009305555555555555</v>
      </c>
      <c r="J737" s="98">
        <v>0.009641203703703704</v>
      </c>
      <c r="K737" s="99">
        <v>43227.0</v>
      </c>
      <c r="L737" s="99">
        <v>98.0</v>
      </c>
      <c r="M737" s="99">
        <v>7.0</v>
      </c>
      <c r="N737" s="99">
        <v>15.0</v>
      </c>
      <c r="O737" s="99">
        <v>1755.0</v>
      </c>
      <c r="P737" s="99">
        <v>173749.0</v>
      </c>
      <c r="Q737" s="99">
        <v>13904.0</v>
      </c>
      <c r="R737" s="39">
        <v>3.0</v>
      </c>
      <c r="S737" s="39">
        <v>34.0</v>
      </c>
      <c r="T737" s="39"/>
      <c r="U737" s="39">
        <v>2.0</v>
      </c>
      <c r="V737" s="39">
        <v>13.0</v>
      </c>
      <c r="W737" s="39">
        <v>8.0</v>
      </c>
      <c r="X737" s="39"/>
      <c r="Y737" s="39"/>
      <c r="Z737" s="39"/>
      <c r="AA737" s="39"/>
      <c r="AB737" s="39">
        <v>1086.0</v>
      </c>
      <c r="AC737" s="81">
        <v>3.0</v>
      </c>
      <c r="AD737" s="81">
        <v>8766.0</v>
      </c>
      <c r="AE737" s="81"/>
      <c r="AF737" s="81">
        <v>4.0</v>
      </c>
      <c r="AG737" s="81"/>
      <c r="AH737" s="81">
        <v>1.0</v>
      </c>
      <c r="AI737" s="81">
        <v>5.0</v>
      </c>
      <c r="AJ737" s="82" t="s">
        <v>802</v>
      </c>
      <c r="AK737" s="81" t="s">
        <v>78</v>
      </c>
      <c r="AL737" s="81">
        <v>265.0</v>
      </c>
      <c r="AM737" s="44">
        <f t="array" ref="AM737">AVERAGE(K737/20)/86400</f>
        <v>0.025015625</v>
      </c>
    </row>
    <row r="738" ht="17.25" customHeight="1">
      <c r="A738" s="97">
        <v>44623.620240505414</v>
      </c>
      <c r="B738" s="53">
        <v>0.016226851851851853</v>
      </c>
      <c r="C738" s="53">
        <v>4.2824074074074075E-4</v>
      </c>
      <c r="D738" s="53">
        <v>0.0036458333333333334</v>
      </c>
      <c r="E738" s="53">
        <v>0.006168981481481482</v>
      </c>
      <c r="F738" s="53">
        <v>0.006990740740740741</v>
      </c>
      <c r="G738" s="53">
        <v>0.009976851851851851</v>
      </c>
      <c r="H738" s="53">
        <v>0.012094907407407407</v>
      </c>
      <c r="I738" s="63">
        <v>0.013148148148148148</v>
      </c>
      <c r="J738" s="98">
        <v>0.014189814814814815</v>
      </c>
      <c r="K738" s="99">
        <v>27450.0</v>
      </c>
      <c r="L738" s="99">
        <v>197.0</v>
      </c>
      <c r="M738" s="99">
        <v>8.0</v>
      </c>
      <c r="N738" s="99">
        <v>19.0</v>
      </c>
      <c r="O738" s="99">
        <v>1364.0</v>
      </c>
      <c r="P738" s="99">
        <v>79707.0</v>
      </c>
      <c r="Q738" s="99">
        <v>75219.0</v>
      </c>
      <c r="R738" s="39">
        <v>1.0</v>
      </c>
      <c r="S738" s="39">
        <v>6.0</v>
      </c>
      <c r="T738" s="39"/>
      <c r="U738" s="39"/>
      <c r="V738" s="39">
        <v>1.0</v>
      </c>
      <c r="W738" s="39"/>
      <c r="X738" s="39">
        <v>8.0</v>
      </c>
      <c r="Y738" s="39">
        <v>1.0</v>
      </c>
      <c r="Z738" s="39"/>
      <c r="AA738" s="39">
        <v>1.0</v>
      </c>
      <c r="AB738" s="39">
        <v>71320.0</v>
      </c>
      <c r="AC738" s="81"/>
      <c r="AD738" s="81">
        <v>27449.0</v>
      </c>
      <c r="AE738" s="81"/>
      <c r="AF738" s="81"/>
      <c r="AG738" s="81"/>
      <c r="AH738" s="81">
        <v>1.0</v>
      </c>
      <c r="AI738" s="81">
        <v>2.0</v>
      </c>
      <c r="AJ738" s="82" t="s">
        <v>803</v>
      </c>
      <c r="AK738" s="81"/>
      <c r="AL738" s="81">
        <v>264.0</v>
      </c>
      <c r="AM738" s="44">
        <f t="array" ref="AM738">AVERAGE(K738/20)/86400</f>
        <v>0.01588541667</v>
      </c>
    </row>
    <row r="739" ht="17.25" customHeight="1">
      <c r="A739" s="97">
        <v>44623.02762339988</v>
      </c>
      <c r="B739" s="53">
        <v>0.023541666666666666</v>
      </c>
      <c r="C739" s="53">
        <v>5.787037037037037E-5</v>
      </c>
      <c r="D739" s="53">
        <v>0.0015046296296296296</v>
      </c>
      <c r="E739" s="53">
        <v>0.002800925925925926</v>
      </c>
      <c r="F739" s="53">
        <v>0.0034953703703703705</v>
      </c>
      <c r="G739" s="53">
        <v>0.014652777777777778</v>
      </c>
      <c r="H739" s="53">
        <v>0.017175925925925924</v>
      </c>
      <c r="I739" s="63">
        <v>0.022002314814814815</v>
      </c>
      <c r="J739" s="98">
        <v>0.022928240740740742</v>
      </c>
      <c r="K739" s="99">
        <v>40680.0</v>
      </c>
      <c r="L739" s="99">
        <v>159.0</v>
      </c>
      <c r="M739" s="99">
        <v>7.0</v>
      </c>
      <c r="N739" s="99">
        <v>19.0</v>
      </c>
      <c r="O739" s="99">
        <v>1772.0</v>
      </c>
      <c r="P739" s="99">
        <v>155265.0</v>
      </c>
      <c r="Q739" s="99">
        <v>119650.0</v>
      </c>
      <c r="R739" s="39">
        <v>3.0</v>
      </c>
      <c r="S739" s="39">
        <v>9.0</v>
      </c>
      <c r="T739" s="39"/>
      <c r="U739" s="39"/>
      <c r="V739" s="39">
        <v>14.0</v>
      </c>
      <c r="W739" s="39"/>
      <c r="X739" s="39"/>
      <c r="Y739" s="39"/>
      <c r="Z739" s="39">
        <v>5.0</v>
      </c>
      <c r="AA739" s="39">
        <v>1.0</v>
      </c>
      <c r="AB739" s="39">
        <v>41481.0</v>
      </c>
      <c r="AC739" s="81">
        <v>1.0</v>
      </c>
      <c r="AD739" s="81">
        <v>31778.0</v>
      </c>
      <c r="AE739" s="81"/>
      <c r="AF739" s="81"/>
      <c r="AG739" s="81"/>
      <c r="AH739" s="81">
        <v>2.0</v>
      </c>
      <c r="AI739" s="81">
        <v>7.0</v>
      </c>
      <c r="AJ739" s="82" t="s">
        <v>804</v>
      </c>
      <c r="AK739" s="81" t="s">
        <v>78</v>
      </c>
      <c r="AL739" s="39">
        <v>263.0</v>
      </c>
      <c r="AM739" s="44">
        <f t="array" ref="AM739">AVERAGE(K739/20)/86400</f>
        <v>0.02354166667</v>
      </c>
    </row>
    <row r="740" ht="17.25" customHeight="1">
      <c r="A740" s="97">
        <v>44622.99620121705</v>
      </c>
      <c r="B740" s="53">
        <v>0.04986111111111111</v>
      </c>
      <c r="C740" s="53">
        <v>4.976851851851852E-4</v>
      </c>
      <c r="D740" s="53">
        <v>0.0032291666666666666</v>
      </c>
      <c r="E740" s="53">
        <v>0.004641203703703704</v>
      </c>
      <c r="F740" s="53">
        <v>0.0096875</v>
      </c>
      <c r="G740" s="53">
        <v>0.005416666666666667</v>
      </c>
      <c r="H740" s="53">
        <v>0.02199074074074074</v>
      </c>
      <c r="I740" s="63">
        <v>4.5138888888888887E-4</v>
      </c>
      <c r="J740" s="98">
        <v>0.002384259259259259</v>
      </c>
      <c r="K740" s="99">
        <v>80480.0</v>
      </c>
      <c r="L740" s="99">
        <v>241.0</v>
      </c>
      <c r="M740" s="99">
        <v>24.0</v>
      </c>
      <c r="N740" s="99">
        <v>19.0</v>
      </c>
      <c r="O740" s="99">
        <v>3248.0</v>
      </c>
      <c r="P740" s="99">
        <v>256117.0</v>
      </c>
      <c r="Q740" s="99">
        <v>109686.0</v>
      </c>
      <c r="R740" s="39">
        <v>3.0</v>
      </c>
      <c r="S740" s="39">
        <v>23.0</v>
      </c>
      <c r="T740" s="39"/>
      <c r="U740" s="39">
        <v>1.0</v>
      </c>
      <c r="V740" s="39">
        <v>10.0</v>
      </c>
      <c r="W740" s="39">
        <v>7.0</v>
      </c>
      <c r="X740" s="39"/>
      <c r="Y740" s="39"/>
      <c r="Z740" s="39"/>
      <c r="AA740" s="39"/>
      <c r="AB740" s="39">
        <v>12214.0</v>
      </c>
      <c r="AC740" s="81">
        <v>8.0</v>
      </c>
      <c r="AD740" s="81">
        <v>7204.0</v>
      </c>
      <c r="AE740" s="81"/>
      <c r="AF740" s="81"/>
      <c r="AG740" s="81"/>
      <c r="AH740" s="81">
        <v>1.0</v>
      </c>
      <c r="AI740" s="81">
        <v>25.0</v>
      </c>
      <c r="AJ740" s="82" t="s">
        <v>805</v>
      </c>
      <c r="AK740" s="81"/>
      <c r="AL740" s="39">
        <v>262.0</v>
      </c>
      <c r="AM740" s="44">
        <f t="array" ref="AM740">AVERAGE(K740/20)/86400</f>
        <v>0.04657407407</v>
      </c>
    </row>
    <row r="741" ht="17.25" customHeight="1">
      <c r="A741" s="97">
        <v>44622.94594533527</v>
      </c>
      <c r="B741" s="53">
        <v>0.017974537037037035</v>
      </c>
      <c r="C741" s="53">
        <v>1.1574074074074075E-4</v>
      </c>
      <c r="D741" s="53">
        <v>0.01625</v>
      </c>
      <c r="E741" s="53">
        <v>0.0017939814814814815</v>
      </c>
      <c r="F741" s="53">
        <v>0.007210648148148148</v>
      </c>
      <c r="G741" s="53">
        <v>0.010787037037037038</v>
      </c>
      <c r="H741" s="53">
        <v>0.013159722222222222</v>
      </c>
      <c r="I741" s="63">
        <v>0.0140625</v>
      </c>
      <c r="J741" s="98">
        <v>0.015127314814814816</v>
      </c>
      <c r="K741" s="99">
        <v>30746.0</v>
      </c>
      <c r="L741" s="99">
        <v>119.0</v>
      </c>
      <c r="M741" s="99">
        <v>8.0</v>
      </c>
      <c r="N741" s="99">
        <v>25.0</v>
      </c>
      <c r="O741" s="99">
        <v>1679.0</v>
      </c>
      <c r="P741" s="99">
        <v>83893.0</v>
      </c>
      <c r="Q741" s="99">
        <v>20626.0</v>
      </c>
      <c r="R741" s="39">
        <v>1.0</v>
      </c>
      <c r="S741" s="39">
        <v>16.0</v>
      </c>
      <c r="T741" s="39"/>
      <c r="U741" s="39"/>
      <c r="V741" s="39">
        <v>3.0</v>
      </c>
      <c r="W741" s="39">
        <v>1.0</v>
      </c>
      <c r="X741" s="39"/>
      <c r="Y741" s="39"/>
      <c r="Z741" s="39">
        <v>10.0</v>
      </c>
      <c r="AA741" s="39">
        <v>1.0</v>
      </c>
      <c r="AB741" s="39">
        <v>108539.0</v>
      </c>
      <c r="AC741" s="81">
        <v>3.0</v>
      </c>
      <c r="AD741" s="81">
        <v>3772.0</v>
      </c>
      <c r="AE741" s="81"/>
      <c r="AF741" s="81"/>
      <c r="AG741" s="81"/>
      <c r="AH741" s="81">
        <v>1.0</v>
      </c>
      <c r="AI741" s="81">
        <v>9.0</v>
      </c>
      <c r="AJ741" s="82" t="s">
        <v>806</v>
      </c>
      <c r="AK741" s="81"/>
      <c r="AL741" s="81">
        <v>261.0</v>
      </c>
      <c r="AM741" s="44">
        <f t="array" ref="AM741">AVERAGE(K741/20)/86400</f>
        <v>0.01779282407</v>
      </c>
    </row>
    <row r="742" ht="17.25" customHeight="1">
      <c r="A742" s="97">
        <v>44622.92772786915</v>
      </c>
      <c r="B742" s="53">
        <v>0.018993055555555555</v>
      </c>
      <c r="C742" s="53">
        <v>2.662037037037037E-4</v>
      </c>
      <c r="D742" s="53">
        <v>0.0034027777777777776</v>
      </c>
      <c r="E742" s="53">
        <v>0.004293981481481481</v>
      </c>
      <c r="F742" s="53">
        <v>0.004930555555555555</v>
      </c>
      <c r="G742" s="53">
        <v>0.011400462962962963</v>
      </c>
      <c r="H742" s="53">
        <v>0.013599537037037037</v>
      </c>
      <c r="I742" s="63">
        <v>0.01724537037037037</v>
      </c>
      <c r="J742" s="98">
        <v>0.0178125</v>
      </c>
      <c r="K742" s="99">
        <v>31974.0</v>
      </c>
      <c r="L742" s="99">
        <v>116.0</v>
      </c>
      <c r="M742" s="99">
        <v>7.0</v>
      </c>
      <c r="N742" s="99">
        <v>21.0</v>
      </c>
      <c r="O742" s="99">
        <v>3020.0</v>
      </c>
      <c r="P742" s="99">
        <v>113972.0</v>
      </c>
      <c r="Q742" s="99"/>
      <c r="R742" s="39">
        <v>3.0</v>
      </c>
      <c r="S742" s="39">
        <v>12.0</v>
      </c>
      <c r="T742" s="39"/>
      <c r="U742" s="39">
        <v>1.0</v>
      </c>
      <c r="V742" s="39">
        <v>12.0</v>
      </c>
      <c r="W742" s="39">
        <v>8.0</v>
      </c>
      <c r="X742" s="39">
        <v>5.0</v>
      </c>
      <c r="Y742" s="39"/>
      <c r="Z742" s="39"/>
      <c r="AA742" s="39">
        <v>1.0</v>
      </c>
      <c r="AB742" s="39">
        <v>17222.0</v>
      </c>
      <c r="AC742" s="81"/>
      <c r="AD742" s="81">
        <v>31973.0</v>
      </c>
      <c r="AE742" s="81"/>
      <c r="AF742" s="81"/>
      <c r="AG742" s="81"/>
      <c r="AH742" s="81">
        <v>1.0</v>
      </c>
      <c r="AI742" s="81">
        <v>6.0</v>
      </c>
      <c r="AJ742" s="82" t="s">
        <v>807</v>
      </c>
      <c r="AK742" s="81"/>
      <c r="AL742" s="81">
        <v>260.0</v>
      </c>
      <c r="AM742" s="44">
        <f t="array" ref="AM742">AVERAGE(K742/20)/86400</f>
        <v>0.01850347222</v>
      </c>
    </row>
    <row r="743" ht="17.25" customHeight="1">
      <c r="A743" s="97">
        <v>44622.90731565824</v>
      </c>
      <c r="B743" s="53">
        <v>0.016921296296296295</v>
      </c>
      <c r="C743" s="53">
        <v>1.7361111111111112E-4</v>
      </c>
      <c r="D743" s="53">
        <v>0.0031944444444444446</v>
      </c>
      <c r="E743" s="53">
        <v>0.005393518518518519</v>
      </c>
      <c r="F743" s="53">
        <v>0.0078125</v>
      </c>
      <c r="G743" s="53">
        <v>0.011006944444444444</v>
      </c>
      <c r="H743" s="53">
        <v>0.012638888888888889</v>
      </c>
      <c r="I743" s="63">
        <v>0.014583333333333334</v>
      </c>
      <c r="J743" s="98">
        <v>0.015150462962962963</v>
      </c>
      <c r="K743" s="99">
        <v>27617.0</v>
      </c>
      <c r="L743" s="99">
        <v>164.0</v>
      </c>
      <c r="M743" s="99">
        <v>8.0</v>
      </c>
      <c r="N743" s="99">
        <v>12.0</v>
      </c>
      <c r="O743" s="99">
        <v>1100.0</v>
      </c>
      <c r="P743" s="99">
        <v>71226.0</v>
      </c>
      <c r="Q743" s="99">
        <v>40999.0</v>
      </c>
      <c r="R743" s="39">
        <v>1.0</v>
      </c>
      <c r="S743" s="39">
        <v>9.0</v>
      </c>
      <c r="T743" s="39"/>
      <c r="U743" s="39">
        <v>1.0</v>
      </c>
      <c r="V743" s="39">
        <v>8.0</v>
      </c>
      <c r="W743" s="39">
        <v>3.0</v>
      </c>
      <c r="X743" s="39">
        <v>7.0</v>
      </c>
      <c r="Y743" s="39">
        <v>1.0</v>
      </c>
      <c r="Z743" s="39">
        <v>4.0</v>
      </c>
      <c r="AA743" s="39"/>
      <c r="AB743" s="39">
        <v>17578.0</v>
      </c>
      <c r="AC743" s="81">
        <v>1.0</v>
      </c>
      <c r="AD743" s="81">
        <v>20109.0</v>
      </c>
      <c r="AE743" s="81"/>
      <c r="AF743" s="81"/>
      <c r="AG743" s="81"/>
      <c r="AH743" s="81">
        <v>1.0</v>
      </c>
      <c r="AI743" s="81">
        <v>4.0</v>
      </c>
      <c r="AJ743" s="82" t="s">
        <v>808</v>
      </c>
      <c r="AK743" s="81"/>
      <c r="AL743" s="81">
        <v>259.0</v>
      </c>
      <c r="AM743" s="44">
        <f t="array" ref="AM743">AVERAGE(K743/20)/86400</f>
        <v>0.01598206019</v>
      </c>
    </row>
    <row r="744" ht="17.25" customHeight="1">
      <c r="A744" s="97">
        <v>44622.890029158596</v>
      </c>
      <c r="B744" s="53">
        <v>0.021238425925925924</v>
      </c>
      <c r="C744" s="53">
        <v>5.787037037037037E-5</v>
      </c>
      <c r="D744" s="53">
        <v>0.0015046296296296296</v>
      </c>
      <c r="E744" s="53">
        <v>0.0037962962962962963</v>
      </c>
      <c r="F744" s="53">
        <v>0.004930555555555555</v>
      </c>
      <c r="G744" s="53">
        <v>0.007430555555555556</v>
      </c>
      <c r="H744" s="53">
        <v>0.008923611111111111</v>
      </c>
      <c r="I744" s="63">
        <v>0.012199074074074074</v>
      </c>
      <c r="J744" s="98">
        <v>0.019664351851851853</v>
      </c>
      <c r="K744" s="99">
        <v>36494.0</v>
      </c>
      <c r="L744" s="99">
        <v>64.0</v>
      </c>
      <c r="M744" s="99">
        <v>14.0</v>
      </c>
      <c r="N744" s="99">
        <v>20.0</v>
      </c>
      <c r="O744" s="99">
        <v>2019.0</v>
      </c>
      <c r="P744" s="99">
        <v>184709.0</v>
      </c>
      <c r="Q744" s="99">
        <v>35355.0</v>
      </c>
      <c r="R744" s="39">
        <v>1.0</v>
      </c>
      <c r="S744" s="39">
        <v>5.0</v>
      </c>
      <c r="T744" s="39"/>
      <c r="U744" s="39">
        <v>1.0</v>
      </c>
      <c r="V744" s="39">
        <v>8.0</v>
      </c>
      <c r="W744" s="39">
        <v>8.0</v>
      </c>
      <c r="X744" s="39"/>
      <c r="Y744" s="39"/>
      <c r="Z744" s="39"/>
      <c r="AA744" s="39"/>
      <c r="AB744" s="39">
        <v>19721.0</v>
      </c>
      <c r="AC744" s="81">
        <v>2.0</v>
      </c>
      <c r="AD744" s="81">
        <v>9709.0</v>
      </c>
      <c r="AE744" s="81"/>
      <c r="AF744" s="81"/>
      <c r="AG744" s="81"/>
      <c r="AH744" s="81">
        <v>1.0</v>
      </c>
      <c r="AI744" s="81">
        <v>22.0</v>
      </c>
      <c r="AJ744" s="82" t="s">
        <v>809</v>
      </c>
      <c r="AK744" s="81"/>
      <c r="AL744" s="81">
        <v>258.0</v>
      </c>
      <c r="AM744" s="44">
        <f t="array" ref="AM744">AVERAGE(K744/20)/86400</f>
        <v>0.02111921296</v>
      </c>
    </row>
    <row r="745" ht="17.25" customHeight="1">
      <c r="A745" s="97">
        <v>44622.868564314245</v>
      </c>
      <c r="B745" s="53">
        <v>0.01800925925925926</v>
      </c>
      <c r="C745" s="53">
        <v>3.472222222222222E-5</v>
      </c>
      <c r="D745" s="53">
        <v>0.0024189814814814816</v>
      </c>
      <c r="E745" s="53">
        <v>0.0027546296296296294</v>
      </c>
      <c r="F745" s="53">
        <v>0.0033796296296296296</v>
      </c>
      <c r="G745" s="53">
        <v>0.010289351851851852</v>
      </c>
      <c r="H745" s="53">
        <v>0.011446759259259259</v>
      </c>
      <c r="I745" s="63">
        <v>0.01625</v>
      </c>
      <c r="J745" s="98">
        <v>0.016840277777777777</v>
      </c>
      <c r="K745" s="99">
        <v>31128.0</v>
      </c>
      <c r="L745" s="99">
        <v>137.0</v>
      </c>
      <c r="M745" s="99">
        <v>8.0</v>
      </c>
      <c r="N745" s="99">
        <v>20.0</v>
      </c>
      <c r="O745" s="99">
        <v>1537.0</v>
      </c>
      <c r="P745" s="99">
        <v>98481.0</v>
      </c>
      <c r="Q745" s="99">
        <v>98922.0</v>
      </c>
      <c r="R745" s="39">
        <v>1.0</v>
      </c>
      <c r="S745" s="39">
        <v>6.0</v>
      </c>
      <c r="T745" s="39"/>
      <c r="U745" s="39"/>
      <c r="V745" s="39">
        <v>8.0</v>
      </c>
      <c r="W745" s="39"/>
      <c r="X745" s="39"/>
      <c r="Y745" s="39"/>
      <c r="Z745" s="39">
        <v>4.0</v>
      </c>
      <c r="AA745" s="39">
        <v>1.0</v>
      </c>
      <c r="AB745" s="39">
        <v>37034.0</v>
      </c>
      <c r="AC745" s="81">
        <v>2.0</v>
      </c>
      <c r="AD745" s="81">
        <v>17211.0</v>
      </c>
      <c r="AE745" s="81"/>
      <c r="AF745" s="81">
        <v>2.0</v>
      </c>
      <c r="AG745" s="81"/>
      <c r="AH745" s="81">
        <v>1.0</v>
      </c>
      <c r="AI745" s="81">
        <v>6.0</v>
      </c>
      <c r="AJ745" s="82" t="s">
        <v>810</v>
      </c>
      <c r="AK745" s="81" t="s">
        <v>78</v>
      </c>
      <c r="AL745" s="39">
        <v>257.0</v>
      </c>
      <c r="AM745" s="44">
        <f t="array" ref="AM745">AVERAGE(K745/20)/86400</f>
        <v>0.01801388889</v>
      </c>
    </row>
    <row r="746" ht="17.25" customHeight="1">
      <c r="A746" s="97">
        <v>44622.83650500539</v>
      </c>
      <c r="B746" s="53">
        <v>0.017106481481481483</v>
      </c>
      <c r="C746" s="53">
        <v>8.101851851851852E-5</v>
      </c>
      <c r="D746" s="53">
        <v>0.004155092592592592</v>
      </c>
      <c r="E746" s="53">
        <v>0.004421296296296296</v>
      </c>
      <c r="F746" s="53">
        <v>0.0059490740740740745</v>
      </c>
      <c r="G746" s="53">
        <v>0.010104166666666666</v>
      </c>
      <c r="H746" s="53">
        <v>0.012314814814814815</v>
      </c>
      <c r="I746" s="63">
        <v>0.014189814814814815</v>
      </c>
      <c r="J746" s="98">
        <v>0.014884259259259259</v>
      </c>
      <c r="K746" s="99">
        <v>28675.0</v>
      </c>
      <c r="L746" s="99">
        <v>121.0</v>
      </c>
      <c r="M746" s="99">
        <v>8.0</v>
      </c>
      <c r="N746" s="99">
        <v>16.0</v>
      </c>
      <c r="O746" s="99">
        <v>1640.0</v>
      </c>
      <c r="P746" s="99">
        <v>109737.0</v>
      </c>
      <c r="Q746" s="99">
        <v>6956.0</v>
      </c>
      <c r="R746" s="39">
        <v>1.0</v>
      </c>
      <c r="S746" s="39">
        <v>12.0</v>
      </c>
      <c r="T746" s="39"/>
      <c r="U746" s="39">
        <v>2.0</v>
      </c>
      <c r="V746" s="39">
        <v>7.0</v>
      </c>
      <c r="W746" s="39">
        <v>4.0</v>
      </c>
      <c r="X746" s="39"/>
      <c r="Y746" s="39"/>
      <c r="Z746" s="39"/>
      <c r="AA746" s="39"/>
      <c r="AB746" s="39">
        <v>18553.0</v>
      </c>
      <c r="AC746" s="81"/>
      <c r="AD746" s="81">
        <v>28674.0</v>
      </c>
      <c r="AE746" s="81"/>
      <c r="AF746" s="81"/>
      <c r="AG746" s="81"/>
      <c r="AH746" s="81">
        <v>1.0</v>
      </c>
      <c r="AI746" s="81">
        <v>2.0</v>
      </c>
      <c r="AJ746" s="82" t="s">
        <v>811</v>
      </c>
      <c r="AK746" s="81"/>
      <c r="AL746" s="39">
        <v>256.0</v>
      </c>
      <c r="AM746" s="44">
        <f t="array" ref="AM746">AVERAGE(K746/20)/86400</f>
        <v>0.0165943287</v>
      </c>
    </row>
    <row r="747" ht="17.25" customHeight="1">
      <c r="A747" s="97">
        <v>44622.81921740463</v>
      </c>
      <c r="B747" s="53">
        <v>0.014930555555555556</v>
      </c>
      <c r="C747" s="53">
        <v>4.5138888888888887E-4</v>
      </c>
      <c r="D747" s="53">
        <v>0.0011574074074074073</v>
      </c>
      <c r="E747" s="53">
        <v>0.003969907407407407</v>
      </c>
      <c r="F747" s="53">
        <v>0.00568287037037037</v>
      </c>
      <c r="G747" s="53">
        <v>0.009085648148148148</v>
      </c>
      <c r="H747" s="53">
        <v>0.011956018518518519</v>
      </c>
      <c r="I747" s="63">
        <v>0.013391203703703704</v>
      </c>
      <c r="J747" s="98">
        <v>0.013726851851851851</v>
      </c>
      <c r="K747" s="99">
        <v>25484.0</v>
      </c>
      <c r="L747" s="99">
        <v>148.0</v>
      </c>
      <c r="M747" s="99">
        <v>8.0</v>
      </c>
      <c r="N747" s="99">
        <v>15.0</v>
      </c>
      <c r="O747" s="99">
        <v>1165.0</v>
      </c>
      <c r="P747" s="99">
        <v>89760.0</v>
      </c>
      <c r="Q747" s="99">
        <v>27343.0</v>
      </c>
      <c r="R747" s="39">
        <v>1.0</v>
      </c>
      <c r="S747" s="39">
        <v>13.0</v>
      </c>
      <c r="T747" s="39"/>
      <c r="U747" s="39"/>
      <c r="V747" s="39"/>
      <c r="W747" s="39">
        <v>1.0</v>
      </c>
      <c r="X747" s="39">
        <v>14.0</v>
      </c>
      <c r="Y747" s="39">
        <v>1.0</v>
      </c>
      <c r="Z747" s="39"/>
      <c r="AA747" s="39"/>
      <c r="AB747" s="39">
        <v>50195.0</v>
      </c>
      <c r="AC747" s="81"/>
      <c r="AD747" s="81">
        <v>25483.0</v>
      </c>
      <c r="AE747" s="81">
        <v>4.0</v>
      </c>
      <c r="AF747" s="81"/>
      <c r="AG747" s="81"/>
      <c r="AH747" s="81"/>
      <c r="AI747" s="81">
        <v>3.0</v>
      </c>
      <c r="AJ747" s="82" t="s">
        <v>812</v>
      </c>
      <c r="AK747" s="81"/>
      <c r="AL747" s="81">
        <v>255.0</v>
      </c>
      <c r="AM747" s="44">
        <f t="array" ref="AM747">AVERAGE(K747/20)/86400</f>
        <v>0.01474768519</v>
      </c>
    </row>
    <row r="748" ht="17.25" customHeight="1">
      <c r="A748" s="97">
        <v>44622.80406974613</v>
      </c>
      <c r="B748" s="53">
        <v>0.015381944444444445</v>
      </c>
      <c r="C748" s="53">
        <v>7.407407407407407E-4</v>
      </c>
      <c r="D748" s="53">
        <v>0.002939814814814815</v>
      </c>
      <c r="E748" s="53">
        <v>0.003460648148148148</v>
      </c>
      <c r="F748" s="53">
        <v>0.0052893518518518515</v>
      </c>
      <c r="G748" s="53">
        <v>0.007523148148148148</v>
      </c>
      <c r="H748" s="53">
        <v>0.00849537037037037</v>
      </c>
      <c r="I748" s="63">
        <v>0.013113425925925926</v>
      </c>
      <c r="J748" s="98">
        <v>0.013460648148148149</v>
      </c>
      <c r="K748" s="99">
        <v>26115.0</v>
      </c>
      <c r="L748" s="99">
        <v>126.0</v>
      </c>
      <c r="M748" s="99">
        <v>8.0</v>
      </c>
      <c r="N748" s="99">
        <v>13.0</v>
      </c>
      <c r="O748" s="99">
        <v>1393.0</v>
      </c>
      <c r="P748" s="99">
        <v>80793.0</v>
      </c>
      <c r="Q748" s="99">
        <v>3435.0</v>
      </c>
      <c r="R748" s="39">
        <v>1.0</v>
      </c>
      <c r="S748" s="39">
        <v>10.0</v>
      </c>
      <c r="T748" s="39"/>
      <c r="U748" s="39">
        <v>1.0</v>
      </c>
      <c r="V748" s="39">
        <v>8.0</v>
      </c>
      <c r="W748" s="39">
        <v>12.0</v>
      </c>
      <c r="X748" s="39"/>
      <c r="Y748" s="39"/>
      <c r="Z748" s="39"/>
      <c r="AA748" s="39"/>
      <c r="AB748" s="39">
        <v>3149.0</v>
      </c>
      <c r="AC748" s="81"/>
      <c r="AD748" s="81">
        <v>26114.0</v>
      </c>
      <c r="AE748" s="81"/>
      <c r="AF748" s="81"/>
      <c r="AG748" s="81"/>
      <c r="AH748" s="81">
        <v>1.0</v>
      </c>
      <c r="AI748" s="81">
        <v>2.0</v>
      </c>
      <c r="AJ748" s="82" t="s">
        <v>813</v>
      </c>
      <c r="AK748" s="81"/>
      <c r="AL748" s="81">
        <v>254.0</v>
      </c>
      <c r="AM748" s="44">
        <f t="array" ref="AM748">AVERAGE(K748/20)/86400</f>
        <v>0.01511284722</v>
      </c>
    </row>
    <row r="749" ht="17.25" customHeight="1">
      <c r="A749" s="97">
        <v>44619.91805733524</v>
      </c>
      <c r="B749" s="53">
        <v>0.01460648148148148</v>
      </c>
      <c r="C749" s="53">
        <v>1.6203703703703703E-4</v>
      </c>
      <c r="D749" s="53">
        <v>0.0030787037037037037</v>
      </c>
      <c r="E749" s="53">
        <v>0.004872685185185185</v>
      </c>
      <c r="F749" s="53">
        <v>0.006076388888888889</v>
      </c>
      <c r="G749" s="53">
        <v>0.008622685185185185</v>
      </c>
      <c r="H749" s="53">
        <v>0.009976851851851851</v>
      </c>
      <c r="I749" s="63">
        <v>0.011909722222222223</v>
      </c>
      <c r="J749" s="98">
        <v>0.012905092592592593</v>
      </c>
      <c r="K749" s="99">
        <v>24995.0</v>
      </c>
      <c r="L749" s="99">
        <v>90.0</v>
      </c>
      <c r="M749" s="99">
        <v>8.0</v>
      </c>
      <c r="N749" s="99">
        <v>11.0</v>
      </c>
      <c r="O749" s="99">
        <v>1334.0</v>
      </c>
      <c r="P749" s="99">
        <v>92839.0</v>
      </c>
      <c r="Q749" s="99"/>
      <c r="R749" s="39">
        <v>1.0</v>
      </c>
      <c r="S749" s="39">
        <v>15.0</v>
      </c>
      <c r="T749" s="39"/>
      <c r="U749" s="39"/>
      <c r="V749" s="39">
        <v>11.0</v>
      </c>
      <c r="W749" s="39"/>
      <c r="X749" s="39"/>
      <c r="Y749" s="39">
        <v>1.0</v>
      </c>
      <c r="Z749" s="39"/>
      <c r="AA749" s="39"/>
      <c r="AB749" s="39">
        <v>1874.0</v>
      </c>
      <c r="AC749" s="81"/>
      <c r="AD749" s="81">
        <v>24994.0</v>
      </c>
      <c r="AE749" s="81"/>
      <c r="AF749" s="81"/>
      <c r="AG749" s="81"/>
      <c r="AH749" s="81">
        <v>1.0</v>
      </c>
      <c r="AI749" s="81">
        <v>1.0</v>
      </c>
      <c r="AJ749" s="82" t="s">
        <v>814</v>
      </c>
      <c r="AK749" s="81"/>
      <c r="AL749" s="81">
        <v>253.0</v>
      </c>
      <c r="AM749" s="44">
        <f t="array" ref="AM749">AVERAGE(K749/20)/86400</f>
        <v>0.01446469907</v>
      </c>
    </row>
    <row r="750" ht="17.25" customHeight="1">
      <c r="A750" s="97">
        <v>44619.90317161471</v>
      </c>
      <c r="B750" s="53">
        <v>0.013819444444444445</v>
      </c>
      <c r="C750" s="53">
        <v>3.472222222222222E-5</v>
      </c>
      <c r="D750" s="53">
        <v>0.0018981481481481482</v>
      </c>
      <c r="E750" s="53">
        <v>0.004780092592592593</v>
      </c>
      <c r="F750" s="53">
        <v>0.006504629629629629</v>
      </c>
      <c r="G750" s="53">
        <v>0.009074074074074075</v>
      </c>
      <c r="H750" s="53">
        <v>0.010428240740740741</v>
      </c>
      <c r="I750" s="63">
        <v>0.012303240740740741</v>
      </c>
      <c r="J750" s="98">
        <v>0.012511574074074074</v>
      </c>
      <c r="K750" s="99">
        <v>23003.0</v>
      </c>
      <c r="L750" s="99">
        <v>99.0</v>
      </c>
      <c r="M750" s="99">
        <v>9.0</v>
      </c>
      <c r="N750" s="99">
        <v>18.0</v>
      </c>
      <c r="O750" s="99">
        <v>1244.0</v>
      </c>
      <c r="P750" s="99">
        <v>74624.0</v>
      </c>
      <c r="Q750" s="99">
        <v>18197.0</v>
      </c>
      <c r="R750" s="39">
        <v>1.0</v>
      </c>
      <c r="S750" s="39">
        <v>7.0</v>
      </c>
      <c r="T750" s="39"/>
      <c r="U750" s="39">
        <v>1.0</v>
      </c>
      <c r="V750" s="39">
        <v>8.0</v>
      </c>
      <c r="W750" s="39">
        <v>8.0</v>
      </c>
      <c r="X750" s="39"/>
      <c r="Y750" s="39"/>
      <c r="Z750" s="39"/>
      <c r="AA750" s="39"/>
      <c r="AB750" s="39">
        <v>37509.0</v>
      </c>
      <c r="AC750" s="81"/>
      <c r="AD750" s="81">
        <v>23002.0</v>
      </c>
      <c r="AE750" s="81"/>
      <c r="AF750" s="81"/>
      <c r="AG750" s="81"/>
      <c r="AH750" s="81">
        <v>1.0</v>
      </c>
      <c r="AI750" s="81"/>
      <c r="AJ750" s="82" t="s">
        <v>815</v>
      </c>
      <c r="AK750" s="81"/>
      <c r="AL750" s="81">
        <v>252.0</v>
      </c>
      <c r="AM750" s="44">
        <f t="array" ref="AM750">AVERAGE(K750/20)/86400</f>
        <v>0.0133119213</v>
      </c>
    </row>
    <row r="751" ht="17.25" customHeight="1">
      <c r="A751" s="97">
        <v>44619.889162285464</v>
      </c>
      <c r="B751" s="53">
        <v>0.018969907407407408</v>
      </c>
      <c r="C751" s="53">
        <v>2.546296296296296E-4</v>
      </c>
      <c r="D751" s="53">
        <v>0.0023032407407407407</v>
      </c>
      <c r="E751" s="53">
        <v>0.0033680555555555556</v>
      </c>
      <c r="F751" s="53">
        <v>0.004189814814814815</v>
      </c>
      <c r="G751" s="53">
        <v>0.010405092592592593</v>
      </c>
      <c r="H751" s="53">
        <v>0.013587962962962963</v>
      </c>
      <c r="I751" s="63">
        <v>0.015509259259259259</v>
      </c>
      <c r="J751" s="98">
        <v>0.016134259259259258</v>
      </c>
      <c r="K751" s="99">
        <v>32562.0</v>
      </c>
      <c r="L751" s="99">
        <v>83.0</v>
      </c>
      <c r="M751" s="99">
        <v>7.0</v>
      </c>
      <c r="N751" s="99">
        <v>17.0</v>
      </c>
      <c r="O751" s="99">
        <v>1642.0</v>
      </c>
      <c r="P751" s="99">
        <v>117262.0</v>
      </c>
      <c r="Q751" s="99">
        <v>46357.0</v>
      </c>
      <c r="R751" s="39">
        <v>1.0</v>
      </c>
      <c r="S751" s="39">
        <v>1.0</v>
      </c>
      <c r="T751" s="39"/>
      <c r="U751" s="39">
        <v>1.0</v>
      </c>
      <c r="V751" s="39">
        <v>20.0</v>
      </c>
      <c r="W751" s="39">
        <v>8.0</v>
      </c>
      <c r="X751" s="39"/>
      <c r="Y751" s="39"/>
      <c r="Z751" s="39"/>
      <c r="AA751" s="39"/>
      <c r="AB751" s="39">
        <v>7754.0</v>
      </c>
      <c r="AC751" s="81">
        <v>1.0</v>
      </c>
      <c r="AD751" s="81">
        <v>24235.0</v>
      </c>
      <c r="AE751" s="81"/>
      <c r="AF751" s="81">
        <v>1.0</v>
      </c>
      <c r="AG751" s="81">
        <v>1.0</v>
      </c>
      <c r="AH751" s="81">
        <v>1.0</v>
      </c>
      <c r="AI751" s="81">
        <v>6.0</v>
      </c>
      <c r="AJ751" s="82" t="s">
        <v>816</v>
      </c>
      <c r="AK751" s="81"/>
      <c r="AL751" s="39">
        <v>251.0</v>
      </c>
      <c r="AM751" s="44">
        <f t="array" ref="AM751">AVERAGE(K751/20)/86400</f>
        <v>0.01884375</v>
      </c>
    </row>
    <row r="752" ht="17.25" customHeight="1">
      <c r="A752" s="97">
        <v>44619.869950594824</v>
      </c>
      <c r="B752" s="53">
        <v>0.019270833333333334</v>
      </c>
      <c r="C752" s="53">
        <v>1.0416666666666667E-4</v>
      </c>
      <c r="D752" s="53">
        <v>0.0030555555555555557</v>
      </c>
      <c r="E752" s="53">
        <v>0.00400462962962963</v>
      </c>
      <c r="F752" s="53">
        <v>0.004791666666666666</v>
      </c>
      <c r="G752" s="53">
        <v>0.007060185185185185</v>
      </c>
      <c r="H752" s="53">
        <v>0.009027777777777777</v>
      </c>
      <c r="I752" s="63">
        <v>0.0128125</v>
      </c>
      <c r="J752" s="98">
        <v>0.01443287037037037</v>
      </c>
      <c r="K752" s="99">
        <v>33031.0</v>
      </c>
      <c r="L752" s="99">
        <v>132.0</v>
      </c>
      <c r="M752" s="99">
        <v>7.0</v>
      </c>
      <c r="N752" s="99">
        <v>24.0</v>
      </c>
      <c r="O752" s="99">
        <v>2970.0</v>
      </c>
      <c r="P752" s="99">
        <v>124579.0</v>
      </c>
      <c r="Q752" s="99">
        <v>18599.0</v>
      </c>
      <c r="R752" s="39">
        <v>1.0</v>
      </c>
      <c r="S752" s="39">
        <v>17.0</v>
      </c>
      <c r="T752" s="39"/>
      <c r="U752" s="39">
        <v>1.0</v>
      </c>
      <c r="V752" s="39">
        <v>15.0</v>
      </c>
      <c r="W752" s="39">
        <v>8.0</v>
      </c>
      <c r="X752" s="39"/>
      <c r="Y752" s="39"/>
      <c r="Z752" s="39"/>
      <c r="AA752" s="39"/>
      <c r="AB752" s="39">
        <v>1196.0</v>
      </c>
      <c r="AC752" s="81">
        <v>3.0</v>
      </c>
      <c r="AD752" s="81">
        <v>7165.0</v>
      </c>
      <c r="AE752" s="81"/>
      <c r="AF752" s="81"/>
      <c r="AG752" s="81"/>
      <c r="AH752" s="81">
        <v>1.0</v>
      </c>
      <c r="AI752" s="81">
        <v>19.0</v>
      </c>
      <c r="AJ752" s="82" t="s">
        <v>817</v>
      </c>
      <c r="AK752" s="81"/>
      <c r="AL752" s="39">
        <v>250.0</v>
      </c>
      <c r="AM752" s="44">
        <f t="array" ref="AM752">AVERAGE(K752/20)/86400</f>
        <v>0.01911516204</v>
      </c>
    </row>
    <row r="753" ht="17.25" customHeight="1">
      <c r="A753" s="97">
        <v>44619.850478707696</v>
      </c>
      <c r="B753" s="53">
        <v>0.016319444444444445</v>
      </c>
      <c r="C753" s="53">
        <v>4.976851851851852E-4</v>
      </c>
      <c r="D753" s="53">
        <v>0.0017939814814814815</v>
      </c>
      <c r="E753" s="53">
        <v>0.004479166666666667</v>
      </c>
      <c r="F753" s="53">
        <v>0.005347222222222222</v>
      </c>
      <c r="G753" s="53">
        <v>0.008738425925925926</v>
      </c>
      <c r="H753" s="53">
        <v>0.010648148148148148</v>
      </c>
      <c r="I753" s="63">
        <v>0.013460648148148149</v>
      </c>
      <c r="J753" s="98">
        <v>0.013993055555555555</v>
      </c>
      <c r="K753" s="99">
        <v>27950.0</v>
      </c>
      <c r="L753" s="99">
        <v>192.0</v>
      </c>
      <c r="M753" s="99">
        <v>8.0</v>
      </c>
      <c r="N753" s="99">
        <v>15.0</v>
      </c>
      <c r="O753" s="99">
        <v>1734.0</v>
      </c>
      <c r="P753" s="99">
        <v>101669.0</v>
      </c>
      <c r="Q753" s="99">
        <v>19124.0</v>
      </c>
      <c r="R753" s="39">
        <v>1.0</v>
      </c>
      <c r="S753" s="39">
        <v>27.0</v>
      </c>
      <c r="T753" s="39"/>
      <c r="U753" s="39">
        <v>1.0</v>
      </c>
      <c r="V753" s="39">
        <v>9.0</v>
      </c>
      <c r="W753" s="39">
        <v>10.0</v>
      </c>
      <c r="X753" s="39"/>
      <c r="Y753" s="39"/>
      <c r="Z753" s="39"/>
      <c r="AA753" s="39"/>
      <c r="AB753" s="39">
        <v>324.0</v>
      </c>
      <c r="AC753" s="81"/>
      <c r="AD753" s="81">
        <v>27949.0</v>
      </c>
      <c r="AE753" s="81"/>
      <c r="AF753" s="81"/>
      <c r="AG753" s="81"/>
      <c r="AH753" s="81">
        <v>1.0</v>
      </c>
      <c r="AI753" s="81">
        <v>5.0</v>
      </c>
      <c r="AJ753" s="82" t="s">
        <v>818</v>
      </c>
      <c r="AK753" s="81"/>
      <c r="AL753" s="81">
        <v>249.0</v>
      </c>
      <c r="AM753" s="44">
        <f t="array" ref="AM753">AVERAGE(K753/20)/86400</f>
        <v>0.01617476852</v>
      </c>
    </row>
    <row r="754" ht="17.25" customHeight="1">
      <c r="A754" s="97">
        <v>44619.8339284803</v>
      </c>
      <c r="B754" s="53">
        <v>0.017916666666666668</v>
      </c>
      <c r="C754" s="53">
        <v>6.481481481481481E-4</v>
      </c>
      <c r="D754" s="53">
        <v>0.0013541666666666667</v>
      </c>
      <c r="E754" s="53">
        <v>0.0027430555555555554</v>
      </c>
      <c r="F754" s="53">
        <v>0.009849537037037037</v>
      </c>
      <c r="G754" s="53">
        <v>0.003993055555555555</v>
      </c>
      <c r="H754" s="53">
        <v>0.012997685185185185</v>
      </c>
      <c r="I754" s="63">
        <v>0.014976851851851852</v>
      </c>
      <c r="J754" s="98">
        <v>0.016354166666666666</v>
      </c>
      <c r="K754" s="99">
        <v>30481.0</v>
      </c>
      <c r="L754" s="99">
        <v>104.0</v>
      </c>
      <c r="M754" s="99">
        <v>13.0</v>
      </c>
      <c r="N754" s="99">
        <v>22.0</v>
      </c>
      <c r="O754" s="99">
        <v>2122.0</v>
      </c>
      <c r="P754" s="99">
        <v>99641.0</v>
      </c>
      <c r="Q754" s="99">
        <v>56837.0</v>
      </c>
      <c r="R754" s="39">
        <v>2.0</v>
      </c>
      <c r="S754" s="39">
        <v>3.0</v>
      </c>
      <c r="T754" s="39"/>
      <c r="U754" s="39"/>
      <c r="V754" s="39"/>
      <c r="W754" s="39"/>
      <c r="X754" s="39">
        <v>12.0</v>
      </c>
      <c r="Y754" s="39">
        <v>1.0</v>
      </c>
      <c r="Z754" s="39"/>
      <c r="AA754" s="39"/>
      <c r="AB754" s="39">
        <v>32593.0</v>
      </c>
      <c r="AC754" s="81">
        <v>1.0</v>
      </c>
      <c r="AD754" s="81">
        <v>20737.0</v>
      </c>
      <c r="AE754" s="81"/>
      <c r="AF754" s="81"/>
      <c r="AG754" s="81">
        <v>1.0</v>
      </c>
      <c r="AH754" s="81"/>
      <c r="AI754" s="81">
        <v>4.0</v>
      </c>
      <c r="AJ754" s="82" t="s">
        <v>819</v>
      </c>
      <c r="AK754" s="81"/>
      <c r="AL754" s="81">
        <v>248.0</v>
      </c>
      <c r="AM754" s="44">
        <f t="array" ref="AM754">AVERAGE(K754/20)/86400</f>
        <v>0.01763946759</v>
      </c>
    </row>
    <row r="755" ht="17.25" customHeight="1">
      <c r="A755" s="97">
        <v>44619.81576827918</v>
      </c>
      <c r="B755" s="53">
        <v>0.0334375</v>
      </c>
      <c r="C755" s="53">
        <v>6.597222222222222E-4</v>
      </c>
      <c r="D755" s="53">
        <v>0.002534722222222222</v>
      </c>
      <c r="E755" s="53">
        <v>0.003472222222222222</v>
      </c>
      <c r="F755" s="53">
        <v>0.006145833333333333</v>
      </c>
      <c r="G755" s="53">
        <v>0.008287037037037037</v>
      </c>
      <c r="H755" s="53">
        <v>0.009722222222222222</v>
      </c>
      <c r="I755" s="63">
        <v>0.01425925925925926</v>
      </c>
      <c r="J755" s="98">
        <v>0.03204861111111111</v>
      </c>
      <c r="K755" s="99">
        <v>56601.0</v>
      </c>
      <c r="L755" s="99">
        <v>244.0</v>
      </c>
      <c r="M755" s="99">
        <v>13.0</v>
      </c>
      <c r="N755" s="99">
        <v>39.0</v>
      </c>
      <c r="O755" s="99">
        <v>2900.0</v>
      </c>
      <c r="P755" s="99">
        <v>180525.0</v>
      </c>
      <c r="Q755" s="99">
        <v>133691.0</v>
      </c>
      <c r="R755" s="39">
        <v>2.0</v>
      </c>
      <c r="S755" s="39">
        <v>36.0</v>
      </c>
      <c r="T755" s="39"/>
      <c r="U755" s="39">
        <v>1.0</v>
      </c>
      <c r="V755" s="39">
        <v>9.0</v>
      </c>
      <c r="W755" s="39">
        <v>4.0</v>
      </c>
      <c r="X755" s="39"/>
      <c r="Y755" s="39"/>
      <c r="Z755" s="39">
        <v>4.0</v>
      </c>
      <c r="AA755" s="39">
        <v>1.0</v>
      </c>
      <c r="AB755" s="39">
        <v>139140.0</v>
      </c>
      <c r="AC755" s="81">
        <v>1.0</v>
      </c>
      <c r="AD755" s="81">
        <v>24875.0</v>
      </c>
      <c r="AE755" s="81"/>
      <c r="AF755" s="81">
        <v>1.0</v>
      </c>
      <c r="AG755" s="81"/>
      <c r="AH755" s="81">
        <v>1.0</v>
      </c>
      <c r="AI755" s="81">
        <v>6.0</v>
      </c>
      <c r="AJ755" s="82" t="s">
        <v>820</v>
      </c>
      <c r="AK755" s="81"/>
      <c r="AL755" s="81">
        <v>247.0</v>
      </c>
      <c r="AM755" s="44">
        <f t="array" ref="AM755">AVERAGE(K755/20)/86400</f>
        <v>0.03275520833</v>
      </c>
    </row>
    <row r="756" ht="17.25" customHeight="1">
      <c r="A756" s="97">
        <v>44619.78132481058</v>
      </c>
      <c r="B756" s="53">
        <v>0.023842592592592592</v>
      </c>
      <c r="C756" s="53">
        <v>0.0011342592592592593</v>
      </c>
      <c r="D756" s="53">
        <v>0.0035300925925925925</v>
      </c>
      <c r="E756" s="53">
        <v>0.005046296296296296</v>
      </c>
      <c r="F756" s="53">
        <v>0.0071643518518518514</v>
      </c>
      <c r="G756" s="53">
        <v>0.012407407407407407</v>
      </c>
      <c r="H756" s="53">
        <v>0.013622685185185186</v>
      </c>
      <c r="I756" s="63">
        <v>0.016087962962962964</v>
      </c>
      <c r="J756" s="98">
        <v>0.02133101851851852</v>
      </c>
      <c r="K756" s="99">
        <v>40640.0</v>
      </c>
      <c r="L756" s="99">
        <v>127.0</v>
      </c>
      <c r="M756" s="99">
        <v>6.0</v>
      </c>
      <c r="N756" s="99">
        <v>11.0</v>
      </c>
      <c r="O756" s="99">
        <v>1251.0</v>
      </c>
      <c r="P756" s="99">
        <v>159102.0</v>
      </c>
      <c r="Q756" s="99">
        <v>37440.0</v>
      </c>
      <c r="R756" s="39">
        <v>1.0</v>
      </c>
      <c r="S756" s="39">
        <v>6.0</v>
      </c>
      <c r="T756" s="39"/>
      <c r="U756" s="39"/>
      <c r="V756" s="39"/>
      <c r="W756" s="39"/>
      <c r="X756" s="39">
        <v>15.0</v>
      </c>
      <c r="Y756" s="39">
        <v>1.0</v>
      </c>
      <c r="Z756" s="39"/>
      <c r="AA756" s="39"/>
      <c r="AB756" s="39">
        <v>1840.0</v>
      </c>
      <c r="AC756" s="81"/>
      <c r="AD756" s="81">
        <v>40639.0</v>
      </c>
      <c r="AE756" s="81">
        <v>4.0</v>
      </c>
      <c r="AF756" s="81"/>
      <c r="AG756" s="81"/>
      <c r="AH756" s="81"/>
      <c r="AI756" s="81">
        <v>4.0</v>
      </c>
      <c r="AJ756" s="82" t="s">
        <v>821</v>
      </c>
      <c r="AK756" s="81"/>
      <c r="AL756" s="81">
        <v>246.0</v>
      </c>
      <c r="AM756" s="44">
        <f t="array" ref="AM756">AVERAGE(K756/20)/86400</f>
        <v>0.02351851852</v>
      </c>
    </row>
    <row r="757" ht="17.25" customHeight="1">
      <c r="A757" s="97">
        <v>44619.75727156804</v>
      </c>
      <c r="B757" s="53">
        <v>0.026157407407407407</v>
      </c>
      <c r="C757" s="53">
        <v>8.101851851851852E-5</v>
      </c>
      <c r="D757" s="53">
        <v>0.0024652777777777776</v>
      </c>
      <c r="E757" s="53">
        <v>0.004560185185185185</v>
      </c>
      <c r="F757" s="53">
        <v>0.006006944444444444</v>
      </c>
      <c r="G757" s="53">
        <v>0.019479166666666665</v>
      </c>
      <c r="H757" s="53">
        <v>0.022372685185185186</v>
      </c>
      <c r="I757" s="63">
        <v>0.02494212962962963</v>
      </c>
      <c r="J757" s="98">
        <v>0.025451388888888888</v>
      </c>
      <c r="K757" s="99">
        <v>45218.0</v>
      </c>
      <c r="L757" s="99">
        <v>150.0</v>
      </c>
      <c r="M757" s="99">
        <v>8.0</v>
      </c>
      <c r="N757" s="99">
        <v>17.0</v>
      </c>
      <c r="O757" s="99">
        <v>3203.0</v>
      </c>
      <c r="P757" s="99">
        <v>135752.0</v>
      </c>
      <c r="Q757" s="99">
        <v>12496.0</v>
      </c>
      <c r="R757" s="39">
        <v>1.0</v>
      </c>
      <c r="S757" s="39">
        <v>7.0</v>
      </c>
      <c r="T757" s="39"/>
      <c r="U757" s="39">
        <v>1.0</v>
      </c>
      <c r="V757" s="39">
        <v>7.0</v>
      </c>
      <c r="W757" s="39">
        <v>7.0</v>
      </c>
      <c r="X757" s="39">
        <v>5.0</v>
      </c>
      <c r="Y757" s="39"/>
      <c r="Z757" s="39"/>
      <c r="AA757" s="39"/>
      <c r="AB757" s="39">
        <v>27736.0</v>
      </c>
      <c r="AC757" s="81">
        <v>3.0</v>
      </c>
      <c r="AD757" s="81">
        <v>17071.0</v>
      </c>
      <c r="AE757" s="81"/>
      <c r="AF757" s="81"/>
      <c r="AG757" s="81"/>
      <c r="AH757" s="81">
        <v>1.0</v>
      </c>
      <c r="AI757" s="81">
        <v>5.0</v>
      </c>
      <c r="AJ757" s="82" t="s">
        <v>822</v>
      </c>
      <c r="AK757" s="81" t="s">
        <v>78</v>
      </c>
      <c r="AL757" s="39">
        <v>245.0</v>
      </c>
      <c r="AM757" s="44">
        <f t="array" ref="AM757">AVERAGE(K757/20)/86400</f>
        <v>0.02616782407</v>
      </c>
    </row>
    <row r="758" ht="17.25" customHeight="1">
      <c r="A758" s="97">
        <v>44619.71746508545</v>
      </c>
      <c r="B758" s="53">
        <v>0.01738425925925926</v>
      </c>
      <c r="C758" s="53">
        <v>2.777777777777778E-4</v>
      </c>
      <c r="D758" s="53">
        <v>0.001712962962962963</v>
      </c>
      <c r="E758" s="53">
        <v>0.0020949074074074073</v>
      </c>
      <c r="F758" s="53">
        <v>0.0024652777777777776</v>
      </c>
      <c r="G758" s="53">
        <v>0.010243055555555556</v>
      </c>
      <c r="H758" s="53">
        <v>0.013136574074074075</v>
      </c>
      <c r="I758" s="63">
        <v>0.015335648148148149</v>
      </c>
      <c r="J758" s="98">
        <v>0.015694444444444445</v>
      </c>
      <c r="K758" s="99">
        <v>29341.0</v>
      </c>
      <c r="L758" s="99">
        <v>67.0</v>
      </c>
      <c r="M758" s="99">
        <v>7.0</v>
      </c>
      <c r="N758" s="99">
        <v>19.0</v>
      </c>
      <c r="O758" s="99">
        <v>1525.0</v>
      </c>
      <c r="P758" s="99">
        <v>121861.0</v>
      </c>
      <c r="Q758" s="99">
        <v>4752.0</v>
      </c>
      <c r="R758" s="39">
        <v>1.0</v>
      </c>
      <c r="S758" s="39">
        <v>8.0</v>
      </c>
      <c r="T758" s="39"/>
      <c r="U758" s="39">
        <v>1.0</v>
      </c>
      <c r="V758" s="39">
        <v>8.0</v>
      </c>
      <c r="W758" s="39">
        <v>8.0</v>
      </c>
      <c r="X758" s="39"/>
      <c r="Y758" s="39"/>
      <c r="Z758" s="39"/>
      <c r="AA758" s="39"/>
      <c r="AB758" s="39">
        <v>4300.0</v>
      </c>
      <c r="AC758" s="81">
        <v>2.0</v>
      </c>
      <c r="AD758" s="81">
        <v>22706.0</v>
      </c>
      <c r="AE758" s="81"/>
      <c r="AF758" s="81"/>
      <c r="AG758" s="81"/>
      <c r="AH758" s="81">
        <v>1.0</v>
      </c>
      <c r="AI758" s="81">
        <v>5.0</v>
      </c>
      <c r="AJ758" s="82" t="s">
        <v>823</v>
      </c>
      <c r="AK758" s="81"/>
      <c r="AL758" s="39">
        <v>244.0</v>
      </c>
      <c r="AM758" s="44">
        <f t="array" ref="AM758">AVERAGE(K758/20)/86400</f>
        <v>0.01697974537</v>
      </c>
    </row>
    <row r="759" ht="17.25" customHeight="1">
      <c r="A759" s="97"/>
      <c r="B759" s="53"/>
      <c r="C759" s="53"/>
      <c r="D759" s="53"/>
      <c r="E759" s="53"/>
      <c r="F759" s="53"/>
      <c r="G759" s="53"/>
      <c r="H759" s="53"/>
      <c r="I759" s="63"/>
      <c r="J759" s="98"/>
      <c r="K759" s="99"/>
      <c r="L759" s="99"/>
      <c r="M759" s="99"/>
      <c r="N759" s="99"/>
      <c r="O759" s="99"/>
      <c r="P759" s="99"/>
      <c r="Q759" s="9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81"/>
      <c r="AD759" s="81"/>
      <c r="AE759" s="81"/>
      <c r="AF759" s="81"/>
      <c r="AG759" s="81"/>
      <c r="AH759" s="81"/>
      <c r="AI759" s="81"/>
      <c r="AJ759" s="81"/>
      <c r="AK759" s="81"/>
      <c r="AL759" s="81">
        <v>243.0</v>
      </c>
      <c r="AM759" s="44"/>
    </row>
    <row r="760" ht="17.25" customHeight="1">
      <c r="A760" s="97"/>
      <c r="B760" s="53"/>
      <c r="C760" s="53"/>
      <c r="D760" s="53"/>
      <c r="E760" s="53"/>
      <c r="F760" s="53"/>
      <c r="G760" s="53"/>
      <c r="H760" s="53"/>
      <c r="I760" s="63"/>
      <c r="J760" s="98"/>
      <c r="K760" s="99"/>
      <c r="L760" s="99"/>
      <c r="M760" s="99"/>
      <c r="N760" s="99"/>
      <c r="O760" s="99"/>
      <c r="P760" s="99"/>
      <c r="Q760" s="9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81"/>
      <c r="AD760" s="81"/>
      <c r="AE760" s="81"/>
      <c r="AF760" s="81"/>
      <c r="AG760" s="81"/>
      <c r="AH760" s="81"/>
      <c r="AI760" s="81"/>
      <c r="AJ760" s="81"/>
      <c r="AK760" s="81"/>
      <c r="AL760" s="81">
        <v>242.0</v>
      </c>
      <c r="AM760" s="44"/>
    </row>
    <row r="761" ht="17.25" customHeight="1">
      <c r="A761" s="97"/>
      <c r="B761" s="53"/>
      <c r="C761" s="53"/>
      <c r="D761" s="53"/>
      <c r="E761" s="53"/>
      <c r="F761" s="53"/>
      <c r="G761" s="53"/>
      <c r="H761" s="53"/>
      <c r="I761" s="63"/>
      <c r="J761" s="98"/>
      <c r="K761" s="99"/>
      <c r="L761" s="99"/>
      <c r="M761" s="99"/>
      <c r="N761" s="99"/>
      <c r="O761" s="99"/>
      <c r="P761" s="99"/>
      <c r="Q761" s="9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81"/>
      <c r="AD761" s="81"/>
      <c r="AE761" s="81"/>
      <c r="AF761" s="81"/>
      <c r="AG761" s="81"/>
      <c r="AH761" s="81"/>
      <c r="AI761" s="81"/>
      <c r="AJ761" s="81"/>
      <c r="AK761" s="81"/>
      <c r="AL761" s="81">
        <v>241.0</v>
      </c>
      <c r="AM761" s="44"/>
    </row>
    <row r="762" ht="17.25" customHeight="1">
      <c r="A762" s="97"/>
      <c r="B762" s="53"/>
      <c r="C762" s="53"/>
      <c r="D762" s="53"/>
      <c r="E762" s="53"/>
      <c r="F762" s="53"/>
      <c r="G762" s="53"/>
      <c r="H762" s="53"/>
      <c r="I762" s="63"/>
      <c r="J762" s="98"/>
      <c r="K762" s="99"/>
      <c r="L762" s="99"/>
      <c r="M762" s="99"/>
      <c r="N762" s="99"/>
      <c r="O762" s="99"/>
      <c r="P762" s="99"/>
      <c r="Q762" s="9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81"/>
      <c r="AD762" s="81"/>
      <c r="AE762" s="81"/>
      <c r="AF762" s="81"/>
      <c r="AG762" s="81"/>
      <c r="AH762" s="81"/>
      <c r="AI762" s="81"/>
      <c r="AJ762" s="81"/>
      <c r="AK762" s="81"/>
      <c r="AL762" s="81">
        <v>240.0</v>
      </c>
      <c r="AM762" s="44"/>
    </row>
    <row r="763" ht="17.25" customHeight="1">
      <c r="A763" s="97"/>
      <c r="B763" s="53"/>
      <c r="C763" s="53"/>
      <c r="D763" s="53"/>
      <c r="E763" s="53"/>
      <c r="F763" s="53"/>
      <c r="G763" s="53"/>
      <c r="H763" s="53"/>
      <c r="I763" s="63"/>
      <c r="J763" s="98"/>
      <c r="K763" s="99"/>
      <c r="L763" s="99"/>
      <c r="M763" s="99"/>
      <c r="N763" s="99"/>
      <c r="O763" s="99"/>
      <c r="P763" s="99"/>
      <c r="Q763" s="9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81"/>
      <c r="AD763" s="81"/>
      <c r="AE763" s="81"/>
      <c r="AF763" s="81"/>
      <c r="AG763" s="81"/>
      <c r="AH763" s="81"/>
      <c r="AI763" s="81"/>
      <c r="AJ763" s="81"/>
      <c r="AK763" s="81"/>
      <c r="AL763" s="81">
        <v>239.0</v>
      </c>
      <c r="AM763" s="44"/>
    </row>
    <row r="764" ht="17.25" customHeight="1">
      <c r="A764" s="97">
        <v>44618.92987059676</v>
      </c>
      <c r="B764" s="53">
        <v>0.03685185185185185</v>
      </c>
      <c r="C764" s="53">
        <v>6.944444444444444E-5</v>
      </c>
      <c r="D764" s="53">
        <v>0.001736111111111111</v>
      </c>
      <c r="E764" s="53">
        <v>0.0023032407407407407</v>
      </c>
      <c r="F764" s="53">
        <v>0.0044907407407407405</v>
      </c>
      <c r="G764" s="53">
        <v>0.008032407407407408</v>
      </c>
      <c r="H764" s="53">
        <v>0.010972222222222222</v>
      </c>
      <c r="I764" s="63">
        <v>0.013865740740740741</v>
      </c>
      <c r="J764" s="98">
        <v>0.03502314814814815</v>
      </c>
      <c r="K764" s="99">
        <v>63692.0</v>
      </c>
      <c r="L764" s="99">
        <v>93.0</v>
      </c>
      <c r="M764" s="99">
        <v>13.0</v>
      </c>
      <c r="N764" s="99">
        <v>22.0</v>
      </c>
      <c r="O764" s="99">
        <v>2350.0</v>
      </c>
      <c r="P764" s="99">
        <v>173257.0</v>
      </c>
      <c r="Q764" s="99">
        <v>72330.0</v>
      </c>
      <c r="R764" s="39">
        <v>1.0</v>
      </c>
      <c r="S764" s="39">
        <v>19.0</v>
      </c>
      <c r="T764" s="39"/>
      <c r="U764" s="39">
        <v>2.0</v>
      </c>
      <c r="V764" s="39">
        <v>18.0</v>
      </c>
      <c r="W764" s="39">
        <v>11.0</v>
      </c>
      <c r="X764" s="39"/>
      <c r="Y764" s="39"/>
      <c r="Z764" s="39"/>
      <c r="AA764" s="39"/>
      <c r="AB764" s="39">
        <v>297956.0</v>
      </c>
      <c r="AC764" s="81">
        <v>3.0</v>
      </c>
      <c r="AD764" s="81">
        <v>20724.0</v>
      </c>
      <c r="AE764" s="81"/>
      <c r="AF764" s="81">
        <v>1.0</v>
      </c>
      <c r="AG764" s="81"/>
      <c r="AH764" s="81">
        <v>1.0</v>
      </c>
      <c r="AI764" s="81">
        <v>4.0</v>
      </c>
      <c r="AJ764" s="82" t="s">
        <v>824</v>
      </c>
      <c r="AK764" s="81" t="s">
        <v>78</v>
      </c>
      <c r="AL764" s="81">
        <v>238.0</v>
      </c>
      <c r="AM764" s="44">
        <f t="array" ref="AM764">AVERAGE(K764/20)/86400</f>
        <v>0.0368587963</v>
      </c>
    </row>
    <row r="765" ht="17.25" customHeight="1">
      <c r="A765" s="97">
        <v>44618.891099337765</v>
      </c>
      <c r="B765" s="53">
        <v>0.01880787037037037</v>
      </c>
      <c r="C765" s="53">
        <v>6.828703703703704E-4</v>
      </c>
      <c r="D765" s="53">
        <v>0.0028587962962962963</v>
      </c>
      <c r="E765" s="53">
        <v>0.003726851851851852</v>
      </c>
      <c r="F765" s="53">
        <v>0.0052662037037037035</v>
      </c>
      <c r="G765" s="53">
        <v>0.009814814814814814</v>
      </c>
      <c r="H765" s="53">
        <v>0.011724537037037037</v>
      </c>
      <c r="I765" s="63">
        <v>0.015358796296296296</v>
      </c>
      <c r="J765" s="98">
        <v>0.015844907407407408</v>
      </c>
      <c r="K765" s="99">
        <v>32506.0</v>
      </c>
      <c r="L765" s="99">
        <v>105.0</v>
      </c>
      <c r="M765" s="99">
        <v>8.0</v>
      </c>
      <c r="N765" s="99">
        <v>13.0</v>
      </c>
      <c r="O765" s="99">
        <v>1527.0</v>
      </c>
      <c r="P765" s="99">
        <v>101045.0</v>
      </c>
      <c r="Q765" s="99">
        <v>154386.0</v>
      </c>
      <c r="R765" s="39">
        <v>1.0</v>
      </c>
      <c r="S765" s="39">
        <v>9.0</v>
      </c>
      <c r="T765" s="39"/>
      <c r="U765" s="39">
        <v>1.0</v>
      </c>
      <c r="V765" s="39">
        <v>8.0</v>
      </c>
      <c r="W765" s="39">
        <v>8.0</v>
      </c>
      <c r="X765" s="39"/>
      <c r="Y765" s="39"/>
      <c r="Z765" s="39"/>
      <c r="AA765" s="39"/>
      <c r="AB765" s="39">
        <v>8497.0</v>
      </c>
      <c r="AC765" s="81"/>
      <c r="AD765" s="81">
        <v>32505.0</v>
      </c>
      <c r="AE765" s="81"/>
      <c r="AF765" s="81">
        <v>3.0</v>
      </c>
      <c r="AG765" s="81">
        <v>1.0</v>
      </c>
      <c r="AH765" s="81">
        <v>1.0</v>
      </c>
      <c r="AI765" s="81">
        <v>5.0</v>
      </c>
      <c r="AJ765" s="82" t="s">
        <v>825</v>
      </c>
      <c r="AK765" s="81" t="s">
        <v>78</v>
      </c>
      <c r="AL765" s="81">
        <v>237.0</v>
      </c>
      <c r="AM765" s="44">
        <f t="array" ref="AM765">AVERAGE(K765/20)/86400</f>
        <v>0.01881134259</v>
      </c>
    </row>
    <row r="766" ht="17.25" customHeight="1">
      <c r="A766" s="97">
        <v>44618.86735566942</v>
      </c>
      <c r="B766" s="53">
        <v>0.02189814814814815</v>
      </c>
      <c r="C766" s="53">
        <v>3.4722222222222224E-4</v>
      </c>
      <c r="D766" s="53"/>
      <c r="E766" s="53">
        <v>0.0034375</v>
      </c>
      <c r="F766" s="53">
        <v>0.004571759259259259</v>
      </c>
      <c r="G766" s="53">
        <v>0.011747685185185186</v>
      </c>
      <c r="H766" s="53">
        <v>0.013078703703703703</v>
      </c>
      <c r="I766" s="63">
        <v>0.019212962962962963</v>
      </c>
      <c r="J766" s="98">
        <v>0.020439814814814813</v>
      </c>
      <c r="K766" s="99">
        <v>37278.0</v>
      </c>
      <c r="L766" s="99">
        <v>63.0</v>
      </c>
      <c r="M766" s="99">
        <v>9.0</v>
      </c>
      <c r="N766" s="99">
        <v>12.0</v>
      </c>
      <c r="O766" s="99">
        <v>1624.0</v>
      </c>
      <c r="P766" s="99">
        <v>156739.0</v>
      </c>
      <c r="Q766" s="99">
        <v>103618.0</v>
      </c>
      <c r="R766" s="39"/>
      <c r="S766" s="39">
        <v>3.0</v>
      </c>
      <c r="T766" s="39"/>
      <c r="U766" s="39"/>
      <c r="V766" s="39">
        <v>1.0</v>
      </c>
      <c r="W766" s="39"/>
      <c r="X766" s="39"/>
      <c r="Y766" s="39"/>
      <c r="Z766" s="39"/>
      <c r="AA766" s="39">
        <v>1.0</v>
      </c>
      <c r="AB766" s="39">
        <v>18231.0</v>
      </c>
      <c r="AC766" s="81"/>
      <c r="AD766" s="81">
        <v>37277.0</v>
      </c>
      <c r="AE766" s="81"/>
      <c r="AF766" s="81"/>
      <c r="AG766" s="81"/>
      <c r="AH766" s="81">
        <v>1.0</v>
      </c>
      <c r="AI766" s="81">
        <v>4.0</v>
      </c>
      <c r="AJ766" s="82" t="s">
        <v>826</v>
      </c>
      <c r="AK766" s="81"/>
      <c r="AL766" s="81">
        <v>236.0</v>
      </c>
      <c r="AM766" s="44">
        <f t="array" ref="AM766">AVERAGE(K766/20)/86400</f>
        <v>0.02157291667</v>
      </c>
    </row>
    <row r="767" ht="17.25" customHeight="1">
      <c r="A767" s="97">
        <v>44618.845227876496</v>
      </c>
      <c r="B767" s="53">
        <v>0.03027777777777778</v>
      </c>
      <c r="C767" s="53">
        <v>8.101851851851852E-5</v>
      </c>
      <c r="D767" s="53">
        <v>0.0015625</v>
      </c>
      <c r="E767" s="53">
        <v>0.003263888888888889</v>
      </c>
      <c r="F767" s="53">
        <v>0.004699074074074074</v>
      </c>
      <c r="G767" s="53">
        <v>0.0067476851851851856</v>
      </c>
      <c r="H767" s="53">
        <v>0.01704861111111111</v>
      </c>
      <c r="I767" s="63">
        <v>0.024675925925925928</v>
      </c>
      <c r="J767" s="98">
        <v>0.02673611111111111</v>
      </c>
      <c r="K767" s="99">
        <v>51512.0</v>
      </c>
      <c r="L767" s="99">
        <v>66.0</v>
      </c>
      <c r="M767" s="99">
        <v>12.0</v>
      </c>
      <c r="N767" s="99">
        <v>16.0</v>
      </c>
      <c r="O767" s="99">
        <v>2600.0</v>
      </c>
      <c r="P767" s="99">
        <v>191726.0</v>
      </c>
      <c r="Q767" s="99">
        <v>32524.0</v>
      </c>
      <c r="R767" s="39">
        <v>1.0</v>
      </c>
      <c r="S767" s="39">
        <v>18.0</v>
      </c>
      <c r="T767" s="39"/>
      <c r="U767" s="39">
        <v>1.0</v>
      </c>
      <c r="V767" s="39">
        <v>10.0</v>
      </c>
      <c r="W767" s="39">
        <v>4.0</v>
      </c>
      <c r="X767" s="39">
        <v>19.0</v>
      </c>
      <c r="Y767" s="39">
        <v>1.0</v>
      </c>
      <c r="Z767" s="39"/>
      <c r="AA767" s="39"/>
      <c r="AB767" s="39">
        <v>3568.0</v>
      </c>
      <c r="AC767" s="81">
        <v>5.0</v>
      </c>
      <c r="AD767" s="81">
        <v>19148.0</v>
      </c>
      <c r="AE767" s="81"/>
      <c r="AF767" s="81">
        <v>7.0</v>
      </c>
      <c r="AG767" s="81"/>
      <c r="AH767" s="81">
        <v>1.0</v>
      </c>
      <c r="AI767" s="81">
        <v>9.0</v>
      </c>
      <c r="AJ767" s="82" t="s">
        <v>827</v>
      </c>
      <c r="AK767" s="81"/>
      <c r="AL767" s="81">
        <v>235.0</v>
      </c>
      <c r="AM767" s="44">
        <f t="array" ref="AM767">AVERAGE(K767/20)/86400</f>
        <v>0.02981018519</v>
      </c>
    </row>
    <row r="768" ht="17.25" customHeight="1">
      <c r="A768" s="97">
        <v>44618.81462227736</v>
      </c>
      <c r="B768" s="53">
        <v>0.05390046296296296</v>
      </c>
      <c r="C768" s="53">
        <v>1.6203703703703703E-4</v>
      </c>
      <c r="D768" s="53">
        <v>0.0017476851851851852</v>
      </c>
      <c r="E768" s="53">
        <v>0.002939814814814815</v>
      </c>
      <c r="F768" s="53">
        <v>0.0050347222222222225</v>
      </c>
      <c r="G768" s="53">
        <v>0.038703703703703705</v>
      </c>
      <c r="H768" s="53">
        <v>0.021770833333333333</v>
      </c>
      <c r="I768" s="63">
        <v>0.041354166666666664</v>
      </c>
      <c r="J768" s="98">
        <v>9.953703703703704E-4</v>
      </c>
      <c r="K768" s="99">
        <v>79446.0</v>
      </c>
      <c r="L768" s="99">
        <v>349.0</v>
      </c>
      <c r="M768" s="99">
        <v>14.0</v>
      </c>
      <c r="N768" s="99">
        <v>24.0</v>
      </c>
      <c r="O768" s="99">
        <v>3639.0</v>
      </c>
      <c r="P768" s="99">
        <v>214774.0</v>
      </c>
      <c r="Q768" s="99">
        <v>174746.0</v>
      </c>
      <c r="R768" s="39">
        <v>3.0</v>
      </c>
      <c r="S768" s="39">
        <v>28.0</v>
      </c>
      <c r="T768" s="39"/>
      <c r="U768" s="39"/>
      <c r="V768" s="39">
        <v>15.0</v>
      </c>
      <c r="W768" s="39"/>
      <c r="X768" s="39"/>
      <c r="Y768" s="39"/>
      <c r="Z768" s="39">
        <v>6.0</v>
      </c>
      <c r="AA768" s="39">
        <v>3.0</v>
      </c>
      <c r="AB768" s="39">
        <v>136046.0</v>
      </c>
      <c r="AC768" s="81">
        <v>3.0</v>
      </c>
      <c r="AD768" s="81">
        <v>39658.0</v>
      </c>
      <c r="AE768" s="81"/>
      <c r="AF768" s="81"/>
      <c r="AG768" s="81"/>
      <c r="AH768" s="81">
        <v>3.0</v>
      </c>
      <c r="AI768" s="81">
        <v>1.0</v>
      </c>
      <c r="AJ768" s="82" t="s">
        <v>828</v>
      </c>
      <c r="AK768" s="81"/>
      <c r="AL768" s="81">
        <v>234.0</v>
      </c>
      <c r="AM768" s="44">
        <f t="array" ref="AM768">AVERAGE(K768/20)/86400</f>
        <v>0.04597569444</v>
      </c>
    </row>
    <row r="769" ht="17.25" customHeight="1">
      <c r="A769" s="97">
        <v>44618.76048830165</v>
      </c>
      <c r="B769" s="53">
        <v>0.019039351851851852</v>
      </c>
      <c r="C769" s="53">
        <v>8.101851851851852E-5</v>
      </c>
      <c r="D769" s="53">
        <v>0.004699074074074074</v>
      </c>
      <c r="E769" s="53">
        <v>0.005717592592592593</v>
      </c>
      <c r="F769" s="53">
        <v>0.007361111111111111</v>
      </c>
      <c r="G769" s="53">
        <v>0.010555555555555556</v>
      </c>
      <c r="H769" s="53">
        <v>0.011412037037037037</v>
      </c>
      <c r="I769" s="63">
        <v>0.01565972222222222</v>
      </c>
      <c r="J769" s="98">
        <v>0.015983796296296298</v>
      </c>
      <c r="K769" s="99">
        <v>31580.0</v>
      </c>
      <c r="L769" s="99">
        <v>108.0</v>
      </c>
      <c r="M769" s="99">
        <v>8.0</v>
      </c>
      <c r="N769" s="99">
        <v>9.0</v>
      </c>
      <c r="O769" s="99">
        <v>1393.0</v>
      </c>
      <c r="P769" s="99">
        <v>118312.0</v>
      </c>
      <c r="Q769" s="99">
        <v>29978.0</v>
      </c>
      <c r="R769" s="39">
        <v>2.0</v>
      </c>
      <c r="S769" s="39">
        <v>28.0</v>
      </c>
      <c r="T769" s="39"/>
      <c r="U769" s="39">
        <v>1.0</v>
      </c>
      <c r="V769" s="39">
        <v>11.0</v>
      </c>
      <c r="W769" s="39">
        <v>11.0</v>
      </c>
      <c r="X769" s="39"/>
      <c r="Y769" s="39"/>
      <c r="Z769" s="39"/>
      <c r="AA769" s="39"/>
      <c r="AB769" s="39">
        <v>5717.0</v>
      </c>
      <c r="AC769" s="81">
        <v>1.0</v>
      </c>
      <c r="AD769" s="81">
        <v>26416.0</v>
      </c>
      <c r="AE769" s="81"/>
      <c r="AF769" s="81">
        <v>1.0</v>
      </c>
      <c r="AG769" s="81"/>
      <c r="AH769" s="81">
        <v>2.0</v>
      </c>
      <c r="AI769" s="81">
        <v>8.0</v>
      </c>
      <c r="AJ769" s="82" t="s">
        <v>829</v>
      </c>
      <c r="AK769" s="81"/>
      <c r="AL769" s="81">
        <v>233.0</v>
      </c>
      <c r="AM769" s="44">
        <f t="array" ref="AM769">AVERAGE(K769/20)/86400</f>
        <v>0.01827546296</v>
      </c>
    </row>
    <row r="770" ht="17.25" customHeight="1">
      <c r="A770" s="97">
        <v>44618.5557976614</v>
      </c>
      <c r="B770" s="53">
        <v>0.015104166666666667</v>
      </c>
      <c r="C770" s="53">
        <v>9.259259259259259E-5</v>
      </c>
      <c r="D770" s="53">
        <v>0.0022569444444444442</v>
      </c>
      <c r="E770" s="53">
        <v>0.0031018518518518517</v>
      </c>
      <c r="F770" s="53">
        <v>0.004780092592592593</v>
      </c>
      <c r="G770" s="53">
        <v>0.009386574074074073</v>
      </c>
      <c r="H770" s="53">
        <v>0.011875</v>
      </c>
      <c r="I770" s="63">
        <v>0.013738425925925926</v>
      </c>
      <c r="J770" s="98">
        <v>0.01392361111111111</v>
      </c>
      <c r="K770" s="99">
        <v>25913.0</v>
      </c>
      <c r="L770" s="99">
        <v>95.0</v>
      </c>
      <c r="M770" s="99">
        <v>9.0</v>
      </c>
      <c r="N770" s="99">
        <v>14.0</v>
      </c>
      <c r="O770" s="99">
        <v>890.0</v>
      </c>
      <c r="P770" s="99">
        <v>48700.0</v>
      </c>
      <c r="Q770" s="99">
        <v>70655.0</v>
      </c>
      <c r="R770" s="39">
        <v>1.0</v>
      </c>
      <c r="S770" s="39">
        <v>20.0</v>
      </c>
      <c r="T770" s="39"/>
      <c r="U770" s="39"/>
      <c r="V770" s="39"/>
      <c r="W770" s="39"/>
      <c r="X770" s="39"/>
      <c r="Y770" s="39"/>
      <c r="Z770" s="39">
        <v>4.0</v>
      </c>
      <c r="AA770" s="39">
        <v>1.0</v>
      </c>
      <c r="AB770" s="39">
        <v>121302.0</v>
      </c>
      <c r="AC770" s="81"/>
      <c r="AD770" s="81">
        <v>25912.0</v>
      </c>
      <c r="AE770" s="81"/>
      <c r="AF770" s="81"/>
      <c r="AG770" s="81"/>
      <c r="AH770" s="81">
        <v>1.0</v>
      </c>
      <c r="AI770" s="81">
        <v>2.0</v>
      </c>
      <c r="AJ770" s="82" t="s">
        <v>830</v>
      </c>
      <c r="AK770" s="81"/>
      <c r="AL770" s="81">
        <v>232.0</v>
      </c>
      <c r="AM770" s="44">
        <f t="array" ref="AM770">AVERAGE(K770/20)/86400</f>
        <v>0.01499594907</v>
      </c>
    </row>
    <row r="771" ht="17.25" customHeight="1">
      <c r="A771" s="97"/>
      <c r="B771" s="53"/>
      <c r="C771" s="53"/>
      <c r="D771" s="53"/>
      <c r="E771" s="53"/>
      <c r="F771" s="53"/>
      <c r="G771" s="53"/>
      <c r="H771" s="53"/>
      <c r="I771" s="63"/>
      <c r="J771" s="98"/>
      <c r="K771" s="99">
        <v>22920.0</v>
      </c>
      <c r="L771" s="99"/>
      <c r="M771" s="99"/>
      <c r="N771" s="99"/>
      <c r="O771" s="99"/>
      <c r="P771" s="99"/>
      <c r="Q771" s="9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81"/>
      <c r="AD771" s="81"/>
      <c r="AE771" s="81"/>
      <c r="AF771" s="81"/>
      <c r="AG771" s="81"/>
      <c r="AH771" s="81"/>
      <c r="AI771" s="81"/>
      <c r="AJ771" s="81"/>
      <c r="AK771" s="81"/>
      <c r="AL771" s="81">
        <v>231.0</v>
      </c>
      <c r="AM771" s="44">
        <f t="array" ref="AM771">AVERAGE(K771/20)/86400</f>
        <v>0.01326388889</v>
      </c>
    </row>
    <row r="772" ht="17.25" customHeight="1">
      <c r="A772" s="97"/>
      <c r="B772" s="53"/>
      <c r="C772" s="53"/>
      <c r="D772" s="53"/>
      <c r="E772" s="53"/>
      <c r="F772" s="53"/>
      <c r="G772" s="53"/>
      <c r="H772" s="53"/>
      <c r="I772" s="63"/>
      <c r="J772" s="98"/>
      <c r="K772" s="99"/>
      <c r="L772" s="99"/>
      <c r="M772" s="99"/>
      <c r="N772" s="99"/>
      <c r="O772" s="99"/>
      <c r="P772" s="99"/>
      <c r="Q772" s="9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81"/>
      <c r="AD772" s="81"/>
      <c r="AE772" s="81"/>
      <c r="AF772" s="81"/>
      <c r="AG772" s="81"/>
      <c r="AH772" s="81"/>
      <c r="AI772" s="81"/>
      <c r="AJ772" s="81" t="s">
        <v>831</v>
      </c>
      <c r="AK772" s="81"/>
      <c r="AL772" s="81">
        <v>230.0</v>
      </c>
      <c r="AM772" s="44"/>
    </row>
    <row r="773" ht="17.25" customHeight="1">
      <c r="A773" s="97"/>
      <c r="B773" s="53"/>
      <c r="C773" s="53"/>
      <c r="D773" s="53"/>
      <c r="E773" s="53"/>
      <c r="F773" s="53"/>
      <c r="G773" s="53"/>
      <c r="H773" s="53"/>
      <c r="I773" s="63"/>
      <c r="J773" s="98"/>
      <c r="K773" s="99"/>
      <c r="L773" s="99"/>
      <c r="M773" s="99"/>
      <c r="N773" s="99"/>
      <c r="O773" s="99"/>
      <c r="P773" s="99"/>
      <c r="Q773" s="9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81"/>
      <c r="AD773" s="81"/>
      <c r="AE773" s="81"/>
      <c r="AF773" s="81"/>
      <c r="AG773" s="81"/>
      <c r="AH773" s="81"/>
      <c r="AI773" s="81"/>
      <c r="AJ773" s="81" t="s">
        <v>831</v>
      </c>
      <c r="AK773" s="81"/>
      <c r="AL773" s="81">
        <v>229.0</v>
      </c>
      <c r="AM773" s="44"/>
    </row>
    <row r="774" ht="17.25" customHeight="1">
      <c r="A774" s="97"/>
      <c r="B774" s="53"/>
      <c r="C774" s="53"/>
      <c r="D774" s="53"/>
      <c r="E774" s="53"/>
      <c r="F774" s="53"/>
      <c r="G774" s="53"/>
      <c r="H774" s="53"/>
      <c r="I774" s="63"/>
      <c r="J774" s="98"/>
      <c r="K774" s="99"/>
      <c r="L774" s="99"/>
      <c r="M774" s="99"/>
      <c r="N774" s="99"/>
      <c r="O774" s="99"/>
      <c r="P774" s="99"/>
      <c r="Q774" s="9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81"/>
      <c r="AD774" s="81"/>
      <c r="AE774" s="81"/>
      <c r="AF774" s="81"/>
      <c r="AG774" s="81"/>
      <c r="AH774" s="81"/>
      <c r="AI774" s="81"/>
      <c r="AJ774" s="81" t="s">
        <v>831</v>
      </c>
      <c r="AK774" s="81"/>
      <c r="AL774" s="81">
        <v>228.0</v>
      </c>
      <c r="AM774" s="44"/>
    </row>
    <row r="775" ht="17.25" customHeight="1">
      <c r="A775" s="97">
        <v>44616.86470525163</v>
      </c>
      <c r="B775" s="53">
        <v>0.02228009259259259</v>
      </c>
      <c r="C775" s="53">
        <v>4.6296296296296294E-5</v>
      </c>
      <c r="D775" s="53">
        <v>0.002824074074074074</v>
      </c>
      <c r="E775" s="53">
        <v>0.00369212962962963</v>
      </c>
      <c r="F775" s="53">
        <v>0.006145833333333333</v>
      </c>
      <c r="G775" s="53">
        <v>0.01505787037037037</v>
      </c>
      <c r="H775" s="53">
        <v>0.01673611111111111</v>
      </c>
      <c r="I775" s="63">
        <v>0.019884259259259258</v>
      </c>
      <c r="J775" s="98">
        <v>0.020983796296296296</v>
      </c>
      <c r="K775" s="99">
        <v>38517.0</v>
      </c>
      <c r="L775" s="99">
        <v>118.0</v>
      </c>
      <c r="M775" s="99">
        <v>9.0</v>
      </c>
      <c r="N775" s="99">
        <v>15.0</v>
      </c>
      <c r="O775" s="99">
        <v>1608.0</v>
      </c>
      <c r="P775" s="99">
        <v>145285.0</v>
      </c>
      <c r="Q775" s="99">
        <v>16581.0</v>
      </c>
      <c r="R775" s="39">
        <v>1.0</v>
      </c>
      <c r="S775" s="39">
        <v>4.0</v>
      </c>
      <c r="T775" s="39"/>
      <c r="U775" s="39">
        <v>1.0</v>
      </c>
      <c r="V775" s="39">
        <v>11.0</v>
      </c>
      <c r="W775" s="39">
        <v>8.0</v>
      </c>
      <c r="X775" s="39"/>
      <c r="Y775" s="39"/>
      <c r="Z775" s="39"/>
      <c r="AA775" s="39"/>
      <c r="AB775" s="39">
        <v>8055.0</v>
      </c>
      <c r="AC775" s="81">
        <v>2.0</v>
      </c>
      <c r="AD775" s="81">
        <v>3241.0</v>
      </c>
      <c r="AE775" s="81"/>
      <c r="AF775" s="81"/>
      <c r="AG775" s="81"/>
      <c r="AH775" s="81">
        <v>1.0</v>
      </c>
      <c r="AI775" s="81">
        <v>18.0</v>
      </c>
      <c r="AJ775" s="82" t="s">
        <v>832</v>
      </c>
      <c r="AK775" s="81" t="s">
        <v>78</v>
      </c>
      <c r="AL775" s="81">
        <v>227.0</v>
      </c>
      <c r="AM775" s="44">
        <f t="array" ref="AM775">AVERAGE(K775/20)/86400</f>
        <v>0.02228993056</v>
      </c>
    </row>
    <row r="776" ht="17.25" customHeight="1">
      <c r="A776" s="97">
        <v>44616.833369264656</v>
      </c>
      <c r="B776" s="53">
        <v>0.01601851851851852</v>
      </c>
      <c r="C776" s="53">
        <v>3.125E-4</v>
      </c>
      <c r="D776" s="53">
        <v>0.002685185185185185</v>
      </c>
      <c r="E776" s="53">
        <v>0.0036805555555555554</v>
      </c>
      <c r="F776" s="53">
        <v>0.004641203703703704</v>
      </c>
      <c r="G776" s="53">
        <v>0.007673611111111111</v>
      </c>
      <c r="H776" s="53">
        <v>0.009351851851851853</v>
      </c>
      <c r="I776" s="63">
        <v>0.012465277777777778</v>
      </c>
      <c r="J776" s="98">
        <v>0.014201388888888888</v>
      </c>
      <c r="K776" s="99">
        <v>27240.0</v>
      </c>
      <c r="L776" s="99">
        <v>245.0</v>
      </c>
      <c r="M776" s="99">
        <v>11.0</v>
      </c>
      <c r="N776" s="99">
        <v>22.0</v>
      </c>
      <c r="O776" s="99">
        <v>1147.0</v>
      </c>
      <c r="P776" s="99">
        <v>84387.0</v>
      </c>
      <c r="Q776" s="99">
        <v>35310.0</v>
      </c>
      <c r="R776" s="39">
        <v>1.0</v>
      </c>
      <c r="S776" s="39">
        <v>12.0</v>
      </c>
      <c r="T776" s="39"/>
      <c r="U776" s="39">
        <v>1.0</v>
      </c>
      <c r="V776" s="39">
        <v>8.0</v>
      </c>
      <c r="W776" s="39">
        <v>8.0</v>
      </c>
      <c r="X776" s="39"/>
      <c r="Y776" s="39"/>
      <c r="Z776" s="39"/>
      <c r="AA776" s="39"/>
      <c r="AB776" s="39">
        <v>35370.0</v>
      </c>
      <c r="AC776" s="81">
        <v>2.0</v>
      </c>
      <c r="AD776" s="81">
        <v>3127.0</v>
      </c>
      <c r="AE776" s="81"/>
      <c r="AF776" s="81"/>
      <c r="AG776" s="81"/>
      <c r="AH776" s="81">
        <v>1.0</v>
      </c>
      <c r="AI776" s="81">
        <v>17.0</v>
      </c>
      <c r="AJ776" s="82" t="s">
        <v>833</v>
      </c>
      <c r="AK776" s="81"/>
      <c r="AL776" s="81">
        <v>226.0</v>
      </c>
      <c r="AM776" s="44">
        <f t="array" ref="AM776">AVERAGE(K776/20)/86400</f>
        <v>0.01576388889</v>
      </c>
    </row>
    <row r="777" ht="17.25" customHeight="1">
      <c r="A777" s="97">
        <v>44616.81711941588</v>
      </c>
      <c r="B777" s="53">
        <v>0.023483796296296298</v>
      </c>
      <c r="C777" s="53">
        <v>8.101851851851852E-5</v>
      </c>
      <c r="D777" s="53">
        <v>0.0024421296296296296</v>
      </c>
      <c r="E777" s="53">
        <v>0.003287037037037037</v>
      </c>
      <c r="F777" s="53">
        <v>0.006516203703703704</v>
      </c>
      <c r="G777" s="53">
        <v>0.003425925925925926</v>
      </c>
      <c r="H777" s="53">
        <v>0.01871527777777778</v>
      </c>
      <c r="I777" s="63">
        <v>0.021076388888888888</v>
      </c>
      <c r="J777" s="98">
        <v>0.02158564814814815</v>
      </c>
      <c r="K777" s="99">
        <v>39710.0</v>
      </c>
      <c r="L777" s="99">
        <v>113.0</v>
      </c>
      <c r="M777" s="99">
        <v>14.0</v>
      </c>
      <c r="N777" s="99">
        <v>12.0</v>
      </c>
      <c r="O777" s="99">
        <v>2859.0</v>
      </c>
      <c r="P777" s="99">
        <v>96296.0</v>
      </c>
      <c r="Q777" s="99">
        <v>217081.0</v>
      </c>
      <c r="R777" s="39">
        <v>3.0</v>
      </c>
      <c r="S777" s="39">
        <v>5.0</v>
      </c>
      <c r="T777" s="39"/>
      <c r="U777" s="39"/>
      <c r="V777" s="39"/>
      <c r="W777" s="39"/>
      <c r="X777" s="39"/>
      <c r="Y777" s="39"/>
      <c r="Z777" s="39">
        <v>4.0</v>
      </c>
      <c r="AA777" s="39">
        <v>2.0</v>
      </c>
      <c r="AB777" s="39">
        <v>83996.0</v>
      </c>
      <c r="AC777" s="81">
        <v>8.0</v>
      </c>
      <c r="AD777" s="81">
        <v>3516.0</v>
      </c>
      <c r="AE777" s="81"/>
      <c r="AF777" s="81"/>
      <c r="AG777" s="81"/>
      <c r="AH777" s="81">
        <v>1.0</v>
      </c>
      <c r="AI777" s="81">
        <v>29.0</v>
      </c>
      <c r="AJ777" s="82" t="s">
        <v>834</v>
      </c>
      <c r="AK777" s="81"/>
      <c r="AL777" s="81">
        <v>225.0</v>
      </c>
      <c r="AM777" s="44">
        <f t="array" ref="AM777">AVERAGE(K777/20)/86400</f>
        <v>0.02298032407</v>
      </c>
    </row>
    <row r="778" ht="17.25" customHeight="1">
      <c r="A778" s="97">
        <v>44616.7933905222</v>
      </c>
      <c r="B778" s="53">
        <v>0.020856481481481483</v>
      </c>
      <c r="C778" s="53">
        <v>4.398148148148148E-4</v>
      </c>
      <c r="D778" s="53">
        <v>5.555555555555556E-4</v>
      </c>
      <c r="E778" s="53">
        <v>0.002824074074074074</v>
      </c>
      <c r="F778" s="53"/>
      <c r="G778" s="53">
        <v>0.007048611111111111</v>
      </c>
      <c r="H778" s="53">
        <v>0.010266203703703704</v>
      </c>
      <c r="I778" s="63">
        <v>0.015671296296296298</v>
      </c>
      <c r="J778" s="98">
        <v>0.019247685185185184</v>
      </c>
      <c r="K778" s="99">
        <v>35006.0</v>
      </c>
      <c r="L778" s="99">
        <v>139.0</v>
      </c>
      <c r="M778" s="99">
        <v>9.0</v>
      </c>
      <c r="N778" s="99">
        <v>11.0</v>
      </c>
      <c r="O778" s="99">
        <v>1158.0</v>
      </c>
      <c r="P778" s="99">
        <v>166278.0</v>
      </c>
      <c r="Q778" s="99">
        <v>75268.0</v>
      </c>
      <c r="R778" s="39">
        <v>2.0</v>
      </c>
      <c r="S778" s="39">
        <v>3.0</v>
      </c>
      <c r="T778" s="39">
        <v>3.0</v>
      </c>
      <c r="U778" s="39"/>
      <c r="V778" s="39">
        <v>4.0</v>
      </c>
      <c r="W778" s="39"/>
      <c r="X778" s="39">
        <v>4.0</v>
      </c>
      <c r="Y778" s="39"/>
      <c r="Z778" s="39">
        <v>4.0</v>
      </c>
      <c r="AA778" s="39"/>
      <c r="AB778" s="39">
        <v>146194.0</v>
      </c>
      <c r="AC778" s="81"/>
      <c r="AD778" s="81">
        <v>35005.0</v>
      </c>
      <c r="AE778" s="81"/>
      <c r="AF778" s="81">
        <v>1.0</v>
      </c>
      <c r="AG778" s="81"/>
      <c r="AH778" s="81">
        <v>1.0</v>
      </c>
      <c r="AI778" s="81">
        <v>5.0</v>
      </c>
      <c r="AJ778" s="82" t="s">
        <v>835</v>
      </c>
      <c r="AK778" s="81"/>
      <c r="AL778" s="81">
        <v>224.0</v>
      </c>
      <c r="AM778" s="44">
        <f t="array" ref="AM778">AVERAGE(K778/20)/86400</f>
        <v>0.02025810185</v>
      </c>
    </row>
    <row r="779" ht="17.25" customHeight="1">
      <c r="A779" s="97">
        <v>44616.772239245474</v>
      </c>
      <c r="B779" s="53">
        <v>0.021805555555555557</v>
      </c>
      <c r="C779" s="53">
        <v>6.365740740740741E-4</v>
      </c>
      <c r="D779" s="53">
        <v>0.0024074074074074076</v>
      </c>
      <c r="E779" s="53">
        <v>0.0028356481481481483</v>
      </c>
      <c r="F779" s="53">
        <v>0.0043287037037037035</v>
      </c>
      <c r="G779" s="53">
        <v>0.01204861111111111</v>
      </c>
      <c r="H779" s="53">
        <v>0.013993055555555555</v>
      </c>
      <c r="I779" s="63">
        <v>0.018622685185185187</v>
      </c>
      <c r="J779" s="98">
        <v>0.02050925925925926</v>
      </c>
      <c r="K779" s="99">
        <v>37692.0</v>
      </c>
      <c r="L779" s="99">
        <v>185.0</v>
      </c>
      <c r="M779" s="99">
        <v>7.0</v>
      </c>
      <c r="N779" s="99">
        <v>14.0</v>
      </c>
      <c r="O779" s="99">
        <v>1572.0</v>
      </c>
      <c r="P779" s="99">
        <v>120062.0</v>
      </c>
      <c r="Q779" s="99">
        <v>65777.0</v>
      </c>
      <c r="R779" s="39">
        <v>1.0</v>
      </c>
      <c r="S779" s="39">
        <v>28.0</v>
      </c>
      <c r="T779" s="39"/>
      <c r="U779" s="39">
        <v>1.0</v>
      </c>
      <c r="V779" s="39">
        <v>22.0</v>
      </c>
      <c r="W779" s="39">
        <v>8.0</v>
      </c>
      <c r="X779" s="39"/>
      <c r="Y779" s="39"/>
      <c r="Z779" s="39"/>
      <c r="AA779" s="39"/>
      <c r="AB779" s="39">
        <v>42066.0</v>
      </c>
      <c r="AC779" s="81">
        <v>1.0</v>
      </c>
      <c r="AD779" s="81">
        <v>23865.0</v>
      </c>
      <c r="AE779" s="81"/>
      <c r="AF779" s="81"/>
      <c r="AG779" s="81">
        <v>1.0</v>
      </c>
      <c r="AH779" s="81">
        <v>1.0</v>
      </c>
      <c r="AI779" s="81">
        <v>6.0</v>
      </c>
      <c r="AJ779" s="82" t="s">
        <v>836</v>
      </c>
      <c r="AK779" s="81" t="s">
        <v>78</v>
      </c>
      <c r="AL779" s="81">
        <v>223.0</v>
      </c>
      <c r="AM779" s="44">
        <f t="array" ref="AM779">AVERAGE(K779/20)/86400</f>
        <v>0.0218125</v>
      </c>
    </row>
    <row r="780" ht="17.25" customHeight="1">
      <c r="A780" s="97">
        <v>44616.74642978183</v>
      </c>
      <c r="B780" s="53">
        <v>0.03509259259259259</v>
      </c>
      <c r="C780" s="53">
        <v>3.472222222222222E-5</v>
      </c>
      <c r="D780" s="53">
        <v>0.002384259259259259</v>
      </c>
      <c r="E780" s="53">
        <v>0.004756944444444445</v>
      </c>
      <c r="F780" s="53"/>
      <c r="G780" s="53">
        <v>0.008171296296296296</v>
      </c>
      <c r="H780" s="53">
        <v>0.012800925925925926</v>
      </c>
      <c r="I780" s="63">
        <v>0.01699074074074074</v>
      </c>
      <c r="J780" s="98">
        <v>0.03241898148148148</v>
      </c>
      <c r="K780" s="99">
        <v>59566.0</v>
      </c>
      <c r="L780" s="99">
        <v>81.0</v>
      </c>
      <c r="M780" s="99">
        <v>7.0</v>
      </c>
      <c r="N780" s="99">
        <v>10.0</v>
      </c>
      <c r="O780" s="99">
        <v>1566.0</v>
      </c>
      <c r="P780" s="99">
        <v>256222.0</v>
      </c>
      <c r="Q780" s="99">
        <v>352814.0</v>
      </c>
      <c r="R780" s="39">
        <v>1.0</v>
      </c>
      <c r="S780" s="39">
        <v>1.0</v>
      </c>
      <c r="T780" s="39">
        <v>2.0</v>
      </c>
      <c r="U780" s="39"/>
      <c r="V780" s="39"/>
      <c r="W780" s="39"/>
      <c r="X780" s="39"/>
      <c r="Y780" s="39"/>
      <c r="Z780" s="39">
        <v>5.0</v>
      </c>
      <c r="AA780" s="39">
        <v>1.0</v>
      </c>
      <c r="AB780" s="39">
        <v>207177.0</v>
      </c>
      <c r="AC780" s="81">
        <v>3.0</v>
      </c>
      <c r="AD780" s="81">
        <v>5695.0</v>
      </c>
      <c r="AE780" s="81"/>
      <c r="AF780" s="81"/>
      <c r="AG780" s="81">
        <v>1.0</v>
      </c>
      <c r="AH780" s="81">
        <v>1.0</v>
      </c>
      <c r="AI780" s="81">
        <v>17.0</v>
      </c>
      <c r="AJ780" s="82" t="s">
        <v>837</v>
      </c>
      <c r="AK780" s="81"/>
      <c r="AL780" s="81">
        <v>222.0</v>
      </c>
      <c r="AM780" s="44">
        <f t="array" ref="AM780">AVERAGE(K780/20)/86400</f>
        <v>0.03447106481</v>
      </c>
    </row>
    <row r="781" ht="17.25" customHeight="1">
      <c r="A781" s="97">
        <v>44616.71118441182</v>
      </c>
      <c r="B781" s="53">
        <v>0.02599537037037037</v>
      </c>
      <c r="C781" s="53">
        <v>1.273148148148148E-4</v>
      </c>
      <c r="D781" s="53">
        <v>0.0026157407407407405</v>
      </c>
      <c r="E781" s="53">
        <v>0.0036458333333333334</v>
      </c>
      <c r="F781" s="53">
        <v>0.007511574074074074</v>
      </c>
      <c r="G781" s="53">
        <v>0.0036805555555555554</v>
      </c>
      <c r="H781" s="53">
        <v>0.010891203703703703</v>
      </c>
      <c r="I781" s="63">
        <v>0.013333333333333334</v>
      </c>
      <c r="J781" s="98">
        <v>0.01394675925925926</v>
      </c>
      <c r="K781" s="99">
        <v>44704.0</v>
      </c>
      <c r="L781" s="99">
        <v>171.0</v>
      </c>
      <c r="M781" s="99">
        <v>8.0</v>
      </c>
      <c r="N781" s="99">
        <v>18.0</v>
      </c>
      <c r="O781" s="99">
        <v>3285.0</v>
      </c>
      <c r="P781" s="99">
        <v>135228.0</v>
      </c>
      <c r="Q781" s="99">
        <v>8605.0</v>
      </c>
      <c r="R781" s="39"/>
      <c r="S781" s="39"/>
      <c r="T781" s="39"/>
      <c r="U781" s="39"/>
      <c r="V781" s="39"/>
      <c r="W781" s="39"/>
      <c r="X781" s="39">
        <v>16.0</v>
      </c>
      <c r="Y781" s="39">
        <v>1.0</v>
      </c>
      <c r="Z781" s="39"/>
      <c r="AA781" s="39"/>
      <c r="AB781" s="39">
        <v>732.0</v>
      </c>
      <c r="AC781" s="81">
        <v>6.0</v>
      </c>
      <c r="AD781" s="81">
        <v>2901.0</v>
      </c>
      <c r="AE781" s="81">
        <v>4.0</v>
      </c>
      <c r="AF781" s="81"/>
      <c r="AG781" s="81">
        <v>1.0</v>
      </c>
      <c r="AH781" s="81"/>
      <c r="AI781" s="81">
        <v>5.0</v>
      </c>
      <c r="AJ781" s="82" t="s">
        <v>838</v>
      </c>
      <c r="AK781" s="81"/>
      <c r="AL781" s="81">
        <v>221.0</v>
      </c>
      <c r="AM781" s="44">
        <f t="array" ref="AM781">AVERAGE(K781/20)/86400</f>
        <v>0.02587037037</v>
      </c>
    </row>
    <row r="782" ht="17.25" customHeight="1">
      <c r="A782" s="97">
        <v>44616.68485864813</v>
      </c>
      <c r="B782" s="53">
        <v>0.019375</v>
      </c>
      <c r="C782" s="53">
        <v>1.6203703703703703E-4</v>
      </c>
      <c r="D782" s="53">
        <v>0.0027546296296296294</v>
      </c>
      <c r="E782" s="53">
        <v>0.0035300925925925925</v>
      </c>
      <c r="F782" s="53">
        <v>0.004768518518518518</v>
      </c>
      <c r="G782" s="53">
        <v>0.01119212962962963</v>
      </c>
      <c r="H782" s="53">
        <v>0.01324074074074074</v>
      </c>
      <c r="I782" s="63">
        <v>0.015613425925925926</v>
      </c>
      <c r="J782" s="98">
        <v>0.01642361111111111</v>
      </c>
      <c r="K782" s="99">
        <v>33491.0</v>
      </c>
      <c r="L782" s="99">
        <v>206.0</v>
      </c>
      <c r="M782" s="99">
        <v>8.0</v>
      </c>
      <c r="N782" s="99">
        <v>14.0</v>
      </c>
      <c r="O782" s="99">
        <v>2669.0</v>
      </c>
      <c r="P782" s="99">
        <v>112486.0</v>
      </c>
      <c r="Q782" s="99">
        <v>5621.0</v>
      </c>
      <c r="R782" s="39">
        <v>1.0</v>
      </c>
      <c r="S782" s="39">
        <v>6.0</v>
      </c>
      <c r="T782" s="39"/>
      <c r="U782" s="39">
        <v>1.0</v>
      </c>
      <c r="V782" s="39">
        <v>7.0</v>
      </c>
      <c r="W782" s="39">
        <v>7.0</v>
      </c>
      <c r="X782" s="39"/>
      <c r="Y782" s="39"/>
      <c r="Z782" s="39"/>
      <c r="AA782" s="39"/>
      <c r="AB782" s="39">
        <v>2173.0</v>
      </c>
      <c r="AC782" s="81">
        <v>1.0</v>
      </c>
      <c r="AD782" s="81">
        <v>31424.0</v>
      </c>
      <c r="AE782" s="81"/>
      <c r="AF782" s="81"/>
      <c r="AG782" s="81"/>
      <c r="AH782" s="81">
        <v>1.0</v>
      </c>
      <c r="AI782" s="81">
        <v>5.0</v>
      </c>
      <c r="AJ782" s="82" t="s">
        <v>839</v>
      </c>
      <c r="AK782" s="81" t="s">
        <v>78</v>
      </c>
      <c r="AL782" s="81">
        <v>220.0</v>
      </c>
      <c r="AM782" s="44">
        <f t="array" ref="AM782">AVERAGE(K782/20)/86400</f>
        <v>0.01938136574</v>
      </c>
    </row>
    <row r="783" ht="17.25" customHeight="1">
      <c r="A783" s="97">
        <v>44616.66419167012</v>
      </c>
      <c r="B783" s="53">
        <v>0.028888888888888888</v>
      </c>
      <c r="C783" s="53">
        <v>5.439814814814814E-4</v>
      </c>
      <c r="D783" s="53">
        <v>7.291666666666667E-4</v>
      </c>
      <c r="E783" s="53">
        <v>0.0022337962962962962</v>
      </c>
      <c r="F783" s="53">
        <v>0.009166666666666667</v>
      </c>
      <c r="G783" s="53">
        <v>0.0027430555555555554</v>
      </c>
      <c r="H783" s="53">
        <v>0.011493055555555555</v>
      </c>
      <c r="I783" s="63">
        <v>0.01480324074074074</v>
      </c>
      <c r="J783" s="98">
        <v>0.015266203703703704</v>
      </c>
      <c r="K783" s="99">
        <v>49138.0</v>
      </c>
      <c r="L783" s="99">
        <v>165.0</v>
      </c>
      <c r="M783" s="99">
        <v>11.0</v>
      </c>
      <c r="N783" s="99">
        <v>12.0</v>
      </c>
      <c r="O783" s="99">
        <v>2658.0</v>
      </c>
      <c r="P783" s="99">
        <v>131840.0</v>
      </c>
      <c r="Q783" s="99">
        <v>65958.0</v>
      </c>
      <c r="R783" s="39">
        <v>3.0</v>
      </c>
      <c r="S783" s="39">
        <v>28.0</v>
      </c>
      <c r="T783" s="39"/>
      <c r="U783" s="39"/>
      <c r="V783" s="39">
        <v>1.0</v>
      </c>
      <c r="W783" s="39"/>
      <c r="X783" s="39"/>
      <c r="Y783" s="39"/>
      <c r="Z783" s="39"/>
      <c r="AA783" s="39"/>
      <c r="AB783" s="39">
        <v>63357.0</v>
      </c>
      <c r="AC783" s="81">
        <v>5.0</v>
      </c>
      <c r="AD783" s="81">
        <v>0.0</v>
      </c>
      <c r="AE783" s="81"/>
      <c r="AF783" s="81">
        <v>2.0</v>
      </c>
      <c r="AG783" s="81">
        <v>1.0</v>
      </c>
      <c r="AH783" s="81">
        <v>1.0</v>
      </c>
      <c r="AI783" s="81">
        <v>6.0</v>
      </c>
      <c r="AJ783" s="82" t="s">
        <v>840</v>
      </c>
      <c r="AK783" s="81"/>
      <c r="AL783" s="81">
        <v>219.0</v>
      </c>
      <c r="AM783" s="44">
        <f t="array" ref="AM783">AVERAGE(K783/20)/86400</f>
        <v>0.02843634259</v>
      </c>
    </row>
    <row r="784" ht="17.25" customHeight="1">
      <c r="A784" s="97">
        <v>44614.83739129838</v>
      </c>
      <c r="B784" s="53">
        <v>0.025671296296296296</v>
      </c>
      <c r="C784" s="53">
        <v>0.00525462962962963</v>
      </c>
      <c r="D784" s="53">
        <v>0.010717592592592593</v>
      </c>
      <c r="E784" s="53">
        <v>0.011574074074074073</v>
      </c>
      <c r="F784" s="53">
        <v>0.012268518518518519</v>
      </c>
      <c r="G784" s="53">
        <v>0.015601851851851851</v>
      </c>
      <c r="H784" s="53">
        <v>0.017418981481481483</v>
      </c>
      <c r="I784" s="63">
        <v>0.019525462962962963</v>
      </c>
      <c r="J784" s="98">
        <v>0.02185185185185185</v>
      </c>
      <c r="K784" s="99">
        <v>43739.0</v>
      </c>
      <c r="L784" s="99">
        <v>72.0</v>
      </c>
      <c r="M784" s="99">
        <v>8.0</v>
      </c>
      <c r="N784" s="99">
        <v>18.0</v>
      </c>
      <c r="O784" s="99">
        <v>1599.0</v>
      </c>
      <c r="P784" s="99">
        <v>160498.0</v>
      </c>
      <c r="Q784" s="99">
        <v>38989.0</v>
      </c>
      <c r="R784" s="39">
        <v>2.0</v>
      </c>
      <c r="S784" s="39">
        <v>8.0</v>
      </c>
      <c r="T784" s="39"/>
      <c r="U784" s="39">
        <v>1.0</v>
      </c>
      <c r="V784" s="39">
        <v>15.0</v>
      </c>
      <c r="W784" s="39">
        <v>9.0</v>
      </c>
      <c r="X784" s="39"/>
      <c r="Y784" s="39"/>
      <c r="Z784" s="39"/>
      <c r="AA784" s="39"/>
      <c r="AB784" s="39">
        <v>7688.0</v>
      </c>
      <c r="AC784" s="81">
        <v>3.0</v>
      </c>
      <c r="AD784" s="81">
        <v>7811.0</v>
      </c>
      <c r="AE784" s="81"/>
      <c r="AF784" s="81"/>
      <c r="AG784" s="81"/>
      <c r="AH784" s="81">
        <v>1.0</v>
      </c>
      <c r="AI784" s="81">
        <v>9.0</v>
      </c>
      <c r="AJ784" s="82" t="s">
        <v>841</v>
      </c>
      <c r="AK784" s="81"/>
      <c r="AL784" s="81">
        <v>218.0</v>
      </c>
      <c r="AM784" s="44">
        <f t="array" ref="AM784">AVERAGE(K784/20)/86400</f>
        <v>0.0253119213</v>
      </c>
    </row>
    <row r="785" ht="17.25" customHeight="1">
      <c r="A785" s="97">
        <v>44614.06332025639</v>
      </c>
      <c r="B785" s="53">
        <v>0.03225694444444444</v>
      </c>
      <c r="C785" s="53">
        <v>2.314814814814815E-4</v>
      </c>
      <c r="D785" s="53">
        <v>0.0025462962962962965</v>
      </c>
      <c r="E785" s="53">
        <v>0.004456018518518519</v>
      </c>
      <c r="F785" s="53">
        <v>0.010949074074074075</v>
      </c>
      <c r="G785" s="53">
        <v>0.005162037037037037</v>
      </c>
      <c r="H785" s="53">
        <v>0.013645833333333333</v>
      </c>
      <c r="I785" s="63">
        <v>0.01664351851851852</v>
      </c>
      <c r="J785" s="98">
        <v>0.017465277777777777</v>
      </c>
      <c r="K785" s="99">
        <v>54417.0</v>
      </c>
      <c r="L785" s="99">
        <v>81.0</v>
      </c>
      <c r="M785" s="99">
        <v>16.0</v>
      </c>
      <c r="N785" s="99">
        <v>9.0</v>
      </c>
      <c r="O785" s="99">
        <v>2927.0</v>
      </c>
      <c r="P785" s="99">
        <v>211716.0</v>
      </c>
      <c r="Q785" s="99">
        <v>4001.0</v>
      </c>
      <c r="R785" s="39">
        <v>1.0</v>
      </c>
      <c r="S785" s="39">
        <v>12.0</v>
      </c>
      <c r="T785" s="39"/>
      <c r="U785" s="39">
        <v>2.0</v>
      </c>
      <c r="V785" s="39">
        <v>16.0</v>
      </c>
      <c r="W785" s="39">
        <v>8.0</v>
      </c>
      <c r="X785" s="39"/>
      <c r="Y785" s="39"/>
      <c r="Z785" s="39"/>
      <c r="AA785" s="39"/>
      <c r="AB785" s="39">
        <v>37499.0</v>
      </c>
      <c r="AC785" s="81">
        <v>6.0</v>
      </c>
      <c r="AD785" s="81">
        <v>6129.0</v>
      </c>
      <c r="AE785" s="81"/>
      <c r="AF785" s="81"/>
      <c r="AG785" s="81">
        <v>1.0</v>
      </c>
      <c r="AH785" s="81">
        <v>1.0</v>
      </c>
      <c r="AI785" s="81">
        <v>10.0</v>
      </c>
      <c r="AJ785" s="82" t="s">
        <v>842</v>
      </c>
      <c r="AK785" s="81"/>
      <c r="AL785" s="81">
        <v>217.0</v>
      </c>
      <c r="AM785" s="44">
        <f t="array" ref="AM785">AVERAGE(K785/20)/86400</f>
        <v>0.03149131944</v>
      </c>
    </row>
    <row r="786" ht="17.25" customHeight="1">
      <c r="A786" s="97">
        <v>44613.53492244677</v>
      </c>
      <c r="B786" s="53">
        <v>0.02101851851851852</v>
      </c>
      <c r="C786" s="53">
        <v>1.9675925925925926E-4</v>
      </c>
      <c r="D786" s="53">
        <v>0.0014351851851851852</v>
      </c>
      <c r="E786" s="53">
        <v>0.003460648148148148</v>
      </c>
      <c r="F786" s="53">
        <v>0.004594907407407408</v>
      </c>
      <c r="G786" s="53">
        <v>0.011307870370370371</v>
      </c>
      <c r="H786" s="53">
        <v>0.014375</v>
      </c>
      <c r="I786" s="63">
        <v>0.01806712962962963</v>
      </c>
      <c r="J786" s="98">
        <v>0.01974537037037037</v>
      </c>
      <c r="K786" s="99">
        <v>36327.0</v>
      </c>
      <c r="L786" s="99">
        <v>135.0</v>
      </c>
      <c r="M786" s="99">
        <v>8.0</v>
      </c>
      <c r="N786" s="99">
        <v>19.0</v>
      </c>
      <c r="O786" s="99">
        <v>1951.0</v>
      </c>
      <c r="P786" s="99">
        <v>149348.0</v>
      </c>
      <c r="Q786" s="99">
        <v>43807.0</v>
      </c>
      <c r="R786" s="39">
        <v>1.0</v>
      </c>
      <c r="S786" s="39">
        <v>9.0</v>
      </c>
      <c r="T786" s="39"/>
      <c r="U786" s="39"/>
      <c r="V786" s="39">
        <v>7.0</v>
      </c>
      <c r="W786" s="39"/>
      <c r="X786" s="39">
        <v>7.0</v>
      </c>
      <c r="Y786" s="39">
        <v>1.0</v>
      </c>
      <c r="Z786" s="39"/>
      <c r="AA786" s="39"/>
      <c r="AB786" s="39">
        <v>97518.0</v>
      </c>
      <c r="AC786" s="81">
        <v>1.0</v>
      </c>
      <c r="AD786" s="81">
        <v>3060.0</v>
      </c>
      <c r="AE786" s="81">
        <v>4.0</v>
      </c>
      <c r="AF786" s="81"/>
      <c r="AG786" s="81"/>
      <c r="AH786" s="81"/>
      <c r="AI786" s="81">
        <v>10.0</v>
      </c>
      <c r="AJ786" s="82" t="s">
        <v>843</v>
      </c>
      <c r="AK786" s="81" t="s">
        <v>78</v>
      </c>
      <c r="AL786" s="81">
        <v>216.0</v>
      </c>
      <c r="AM786" s="44">
        <f t="array" ref="AM786">AVERAGE(K786/20)/86400</f>
        <v>0.02102256944</v>
      </c>
    </row>
    <row r="787" ht="17.25" customHeight="1">
      <c r="A787" s="97">
        <v>44613.50055371787</v>
      </c>
      <c r="B787" s="53">
        <v>0.021087962962962965</v>
      </c>
      <c r="C787" s="53">
        <v>4.6296296296296294E-5</v>
      </c>
      <c r="D787" s="53">
        <v>0.0019328703703703704</v>
      </c>
      <c r="E787" s="53">
        <v>0.0027314814814814814</v>
      </c>
      <c r="F787" s="53">
        <v>0.003912037037037037</v>
      </c>
      <c r="G787" s="53">
        <v>0.01175925925925926</v>
      </c>
      <c r="H787" s="53">
        <v>0.013900462962962963</v>
      </c>
      <c r="I787" s="63">
        <v>0.017905092592592594</v>
      </c>
      <c r="J787" s="98">
        <v>0.018935185185185187</v>
      </c>
      <c r="K787" s="99">
        <v>35665.0</v>
      </c>
      <c r="L787" s="99">
        <v>69.0</v>
      </c>
      <c r="M787" s="99">
        <v>7.0</v>
      </c>
      <c r="N787" s="99">
        <v>16.0</v>
      </c>
      <c r="O787" s="99">
        <v>1188.0</v>
      </c>
      <c r="P787" s="99">
        <v>149665.0</v>
      </c>
      <c r="Q787" s="99">
        <v>19700.0</v>
      </c>
      <c r="R787" s="39">
        <v>1.0</v>
      </c>
      <c r="S787" s="39">
        <v>5.0</v>
      </c>
      <c r="T787" s="39"/>
      <c r="U787" s="39">
        <v>1.0</v>
      </c>
      <c r="V787" s="39">
        <v>8.0</v>
      </c>
      <c r="W787" s="39">
        <v>8.0</v>
      </c>
      <c r="X787" s="39"/>
      <c r="Y787" s="39"/>
      <c r="Z787" s="39"/>
      <c r="AA787" s="39"/>
      <c r="AB787" s="39">
        <v>6012.0</v>
      </c>
      <c r="AC787" s="81"/>
      <c r="AD787" s="81">
        <v>35664.0</v>
      </c>
      <c r="AE787" s="81"/>
      <c r="AF787" s="81"/>
      <c r="AG787" s="81"/>
      <c r="AH787" s="81">
        <v>1.0</v>
      </c>
      <c r="AI787" s="81">
        <v>8.0</v>
      </c>
      <c r="AJ787" s="82" t="s">
        <v>844</v>
      </c>
      <c r="AK787" s="81"/>
      <c r="AL787" s="81">
        <v>215.0</v>
      </c>
      <c r="AM787" s="44">
        <f t="array" ref="AM787">AVERAGE(K787/20)/86400</f>
        <v>0.02063946759</v>
      </c>
    </row>
    <row r="788" ht="17.25" customHeight="1">
      <c r="A788" s="97">
        <v>44613.47901451503</v>
      </c>
      <c r="B788" s="53">
        <v>0.014004629629629629</v>
      </c>
      <c r="C788" s="53">
        <v>0.0011226851851851851</v>
      </c>
      <c r="D788" s="53">
        <v>0.003738425925925926</v>
      </c>
      <c r="E788" s="53">
        <v>0.003298611111111111</v>
      </c>
      <c r="F788" s="53">
        <v>0.00542824074074074</v>
      </c>
      <c r="G788" s="53">
        <v>0.009039351851851852</v>
      </c>
      <c r="H788" s="53">
        <v>0.010787037037037038</v>
      </c>
      <c r="I788" s="63">
        <v>0.012627314814814815</v>
      </c>
      <c r="J788" s="98">
        <v>0.012847222222222222</v>
      </c>
      <c r="K788" s="99">
        <v>23790.0</v>
      </c>
      <c r="L788" s="99">
        <v>136.0</v>
      </c>
      <c r="M788" s="99">
        <v>7.0</v>
      </c>
      <c r="N788" s="99">
        <v>18.0</v>
      </c>
      <c r="O788" s="99">
        <v>977.0</v>
      </c>
      <c r="P788" s="99">
        <v>54716.0</v>
      </c>
      <c r="Q788" s="99">
        <v>12309.0</v>
      </c>
      <c r="R788" s="39">
        <v>1.0</v>
      </c>
      <c r="S788" s="39">
        <v>4.0</v>
      </c>
      <c r="T788" s="39"/>
      <c r="U788" s="39">
        <v>1.0</v>
      </c>
      <c r="V788" s="39">
        <v>7.0</v>
      </c>
      <c r="W788" s="39">
        <v>8.0</v>
      </c>
      <c r="X788" s="39"/>
      <c r="Y788" s="39"/>
      <c r="Z788" s="39">
        <v>4.0</v>
      </c>
      <c r="AA788" s="39"/>
      <c r="AB788" s="39">
        <v>83318.0</v>
      </c>
      <c r="AC788" s="81"/>
      <c r="AD788" s="81">
        <v>23789.0</v>
      </c>
      <c r="AE788" s="81"/>
      <c r="AF788" s="81"/>
      <c r="AG788" s="81"/>
      <c r="AH788" s="81">
        <v>1.0</v>
      </c>
      <c r="AI788" s="81">
        <v>3.0</v>
      </c>
      <c r="AJ788" s="82" t="s">
        <v>845</v>
      </c>
      <c r="AK788" s="81"/>
      <c r="AL788" s="81">
        <v>214.0</v>
      </c>
      <c r="AM788" s="44">
        <f t="array" ref="AM788">AVERAGE(K788/20)/86400</f>
        <v>0.01376736111</v>
      </c>
    </row>
    <row r="789" ht="17.25" customHeight="1">
      <c r="A789" s="97">
        <v>44613.46469441288</v>
      </c>
      <c r="B789" s="53">
        <v>0.019976851851851853</v>
      </c>
      <c r="C789" s="53">
        <v>4.6296296296296294E-5</v>
      </c>
      <c r="D789" s="53">
        <v>9.953703703703704E-4</v>
      </c>
      <c r="E789" s="53">
        <v>0.005104166666666667</v>
      </c>
      <c r="F789" s="53">
        <v>0.006851851851851852</v>
      </c>
      <c r="G789" s="53">
        <v>0.012349537037037037</v>
      </c>
      <c r="H789" s="53">
        <v>0.01513888888888889</v>
      </c>
      <c r="I789" s="63">
        <v>0.01824074074074074</v>
      </c>
      <c r="J789" s="98">
        <v>0.018993055555555555</v>
      </c>
      <c r="K789" s="99">
        <v>33854.0</v>
      </c>
      <c r="L789" s="99">
        <v>69.0</v>
      </c>
      <c r="M789" s="99">
        <v>8.0</v>
      </c>
      <c r="N789" s="99">
        <v>20.0</v>
      </c>
      <c r="O789" s="99">
        <v>1915.0</v>
      </c>
      <c r="P789" s="99">
        <v>142453.0</v>
      </c>
      <c r="Q789" s="99">
        <v>12636.0</v>
      </c>
      <c r="R789" s="39">
        <v>3.0</v>
      </c>
      <c r="S789" s="39">
        <v>28.0</v>
      </c>
      <c r="T789" s="39"/>
      <c r="U789" s="39">
        <v>1.0</v>
      </c>
      <c r="V789" s="39">
        <v>3.0</v>
      </c>
      <c r="W789" s="39">
        <v>3.0</v>
      </c>
      <c r="X789" s="39"/>
      <c r="Y789" s="39"/>
      <c r="Z789" s="39"/>
      <c r="AA789" s="39"/>
      <c r="AB789" s="39">
        <v>1282.0</v>
      </c>
      <c r="AC789" s="81">
        <v>2.0</v>
      </c>
      <c r="AD789" s="81">
        <v>1652.0</v>
      </c>
      <c r="AE789" s="81">
        <v>3.0</v>
      </c>
      <c r="AF789" s="81"/>
      <c r="AG789" s="81"/>
      <c r="AH789" s="81">
        <v>1.0</v>
      </c>
      <c r="AI789" s="81">
        <v>11.0</v>
      </c>
      <c r="AJ789" s="82" t="s">
        <v>846</v>
      </c>
      <c r="AK789" s="81"/>
      <c r="AL789" s="81">
        <v>213.0</v>
      </c>
      <c r="AM789" s="44">
        <f t="array" ref="AM789">AVERAGE(K789/20)/86400</f>
        <v>0.01959143519</v>
      </c>
    </row>
    <row r="790" ht="17.25" customHeight="1">
      <c r="A790" s="97">
        <v>44613.44358613974</v>
      </c>
      <c r="B790" s="53">
        <v>0.017604166666666667</v>
      </c>
      <c r="C790" s="53">
        <v>1.9675925925925926E-4</v>
      </c>
      <c r="D790" s="53">
        <v>0.003726851851851852</v>
      </c>
      <c r="E790" s="53">
        <v>0.004409722222222222</v>
      </c>
      <c r="F790" s="53">
        <v>0.00625</v>
      </c>
      <c r="G790" s="53">
        <v>0.012303240740740741</v>
      </c>
      <c r="H790" s="53">
        <v>0.013402777777777777</v>
      </c>
      <c r="I790" s="63">
        <v>0.016273148148148148</v>
      </c>
      <c r="J790" s="98">
        <v>0.016712962962962964</v>
      </c>
      <c r="K790" s="99">
        <v>30014.0</v>
      </c>
      <c r="L790" s="99">
        <v>137.0</v>
      </c>
      <c r="M790" s="99">
        <v>8.0</v>
      </c>
      <c r="N790" s="99">
        <v>15.0</v>
      </c>
      <c r="O790" s="99">
        <v>1432.0</v>
      </c>
      <c r="P790" s="99">
        <v>88799.0</v>
      </c>
      <c r="Q790" s="99">
        <v>8299.0</v>
      </c>
      <c r="R790" s="39">
        <v>2.0</v>
      </c>
      <c r="S790" s="39">
        <v>10.0</v>
      </c>
      <c r="T790" s="39"/>
      <c r="U790" s="39">
        <v>1.0</v>
      </c>
      <c r="V790" s="39">
        <v>15.0</v>
      </c>
      <c r="W790" s="39">
        <v>8.0</v>
      </c>
      <c r="X790" s="39"/>
      <c r="Y790" s="39"/>
      <c r="Z790" s="39"/>
      <c r="AA790" s="39"/>
      <c r="AB790" s="39">
        <v>1109.0</v>
      </c>
      <c r="AC790" s="81"/>
      <c r="AD790" s="81">
        <v>30013.0</v>
      </c>
      <c r="AE790" s="81"/>
      <c r="AF790" s="81"/>
      <c r="AG790" s="81"/>
      <c r="AH790" s="81">
        <v>1.0</v>
      </c>
      <c r="AI790" s="81">
        <v>4.0</v>
      </c>
      <c r="AJ790" s="82" t="s">
        <v>847</v>
      </c>
      <c r="AK790" s="81"/>
      <c r="AL790" s="81">
        <v>212.0</v>
      </c>
      <c r="AM790" s="44">
        <f t="array" ref="AM790">AVERAGE(K790/20)/86400</f>
        <v>0.01736921296</v>
      </c>
    </row>
    <row r="791" ht="17.25" customHeight="1">
      <c r="A791" s="97"/>
      <c r="B791" s="53"/>
      <c r="C791" s="53"/>
      <c r="D791" s="53"/>
      <c r="E791" s="53"/>
      <c r="F791" s="53"/>
      <c r="G791" s="53"/>
      <c r="H791" s="53"/>
      <c r="I791" s="63"/>
      <c r="J791" s="98"/>
      <c r="K791" s="99"/>
      <c r="L791" s="99"/>
      <c r="M791" s="99"/>
      <c r="N791" s="99"/>
      <c r="O791" s="99"/>
      <c r="P791" s="99"/>
      <c r="Q791" s="9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81"/>
      <c r="AD791" s="81"/>
      <c r="AE791" s="81"/>
      <c r="AF791" s="81"/>
      <c r="AG791" s="81"/>
      <c r="AH791" s="81"/>
      <c r="AI791" s="81"/>
      <c r="AJ791" s="81"/>
      <c r="AK791" s="81"/>
      <c r="AL791" s="81">
        <v>211.0</v>
      </c>
      <c r="AM791" s="44">
        <f t="array" ref="AM791">AVERAGE(K791/20)/86400</f>
        <v>0</v>
      </c>
    </row>
    <row r="792" ht="17.25" customHeight="1">
      <c r="A792" s="97">
        <v>44609.714579310275</v>
      </c>
      <c r="B792" s="53">
        <v>0.01675925925925926</v>
      </c>
      <c r="C792" s="53">
        <v>6.25E-4</v>
      </c>
      <c r="D792" s="53">
        <v>0.00369212962962963</v>
      </c>
      <c r="E792" s="53">
        <v>0.003969907407407407</v>
      </c>
      <c r="F792" s="53">
        <v>0.005127314814814815</v>
      </c>
      <c r="G792" s="53">
        <v>0.00962962962962963</v>
      </c>
      <c r="H792" s="53">
        <v>0.011006944444444444</v>
      </c>
      <c r="I792" s="63">
        <v>0.01292824074074074</v>
      </c>
      <c r="J792" s="98">
        <v>0.015069444444444444</v>
      </c>
      <c r="K792" s="99">
        <v>28458.0</v>
      </c>
      <c r="L792" s="99">
        <v>203.0</v>
      </c>
      <c r="M792" s="99">
        <v>7.0</v>
      </c>
      <c r="N792" s="99">
        <v>10.0</v>
      </c>
      <c r="O792" s="99">
        <v>1125.0</v>
      </c>
      <c r="P792" s="99">
        <v>98938.0</v>
      </c>
      <c r="Q792" s="99">
        <v>2634.0</v>
      </c>
      <c r="R792" s="39">
        <v>1.0</v>
      </c>
      <c r="S792" s="39">
        <v>9.0</v>
      </c>
      <c r="T792" s="39"/>
      <c r="U792" s="39">
        <v>2.0</v>
      </c>
      <c r="V792" s="39">
        <v>7.0</v>
      </c>
      <c r="W792" s="39">
        <v>7.0</v>
      </c>
      <c r="X792" s="39"/>
      <c r="Y792" s="39"/>
      <c r="Z792" s="39"/>
      <c r="AA792" s="39"/>
      <c r="AB792" s="39">
        <v>73.0</v>
      </c>
      <c r="AC792" s="81">
        <v>2.0</v>
      </c>
      <c r="AD792" s="81">
        <v>4016.0</v>
      </c>
      <c r="AE792" s="81"/>
      <c r="AF792" s="81"/>
      <c r="AG792" s="81"/>
      <c r="AH792" s="81">
        <v>1.0</v>
      </c>
      <c r="AI792" s="81">
        <v>11.0</v>
      </c>
      <c r="AJ792" s="82" t="s">
        <v>848</v>
      </c>
      <c r="AK792" s="81"/>
      <c r="AL792" s="81">
        <v>210.0</v>
      </c>
      <c r="AM792" s="44">
        <f t="array" ref="AM792">AVERAGE(K792/20)/86400</f>
        <v>0.01646875</v>
      </c>
    </row>
    <row r="793" ht="17.25" customHeight="1">
      <c r="A793" s="97">
        <v>44609.69761389527</v>
      </c>
      <c r="B793" s="53">
        <v>0.02476851851851852</v>
      </c>
      <c r="C793" s="53">
        <v>3.125E-4</v>
      </c>
      <c r="D793" s="53">
        <v>0.0027083333333333334</v>
      </c>
      <c r="E793" s="53">
        <v>0.004953703703703704</v>
      </c>
      <c r="F793" s="53">
        <v>0.005451388888888889</v>
      </c>
      <c r="G793" s="53">
        <v>0.015046296296296295</v>
      </c>
      <c r="H793" s="53">
        <v>0.017847222222222223</v>
      </c>
      <c r="I793" s="63">
        <v>0.02171296296296296</v>
      </c>
      <c r="J793" s="98">
        <v>0.023761574074074074</v>
      </c>
      <c r="K793" s="99">
        <v>42807.0</v>
      </c>
      <c r="L793" s="99">
        <v>209.0</v>
      </c>
      <c r="M793" s="99">
        <v>8.0</v>
      </c>
      <c r="N793" s="99">
        <v>21.0</v>
      </c>
      <c r="O793" s="99">
        <v>2054.0</v>
      </c>
      <c r="P793" s="99">
        <v>145879.0</v>
      </c>
      <c r="Q793" s="99">
        <v>165047.0</v>
      </c>
      <c r="R793" s="39">
        <v>2.0</v>
      </c>
      <c r="S793" s="39">
        <v>9.0</v>
      </c>
      <c r="T793" s="39"/>
      <c r="U793" s="39">
        <v>1.0</v>
      </c>
      <c r="V793" s="39">
        <v>22.0</v>
      </c>
      <c r="W793" s="39">
        <v>8.0</v>
      </c>
      <c r="X793" s="39"/>
      <c r="Y793" s="39"/>
      <c r="Z793" s="39"/>
      <c r="AA793" s="39"/>
      <c r="AB793" s="39">
        <v>11459.0</v>
      </c>
      <c r="AC793" s="81">
        <v>1.0</v>
      </c>
      <c r="AD793" s="81">
        <v>30853.0</v>
      </c>
      <c r="AE793" s="81"/>
      <c r="AF793" s="81"/>
      <c r="AG793" s="81"/>
      <c r="AH793" s="81">
        <v>1.0</v>
      </c>
      <c r="AI793" s="81">
        <v>6.0</v>
      </c>
      <c r="AJ793" s="82" t="s">
        <v>849</v>
      </c>
      <c r="AK793" s="81" t="s">
        <v>78</v>
      </c>
      <c r="AL793" s="81">
        <v>209.0</v>
      </c>
      <c r="AM793" s="44">
        <f t="array" ref="AM793">AVERAGE(K793/20)/86400</f>
        <v>0.02477256944</v>
      </c>
    </row>
    <row r="794" ht="17.25" customHeight="1">
      <c r="A794" s="97">
        <v>44609.666014213035</v>
      </c>
      <c r="B794" s="53">
        <v>0.023622685185185184</v>
      </c>
      <c r="C794" s="53">
        <v>1.5046296296296297E-4</v>
      </c>
      <c r="D794" s="53">
        <v>0.0016898148148148148</v>
      </c>
      <c r="E794" s="53">
        <v>0.003287037037037037</v>
      </c>
      <c r="F794" s="53">
        <v>0.005231481481481481</v>
      </c>
      <c r="G794" s="53">
        <v>0.007893518518518518</v>
      </c>
      <c r="H794" s="53">
        <v>0.009479166666666667</v>
      </c>
      <c r="I794" s="63">
        <v>0.013101851851851852</v>
      </c>
      <c r="J794" s="98">
        <v>0.014895833333333334</v>
      </c>
      <c r="K794" s="99">
        <v>40165.0</v>
      </c>
      <c r="L794" s="99">
        <v>86.0</v>
      </c>
      <c r="M794" s="99">
        <v>10.0</v>
      </c>
      <c r="N794" s="99">
        <v>15.0</v>
      </c>
      <c r="O794" s="99">
        <v>1356.0</v>
      </c>
      <c r="P794" s="99">
        <v>109904.0</v>
      </c>
      <c r="Q794" s="99">
        <v>40815.0</v>
      </c>
      <c r="R794" s="39">
        <v>1.0</v>
      </c>
      <c r="S794" s="39">
        <v>2.0</v>
      </c>
      <c r="T794" s="39"/>
      <c r="U794" s="39">
        <v>1.0</v>
      </c>
      <c r="V794" s="39">
        <v>12.0</v>
      </c>
      <c r="W794" s="39">
        <v>10.0</v>
      </c>
      <c r="X794" s="39"/>
      <c r="Y794" s="39"/>
      <c r="Z794" s="39"/>
      <c r="AA794" s="39"/>
      <c r="AB794" s="39">
        <v>175065.0</v>
      </c>
      <c r="AC794" s="81">
        <v>1.0</v>
      </c>
      <c r="AD794" s="81">
        <v>14880.0</v>
      </c>
      <c r="AE794" s="81"/>
      <c r="AF794" s="81"/>
      <c r="AG794" s="81"/>
      <c r="AH794" s="81">
        <v>1.0</v>
      </c>
      <c r="AI794" s="81">
        <v>11.0</v>
      </c>
      <c r="AJ794" s="82" t="s">
        <v>850</v>
      </c>
      <c r="AK794" s="81"/>
      <c r="AL794" s="81">
        <v>208.0</v>
      </c>
      <c r="AM794" s="44">
        <f t="array" ref="AM794">AVERAGE(K794/20)/86400</f>
        <v>0.02324363426</v>
      </c>
    </row>
    <row r="795" ht="17.25" customHeight="1">
      <c r="A795" s="97">
        <v>44609.64213560997</v>
      </c>
      <c r="B795" s="53">
        <v>0.021805555555555557</v>
      </c>
      <c r="C795" s="53">
        <v>9.259259259259259E-5</v>
      </c>
      <c r="D795" s="53">
        <v>0.0015162037037037036</v>
      </c>
      <c r="E795" s="53">
        <v>0.002372685185185185</v>
      </c>
      <c r="F795" s="53"/>
      <c r="G795" s="53">
        <v>0.0033680555555555556</v>
      </c>
      <c r="H795" s="53">
        <v>0.012268518518518519</v>
      </c>
      <c r="I795" s="63">
        <v>0.017152777777777777</v>
      </c>
      <c r="J795" s="98">
        <v>0.017893518518518517</v>
      </c>
      <c r="K795" s="99">
        <v>36647.0</v>
      </c>
      <c r="L795" s="99">
        <v>76.0</v>
      </c>
      <c r="M795" s="99">
        <v>9.0</v>
      </c>
      <c r="N795" s="99">
        <v>22.0</v>
      </c>
      <c r="O795" s="99">
        <v>680.0</v>
      </c>
      <c r="P795" s="99">
        <v>118551.0</v>
      </c>
      <c r="Q795" s="99">
        <v>22100.0</v>
      </c>
      <c r="R795" s="39">
        <v>1.0</v>
      </c>
      <c r="S795" s="39">
        <v>13.0</v>
      </c>
      <c r="T795" s="39"/>
      <c r="U795" s="39"/>
      <c r="V795" s="39"/>
      <c r="W795" s="39"/>
      <c r="X795" s="39"/>
      <c r="Y795" s="39"/>
      <c r="Z795" s="39">
        <v>4.0</v>
      </c>
      <c r="AA795" s="39">
        <v>1.0</v>
      </c>
      <c r="AB795" s="39">
        <v>71401.0</v>
      </c>
      <c r="AC795" s="81"/>
      <c r="AD795" s="81">
        <v>36646.0</v>
      </c>
      <c r="AE795" s="81"/>
      <c r="AF795" s="81">
        <v>3.0</v>
      </c>
      <c r="AG795" s="81">
        <v>1.0</v>
      </c>
      <c r="AH795" s="81">
        <v>1.0</v>
      </c>
      <c r="AI795" s="81">
        <v>4.0</v>
      </c>
      <c r="AJ795" s="82" t="s">
        <v>851</v>
      </c>
      <c r="AK795" s="81"/>
      <c r="AL795" s="81">
        <v>207.0</v>
      </c>
      <c r="AM795" s="44">
        <f t="array" ref="AM795">AVERAGE(K795/20)/86400</f>
        <v>0.02120775463</v>
      </c>
    </row>
    <row r="796" ht="17.25" customHeight="1">
      <c r="A796" s="97">
        <v>44609.61875122186</v>
      </c>
      <c r="B796" s="53">
        <v>0.018344907407407407</v>
      </c>
      <c r="C796" s="53">
        <v>4.2824074074074075E-4</v>
      </c>
      <c r="D796" s="53">
        <v>8.796296296296296E-4</v>
      </c>
      <c r="E796" s="53">
        <v>0.0028819444444444444</v>
      </c>
      <c r="F796" s="53">
        <v>0.007719907407407407</v>
      </c>
      <c r="G796" s="53">
        <v>0.0036689814814814814</v>
      </c>
      <c r="H796" s="53">
        <v>0.01207175925925926</v>
      </c>
      <c r="I796" s="63">
        <v>0.016238425925925927</v>
      </c>
      <c r="J796" s="98">
        <v>0.01667824074074074</v>
      </c>
      <c r="K796" s="99">
        <v>31317.0</v>
      </c>
      <c r="L796" s="99">
        <v>172.0</v>
      </c>
      <c r="M796" s="99">
        <v>8.0</v>
      </c>
      <c r="N796" s="99">
        <v>17.0</v>
      </c>
      <c r="O796" s="99">
        <v>1710.0</v>
      </c>
      <c r="P796" s="99">
        <v>111769.0</v>
      </c>
      <c r="Q796" s="99">
        <v>26315.0</v>
      </c>
      <c r="R796" s="39">
        <v>1.0</v>
      </c>
      <c r="S796" s="39">
        <v>21.0</v>
      </c>
      <c r="T796" s="39"/>
      <c r="U796" s="39">
        <v>1.0</v>
      </c>
      <c r="V796" s="39">
        <v>7.0</v>
      </c>
      <c r="W796" s="39"/>
      <c r="X796" s="39"/>
      <c r="Y796" s="39">
        <v>1.0</v>
      </c>
      <c r="Z796" s="39"/>
      <c r="AA796" s="39"/>
      <c r="AB796" s="39">
        <v>3509.0</v>
      </c>
      <c r="AC796" s="81">
        <v>1.0</v>
      </c>
      <c r="AD796" s="81">
        <v>7364.0</v>
      </c>
      <c r="AE796" s="81"/>
      <c r="AF796" s="81"/>
      <c r="AG796" s="81"/>
      <c r="AH796" s="81">
        <v>1.0</v>
      </c>
      <c r="AI796" s="81">
        <v>12.0</v>
      </c>
      <c r="AJ796" s="82" t="s">
        <v>852</v>
      </c>
      <c r="AK796" s="81"/>
      <c r="AL796" s="81">
        <v>206.0</v>
      </c>
      <c r="AM796" s="44">
        <f t="array" ref="AM796">AVERAGE(K796/20)/86400</f>
        <v>0.01812326389</v>
      </c>
    </row>
    <row r="797" ht="17.25" customHeight="1">
      <c r="A797" s="97">
        <v>44609.60009860188</v>
      </c>
      <c r="B797" s="53">
        <v>0.032233796296296295</v>
      </c>
      <c r="C797" s="53">
        <v>3.2407407407407406E-4</v>
      </c>
      <c r="D797" s="53">
        <v>0.0014236111111111112</v>
      </c>
      <c r="E797" s="53">
        <v>0.003148148148148148</v>
      </c>
      <c r="F797" s="53">
        <v>0.005405092592592592</v>
      </c>
      <c r="G797" s="53">
        <v>0.027337962962962963</v>
      </c>
      <c r="H797" s="53">
        <v>0.028912037037037038</v>
      </c>
      <c r="I797" s="63">
        <v>0.03090277777777778</v>
      </c>
      <c r="J797" s="98">
        <v>0.03162037037037037</v>
      </c>
      <c r="K797" s="99">
        <v>55705.0</v>
      </c>
      <c r="L797" s="99">
        <v>243.0</v>
      </c>
      <c r="M797" s="99">
        <v>8.0</v>
      </c>
      <c r="N797" s="99">
        <v>13.0</v>
      </c>
      <c r="O797" s="99">
        <v>3222.0</v>
      </c>
      <c r="P797" s="99">
        <v>185806.0</v>
      </c>
      <c r="Q797" s="99">
        <v>47524.0</v>
      </c>
      <c r="R797" s="39">
        <v>1.0</v>
      </c>
      <c r="S797" s="39">
        <v>9.0</v>
      </c>
      <c r="T797" s="39"/>
      <c r="U797" s="39">
        <v>1.0</v>
      </c>
      <c r="V797" s="39">
        <v>5.0</v>
      </c>
      <c r="W797" s="39">
        <v>5.0</v>
      </c>
      <c r="X797" s="39">
        <v>11.0</v>
      </c>
      <c r="Y797" s="39"/>
      <c r="Z797" s="39"/>
      <c r="AA797" s="39"/>
      <c r="AB797" s="39">
        <v>4566.0</v>
      </c>
      <c r="AC797" s="81">
        <v>4.0</v>
      </c>
      <c r="AD797" s="81">
        <v>30460.0</v>
      </c>
      <c r="AE797" s="81"/>
      <c r="AF797" s="81"/>
      <c r="AG797" s="81"/>
      <c r="AH797" s="81"/>
      <c r="AI797" s="81">
        <v>4.0</v>
      </c>
      <c r="AJ797" s="82" t="s">
        <v>853</v>
      </c>
      <c r="AK797" s="81" t="s">
        <v>78</v>
      </c>
      <c r="AL797" s="81">
        <v>205.0</v>
      </c>
      <c r="AM797" s="44">
        <f t="array" ref="AM797">AVERAGE(K797/20)/86400</f>
        <v>0.03223668981</v>
      </c>
    </row>
    <row r="798" ht="17.25" customHeight="1">
      <c r="A798" s="97">
        <v>44609.56169334368</v>
      </c>
      <c r="B798" s="53">
        <v>0.01292824074074074</v>
      </c>
      <c r="C798" s="53">
        <v>5.439814814814814E-4</v>
      </c>
      <c r="D798" s="53">
        <v>0.0026157407407407405</v>
      </c>
      <c r="E798" s="53">
        <v>0.003171296296296296</v>
      </c>
      <c r="F798" s="53">
        <v>0.004965277777777778</v>
      </c>
      <c r="G798" s="53">
        <v>0.008402777777777778</v>
      </c>
      <c r="H798" s="53">
        <v>0.010949074074074075</v>
      </c>
      <c r="I798" s="63">
        <v>0.011620370370370371</v>
      </c>
      <c r="J798" s="98">
        <v>0.011712962962962963</v>
      </c>
      <c r="K798" s="99">
        <v>22156.0</v>
      </c>
      <c r="L798" s="99">
        <v>176.0</v>
      </c>
      <c r="M798" s="99">
        <v>8.0</v>
      </c>
      <c r="N798" s="99">
        <v>12.0</v>
      </c>
      <c r="O798" s="99">
        <v>1230.0</v>
      </c>
      <c r="P798" s="99">
        <v>55072.0</v>
      </c>
      <c r="Q798" s="99">
        <v>92394.0</v>
      </c>
      <c r="R798" s="39">
        <v>1.0</v>
      </c>
      <c r="S798" s="39"/>
      <c r="T798" s="39"/>
      <c r="U798" s="39"/>
      <c r="V798" s="39">
        <v>1.0</v>
      </c>
      <c r="W798" s="39"/>
      <c r="X798" s="39"/>
      <c r="Y798" s="39"/>
      <c r="Z798" s="39">
        <v>4.0</v>
      </c>
      <c r="AA798" s="39">
        <v>1.0</v>
      </c>
      <c r="AB798" s="39">
        <v>27215.0</v>
      </c>
      <c r="AC798" s="81"/>
      <c r="AD798" s="81">
        <v>22155.0</v>
      </c>
      <c r="AE798" s="81"/>
      <c r="AF798" s="81"/>
      <c r="AG798" s="81"/>
      <c r="AH798" s="81">
        <v>1.0</v>
      </c>
      <c r="AI798" s="81">
        <v>1.0</v>
      </c>
      <c r="AJ798" s="82" t="s">
        <v>854</v>
      </c>
      <c r="AK798" s="81"/>
      <c r="AL798" s="81">
        <v>204.0</v>
      </c>
      <c r="AM798" s="44">
        <f t="array" ref="AM798">AVERAGE(K798/20)/86400</f>
        <v>0.01282175926</v>
      </c>
    </row>
    <row r="799" ht="17.25" customHeight="1">
      <c r="A799" s="97">
        <v>44609.548561761716</v>
      </c>
      <c r="B799" s="53">
        <v>0.011909722222222223</v>
      </c>
      <c r="C799" s="53">
        <v>1.8518518518518518E-4</v>
      </c>
      <c r="D799" s="53">
        <v>0.001574074074074074</v>
      </c>
      <c r="E799" s="53">
        <v>0.002789351851851852</v>
      </c>
      <c r="F799" s="53">
        <v>0.0036805555555555554</v>
      </c>
      <c r="G799" s="53">
        <v>0.00625</v>
      </c>
      <c r="H799" s="53">
        <v>0.007546296296296297</v>
      </c>
      <c r="I799" s="63">
        <v>0.00863425925925926</v>
      </c>
      <c r="J799" s="98">
        <v>0.008969907407407407</v>
      </c>
      <c r="K799" s="99">
        <v>19743.0</v>
      </c>
      <c r="L799" s="99">
        <v>149.0</v>
      </c>
      <c r="M799" s="99">
        <v>7.0</v>
      </c>
      <c r="N799" s="99">
        <v>11.0</v>
      </c>
      <c r="O799" s="99">
        <v>870.0</v>
      </c>
      <c r="P799" s="99">
        <v>86482.0</v>
      </c>
      <c r="Q799" s="99">
        <v>10755.0</v>
      </c>
      <c r="R799" s="39">
        <v>1.0</v>
      </c>
      <c r="S799" s="39">
        <v>23.0</v>
      </c>
      <c r="T799" s="39"/>
      <c r="U799" s="39">
        <v>1.0</v>
      </c>
      <c r="V799" s="39">
        <v>7.0</v>
      </c>
      <c r="W799" s="39">
        <v>7.0</v>
      </c>
      <c r="X799" s="39"/>
      <c r="Y799" s="39"/>
      <c r="Z799" s="39"/>
      <c r="AA799" s="39"/>
      <c r="AB799" s="39">
        <v>1544.0</v>
      </c>
      <c r="AC799" s="81"/>
      <c r="AD799" s="81">
        <v>19742.0</v>
      </c>
      <c r="AE799" s="81"/>
      <c r="AF799" s="81"/>
      <c r="AG799" s="81"/>
      <c r="AH799" s="81">
        <v>1.0</v>
      </c>
      <c r="AI799" s="81">
        <v>1.0</v>
      </c>
      <c r="AJ799" s="82" t="s">
        <v>855</v>
      </c>
      <c r="AK799" s="81"/>
      <c r="AL799" s="81">
        <v>203.0</v>
      </c>
      <c r="AM799" s="44">
        <f t="array" ref="AM799">AVERAGE(K799/20)/86400</f>
        <v>0.01142534722</v>
      </c>
    </row>
    <row r="800" ht="17.25" customHeight="1">
      <c r="A800" s="97">
        <v>44609.536352252006</v>
      </c>
      <c r="B800" s="53">
        <v>0.018414351851851852</v>
      </c>
      <c r="C800" s="53">
        <v>4.7453703703703704E-4</v>
      </c>
      <c r="D800" s="53">
        <v>0.002384259259259259</v>
      </c>
      <c r="E800" s="53">
        <v>0.0034027777777777776</v>
      </c>
      <c r="F800" s="53">
        <v>0.00525462962962963</v>
      </c>
      <c r="G800" s="53">
        <v>0.009791666666666667</v>
      </c>
      <c r="H800" s="53">
        <v>0.013495370370370371</v>
      </c>
      <c r="I800" s="63">
        <v>0.015578703703703704</v>
      </c>
      <c r="J800" s="98">
        <v>0.01693287037037037</v>
      </c>
      <c r="K800" s="99">
        <v>31832.0</v>
      </c>
      <c r="L800" s="99">
        <v>174.0</v>
      </c>
      <c r="M800" s="99">
        <v>8.0</v>
      </c>
      <c r="N800" s="99">
        <v>15.0</v>
      </c>
      <c r="O800" s="99">
        <v>1660.0</v>
      </c>
      <c r="P800" s="99">
        <v>114766.0</v>
      </c>
      <c r="Q800" s="99">
        <v>62943.0</v>
      </c>
      <c r="R800" s="39">
        <v>1.0</v>
      </c>
      <c r="S800" s="39">
        <v>9.0</v>
      </c>
      <c r="T800" s="39"/>
      <c r="U800" s="39">
        <v>1.0</v>
      </c>
      <c r="V800" s="39">
        <v>2.0</v>
      </c>
      <c r="W800" s="39">
        <v>2.0</v>
      </c>
      <c r="X800" s="39"/>
      <c r="Y800" s="39"/>
      <c r="Z800" s="39">
        <v>11.0</v>
      </c>
      <c r="AA800" s="39">
        <v>1.0</v>
      </c>
      <c r="AB800" s="39">
        <v>101159.0</v>
      </c>
      <c r="AC800" s="81"/>
      <c r="AD800" s="81">
        <v>31831.0</v>
      </c>
      <c r="AE800" s="81"/>
      <c r="AF800" s="81"/>
      <c r="AG800" s="81"/>
      <c r="AH800" s="81">
        <v>1.0</v>
      </c>
      <c r="AI800" s="81">
        <v>4.0</v>
      </c>
      <c r="AJ800" s="82" t="s">
        <v>856</v>
      </c>
      <c r="AK800" s="81" t="s">
        <v>78</v>
      </c>
      <c r="AL800" s="81">
        <v>202.0</v>
      </c>
      <c r="AM800" s="44">
        <f t="array" ref="AM800">AVERAGE(K800/20)/86400</f>
        <v>0.0184212963</v>
      </c>
    </row>
    <row r="801" ht="17.25" customHeight="1">
      <c r="A801" s="97">
        <v>44609.010685174224</v>
      </c>
      <c r="B801" s="53">
        <v>0.016006944444444445</v>
      </c>
      <c r="C801" s="53">
        <v>1.7361111111111112E-4</v>
      </c>
      <c r="D801" s="53">
        <v>0.0023263888888888887</v>
      </c>
      <c r="E801" s="53">
        <v>0.0038310185185185183</v>
      </c>
      <c r="F801" s="53">
        <v>0.006805555555555555</v>
      </c>
      <c r="G801" s="53">
        <v>0.009907407407407408</v>
      </c>
      <c r="H801" s="53">
        <v>0.010520833333333333</v>
      </c>
      <c r="I801" s="63">
        <v>0.013541666666666667</v>
      </c>
      <c r="J801" s="98">
        <v>0.014861111111111111</v>
      </c>
      <c r="K801" s="99">
        <v>27237.0</v>
      </c>
      <c r="L801" s="99">
        <v>223.0</v>
      </c>
      <c r="M801" s="99">
        <v>8.0</v>
      </c>
      <c r="N801" s="99">
        <v>11.0</v>
      </c>
      <c r="O801" s="99">
        <v>1216.0</v>
      </c>
      <c r="P801" s="99">
        <v>86463.0</v>
      </c>
      <c r="Q801" s="99">
        <v>106249.0</v>
      </c>
      <c r="R801" s="39">
        <v>1.0</v>
      </c>
      <c r="S801" s="39">
        <v>18.0</v>
      </c>
      <c r="T801" s="39"/>
      <c r="U801" s="39"/>
      <c r="V801" s="39">
        <v>10.0</v>
      </c>
      <c r="W801" s="39"/>
      <c r="X801" s="39"/>
      <c r="Y801" s="39"/>
      <c r="Z801" s="39">
        <v>4.0</v>
      </c>
      <c r="AA801" s="39"/>
      <c r="AB801" s="39">
        <v>39652.0</v>
      </c>
      <c r="AC801" s="81"/>
      <c r="AD801" s="81">
        <v>27236.0</v>
      </c>
      <c r="AE801" s="81"/>
      <c r="AF801" s="81"/>
      <c r="AG801" s="81"/>
      <c r="AH801" s="81">
        <v>1.0</v>
      </c>
      <c r="AI801" s="81">
        <v>5.0</v>
      </c>
      <c r="AJ801" s="82" t="s">
        <v>857</v>
      </c>
      <c r="AK801" s="81"/>
      <c r="AL801" s="81">
        <v>201.0</v>
      </c>
      <c r="AM801" s="44">
        <f t="array" ref="AM801">AVERAGE(K801/20)/86400</f>
        <v>0.01576215278</v>
      </c>
    </row>
    <row r="802" ht="17.25" customHeight="1">
      <c r="A802" s="97">
        <v>44608.973221498854</v>
      </c>
      <c r="B802" s="53"/>
      <c r="C802" s="53">
        <v>5.787037037037037E-5</v>
      </c>
      <c r="D802" s="53">
        <v>0.0010185185185185184</v>
      </c>
      <c r="E802" s="53">
        <v>0.0014930555555555556</v>
      </c>
      <c r="F802" s="53">
        <v>0.003946759259259259</v>
      </c>
      <c r="G802" s="53">
        <v>0.01747685185185185</v>
      </c>
      <c r="H802" s="53">
        <v>0.018831018518518518</v>
      </c>
      <c r="I802" s="63">
        <v>0.021296296296296296</v>
      </c>
      <c r="J802" s="98">
        <v>0.02236111111111111</v>
      </c>
      <c r="K802" s="99">
        <v>40331.0</v>
      </c>
      <c r="L802" s="99">
        <v>545.0</v>
      </c>
      <c r="M802" s="99">
        <v>8.0</v>
      </c>
      <c r="N802" s="99">
        <v>12.0</v>
      </c>
      <c r="O802" s="99">
        <v>1318.0</v>
      </c>
      <c r="P802" s="99">
        <v>144751.0</v>
      </c>
      <c r="Q802" s="99">
        <v>147111.0</v>
      </c>
      <c r="R802" s="39">
        <v>1.0</v>
      </c>
      <c r="S802" s="39">
        <v>8.0</v>
      </c>
      <c r="T802" s="39"/>
      <c r="U802" s="39"/>
      <c r="V802" s="39"/>
      <c r="W802" s="39"/>
      <c r="X802" s="39"/>
      <c r="Y802" s="39"/>
      <c r="Z802" s="39">
        <v>4.0</v>
      </c>
      <c r="AA802" s="39">
        <v>2.0</v>
      </c>
      <c r="AB802" s="39">
        <v>42724.0</v>
      </c>
      <c r="AC802" s="81">
        <v>1.0</v>
      </c>
      <c r="AD802" s="81">
        <v>28065.0</v>
      </c>
      <c r="AE802" s="81"/>
      <c r="AF802" s="81"/>
      <c r="AG802" s="81"/>
      <c r="AH802" s="81">
        <v>1.0</v>
      </c>
      <c r="AI802" s="81">
        <v>2.0</v>
      </c>
      <c r="AJ802" s="82" t="s">
        <v>858</v>
      </c>
      <c r="AK802" s="81"/>
      <c r="AL802" s="81">
        <v>200.0</v>
      </c>
      <c r="AM802" s="44">
        <f t="array" ref="AM802">AVERAGE(K802/20)/86400</f>
        <v>0.02333969907</v>
      </c>
    </row>
    <row r="803" ht="17.25" customHeight="1">
      <c r="A803" s="97">
        <v>44608.92863616257</v>
      </c>
      <c r="B803" s="53">
        <v>0.03045138888888889</v>
      </c>
      <c r="C803" s="53">
        <v>0.0021412037037037038</v>
      </c>
      <c r="D803" s="53">
        <v>0.0038657407407407408</v>
      </c>
      <c r="E803" s="53">
        <v>0.005150462962962963</v>
      </c>
      <c r="F803" s="53">
        <v>0.006608796296296297</v>
      </c>
      <c r="G803" s="53">
        <v>0.024965277777777777</v>
      </c>
      <c r="H803" s="53">
        <v>0.026469907407407407</v>
      </c>
      <c r="I803" s="63">
        <v>0.028530092592592593</v>
      </c>
      <c r="J803" s="98">
        <v>0.029421296296296296</v>
      </c>
      <c r="K803" s="99">
        <v>51884.0</v>
      </c>
      <c r="L803" s="99">
        <v>270.0</v>
      </c>
      <c r="M803" s="99">
        <v>7.0</v>
      </c>
      <c r="N803" s="99">
        <v>9.0</v>
      </c>
      <c r="O803" s="99">
        <v>2518.0</v>
      </c>
      <c r="P803" s="99">
        <v>212974.0</v>
      </c>
      <c r="Q803" s="99">
        <v>3930.0</v>
      </c>
      <c r="R803" s="39">
        <v>3.0</v>
      </c>
      <c r="S803" s="39">
        <v>11.0</v>
      </c>
      <c r="T803" s="39"/>
      <c r="U803" s="39">
        <v>1.0</v>
      </c>
      <c r="V803" s="39">
        <v>21.0</v>
      </c>
      <c r="W803" s="39">
        <v>9.0</v>
      </c>
      <c r="X803" s="39"/>
      <c r="Y803" s="39"/>
      <c r="Z803" s="39">
        <v>2.0</v>
      </c>
      <c r="AA803" s="39"/>
      <c r="AB803" s="39">
        <v>3920.0</v>
      </c>
      <c r="AC803" s="81">
        <v>4.0</v>
      </c>
      <c r="AD803" s="81">
        <v>25789.0</v>
      </c>
      <c r="AE803" s="81"/>
      <c r="AF803" s="81"/>
      <c r="AG803" s="81"/>
      <c r="AH803" s="81">
        <v>2.0</v>
      </c>
      <c r="AI803" s="81">
        <v>5.0</v>
      </c>
      <c r="AJ803" s="82" t="s">
        <v>859</v>
      </c>
      <c r="AK803" s="81"/>
      <c r="AL803" s="81">
        <v>199.0</v>
      </c>
      <c r="AM803" s="44">
        <f t="array" ref="AM803">AVERAGE(K803/20)/86400</f>
        <v>0.03002546296</v>
      </c>
    </row>
    <row r="804" ht="17.25" customHeight="1">
      <c r="A804" s="97">
        <v>44608.89803478847</v>
      </c>
      <c r="B804" s="53">
        <v>0.021527777777777778</v>
      </c>
      <c r="C804" s="53">
        <v>3.2407407407407406E-4</v>
      </c>
      <c r="D804" s="53">
        <v>0.007118055555555555</v>
      </c>
      <c r="E804" s="53">
        <v>0.009652777777777777</v>
      </c>
      <c r="F804" s="53">
        <v>0.011423611111111112</v>
      </c>
      <c r="G804" s="53">
        <v>0.01574074074074074</v>
      </c>
      <c r="H804" s="53">
        <v>0.017314814814814814</v>
      </c>
      <c r="I804" s="63">
        <v>0.019074074074074073</v>
      </c>
      <c r="J804" s="98">
        <v>0.020069444444444445</v>
      </c>
      <c r="K804" s="99">
        <v>37210.0</v>
      </c>
      <c r="L804" s="99">
        <v>87.0</v>
      </c>
      <c r="M804" s="99">
        <v>8.0</v>
      </c>
      <c r="N804" s="99">
        <v>14.0</v>
      </c>
      <c r="O804" s="99">
        <v>1379.0</v>
      </c>
      <c r="P804" s="99">
        <v>151034.0</v>
      </c>
      <c r="Q804" s="99">
        <v>6925.0</v>
      </c>
      <c r="R804" s="39">
        <v>1.0</v>
      </c>
      <c r="S804" s="39">
        <v>21.0</v>
      </c>
      <c r="T804" s="39"/>
      <c r="U804" s="39">
        <v>2.0</v>
      </c>
      <c r="V804" s="39">
        <v>10.0</v>
      </c>
      <c r="W804" s="39">
        <v>12.0</v>
      </c>
      <c r="X804" s="39"/>
      <c r="Y804" s="39"/>
      <c r="Z804" s="39"/>
      <c r="AA804" s="39"/>
      <c r="AB804" s="39">
        <v>539.0</v>
      </c>
      <c r="AC804" s="81"/>
      <c r="AD804" s="81">
        <v>37209.0</v>
      </c>
      <c r="AE804" s="81"/>
      <c r="AF804" s="81"/>
      <c r="AG804" s="81"/>
      <c r="AH804" s="81">
        <v>1.0</v>
      </c>
      <c r="AI804" s="81">
        <v>3.0</v>
      </c>
      <c r="AJ804" s="82" t="s">
        <v>860</v>
      </c>
      <c r="AK804" s="81" t="s">
        <v>78</v>
      </c>
      <c r="AL804" s="81">
        <v>198.0</v>
      </c>
      <c r="AM804" s="44">
        <f t="array" ref="AM804">AVERAGE(K804/20)/86400</f>
        <v>0.02153356481</v>
      </c>
    </row>
    <row r="805" ht="17.25" customHeight="1">
      <c r="A805" s="97">
        <v>44608.87022446172</v>
      </c>
      <c r="B805" s="53">
        <v>0.019525462962962963</v>
      </c>
      <c r="C805" s="53">
        <v>1.388888888888889E-4</v>
      </c>
      <c r="D805" s="53">
        <v>0.0024652777777777776</v>
      </c>
      <c r="E805" s="53">
        <v>0.0035300925925925925</v>
      </c>
      <c r="F805" s="53">
        <v>0.00431712962962963</v>
      </c>
      <c r="G805" s="53">
        <v>0.0062037037037037035</v>
      </c>
      <c r="H805" s="53">
        <v>0.008020833333333333</v>
      </c>
      <c r="I805" s="63">
        <v>0.012511574074074074</v>
      </c>
      <c r="J805" s="98">
        <v>0.01664351851851852</v>
      </c>
      <c r="K805" s="99">
        <v>33150.0</v>
      </c>
      <c r="L805" s="99">
        <v>41.0</v>
      </c>
      <c r="M805" s="99">
        <v>8.0</v>
      </c>
      <c r="N805" s="99">
        <v>13.0</v>
      </c>
      <c r="O805" s="99">
        <v>1174.0</v>
      </c>
      <c r="P805" s="99">
        <v>89206.0</v>
      </c>
      <c r="Q805" s="99">
        <v>66321.0</v>
      </c>
      <c r="R805" s="39">
        <v>1.0</v>
      </c>
      <c r="S805" s="39">
        <v>42.0</v>
      </c>
      <c r="T805" s="39"/>
      <c r="U805" s="39">
        <v>1.0</v>
      </c>
      <c r="V805" s="39">
        <v>5.0</v>
      </c>
      <c r="W805" s="39">
        <v>6.0</v>
      </c>
      <c r="X805" s="39"/>
      <c r="Y805" s="39"/>
      <c r="Z805" s="39"/>
      <c r="AA805" s="39"/>
      <c r="AB805" s="39">
        <v>2853.0</v>
      </c>
      <c r="AC805" s="81"/>
      <c r="AD805" s="81">
        <v>33149.0</v>
      </c>
      <c r="AE805" s="81"/>
      <c r="AF805" s="81">
        <v>2.0</v>
      </c>
      <c r="AG805" s="81">
        <v>1.0</v>
      </c>
      <c r="AH805" s="81">
        <v>1.0</v>
      </c>
      <c r="AI805" s="81">
        <v>3.0</v>
      </c>
      <c r="AJ805" s="82" t="s">
        <v>861</v>
      </c>
      <c r="AK805" s="81"/>
      <c r="AL805" s="81">
        <v>197.0</v>
      </c>
      <c r="AM805" s="44">
        <f t="array" ref="AM805">AVERAGE(K805/20)/86400</f>
        <v>0.01918402778</v>
      </c>
    </row>
    <row r="806" ht="17.25" customHeight="1">
      <c r="A806" s="97">
        <v>44608.847824066564</v>
      </c>
      <c r="B806" s="53">
        <v>0.024675925925925928</v>
      </c>
      <c r="C806" s="53">
        <v>3.472222222222222E-5</v>
      </c>
      <c r="D806" s="53">
        <v>0.0011111111111111111</v>
      </c>
      <c r="E806" s="53">
        <v>0.0018981481481481482</v>
      </c>
      <c r="F806" s="53">
        <v>0.002534722222222222</v>
      </c>
      <c r="G806" s="53">
        <v>0.006921296296296296</v>
      </c>
      <c r="H806" s="53">
        <v>0.016006944444444445</v>
      </c>
      <c r="I806" s="63">
        <v>0.021956018518518517</v>
      </c>
      <c r="J806" s="98">
        <v>0.023252314814814816</v>
      </c>
      <c r="K806" s="99">
        <v>42309.0</v>
      </c>
      <c r="L806" s="99">
        <v>127.0</v>
      </c>
      <c r="M806" s="99">
        <v>16.0</v>
      </c>
      <c r="N806" s="99">
        <v>34.0</v>
      </c>
      <c r="O806" s="99">
        <v>2152.0</v>
      </c>
      <c r="P806" s="99">
        <v>135665.0</v>
      </c>
      <c r="Q806" s="99">
        <v>117756.0</v>
      </c>
      <c r="R806" s="39">
        <v>1.0</v>
      </c>
      <c r="S806" s="39">
        <v>8.0</v>
      </c>
      <c r="T806" s="39"/>
      <c r="U806" s="39"/>
      <c r="V806" s="39">
        <v>8.0</v>
      </c>
      <c r="W806" s="39"/>
      <c r="X806" s="39"/>
      <c r="Y806" s="39"/>
      <c r="Z806" s="39"/>
      <c r="AA806" s="39">
        <v>1.0</v>
      </c>
      <c r="AB806" s="39">
        <v>32883.0</v>
      </c>
      <c r="AC806" s="81">
        <v>3.0</v>
      </c>
      <c r="AD806" s="81">
        <v>21790.0</v>
      </c>
      <c r="AE806" s="81"/>
      <c r="AF806" s="81">
        <v>1.0</v>
      </c>
      <c r="AG806" s="81"/>
      <c r="AH806" s="81">
        <v>1.0</v>
      </c>
      <c r="AI806" s="81">
        <v>3.0</v>
      </c>
      <c r="AJ806" s="82" t="s">
        <v>862</v>
      </c>
      <c r="AK806" s="81"/>
      <c r="AL806" s="81">
        <v>196.0</v>
      </c>
      <c r="AM806" s="44">
        <f t="array" ref="AM806">AVERAGE(K806/20)/86400</f>
        <v>0.024484375</v>
      </c>
    </row>
    <row r="807" ht="17.25" customHeight="1">
      <c r="A807" s="97">
        <v>44608.82291073791</v>
      </c>
      <c r="B807" s="53">
        <v>0.019363425925925926</v>
      </c>
      <c r="C807" s="53">
        <v>0.0024189814814814816</v>
      </c>
      <c r="D807" s="53">
        <v>0.0025694444444444445</v>
      </c>
      <c r="E807" s="53">
        <v>0.003472222222222222</v>
      </c>
      <c r="F807" s="53"/>
      <c r="G807" s="53">
        <v>0.005821759259259259</v>
      </c>
      <c r="H807" s="53">
        <v>0.012777777777777779</v>
      </c>
      <c r="I807" s="63">
        <v>0.015960648148148147</v>
      </c>
      <c r="J807" s="98">
        <v>0.018229166666666668</v>
      </c>
      <c r="K807" s="99">
        <v>32950.0</v>
      </c>
      <c r="L807" s="99">
        <v>83.0</v>
      </c>
      <c r="M807" s="99">
        <v>9.0</v>
      </c>
      <c r="N807" s="99">
        <v>20.0</v>
      </c>
      <c r="O807" s="99">
        <v>1250.0</v>
      </c>
      <c r="P807" s="99">
        <v>115824.0</v>
      </c>
      <c r="Q807" s="99">
        <v>50370.0</v>
      </c>
      <c r="R807" s="39">
        <v>1.0</v>
      </c>
      <c r="S807" s="39">
        <v>5.0</v>
      </c>
      <c r="T807" s="39">
        <v>2.0</v>
      </c>
      <c r="U807" s="39"/>
      <c r="V807" s="39">
        <v>5.0</v>
      </c>
      <c r="W807" s="39"/>
      <c r="X807" s="39"/>
      <c r="Y807" s="39"/>
      <c r="Z807" s="39">
        <v>4.0</v>
      </c>
      <c r="AA807" s="39"/>
      <c r="AB807" s="39">
        <v>166952.0</v>
      </c>
      <c r="AC807" s="81">
        <v>2.0</v>
      </c>
      <c r="AD807" s="81">
        <v>16320.0</v>
      </c>
      <c r="AE807" s="81"/>
      <c r="AF807" s="81"/>
      <c r="AG807" s="81">
        <v>1.0</v>
      </c>
      <c r="AH807" s="81">
        <v>1.0</v>
      </c>
      <c r="AI807" s="81">
        <v>3.0</v>
      </c>
      <c r="AJ807" s="82" t="s">
        <v>863</v>
      </c>
      <c r="AK807" s="81"/>
      <c r="AL807" s="81">
        <v>195.0</v>
      </c>
      <c r="AM807" s="44">
        <f t="array" ref="AM807">AVERAGE(K807/20)/86400</f>
        <v>0.01906828704</v>
      </c>
    </row>
    <row r="808" ht="17.25" customHeight="1">
      <c r="A808" s="97">
        <v>44608.802343007526</v>
      </c>
      <c r="B808" s="53">
        <v>0.018125</v>
      </c>
      <c r="C808" s="53">
        <v>3.7037037037037035E-4</v>
      </c>
      <c r="D808" s="53">
        <v>0.002673611111111111</v>
      </c>
      <c r="E808" s="53">
        <v>0.004120370370370371</v>
      </c>
      <c r="F808" s="53">
        <v>0.004224537037037037</v>
      </c>
      <c r="G808" s="53">
        <v>0.01017361111111111</v>
      </c>
      <c r="H808" s="53">
        <v>0.012476851851851852</v>
      </c>
      <c r="I808" s="63">
        <v>0.016400462962962964</v>
      </c>
      <c r="J808" s="98">
        <v>0.016921296296296295</v>
      </c>
      <c r="K808" s="99">
        <v>30996.0</v>
      </c>
      <c r="L808" s="99">
        <v>162.0</v>
      </c>
      <c r="M808" s="99">
        <v>7.0</v>
      </c>
      <c r="N808" s="99">
        <v>9.0</v>
      </c>
      <c r="O808" s="99">
        <v>1862.0</v>
      </c>
      <c r="P808" s="99">
        <v>105295.0</v>
      </c>
      <c r="Q808" s="99">
        <v>43919.0</v>
      </c>
      <c r="R808" s="39">
        <v>1.0</v>
      </c>
      <c r="S808" s="39">
        <v>6.0</v>
      </c>
      <c r="T808" s="39"/>
      <c r="U808" s="39">
        <v>2.0</v>
      </c>
      <c r="V808" s="39">
        <v>3.0</v>
      </c>
      <c r="W808" s="39">
        <v>3.0</v>
      </c>
      <c r="X808" s="39">
        <v>12.0</v>
      </c>
      <c r="Y808" s="39">
        <v>1.0</v>
      </c>
      <c r="Z808" s="39"/>
      <c r="AA808" s="39"/>
      <c r="AB808" s="39">
        <v>7409.0</v>
      </c>
      <c r="AC808" s="81">
        <v>1.0</v>
      </c>
      <c r="AD808" s="81">
        <v>23523.0</v>
      </c>
      <c r="AE808" s="81">
        <v>4.0</v>
      </c>
      <c r="AF808" s="81"/>
      <c r="AG808" s="81"/>
      <c r="AH808" s="81"/>
      <c r="AI808" s="81">
        <v>9.0</v>
      </c>
      <c r="AJ808" s="82" t="s">
        <v>864</v>
      </c>
      <c r="AK808" s="81"/>
      <c r="AL808" s="81">
        <v>194.0</v>
      </c>
      <c r="AM808" s="44">
        <f t="array" ref="AM808">AVERAGE(K808/20)/86400</f>
        <v>0.0179375</v>
      </c>
    </row>
    <row r="809" ht="17.25" customHeight="1">
      <c r="A809" s="97">
        <v>44608.783848772444</v>
      </c>
      <c r="B809" s="53">
        <v>0.016944444444444446</v>
      </c>
      <c r="C809" s="53">
        <v>9.259259259259259E-5</v>
      </c>
      <c r="D809" s="53">
        <v>0.0023148148148148147</v>
      </c>
      <c r="E809" s="53">
        <v>0.003287037037037037</v>
      </c>
      <c r="F809" s="53">
        <v>0.005300925925925926</v>
      </c>
      <c r="G809" s="53">
        <v>0.009386574074074073</v>
      </c>
      <c r="H809" s="53">
        <v>0.010902777777777779</v>
      </c>
      <c r="I809" s="63">
        <v>0.013425925925925926</v>
      </c>
      <c r="J809" s="98">
        <v>0.014363425925925925</v>
      </c>
      <c r="K809" s="99">
        <v>28924.0</v>
      </c>
      <c r="L809" s="99">
        <v>135.0</v>
      </c>
      <c r="M809" s="99">
        <v>9.0</v>
      </c>
      <c r="N809" s="99">
        <v>14.0</v>
      </c>
      <c r="O809" s="99">
        <v>1137.0</v>
      </c>
      <c r="P809" s="99">
        <v>98489.0</v>
      </c>
      <c r="Q809" s="99">
        <v>20820.0</v>
      </c>
      <c r="R809" s="39">
        <v>1.0</v>
      </c>
      <c r="S809" s="39">
        <v>19.0</v>
      </c>
      <c r="T809" s="39"/>
      <c r="U809" s="39">
        <v>1.0</v>
      </c>
      <c r="V809" s="39">
        <v>11.0</v>
      </c>
      <c r="W809" s="39">
        <v>9.0</v>
      </c>
      <c r="X809" s="39"/>
      <c r="Y809" s="39"/>
      <c r="Z809" s="39"/>
      <c r="AA809" s="39"/>
      <c r="AB809" s="39">
        <v>27872.0</v>
      </c>
      <c r="AC809" s="81">
        <v>1.0</v>
      </c>
      <c r="AD809" s="81">
        <v>7648.0</v>
      </c>
      <c r="AE809" s="81"/>
      <c r="AF809" s="81"/>
      <c r="AG809" s="81"/>
      <c r="AH809" s="81">
        <v>1.0</v>
      </c>
      <c r="AI809" s="81">
        <v>13.0</v>
      </c>
      <c r="AJ809" s="82" t="s">
        <v>865</v>
      </c>
      <c r="AK809" s="81"/>
      <c r="AL809" s="81">
        <v>193.0</v>
      </c>
      <c r="AM809" s="44">
        <f t="array" ref="AM809">AVERAGE(K809/20)/86400</f>
        <v>0.01673842593</v>
      </c>
    </row>
    <row r="810" ht="17.25" customHeight="1">
      <c r="A810" s="97">
        <v>44608.76670793994</v>
      </c>
      <c r="B810" s="53">
        <v>0.017314814814814814</v>
      </c>
      <c r="C810" s="53">
        <v>7.407407407407407E-4</v>
      </c>
      <c r="D810" s="53">
        <v>0.0023032407407407407</v>
      </c>
      <c r="E810" s="53">
        <v>0.0052662037037037035</v>
      </c>
      <c r="F810" s="53"/>
      <c r="G810" s="53">
        <v>0.00738425925925926</v>
      </c>
      <c r="H810" s="53">
        <v>0.010578703703703703</v>
      </c>
      <c r="I810" s="63">
        <v>0.015717592592592592</v>
      </c>
      <c r="J810" s="98">
        <v>0.015868055555555555</v>
      </c>
      <c r="K810" s="99">
        <v>29140.0</v>
      </c>
      <c r="L810" s="99">
        <v>155.0</v>
      </c>
      <c r="M810" s="99">
        <v>7.0</v>
      </c>
      <c r="N810" s="99">
        <v>18.0</v>
      </c>
      <c r="O810" s="99">
        <v>1270.0</v>
      </c>
      <c r="P810" s="99">
        <v>104671.0</v>
      </c>
      <c r="Q810" s="99">
        <v>176578.0</v>
      </c>
      <c r="R810" s="39">
        <v>2.0</v>
      </c>
      <c r="S810" s="39">
        <v>28.0</v>
      </c>
      <c r="T810" s="39">
        <v>1.0</v>
      </c>
      <c r="U810" s="39"/>
      <c r="V810" s="39">
        <v>2.0</v>
      </c>
      <c r="W810" s="39"/>
      <c r="X810" s="39">
        <v>4.0</v>
      </c>
      <c r="Y810" s="39"/>
      <c r="Z810" s="39"/>
      <c r="AA810" s="39">
        <v>1.0</v>
      </c>
      <c r="AB810" s="39">
        <v>26275.0</v>
      </c>
      <c r="AC810" s="81"/>
      <c r="AD810" s="81">
        <v>29139.0</v>
      </c>
      <c r="AE810" s="81"/>
      <c r="AF810" s="81"/>
      <c r="AG810" s="81"/>
      <c r="AH810" s="81">
        <v>1.0</v>
      </c>
      <c r="AI810" s="81">
        <v>5.0</v>
      </c>
      <c r="AJ810" s="82" t="s">
        <v>866</v>
      </c>
      <c r="AK810" s="81"/>
      <c r="AL810" s="81">
        <v>192.0</v>
      </c>
      <c r="AM810" s="44">
        <f t="array" ref="AM810">AVERAGE(K810/20)/86400</f>
        <v>0.01686342593</v>
      </c>
    </row>
    <row r="811" ht="17.25" customHeight="1">
      <c r="A811" s="97">
        <v>44608.74422202453</v>
      </c>
      <c r="B811" s="53">
        <v>0.06543981481481481</v>
      </c>
      <c r="C811" s="53">
        <v>8.217592592592593E-4</v>
      </c>
      <c r="D811" s="53">
        <v>0.0021064814814814813</v>
      </c>
      <c r="E811" s="53">
        <v>0.002916666666666667</v>
      </c>
      <c r="F811" s="53">
        <v>0.004155092592592592</v>
      </c>
      <c r="G811" s="53">
        <v>0.024421296296296295</v>
      </c>
      <c r="H811" s="53">
        <v>0.026805555555555555</v>
      </c>
      <c r="I811" s="63">
        <v>0.009351851851851853</v>
      </c>
      <c r="J811" s="98">
        <v>0.02048611111111111</v>
      </c>
      <c r="K811" s="99">
        <v>109501.0</v>
      </c>
      <c r="L811" s="99">
        <v>365.0</v>
      </c>
      <c r="M811" s="99">
        <v>14.0</v>
      </c>
      <c r="N811" s="99">
        <v>28.0</v>
      </c>
      <c r="O811" s="99">
        <v>4052.0</v>
      </c>
      <c r="P811" s="99">
        <v>338726.0</v>
      </c>
      <c r="Q811" s="99">
        <v>532694.0</v>
      </c>
      <c r="R811" s="39">
        <v>2.0</v>
      </c>
      <c r="S811" s="39">
        <v>51.0</v>
      </c>
      <c r="T811" s="39"/>
      <c r="U811" s="39"/>
      <c r="V811" s="39">
        <v>10.0</v>
      </c>
      <c r="W811" s="39"/>
      <c r="X811" s="39"/>
      <c r="Y811" s="39"/>
      <c r="Z811" s="39">
        <v>8.0</v>
      </c>
      <c r="AA811" s="39">
        <v>2.0</v>
      </c>
      <c r="AB811" s="39">
        <v>215246.0</v>
      </c>
      <c r="AC811" s="81">
        <v>5.0</v>
      </c>
      <c r="AD811" s="81">
        <v>36441.0</v>
      </c>
      <c r="AE811" s="81"/>
      <c r="AF811" s="81">
        <v>2.0</v>
      </c>
      <c r="AG811" s="81">
        <v>1.0</v>
      </c>
      <c r="AH811" s="81">
        <v>2.0</v>
      </c>
      <c r="AI811" s="81">
        <v>10.0</v>
      </c>
      <c r="AJ811" s="82" t="s">
        <v>867</v>
      </c>
      <c r="AK811" s="81"/>
      <c r="AL811" s="81">
        <v>191.0</v>
      </c>
      <c r="AM811" s="44">
        <f t="array" ref="AM811">AVERAGE(K811/20)/86400</f>
        <v>0.06336863426</v>
      </c>
    </row>
    <row r="812" ht="17.25" customHeight="1">
      <c r="A812" s="97">
        <v>44608.67714630369</v>
      </c>
      <c r="B812" s="53">
        <v>0.02738425925925926</v>
      </c>
      <c r="C812" s="53">
        <v>8.680555555555555E-4</v>
      </c>
      <c r="D812" s="53">
        <v>0.0031018518518518517</v>
      </c>
      <c r="E812" s="53">
        <v>0.004699074074074074</v>
      </c>
      <c r="F812" s="53">
        <v>0.005011574074074074</v>
      </c>
      <c r="G812" s="53">
        <v>0.010474537037037037</v>
      </c>
      <c r="H812" s="53">
        <v>0.013854166666666667</v>
      </c>
      <c r="I812" s="63">
        <v>0.01898148148148148</v>
      </c>
      <c r="J812" s="98">
        <v>0.019328703703703702</v>
      </c>
      <c r="K812" s="99">
        <v>46711.0</v>
      </c>
      <c r="L812" s="99">
        <v>87.0</v>
      </c>
      <c r="M812" s="99">
        <v>8.0</v>
      </c>
      <c r="N812" s="99">
        <v>18.0</v>
      </c>
      <c r="O812" s="99">
        <v>2200.0</v>
      </c>
      <c r="P812" s="99">
        <v>162738.0</v>
      </c>
      <c r="Q812" s="99">
        <v>102387.0</v>
      </c>
      <c r="R812" s="39"/>
      <c r="S812" s="39">
        <v>1.0</v>
      </c>
      <c r="T812" s="39">
        <v>1.0</v>
      </c>
      <c r="U812" s="39"/>
      <c r="V812" s="39">
        <v>2.0</v>
      </c>
      <c r="W812" s="39"/>
      <c r="X812" s="39"/>
      <c r="Y812" s="39"/>
      <c r="Z812" s="39"/>
      <c r="AA812" s="39">
        <v>1.0</v>
      </c>
      <c r="AB812" s="39">
        <v>123890.0</v>
      </c>
      <c r="AC812" s="81"/>
      <c r="AD812" s="81">
        <v>46710.0</v>
      </c>
      <c r="AE812" s="81"/>
      <c r="AF812" s="81">
        <v>9.0</v>
      </c>
      <c r="AG812" s="81"/>
      <c r="AH812" s="81">
        <v>1.0</v>
      </c>
      <c r="AI812" s="81">
        <v>8.0</v>
      </c>
      <c r="AJ812" s="82" t="s">
        <v>868</v>
      </c>
      <c r="AK812" s="81"/>
      <c r="AL812" s="81">
        <v>190.0</v>
      </c>
      <c r="AM812" s="44">
        <f t="array" ref="AM812">AVERAGE(K812/20)/86400</f>
        <v>0.0270318287</v>
      </c>
    </row>
    <row r="813" ht="17.25" customHeight="1">
      <c r="A813" s="97">
        <v>44608.64962617263</v>
      </c>
      <c r="B813" s="53">
        <v>0.02627314814814815</v>
      </c>
      <c r="C813" s="53">
        <v>1.8518518518518518E-4</v>
      </c>
      <c r="D813" s="53">
        <v>0.0040625</v>
      </c>
      <c r="E813" s="53">
        <v>0.003310185185185185</v>
      </c>
      <c r="F813" s="53">
        <v>0.005532407407407408</v>
      </c>
      <c r="G813" s="53">
        <v>0.01863425925925926</v>
      </c>
      <c r="H813" s="53">
        <v>0.019872685185185184</v>
      </c>
      <c r="I813" s="63">
        <v>0.02417824074074074</v>
      </c>
      <c r="J813" s="98">
        <v>0.02457175925925926</v>
      </c>
      <c r="K813" s="99">
        <v>44370.0</v>
      </c>
      <c r="L813" s="99">
        <v>183.0</v>
      </c>
      <c r="M813" s="99">
        <v>9.0</v>
      </c>
      <c r="N813" s="99">
        <v>14.0</v>
      </c>
      <c r="O813" s="99">
        <v>1673.0</v>
      </c>
      <c r="P813" s="99">
        <v>165366.0</v>
      </c>
      <c r="Q813" s="99">
        <v>75420.0</v>
      </c>
      <c r="R813" s="39">
        <v>1.0</v>
      </c>
      <c r="S813" s="39">
        <v>10.0</v>
      </c>
      <c r="T813" s="48"/>
      <c r="U813" s="39">
        <v>1.0</v>
      </c>
      <c r="V813" s="39">
        <v>11.0</v>
      </c>
      <c r="W813" s="39">
        <v>7.0</v>
      </c>
      <c r="X813" s="39"/>
      <c r="Y813" s="39"/>
      <c r="Z813" s="39"/>
      <c r="AA813" s="39"/>
      <c r="AB813" s="39">
        <v>43574.0</v>
      </c>
      <c r="AC813" s="81">
        <v>2.0</v>
      </c>
      <c r="AD813" s="81">
        <v>14241.0</v>
      </c>
      <c r="AE813" s="81"/>
      <c r="AF813" s="81"/>
      <c r="AG813" s="81"/>
      <c r="AH813" s="81">
        <v>1.0</v>
      </c>
      <c r="AI813" s="81">
        <v>3.0</v>
      </c>
      <c r="AJ813" s="82" t="s">
        <v>869</v>
      </c>
      <c r="AK813" s="81"/>
      <c r="AL813" s="81">
        <v>189.0</v>
      </c>
      <c r="AM813" s="44">
        <f t="array" ref="AM813">AVERAGE(K813/20)/86400</f>
        <v>0.02567708333</v>
      </c>
    </row>
    <row r="814" ht="17.25" customHeight="1">
      <c r="A814" s="97">
        <v>44605.99811347507</v>
      </c>
      <c r="B814" s="53">
        <v>0.0178125</v>
      </c>
      <c r="C814" s="53">
        <v>0.00125</v>
      </c>
      <c r="D814" s="53">
        <v>0.001412037037037037</v>
      </c>
      <c r="E814" s="53">
        <v>0.0027314814814814814</v>
      </c>
      <c r="F814" s="53">
        <v>0.006412037037037037</v>
      </c>
      <c r="G814" s="53">
        <v>0.003287037037037037</v>
      </c>
      <c r="H814" s="53">
        <v>0.013310185185185185</v>
      </c>
      <c r="I814" s="63">
        <v>0.01605324074074074</v>
      </c>
      <c r="J814" s="98">
        <v>0.01636574074074074</v>
      </c>
      <c r="K814" s="99">
        <v>30179.0</v>
      </c>
      <c r="L814" s="99">
        <v>161.0</v>
      </c>
      <c r="M814" s="99">
        <v>14.0</v>
      </c>
      <c r="N814" s="99">
        <v>12.0</v>
      </c>
      <c r="O814" s="99">
        <v>2537.0</v>
      </c>
      <c r="P814" s="99">
        <v>97271.0</v>
      </c>
      <c r="Q814" s="99">
        <v>6029.0</v>
      </c>
      <c r="R814" s="39">
        <v>1.0</v>
      </c>
      <c r="S814" s="39">
        <v>5.0</v>
      </c>
      <c r="T814" s="48"/>
      <c r="U814" s="39"/>
      <c r="V814" s="39"/>
      <c r="W814" s="39"/>
      <c r="X814" s="39"/>
      <c r="Y814" s="39"/>
      <c r="Z814" s="39"/>
      <c r="AA814" s="39"/>
      <c r="AB814" s="39"/>
      <c r="AC814" s="81">
        <v>1.0</v>
      </c>
      <c r="AD814" s="81">
        <v>16912.0</v>
      </c>
      <c r="AE814" s="81"/>
      <c r="AF814" s="81"/>
      <c r="AG814" s="81">
        <v>1.0</v>
      </c>
      <c r="AH814" s="81">
        <v>1.0</v>
      </c>
      <c r="AI814" s="81">
        <v>4.0</v>
      </c>
      <c r="AJ814" s="82" t="s">
        <v>870</v>
      </c>
      <c r="AK814" s="81"/>
      <c r="AL814" s="81">
        <v>188.0</v>
      </c>
      <c r="AM814" s="44">
        <f t="array" ref="AM814">AVERAGE(K814/20)/86400</f>
        <v>0.01746469907</v>
      </c>
    </row>
    <row r="815" ht="17.25" customHeight="1">
      <c r="A815" s="97">
        <v>44605.977210332894</v>
      </c>
      <c r="B815" s="53">
        <v>0.01765046296296296</v>
      </c>
      <c r="C815" s="53">
        <v>2.8935185185185184E-4</v>
      </c>
      <c r="D815" s="53">
        <v>0.003564814814814815</v>
      </c>
      <c r="E815" s="53">
        <v>0.005393518518518519</v>
      </c>
      <c r="F815" s="53">
        <v>0.009363425925925926</v>
      </c>
      <c r="G815" s="53">
        <v>0.006458333333333333</v>
      </c>
      <c r="H815" s="53">
        <v>0.01119212962962963</v>
      </c>
      <c r="I815" s="63">
        <v>0.01587962962962963</v>
      </c>
      <c r="J815" s="98">
        <v>0.01636574074074074</v>
      </c>
      <c r="K815" s="99">
        <v>29639.0</v>
      </c>
      <c r="L815" s="99">
        <v>102.0</v>
      </c>
      <c r="M815" s="99">
        <v>9.0</v>
      </c>
      <c r="N815" s="99">
        <v>13.0</v>
      </c>
      <c r="O815" s="99">
        <v>678.0</v>
      </c>
      <c r="P815" s="99">
        <v>146016.0</v>
      </c>
      <c r="Q815" s="99">
        <v>39483.0</v>
      </c>
      <c r="R815" s="39">
        <v>1.0</v>
      </c>
      <c r="S815" s="39">
        <v>5.0</v>
      </c>
      <c r="T815" s="48"/>
      <c r="U815" s="39">
        <v>1.0</v>
      </c>
      <c r="V815" s="39">
        <v>2.0</v>
      </c>
      <c r="W815" s="39">
        <v>2.0</v>
      </c>
      <c r="X815" s="39">
        <v>13.0</v>
      </c>
      <c r="Y815" s="39">
        <v>1.0</v>
      </c>
      <c r="Z815" s="39"/>
      <c r="AA815" s="39"/>
      <c r="AB815" s="39">
        <v>2924.0</v>
      </c>
      <c r="AC815" s="81"/>
      <c r="AD815" s="81">
        <v>29638.0</v>
      </c>
      <c r="AE815" s="81">
        <v>4.0</v>
      </c>
      <c r="AF815" s="81"/>
      <c r="AG815" s="81">
        <v>1.0</v>
      </c>
      <c r="AH815" s="81"/>
      <c r="AI815" s="81">
        <v>8.0</v>
      </c>
      <c r="AJ815" s="82" t="s">
        <v>871</v>
      </c>
      <c r="AK815" s="81"/>
      <c r="AL815" s="81">
        <v>187.0</v>
      </c>
      <c r="AM815" s="44">
        <f t="array" ref="AM815">AVERAGE(K815/20)/86400</f>
        <v>0.01715219907</v>
      </c>
    </row>
    <row r="816" ht="17.25" customHeight="1">
      <c r="A816" s="97">
        <v>44605.95883428961</v>
      </c>
      <c r="B816" s="53">
        <v>0.018819444444444444</v>
      </c>
      <c r="C816" s="53">
        <v>6.25E-4</v>
      </c>
      <c r="D816" s="53">
        <v>0.00369212962962963</v>
      </c>
      <c r="E816" s="53">
        <v>0.004363425925925926</v>
      </c>
      <c r="F816" s="53">
        <v>0.006076388888888889</v>
      </c>
      <c r="G816" s="53">
        <v>0.013645833333333333</v>
      </c>
      <c r="H816" s="53">
        <v>0.014664351851851852</v>
      </c>
      <c r="I816" s="63">
        <v>0.016226851851851853</v>
      </c>
      <c r="J816" s="98">
        <v>0.017685185185185186</v>
      </c>
      <c r="K816" s="99">
        <v>32161.0</v>
      </c>
      <c r="L816" s="99">
        <v>151.0</v>
      </c>
      <c r="M816" s="99">
        <v>8.0</v>
      </c>
      <c r="N816" s="99">
        <v>10.0</v>
      </c>
      <c r="O816" s="99">
        <v>1320.0</v>
      </c>
      <c r="P816" s="99">
        <v>110904.0</v>
      </c>
      <c r="Q816" s="99">
        <v>18720.0</v>
      </c>
      <c r="R816" s="39">
        <v>3.0</v>
      </c>
      <c r="S816" s="39">
        <v>27.0</v>
      </c>
      <c r="T816" s="48"/>
      <c r="U816" s="39">
        <v>1.0</v>
      </c>
      <c r="V816" s="39">
        <v>12.0</v>
      </c>
      <c r="W816" s="39">
        <v>8.0</v>
      </c>
      <c r="X816" s="39"/>
      <c r="Y816" s="39"/>
      <c r="Z816" s="39"/>
      <c r="AA816" s="39"/>
      <c r="AB816" s="39">
        <v>339.0</v>
      </c>
      <c r="AC816" s="81"/>
      <c r="AD816" s="81">
        <v>32160.0</v>
      </c>
      <c r="AE816" s="81"/>
      <c r="AF816" s="81"/>
      <c r="AG816" s="81"/>
      <c r="AH816" s="81">
        <v>1.0</v>
      </c>
      <c r="AI816" s="81">
        <v>4.0</v>
      </c>
      <c r="AJ816" s="82" t="s">
        <v>872</v>
      </c>
      <c r="AK816" s="81"/>
      <c r="AL816" s="81">
        <v>186.0</v>
      </c>
      <c r="AM816" s="44">
        <f t="array" ref="AM816">AVERAGE(K816/20)/86400</f>
        <v>0.01861168981</v>
      </c>
    </row>
    <row r="817" ht="17.25" customHeight="1">
      <c r="A817" s="97">
        <v>44605.9395256498</v>
      </c>
      <c r="B817" s="53">
        <v>0.020069444444444445</v>
      </c>
      <c r="C817" s="53">
        <v>2.199074074074074E-4</v>
      </c>
      <c r="D817" s="53">
        <v>0.0015277777777777779</v>
      </c>
      <c r="E817" s="53">
        <v>0.0033449074074074076</v>
      </c>
      <c r="F817" s="53">
        <v>0.0061574074074074074</v>
      </c>
      <c r="G817" s="53">
        <v>0.010034722222222223</v>
      </c>
      <c r="H817" s="53">
        <v>0.011261574074074075</v>
      </c>
      <c r="I817" s="63">
        <v>0.015324074074074073</v>
      </c>
      <c r="J817" s="98">
        <v>0.018622685185185187</v>
      </c>
      <c r="K817" s="99">
        <v>34099.0</v>
      </c>
      <c r="L817" s="99">
        <v>79.0</v>
      </c>
      <c r="M817" s="99">
        <v>6.0</v>
      </c>
      <c r="N817" s="99">
        <v>24.0</v>
      </c>
      <c r="O817" s="99">
        <v>1739.0</v>
      </c>
      <c r="P817" s="99">
        <v>130697.0</v>
      </c>
      <c r="Q817" s="99">
        <v>2766.0</v>
      </c>
      <c r="R817" s="39">
        <v>1.0</v>
      </c>
      <c r="S817" s="39">
        <v>8.0</v>
      </c>
      <c r="T817" s="48"/>
      <c r="U817" s="39"/>
      <c r="V817" s="39">
        <v>7.0</v>
      </c>
      <c r="W817" s="39"/>
      <c r="X817" s="39">
        <v>12.0</v>
      </c>
      <c r="Y817" s="39">
        <v>1.0</v>
      </c>
      <c r="Z817" s="39"/>
      <c r="AA817" s="39"/>
      <c r="AB817" s="39">
        <v>2559.0</v>
      </c>
      <c r="AC817" s="81"/>
      <c r="AD817" s="81">
        <v>34098.0</v>
      </c>
      <c r="AE817" s="81">
        <v>4.0</v>
      </c>
      <c r="AF817" s="81"/>
      <c r="AG817" s="81"/>
      <c r="AH817" s="81"/>
      <c r="AI817" s="81">
        <v>5.0</v>
      </c>
      <c r="AJ817" s="82" t="s">
        <v>873</v>
      </c>
      <c r="AK817" s="81"/>
      <c r="AL817" s="81">
        <v>185.0</v>
      </c>
      <c r="AM817" s="44">
        <f t="array" ref="AM817">AVERAGE(K817/20)/86400</f>
        <v>0.01973321759</v>
      </c>
    </row>
    <row r="818" ht="17.25" customHeight="1">
      <c r="A818" s="97">
        <v>44605.91924170326</v>
      </c>
      <c r="B818" s="53">
        <v>0.02966435185185185</v>
      </c>
      <c r="C818" s="53">
        <v>3.472222222222222E-5</v>
      </c>
      <c r="D818" s="53">
        <v>0.0017708333333333332</v>
      </c>
      <c r="E818" s="53">
        <v>0.0028587962962962963</v>
      </c>
      <c r="F818" s="53">
        <v>0.009895833333333333</v>
      </c>
      <c r="G818" s="53">
        <v>0.022094907407407407</v>
      </c>
      <c r="H818" s="53">
        <v>0.02383101851851852</v>
      </c>
      <c r="I818" s="63">
        <v>0.028217592592592593</v>
      </c>
      <c r="J818" s="98">
        <v>0.029016203703703704</v>
      </c>
      <c r="K818" s="99">
        <v>51268.0</v>
      </c>
      <c r="L818" s="99">
        <v>144.0</v>
      </c>
      <c r="M818" s="99">
        <v>8.0</v>
      </c>
      <c r="N818" s="99">
        <v>14.0</v>
      </c>
      <c r="O818" s="99">
        <v>2146.0</v>
      </c>
      <c r="P818" s="99">
        <v>150876.0</v>
      </c>
      <c r="Q818" s="99">
        <v>143235.0</v>
      </c>
      <c r="R818" s="39">
        <v>2.0</v>
      </c>
      <c r="S818" s="39">
        <v>10.0</v>
      </c>
      <c r="T818" s="48"/>
      <c r="U818" s="39">
        <v>2.0</v>
      </c>
      <c r="V818" s="39">
        <v>5.0</v>
      </c>
      <c r="W818" s="39">
        <v>4.0</v>
      </c>
      <c r="X818" s="39"/>
      <c r="Y818" s="39"/>
      <c r="Z818" s="39"/>
      <c r="AA818" s="39">
        <v>2.0</v>
      </c>
      <c r="AB818" s="39">
        <v>36641.0</v>
      </c>
      <c r="AC818" s="81">
        <v>3.0</v>
      </c>
      <c r="AD818" s="81">
        <v>24356.0</v>
      </c>
      <c r="AE818" s="81"/>
      <c r="AF818" s="81">
        <v>1.0</v>
      </c>
      <c r="AG818" s="81">
        <v>1.0</v>
      </c>
      <c r="AH818" s="81">
        <v>1.0</v>
      </c>
      <c r="AI818" s="81">
        <v>10.0</v>
      </c>
      <c r="AJ818" s="82" t="s">
        <v>874</v>
      </c>
      <c r="AK818" s="81" t="s">
        <v>78</v>
      </c>
      <c r="AL818" s="81">
        <v>184.0</v>
      </c>
      <c r="AM818" s="44">
        <f t="array" ref="AM818">AVERAGE(K818/20)/86400</f>
        <v>0.02966898148</v>
      </c>
    </row>
    <row r="819" ht="17.25" customHeight="1">
      <c r="A819" s="97">
        <v>44605.87942932176</v>
      </c>
      <c r="B819" s="53">
        <v>0.014097222222222223</v>
      </c>
      <c r="C819" s="53">
        <v>1.0416666666666667E-4</v>
      </c>
      <c r="D819" s="53">
        <v>0.0025810185185185185</v>
      </c>
      <c r="E819" s="53">
        <v>0.005451388888888889</v>
      </c>
      <c r="F819" s="53">
        <v>0.0059722222222222225</v>
      </c>
      <c r="G819" s="53">
        <v>0.005821759259259259</v>
      </c>
      <c r="H819" s="53">
        <v>0.009768518518518518</v>
      </c>
      <c r="I819" s="63">
        <v>0.011782407407407408</v>
      </c>
      <c r="J819" s="98">
        <v>0.012453703703703703</v>
      </c>
      <c r="K819" s="99">
        <v>23982.0</v>
      </c>
      <c r="L819" s="99">
        <v>124.0</v>
      </c>
      <c r="M819" s="99">
        <v>8.0</v>
      </c>
      <c r="N819" s="99">
        <v>11.0</v>
      </c>
      <c r="O819" s="99">
        <v>1675.0</v>
      </c>
      <c r="P819" s="99">
        <v>67094.0</v>
      </c>
      <c r="Q819" s="99"/>
      <c r="R819" s="39">
        <v>1.0</v>
      </c>
      <c r="S819" s="39">
        <v>32.0</v>
      </c>
      <c r="T819" s="48"/>
      <c r="U819" s="39">
        <v>1.0</v>
      </c>
      <c r="V819" s="39">
        <v>9.0</v>
      </c>
      <c r="W819" s="39">
        <v>9.0</v>
      </c>
      <c r="X819" s="39"/>
      <c r="Y819" s="39"/>
      <c r="Z819" s="39"/>
      <c r="AA819" s="39"/>
      <c r="AB819" s="39">
        <v>824.0</v>
      </c>
      <c r="AC819" s="81"/>
      <c r="AD819" s="81">
        <v>23981.0</v>
      </c>
      <c r="AE819" s="81"/>
      <c r="AF819" s="81"/>
      <c r="AG819" s="81"/>
      <c r="AH819" s="81">
        <v>1.0</v>
      </c>
      <c r="AI819" s="81">
        <v>4.0</v>
      </c>
      <c r="AJ819" s="82" t="s">
        <v>875</v>
      </c>
      <c r="AK819" s="81"/>
      <c r="AL819" s="81">
        <v>183.0</v>
      </c>
      <c r="AM819" s="44">
        <f t="array" ref="AM819">AVERAGE(K819/20)/86400</f>
        <v>0.01387847222</v>
      </c>
    </row>
    <row r="820" ht="17.25" customHeight="1">
      <c r="A820" s="97">
        <v>44605.86511363845</v>
      </c>
      <c r="B820" s="53">
        <v>0.012268518518518519</v>
      </c>
      <c r="C820" s="53">
        <v>1.0416666666666667E-4</v>
      </c>
      <c r="D820" s="53">
        <v>0.001238425925925926</v>
      </c>
      <c r="E820" s="53">
        <v>0.0029976851851851853</v>
      </c>
      <c r="F820" s="53">
        <v>0.003472222222222222</v>
      </c>
      <c r="G820" s="53">
        <v>0.006527777777777778</v>
      </c>
      <c r="H820" s="53">
        <v>0.008078703703703704</v>
      </c>
      <c r="I820" s="63">
        <v>0.009976851851851851</v>
      </c>
      <c r="J820" s="98">
        <v>0.010208333333333333</v>
      </c>
      <c r="K820" s="99">
        <v>20676.0</v>
      </c>
      <c r="L820" s="99">
        <v>130.0</v>
      </c>
      <c r="M820" s="99">
        <v>8.0</v>
      </c>
      <c r="N820" s="99">
        <v>13.0</v>
      </c>
      <c r="O820" s="99">
        <v>1151.0</v>
      </c>
      <c r="P820" s="99">
        <v>47935.0</v>
      </c>
      <c r="Q820" s="99">
        <v>28006.0</v>
      </c>
      <c r="R820" s="39">
        <v>1.0</v>
      </c>
      <c r="S820" s="39">
        <v>21.0</v>
      </c>
      <c r="T820" s="48"/>
      <c r="U820" s="39"/>
      <c r="V820" s="39">
        <v>6.0</v>
      </c>
      <c r="W820" s="39"/>
      <c r="X820" s="39"/>
      <c r="Y820" s="39"/>
      <c r="Z820" s="39">
        <v>3.0</v>
      </c>
      <c r="AA820" s="39">
        <v>1.0</v>
      </c>
      <c r="AB820" s="39">
        <v>64606.0</v>
      </c>
      <c r="AC820" s="81"/>
      <c r="AD820" s="81">
        <v>20675.0</v>
      </c>
      <c r="AE820" s="81"/>
      <c r="AF820" s="81">
        <v>2.0</v>
      </c>
      <c r="AG820" s="81"/>
      <c r="AH820" s="81">
        <v>1.0</v>
      </c>
      <c r="AI820" s="81">
        <v>3.0</v>
      </c>
      <c r="AJ820" s="82" t="s">
        <v>876</v>
      </c>
      <c r="AK820" s="81"/>
      <c r="AL820" s="81">
        <v>182.0</v>
      </c>
      <c r="AM820" s="44">
        <f t="array" ref="AM820">AVERAGE(K820/20)/86400</f>
        <v>0.01196527778</v>
      </c>
    </row>
    <row r="821" ht="17.25" customHeight="1">
      <c r="A821" s="97">
        <v>44605.852636988486</v>
      </c>
      <c r="B821" s="53">
        <v>0.01664351851851852</v>
      </c>
      <c r="C821" s="53">
        <v>9.259259259259259E-5</v>
      </c>
      <c r="D821" s="53">
        <v>0.0010069444444444444</v>
      </c>
      <c r="E821" s="53">
        <v>0.0038425925925925928</v>
      </c>
      <c r="F821" s="53">
        <v>0.004120370370370371</v>
      </c>
      <c r="G821" s="53">
        <v>0.006840277777777778</v>
      </c>
      <c r="H821" s="53">
        <v>0.008067129629629629</v>
      </c>
      <c r="I821" s="63">
        <v>0.01056712962962963</v>
      </c>
      <c r="J821" s="98">
        <v>0.014537037037037038</v>
      </c>
      <c r="K821" s="99">
        <v>28447.0</v>
      </c>
      <c r="L821" s="99">
        <v>131.0</v>
      </c>
      <c r="M821" s="99">
        <v>8.0</v>
      </c>
      <c r="N821" s="99">
        <v>18.0</v>
      </c>
      <c r="O821" s="99">
        <v>1297.0</v>
      </c>
      <c r="P821" s="99">
        <v>120913.0</v>
      </c>
      <c r="Q821" s="99">
        <v>10695.0</v>
      </c>
      <c r="R821" s="39">
        <v>2.0</v>
      </c>
      <c r="S821" s="39">
        <v>24.0</v>
      </c>
      <c r="T821" s="48"/>
      <c r="U821" s="39"/>
      <c r="V821" s="39">
        <v>2.0</v>
      </c>
      <c r="W821" s="39"/>
      <c r="X821" s="39"/>
      <c r="Y821" s="39"/>
      <c r="Z821" s="39"/>
      <c r="AA821" s="39"/>
      <c r="AB821" s="39">
        <v>89521.0</v>
      </c>
      <c r="AC821" s="81"/>
      <c r="AD821" s="81">
        <v>28446.0</v>
      </c>
      <c r="AE821" s="81"/>
      <c r="AF821" s="81"/>
      <c r="AG821" s="81"/>
      <c r="AH821" s="81">
        <v>1.0</v>
      </c>
      <c r="AI821" s="81">
        <v>1.0</v>
      </c>
      <c r="AJ821" s="82" t="s">
        <v>877</v>
      </c>
      <c r="AK821" s="81"/>
      <c r="AL821" s="81">
        <v>181.0</v>
      </c>
      <c r="AM821" s="44">
        <f t="array" ref="AM821">AVERAGE(K821/20)/86400</f>
        <v>0.01646238426</v>
      </c>
    </row>
    <row r="822" ht="17.25" customHeight="1">
      <c r="A822" s="97">
        <v>44605.83428550815</v>
      </c>
      <c r="B822" s="53">
        <v>0.023055555555555555</v>
      </c>
      <c r="C822" s="53">
        <v>3.2407407407407406E-4</v>
      </c>
      <c r="D822" s="53">
        <v>0.0010648148148148149</v>
      </c>
      <c r="E822" s="53">
        <v>0.003171296296296296</v>
      </c>
      <c r="F822" s="53">
        <v>0.005474537037037037</v>
      </c>
      <c r="G822" s="53">
        <v>0.012939814814814815</v>
      </c>
      <c r="H822" s="53">
        <v>0.014965277777777777</v>
      </c>
      <c r="I822" s="63">
        <v>0.019895833333333335</v>
      </c>
      <c r="J822" s="98">
        <v>0.021076388888888888</v>
      </c>
      <c r="K822" s="99">
        <v>39503.0</v>
      </c>
      <c r="L822" s="99">
        <v>236.0</v>
      </c>
      <c r="M822" s="99">
        <v>7.0</v>
      </c>
      <c r="N822" s="99">
        <v>13.0</v>
      </c>
      <c r="O822" s="99">
        <v>2857.0</v>
      </c>
      <c r="P822" s="99">
        <v>122847.0</v>
      </c>
      <c r="Q822" s="99">
        <v>7111.0</v>
      </c>
      <c r="R822" s="39">
        <v>1.0</v>
      </c>
      <c r="S822" s="39">
        <v>6.0</v>
      </c>
      <c r="T822" s="48"/>
      <c r="U822" s="39"/>
      <c r="V822" s="39"/>
      <c r="W822" s="39">
        <v>3.0</v>
      </c>
      <c r="X822" s="39">
        <v>13.0</v>
      </c>
      <c r="Y822" s="39">
        <v>1.0</v>
      </c>
      <c r="Z822" s="39"/>
      <c r="AA822" s="39"/>
      <c r="AB822" s="39">
        <v>24541.0</v>
      </c>
      <c r="AC822" s="81">
        <v>1.0</v>
      </c>
      <c r="AD822" s="81">
        <v>22764.0</v>
      </c>
      <c r="AE822" s="81">
        <v>1.0</v>
      </c>
      <c r="AF822" s="81"/>
      <c r="AG822" s="81"/>
      <c r="AH822" s="81"/>
      <c r="AI822" s="81">
        <v>5.0</v>
      </c>
      <c r="AJ822" s="82" t="s">
        <v>878</v>
      </c>
      <c r="AK822" s="81"/>
      <c r="AL822" s="81">
        <v>180.0</v>
      </c>
      <c r="AM822" s="44">
        <f t="array" ref="AM822">AVERAGE(K822/20)/86400</f>
        <v>0.02286053241</v>
      </c>
    </row>
    <row r="823" ht="17.25" customHeight="1">
      <c r="A823" s="97">
        <v>44605.811001367416</v>
      </c>
      <c r="B823" s="53">
        <v>0.014293981481481482</v>
      </c>
      <c r="C823" s="53">
        <v>6.481481481481481E-4</v>
      </c>
      <c r="D823" s="53">
        <v>7.87037037037037E-4</v>
      </c>
      <c r="E823" s="53">
        <v>0.0021296296296296298</v>
      </c>
      <c r="F823" s="53">
        <v>0.0036805555555555554</v>
      </c>
      <c r="G823" s="53">
        <v>0.008125</v>
      </c>
      <c r="H823" s="53">
        <v>0.010208333333333333</v>
      </c>
      <c r="I823" s="63">
        <v>0.012407407407407407</v>
      </c>
      <c r="J823" s="98">
        <v>0.012719907407407407</v>
      </c>
      <c r="K823" s="99">
        <v>24270.0</v>
      </c>
      <c r="L823" s="99">
        <v>85.0</v>
      </c>
      <c r="M823" s="99">
        <v>8.0</v>
      </c>
      <c r="N823" s="99">
        <v>16.0</v>
      </c>
      <c r="O823" s="99">
        <v>1046.0</v>
      </c>
      <c r="P823" s="99">
        <v>67712.0</v>
      </c>
      <c r="Q823" s="99">
        <v>15338.0</v>
      </c>
      <c r="R823" s="39">
        <v>1.0</v>
      </c>
      <c r="S823" s="39">
        <v>5.0</v>
      </c>
      <c r="T823" s="48"/>
      <c r="U823" s="39"/>
      <c r="V823" s="39">
        <v>1.0</v>
      </c>
      <c r="W823" s="39"/>
      <c r="X823" s="39"/>
      <c r="Y823" s="39"/>
      <c r="Z823" s="39">
        <v>4.0</v>
      </c>
      <c r="AA823" s="39"/>
      <c r="AB823" s="39">
        <v>42171.0</v>
      </c>
      <c r="AC823" s="81"/>
      <c r="AD823" s="81">
        <v>24269.0</v>
      </c>
      <c r="AE823" s="81"/>
      <c r="AF823" s="81"/>
      <c r="AG823" s="81"/>
      <c r="AH823" s="81">
        <v>1.0</v>
      </c>
      <c r="AI823" s="81">
        <v>3.0</v>
      </c>
      <c r="AJ823" s="82" t="s">
        <v>879</v>
      </c>
      <c r="AK823" s="81"/>
      <c r="AL823" s="81">
        <v>179.0</v>
      </c>
      <c r="AM823" s="44">
        <f t="array" ref="AM823">AVERAGE(K823/20)/86400</f>
        <v>0.01404513889</v>
      </c>
    </row>
    <row r="824" ht="17.25" customHeight="1">
      <c r="A824" s="97">
        <v>44601.92948185627</v>
      </c>
      <c r="B824" s="53">
        <v>0.032789351851851854</v>
      </c>
      <c r="C824" s="53">
        <v>1.1574074074074075E-4</v>
      </c>
      <c r="D824" s="53">
        <v>6.828703703703704E-4</v>
      </c>
      <c r="E824" s="53">
        <v>0.002662037037037037</v>
      </c>
      <c r="F824" s="53">
        <v>0.004039351851851852</v>
      </c>
      <c r="G824" s="53">
        <v>0.007106481481481482</v>
      </c>
      <c r="H824" s="53">
        <v>0.007824074074074074</v>
      </c>
      <c r="I824" s="63">
        <v>0.026006944444444444</v>
      </c>
      <c r="J824" s="98">
        <v>0.029131944444444443</v>
      </c>
      <c r="K824" s="99">
        <v>55217.0</v>
      </c>
      <c r="L824" s="99">
        <v>36.0</v>
      </c>
      <c r="M824" s="99">
        <v>9.0</v>
      </c>
      <c r="N824" s="99">
        <v>21.0</v>
      </c>
      <c r="O824" s="99">
        <v>2005.0</v>
      </c>
      <c r="P824" s="99">
        <v>263215.0</v>
      </c>
      <c r="Q824" s="99">
        <v>37625.0</v>
      </c>
      <c r="R824" s="39">
        <v>4.0</v>
      </c>
      <c r="S824" s="39">
        <v>7.0</v>
      </c>
      <c r="T824" s="48"/>
      <c r="U824" s="39"/>
      <c r="V824" s="39">
        <v>2.0</v>
      </c>
      <c r="W824" s="39"/>
      <c r="X824" s="39">
        <v>14.0</v>
      </c>
      <c r="Y824" s="39">
        <v>1.0</v>
      </c>
      <c r="Z824" s="39"/>
      <c r="AA824" s="39"/>
      <c r="AB824" s="39">
        <v>1257.0</v>
      </c>
      <c r="AC824" s="81">
        <v>2.0</v>
      </c>
      <c r="AD824" s="81">
        <v>28184.0</v>
      </c>
      <c r="AE824" s="81">
        <v>1.0</v>
      </c>
      <c r="AF824" s="81">
        <v>8.0</v>
      </c>
      <c r="AG824" s="81">
        <v>1.0</v>
      </c>
      <c r="AH824" s="81"/>
      <c r="AI824" s="81">
        <v>20.0</v>
      </c>
      <c r="AJ824" s="82" t="s">
        <v>880</v>
      </c>
      <c r="AK824" s="81"/>
      <c r="AL824" s="81">
        <v>178.0</v>
      </c>
      <c r="AM824" s="44">
        <f t="array" ref="AM824">AVERAGE(K824/20)/86400</f>
        <v>0.03195428241</v>
      </c>
    </row>
    <row r="825" ht="17.25" customHeight="1">
      <c r="A825" s="97">
        <v>44601.896481945936</v>
      </c>
      <c r="B825" s="53">
        <v>0.015694444444444445</v>
      </c>
      <c r="C825" s="53">
        <v>2.314814814814815E-4</v>
      </c>
      <c r="D825" s="53">
        <v>0.001979166666666667</v>
      </c>
      <c r="E825" s="53">
        <v>0.00474537037037037</v>
      </c>
      <c r="F825" s="53">
        <v>0.007106481481481482</v>
      </c>
      <c r="G825" s="53">
        <v>0.009548611111111112</v>
      </c>
      <c r="H825" s="53">
        <v>0.010972222222222222</v>
      </c>
      <c r="I825" s="63">
        <v>0.0140625</v>
      </c>
      <c r="J825" s="98">
        <v>0.01460648148148148</v>
      </c>
      <c r="K825" s="99">
        <v>26528.0</v>
      </c>
      <c r="L825" s="99">
        <v>123.0</v>
      </c>
      <c r="M825" s="99">
        <v>8.0</v>
      </c>
      <c r="N825" s="99">
        <v>12.0</v>
      </c>
      <c r="O825" s="99">
        <v>1133.0</v>
      </c>
      <c r="P825" s="99">
        <v>95614.0</v>
      </c>
      <c r="Q825" s="99">
        <v>21412.0</v>
      </c>
      <c r="R825" s="39">
        <v>1.0</v>
      </c>
      <c r="S825" s="39">
        <v>10.0</v>
      </c>
      <c r="T825" s="48"/>
      <c r="U825" s="39">
        <v>1.0</v>
      </c>
      <c r="V825" s="39">
        <v>8.0</v>
      </c>
      <c r="W825" s="39">
        <v>8.0</v>
      </c>
      <c r="X825" s="39"/>
      <c r="Y825" s="39"/>
      <c r="Z825" s="39"/>
      <c r="AA825" s="39"/>
      <c r="AB825" s="39">
        <v>93154.0</v>
      </c>
      <c r="AC825" s="81"/>
      <c r="AD825" s="81">
        <v>26527.0</v>
      </c>
      <c r="AE825" s="81"/>
      <c r="AF825" s="81"/>
      <c r="AG825" s="81"/>
      <c r="AH825" s="81">
        <v>1.0</v>
      </c>
      <c r="AI825" s="81">
        <v>3.0</v>
      </c>
      <c r="AJ825" s="82" t="s">
        <v>881</v>
      </c>
      <c r="AK825" s="81"/>
      <c r="AL825" s="81">
        <v>177.0</v>
      </c>
      <c r="AM825" s="44">
        <f t="array" ref="AM825">AVERAGE(K825/20)/86400</f>
        <v>0.01535185185</v>
      </c>
    </row>
    <row r="826" ht="17.25" customHeight="1">
      <c r="A826" s="97">
        <v>44601.87969061492</v>
      </c>
      <c r="B826" s="53">
        <v>0.01912037037037037</v>
      </c>
      <c r="C826" s="53">
        <v>4.62962962962963E-4</v>
      </c>
      <c r="D826" s="53">
        <v>0.002962962962962963</v>
      </c>
      <c r="E826" s="53">
        <v>0.0030671296296296297</v>
      </c>
      <c r="F826" s="53">
        <v>0.0050810185185185186</v>
      </c>
      <c r="G826" s="53">
        <v>0.010648148148148148</v>
      </c>
      <c r="H826" s="53">
        <v>0.012164351851851852</v>
      </c>
      <c r="I826" s="63">
        <v>0.016064814814814816</v>
      </c>
      <c r="J826" s="98">
        <v>0.016655092592592593</v>
      </c>
      <c r="K826" s="99">
        <v>32528.0</v>
      </c>
      <c r="L826" s="99">
        <v>45.0</v>
      </c>
      <c r="M826" s="99">
        <v>8.0</v>
      </c>
      <c r="N826" s="99">
        <v>18.0</v>
      </c>
      <c r="O826" s="99">
        <v>1835.0</v>
      </c>
      <c r="P826" s="99">
        <v>104170.0</v>
      </c>
      <c r="Q826" s="99">
        <v>3205.0</v>
      </c>
      <c r="R826" s="39">
        <v>1.0</v>
      </c>
      <c r="S826" s="39">
        <v>21.0</v>
      </c>
      <c r="T826" s="48"/>
      <c r="U826" s="39">
        <v>1.0</v>
      </c>
      <c r="V826" s="39">
        <v>8.0</v>
      </c>
      <c r="W826" s="39">
        <v>8.0</v>
      </c>
      <c r="X826" s="39"/>
      <c r="Y826" s="39"/>
      <c r="Z826" s="39"/>
      <c r="AA826" s="39"/>
      <c r="AB826" s="39"/>
      <c r="AC826" s="81"/>
      <c r="AD826" s="81">
        <v>32527.0</v>
      </c>
      <c r="AE826" s="81"/>
      <c r="AF826" s="81"/>
      <c r="AG826" s="81"/>
      <c r="AH826" s="81">
        <v>1.0</v>
      </c>
      <c r="AI826" s="81">
        <v>6.0</v>
      </c>
      <c r="AJ826" s="82" t="s">
        <v>882</v>
      </c>
      <c r="AK826" s="81"/>
      <c r="AL826" s="81">
        <v>176.0</v>
      </c>
      <c r="AM826" s="44">
        <f t="array" ref="AM826">AVERAGE(K826/20)/86400</f>
        <v>0.01882407407</v>
      </c>
    </row>
    <row r="827" ht="17.25" customHeight="1">
      <c r="A827" s="97">
        <v>44601.86012282495</v>
      </c>
      <c r="B827" s="53">
        <v>0.017291666666666667</v>
      </c>
      <c r="C827" s="53">
        <v>4.6296296296296294E-5</v>
      </c>
      <c r="D827" s="53">
        <v>0.005439814814814815</v>
      </c>
      <c r="E827" s="53">
        <v>0.006805555555555555</v>
      </c>
      <c r="F827" s="53">
        <v>0.007326388888888889</v>
      </c>
      <c r="G827" s="53">
        <v>0.01</v>
      </c>
      <c r="H827" s="53">
        <v>0.013425925925925926</v>
      </c>
      <c r="I827" s="63">
        <v>0.014837962962962963</v>
      </c>
      <c r="J827" s="98">
        <v>0.015590277777777778</v>
      </c>
      <c r="K827" s="99">
        <v>28350.0</v>
      </c>
      <c r="L827" s="99">
        <v>186.0</v>
      </c>
      <c r="M827" s="99">
        <v>8.0</v>
      </c>
      <c r="N827" s="99">
        <v>21.0</v>
      </c>
      <c r="O827" s="99">
        <v>881.0</v>
      </c>
      <c r="P827" s="99">
        <v>136326.0</v>
      </c>
      <c r="Q827" s="99"/>
      <c r="R827" s="39">
        <v>1.0</v>
      </c>
      <c r="S827" s="39">
        <v>11.0</v>
      </c>
      <c r="T827" s="48"/>
      <c r="U827" s="39">
        <v>1.0</v>
      </c>
      <c r="V827" s="39">
        <v>8.0</v>
      </c>
      <c r="W827" s="39">
        <v>8.0</v>
      </c>
      <c r="X827" s="39"/>
      <c r="Y827" s="39"/>
      <c r="Z827" s="39"/>
      <c r="AA827" s="39"/>
      <c r="AB827" s="39">
        <v>5546.0</v>
      </c>
      <c r="AC827" s="81"/>
      <c r="AD827" s="81">
        <v>28349.0</v>
      </c>
      <c r="AE827" s="81"/>
      <c r="AF827" s="81"/>
      <c r="AG827" s="81"/>
      <c r="AH827" s="81">
        <v>1.0</v>
      </c>
      <c r="AI827" s="81">
        <v>1.0</v>
      </c>
      <c r="AJ827" s="82" t="s">
        <v>883</v>
      </c>
      <c r="AK827" s="81"/>
      <c r="AL827" s="81">
        <v>175.0</v>
      </c>
      <c r="AM827" s="44">
        <f t="array" ref="AM827">AVERAGE(K827/20)/86400</f>
        <v>0.01640625</v>
      </c>
    </row>
    <row r="828" ht="17.25" customHeight="1">
      <c r="A828" s="97">
        <v>44601.84126722044</v>
      </c>
      <c r="B828" s="53">
        <v>0.027453703703703702</v>
      </c>
      <c r="C828" s="53">
        <v>3.0092592592592595E-4</v>
      </c>
      <c r="D828" s="53">
        <v>0.0043287037037037035</v>
      </c>
      <c r="E828" s="53">
        <v>0.0052430555555555555</v>
      </c>
      <c r="F828" s="53">
        <v>0.007407407407407408</v>
      </c>
      <c r="G828" s="53">
        <v>0.018645833333333334</v>
      </c>
      <c r="H828" s="53">
        <v>0.020902777777777777</v>
      </c>
      <c r="I828" s="63">
        <v>0.02486111111111111</v>
      </c>
      <c r="J828" s="98">
        <v>0.025381944444444443</v>
      </c>
      <c r="K828" s="99">
        <v>46488.0</v>
      </c>
      <c r="L828" s="99">
        <v>197.0</v>
      </c>
      <c r="M828" s="99">
        <v>8.0</v>
      </c>
      <c r="N828" s="99">
        <v>10.0</v>
      </c>
      <c r="O828" s="99">
        <v>1320.0</v>
      </c>
      <c r="P828" s="99">
        <v>143245.0</v>
      </c>
      <c r="Q828" s="99">
        <v>131567.0</v>
      </c>
      <c r="R828" s="39">
        <v>4.0</v>
      </c>
      <c r="S828" s="39">
        <v>17.0</v>
      </c>
      <c r="T828" s="48"/>
      <c r="U828" s="39">
        <v>1.0</v>
      </c>
      <c r="V828" s="39">
        <v>3.0</v>
      </c>
      <c r="W828" s="39"/>
      <c r="X828" s="39"/>
      <c r="Y828" s="39"/>
      <c r="Z828" s="39">
        <v>1.0</v>
      </c>
      <c r="AA828" s="39">
        <v>1.0</v>
      </c>
      <c r="AB828" s="39">
        <v>168550.0</v>
      </c>
      <c r="AC828" s="81"/>
      <c r="AD828" s="81">
        <v>46487.0</v>
      </c>
      <c r="AE828" s="81"/>
      <c r="AF828" s="81">
        <v>1.0</v>
      </c>
      <c r="AG828" s="81"/>
      <c r="AH828" s="81">
        <v>1.0</v>
      </c>
      <c r="AI828" s="81">
        <v>2.0</v>
      </c>
      <c r="AJ828" s="82" t="s">
        <v>884</v>
      </c>
      <c r="AK828" s="81"/>
      <c r="AL828" s="81">
        <v>174.0</v>
      </c>
      <c r="AM828" s="44">
        <f t="array" ref="AM828">AVERAGE(K828/20)/86400</f>
        <v>0.02690277778</v>
      </c>
    </row>
    <row r="829" ht="17.25" customHeight="1">
      <c r="A829" s="97">
        <v>44601.57854403882</v>
      </c>
      <c r="B829" s="53">
        <v>0.02824074074074074</v>
      </c>
      <c r="C829" s="53">
        <v>2.546296296296296E-4</v>
      </c>
      <c r="D829" s="53">
        <v>0.0027083333333333334</v>
      </c>
      <c r="E829" s="53">
        <v>0.003263888888888889</v>
      </c>
      <c r="F829" s="53"/>
      <c r="G829" s="53">
        <v>0.005127314814814815</v>
      </c>
      <c r="H829" s="53">
        <v>0.013391203703703704</v>
      </c>
      <c r="I829" s="63">
        <v>0.017592592592592594</v>
      </c>
      <c r="J829" s="98">
        <v>0.026018518518518517</v>
      </c>
      <c r="K829" s="99">
        <v>48375.0</v>
      </c>
      <c r="L829" s="99">
        <v>31.0</v>
      </c>
      <c r="M829" s="99">
        <v>11.0</v>
      </c>
      <c r="N829" s="99">
        <v>14.0</v>
      </c>
      <c r="O829" s="99">
        <v>2159.0</v>
      </c>
      <c r="P829" s="99">
        <v>226590.0</v>
      </c>
      <c r="Q829" s="99">
        <v>8438.0</v>
      </c>
      <c r="R829" s="39">
        <v>6.0</v>
      </c>
      <c r="S829" s="39">
        <v>24.0</v>
      </c>
      <c r="T829" s="48"/>
      <c r="U829" s="39">
        <v>1.0</v>
      </c>
      <c r="V829" s="39">
        <v>8.0</v>
      </c>
      <c r="W829" s="39">
        <v>8.0</v>
      </c>
      <c r="X829" s="39"/>
      <c r="Y829" s="39"/>
      <c r="Z829" s="39"/>
      <c r="AA829" s="39"/>
      <c r="AB829" s="39">
        <v>3777.0</v>
      </c>
      <c r="AC829" s="81">
        <v>4.0</v>
      </c>
      <c r="AD829" s="81">
        <v>4741.0</v>
      </c>
      <c r="AE829" s="81"/>
      <c r="AF829" s="81">
        <v>10.0</v>
      </c>
      <c r="AG829" s="81">
        <v>1.0</v>
      </c>
      <c r="AH829" s="81">
        <v>1.0</v>
      </c>
      <c r="AI829" s="81">
        <v>7.0</v>
      </c>
      <c r="AJ829" s="82" t="s">
        <v>885</v>
      </c>
      <c r="AK829" s="81"/>
      <c r="AL829" s="81">
        <v>173.0</v>
      </c>
      <c r="AM829" s="44">
        <f t="array" ref="AM829">AVERAGE(K829/20)/86400</f>
        <v>0.02799479167</v>
      </c>
    </row>
    <row r="830" ht="17.25" customHeight="1">
      <c r="A830" s="97">
        <v>44601.50821314526</v>
      </c>
      <c r="B830" s="53">
        <v>0.020983796296296296</v>
      </c>
      <c r="C830" s="53">
        <v>2.199074074074074E-4</v>
      </c>
      <c r="D830" s="53">
        <v>0.0017824074074074075</v>
      </c>
      <c r="E830" s="53">
        <v>0.004247685185185185</v>
      </c>
      <c r="F830" s="53">
        <v>0.013935185185185186</v>
      </c>
      <c r="G830" s="53">
        <v>0.007268518518518519</v>
      </c>
      <c r="H830" s="53">
        <v>0.016134259259259258</v>
      </c>
      <c r="I830" s="63">
        <v>0.018587962962962962</v>
      </c>
      <c r="J830" s="98">
        <v>0.019282407407407408</v>
      </c>
      <c r="K830" s="99">
        <v>35313.0</v>
      </c>
      <c r="L830" s="99">
        <v>148.0</v>
      </c>
      <c r="M830" s="99">
        <v>8.0</v>
      </c>
      <c r="N830" s="99">
        <v>17.0</v>
      </c>
      <c r="O830" s="99">
        <v>1394.0</v>
      </c>
      <c r="P830" s="99">
        <v>99965.0</v>
      </c>
      <c r="Q830" s="99">
        <v>6861.0</v>
      </c>
      <c r="R830" s="39">
        <v>1.0</v>
      </c>
      <c r="S830" s="39">
        <v>70.0</v>
      </c>
      <c r="T830" s="48"/>
      <c r="U830" s="39">
        <v>1.0</v>
      </c>
      <c r="V830" s="39">
        <v>7.0</v>
      </c>
      <c r="W830" s="39">
        <v>7.0</v>
      </c>
      <c r="X830" s="39"/>
      <c r="Y830" s="39"/>
      <c r="Z830" s="39"/>
      <c r="AA830" s="39"/>
      <c r="AB830" s="39">
        <v>4681.0</v>
      </c>
      <c r="AC830" s="81"/>
      <c r="AD830" s="81">
        <v>35312.0</v>
      </c>
      <c r="AE830" s="81"/>
      <c r="AF830" s="81"/>
      <c r="AG830" s="81"/>
      <c r="AH830" s="81">
        <v>1.0</v>
      </c>
      <c r="AI830" s="81">
        <v>5.0</v>
      </c>
      <c r="AJ830" s="82" t="s">
        <v>886</v>
      </c>
      <c r="AK830" s="81"/>
      <c r="AL830" s="81">
        <v>172.0</v>
      </c>
      <c r="AM830" s="44">
        <f t="array" ref="AM830">AVERAGE(K830/20)/86400</f>
        <v>0.02043576389</v>
      </c>
    </row>
    <row r="831" ht="17.25" customHeight="1">
      <c r="A831" s="97">
        <v>44601.48674203256</v>
      </c>
      <c r="B831" s="53">
        <v>0.017905092592592594</v>
      </c>
      <c r="C831" s="53">
        <v>3.2407407407407406E-4</v>
      </c>
      <c r="D831" s="53">
        <v>0.0019444444444444444</v>
      </c>
      <c r="E831" s="53">
        <v>0.002916666666666667</v>
      </c>
      <c r="F831" s="53">
        <v>0.004606481481481481</v>
      </c>
      <c r="G831" s="53">
        <v>0.008240740740740741</v>
      </c>
      <c r="H831" s="53">
        <v>0.011018518518518518</v>
      </c>
      <c r="I831" s="63">
        <v>0.01337962962962963</v>
      </c>
      <c r="J831" s="98">
        <v>0.015034722222222222</v>
      </c>
      <c r="K831" s="99">
        <v>30589.0</v>
      </c>
      <c r="L831" s="99">
        <v>163.0</v>
      </c>
      <c r="M831" s="99">
        <v>7.0</v>
      </c>
      <c r="N831" s="99">
        <v>16.0</v>
      </c>
      <c r="O831" s="99">
        <v>1444.0</v>
      </c>
      <c r="P831" s="99">
        <v>128681.0</v>
      </c>
      <c r="Q831" s="99">
        <v>50979.0</v>
      </c>
      <c r="R831" s="39">
        <v>1.0</v>
      </c>
      <c r="S831" s="39">
        <v>20.0</v>
      </c>
      <c r="T831" s="48"/>
      <c r="U831" s="39"/>
      <c r="V831" s="39"/>
      <c r="W831" s="39"/>
      <c r="X831" s="39">
        <v>4.0</v>
      </c>
      <c r="Y831" s="39"/>
      <c r="Z831" s="39"/>
      <c r="AA831" s="39">
        <v>1.0</v>
      </c>
      <c r="AB831" s="39">
        <v>9334.0</v>
      </c>
      <c r="AC831" s="81"/>
      <c r="AD831" s="81">
        <v>30588.0</v>
      </c>
      <c r="AE831" s="81"/>
      <c r="AF831" s="81">
        <v>1.0</v>
      </c>
      <c r="AG831" s="81"/>
      <c r="AH831" s="81">
        <v>1.0</v>
      </c>
      <c r="AI831" s="81">
        <v>5.0</v>
      </c>
      <c r="AJ831" s="82" t="s">
        <v>887</v>
      </c>
      <c r="AK831" s="81"/>
      <c r="AL831" s="81">
        <v>171.0</v>
      </c>
      <c r="AM831" s="44">
        <f t="array" ref="AM831">AVERAGE(K831/20)/86400</f>
        <v>0.01770196759</v>
      </c>
    </row>
    <row r="832" ht="17.25" customHeight="1">
      <c r="A832" s="97">
        <v>44601.46861368443</v>
      </c>
      <c r="B832" s="53">
        <v>0.013043981481481481</v>
      </c>
      <c r="C832" s="53">
        <v>6.597222222222222E-4</v>
      </c>
      <c r="D832" s="53">
        <v>7.754629629629629E-4</v>
      </c>
      <c r="E832" s="53">
        <v>0.0015972222222222223</v>
      </c>
      <c r="F832" s="53">
        <v>0.0030671296296296297</v>
      </c>
      <c r="G832" s="53">
        <v>0.006296296296296296</v>
      </c>
      <c r="H832" s="53">
        <v>0.007696759259259259</v>
      </c>
      <c r="I832" s="63">
        <v>0.01150462962962963</v>
      </c>
      <c r="J832" s="98">
        <v>0.011875</v>
      </c>
      <c r="K832" s="99">
        <v>22049.0</v>
      </c>
      <c r="L832" s="99">
        <v>67.0</v>
      </c>
      <c r="M832" s="99">
        <v>7.0</v>
      </c>
      <c r="N832" s="99">
        <v>15.0</v>
      </c>
      <c r="O832" s="99">
        <v>905.0</v>
      </c>
      <c r="P832" s="99">
        <v>84085.0</v>
      </c>
      <c r="Q832" s="99">
        <v>3186.0</v>
      </c>
      <c r="R832" s="39">
        <v>1.0</v>
      </c>
      <c r="S832" s="39">
        <v>31.0</v>
      </c>
      <c r="T832" s="48"/>
      <c r="U832" s="39"/>
      <c r="V832" s="39"/>
      <c r="W832" s="39"/>
      <c r="X832" s="39"/>
      <c r="Y832" s="39"/>
      <c r="Z832" s="39">
        <v>2.0</v>
      </c>
      <c r="AA832" s="39"/>
      <c r="AB832" s="39">
        <v>32099.0</v>
      </c>
      <c r="AC832" s="81"/>
      <c r="AD832" s="81">
        <v>22048.0</v>
      </c>
      <c r="AE832" s="81"/>
      <c r="AF832" s="81"/>
      <c r="AG832" s="81"/>
      <c r="AH832" s="81">
        <v>1.0</v>
      </c>
      <c r="AI832" s="81">
        <v>5.0</v>
      </c>
      <c r="AJ832" s="82" t="s">
        <v>888</v>
      </c>
      <c r="AK832" s="81"/>
      <c r="AL832" s="81">
        <v>170.0</v>
      </c>
      <c r="AM832" s="44">
        <f t="array" ref="AM832">AVERAGE(K832/20)/86400</f>
        <v>0.01275983796</v>
      </c>
    </row>
    <row r="833" ht="17.25" customHeight="1">
      <c r="A833" s="97">
        <v>44601.455038724285</v>
      </c>
      <c r="B833" s="53">
        <v>0.02564814814814815</v>
      </c>
      <c r="C833" s="53">
        <v>1.5046296296296297E-4</v>
      </c>
      <c r="D833" s="53">
        <v>0.0036689814814814814</v>
      </c>
      <c r="E833" s="53">
        <v>0.004895833333333334</v>
      </c>
      <c r="F833" s="53">
        <v>0.007118055555555555</v>
      </c>
      <c r="G833" s="53">
        <v>0.011689814814814814</v>
      </c>
      <c r="H833" s="53">
        <v>0.018738425925925926</v>
      </c>
      <c r="I833" s="63">
        <v>0.022916666666666665</v>
      </c>
      <c r="J833" s="98">
        <v>0.023530092592592592</v>
      </c>
      <c r="K833" s="99">
        <v>43813.0</v>
      </c>
      <c r="L833" s="99">
        <v>199.0</v>
      </c>
      <c r="M833" s="99">
        <v>11.0</v>
      </c>
      <c r="N833" s="99">
        <v>16.0</v>
      </c>
      <c r="O833" s="99">
        <v>2636.0</v>
      </c>
      <c r="P833" s="99">
        <v>180356.0</v>
      </c>
      <c r="Q833" s="99">
        <v>101393.0</v>
      </c>
      <c r="R833" s="39">
        <v>3.0</v>
      </c>
      <c r="S833" s="39">
        <v>5.0</v>
      </c>
      <c r="T833" s="48"/>
      <c r="U833" s="39">
        <v>1.0</v>
      </c>
      <c r="V833" s="39">
        <v>8.0</v>
      </c>
      <c r="W833" s="39">
        <v>8.0</v>
      </c>
      <c r="X833" s="39"/>
      <c r="Y833" s="39"/>
      <c r="Z833" s="39"/>
      <c r="AA833" s="39"/>
      <c r="AB833" s="39">
        <v>6750.0</v>
      </c>
      <c r="AC833" s="81">
        <v>1.0</v>
      </c>
      <c r="AD833" s="81">
        <v>22213.0</v>
      </c>
      <c r="AE833" s="81"/>
      <c r="AF833" s="81"/>
      <c r="AG833" s="81"/>
      <c r="AH833" s="81">
        <v>1.0</v>
      </c>
      <c r="AI833" s="81">
        <v>5.0</v>
      </c>
      <c r="AJ833" s="82" t="s">
        <v>889</v>
      </c>
      <c r="AK833" s="81"/>
      <c r="AL833" s="81">
        <v>169.0</v>
      </c>
      <c r="AM833" s="44">
        <f t="array" ref="AM833">AVERAGE(K833/20)/86400</f>
        <v>0.02535474537</v>
      </c>
    </row>
    <row r="834" ht="17.25" customHeight="1">
      <c r="A834" s="97">
        <v>44601.42876339355</v>
      </c>
      <c r="B834" s="53">
        <v>0.017534722222222222</v>
      </c>
      <c r="C834" s="53">
        <v>7.407407407407407E-4</v>
      </c>
      <c r="D834" s="53">
        <v>0.0021064814814814813</v>
      </c>
      <c r="E834" s="53">
        <v>0.0028472222222222223</v>
      </c>
      <c r="F834" s="53">
        <v>0.005497685185185185</v>
      </c>
      <c r="G834" s="53">
        <v>0.01050925925925926</v>
      </c>
      <c r="H834" s="53">
        <v>0.011979166666666667</v>
      </c>
      <c r="I834" s="63">
        <v>0.014988425925925926</v>
      </c>
      <c r="J834" s="98">
        <v>0.01628472222222222</v>
      </c>
      <c r="K834" s="99">
        <v>29340.0</v>
      </c>
      <c r="L834" s="99">
        <v>103.0</v>
      </c>
      <c r="M834" s="99">
        <v>8.0</v>
      </c>
      <c r="N834" s="99">
        <v>11.0</v>
      </c>
      <c r="O834" s="99">
        <v>1091.0</v>
      </c>
      <c r="P834" s="99">
        <v>99383.0</v>
      </c>
      <c r="Q834" s="99">
        <v>36702.0</v>
      </c>
      <c r="R834" s="39"/>
      <c r="S834" s="39"/>
      <c r="T834" s="48"/>
      <c r="U834" s="39">
        <v>1.0</v>
      </c>
      <c r="V834" s="39"/>
      <c r="W834" s="39"/>
      <c r="X834" s="39"/>
      <c r="Y834" s="39"/>
      <c r="Z834" s="39">
        <v>5.0</v>
      </c>
      <c r="AA834" s="39">
        <v>1.0</v>
      </c>
      <c r="AB834" s="39">
        <v>103858.0</v>
      </c>
      <c r="AC834" s="81"/>
      <c r="AD834" s="81">
        <v>29339.0</v>
      </c>
      <c r="AE834" s="81"/>
      <c r="AF834" s="81"/>
      <c r="AG834" s="81"/>
      <c r="AH834" s="81">
        <v>1.0</v>
      </c>
      <c r="AI834" s="81">
        <v>5.0</v>
      </c>
      <c r="AJ834" s="82" t="s">
        <v>890</v>
      </c>
      <c r="AK834" s="81"/>
      <c r="AL834" s="81">
        <v>168.0</v>
      </c>
      <c r="AM834" s="44">
        <f t="array" ref="AM834">AVERAGE(K834/20)/86400</f>
        <v>0.01697916667</v>
      </c>
    </row>
    <row r="835" ht="17.25" customHeight="1">
      <c r="A835" s="97">
        <v>44599.197103598104</v>
      </c>
      <c r="B835" s="53">
        <v>0.017106481481481483</v>
      </c>
      <c r="C835" s="53">
        <v>1.388888888888889E-4</v>
      </c>
      <c r="D835" s="53">
        <v>0.003449074074074074</v>
      </c>
      <c r="E835" s="53">
        <v>0.004525462962962963</v>
      </c>
      <c r="F835" s="53">
        <v>0.0059490740740740745</v>
      </c>
      <c r="G835" s="53">
        <v>0.01099537037037037</v>
      </c>
      <c r="H835" s="53">
        <v>0.012569444444444444</v>
      </c>
      <c r="I835" s="63">
        <v>0.01556712962962963</v>
      </c>
      <c r="J835" s="98">
        <v>0.016134259259259258</v>
      </c>
      <c r="K835" s="99">
        <v>29208.0</v>
      </c>
      <c r="L835" s="99">
        <v>114.0</v>
      </c>
      <c r="M835" s="99">
        <v>8.0</v>
      </c>
      <c r="N835" s="99">
        <v>17.0</v>
      </c>
      <c r="O835" s="99">
        <v>996.0</v>
      </c>
      <c r="P835" s="99">
        <v>102572.0</v>
      </c>
      <c r="Q835" s="99">
        <v>45721.0</v>
      </c>
      <c r="R835" s="39">
        <v>1.0</v>
      </c>
      <c r="S835" s="39">
        <v>10.0</v>
      </c>
      <c r="T835" s="48"/>
      <c r="U835" s="39">
        <v>1.0</v>
      </c>
      <c r="V835" s="39">
        <v>7.0</v>
      </c>
      <c r="W835" s="39">
        <v>11.0</v>
      </c>
      <c r="X835" s="39"/>
      <c r="Y835" s="39"/>
      <c r="Z835" s="39"/>
      <c r="AA835" s="39"/>
      <c r="AB835" s="39">
        <v>19973.0</v>
      </c>
      <c r="AC835" s="81">
        <v>1.0</v>
      </c>
      <c r="AD835" s="81">
        <v>27297.0</v>
      </c>
      <c r="AE835" s="81"/>
      <c r="AF835" s="81"/>
      <c r="AG835" s="81"/>
      <c r="AH835" s="81">
        <v>1.0</v>
      </c>
      <c r="AI835" s="81">
        <v>4.0</v>
      </c>
      <c r="AJ835" s="82" t="s">
        <v>891</v>
      </c>
      <c r="AK835" s="81"/>
      <c r="AL835" s="81">
        <v>167.0</v>
      </c>
      <c r="AM835" s="44">
        <f t="array" ref="AM835">AVERAGE(K835/20)/86400</f>
        <v>0.01690277778</v>
      </c>
    </row>
    <row r="836" ht="17.25" customHeight="1">
      <c r="A836" s="97"/>
      <c r="B836" s="53">
        <v>0.016967592592592593</v>
      </c>
      <c r="C836" s="53"/>
      <c r="D836" s="53"/>
      <c r="E836" s="53"/>
      <c r="F836" s="53"/>
      <c r="G836" s="53"/>
      <c r="H836" s="53"/>
      <c r="I836" s="63"/>
      <c r="J836" s="98"/>
      <c r="K836" s="99">
        <v>29180.0</v>
      </c>
      <c r="L836" s="99"/>
      <c r="M836" s="99"/>
      <c r="N836" s="99"/>
      <c r="O836" s="99"/>
      <c r="P836" s="99"/>
      <c r="Q836" s="99"/>
      <c r="R836" s="39"/>
      <c r="S836" s="39"/>
      <c r="T836" s="48"/>
      <c r="U836" s="39"/>
      <c r="V836" s="39"/>
      <c r="W836" s="39"/>
      <c r="X836" s="39"/>
      <c r="Y836" s="39"/>
      <c r="Z836" s="39"/>
      <c r="AA836" s="39"/>
      <c r="AB836" s="39"/>
      <c r="AC836" s="81"/>
      <c r="AD836" s="81"/>
      <c r="AE836" s="81"/>
      <c r="AF836" s="81"/>
      <c r="AG836" s="81"/>
      <c r="AH836" s="81"/>
      <c r="AI836" s="81"/>
      <c r="AJ836" s="81"/>
      <c r="AK836" s="81"/>
      <c r="AL836" s="81">
        <v>166.0</v>
      </c>
      <c r="AM836" s="44">
        <f t="array" ref="AM836">AVERAGE(K836/20)/86400</f>
        <v>0.01688657407</v>
      </c>
    </row>
    <row r="837" ht="17.25" customHeight="1">
      <c r="A837" s="97"/>
      <c r="B837" s="53">
        <v>0.026203703703703705</v>
      </c>
      <c r="C837" s="53"/>
      <c r="D837" s="53"/>
      <c r="E837" s="53"/>
      <c r="F837" s="53"/>
      <c r="G837" s="53"/>
      <c r="H837" s="53"/>
      <c r="I837" s="63"/>
      <c r="J837" s="98"/>
      <c r="K837" s="99">
        <v>43420.0</v>
      </c>
      <c r="L837" s="99"/>
      <c r="M837" s="99"/>
      <c r="N837" s="99"/>
      <c r="O837" s="99"/>
      <c r="P837" s="99"/>
      <c r="Q837" s="99"/>
      <c r="R837" s="39"/>
      <c r="S837" s="39"/>
      <c r="T837" s="48"/>
      <c r="U837" s="39"/>
      <c r="V837" s="39"/>
      <c r="W837" s="39"/>
      <c r="X837" s="39"/>
      <c r="Y837" s="39"/>
      <c r="Z837" s="39"/>
      <c r="AA837" s="39"/>
      <c r="AB837" s="39"/>
      <c r="AC837" s="81"/>
      <c r="AD837" s="81"/>
      <c r="AE837" s="81"/>
      <c r="AF837" s="81"/>
      <c r="AG837" s="81"/>
      <c r="AH837" s="81"/>
      <c r="AI837" s="81"/>
      <c r="AJ837" s="81"/>
      <c r="AK837" s="81"/>
      <c r="AL837" s="81">
        <v>165.0</v>
      </c>
      <c r="AM837" s="44">
        <f t="array" ref="AM837">AVERAGE(K837/20)/86400</f>
        <v>0.02512731481</v>
      </c>
    </row>
    <row r="838" ht="17.25" customHeight="1">
      <c r="A838" s="97">
        <v>44599.028797854466</v>
      </c>
      <c r="B838" s="53">
        <v>0.014016203703703704</v>
      </c>
      <c r="C838" s="53">
        <v>5.787037037037037E-5</v>
      </c>
      <c r="D838" s="53">
        <v>0.0014583333333333334</v>
      </c>
      <c r="E838" s="53">
        <v>0.0018171296296296297</v>
      </c>
      <c r="F838" s="53">
        <v>0.007395833333333333</v>
      </c>
      <c r="G838" s="53">
        <v>0.002789351851851852</v>
      </c>
      <c r="H838" s="53">
        <v>0.009131944444444444</v>
      </c>
      <c r="I838" s="63">
        <v>0.010763888888888889</v>
      </c>
      <c r="J838" s="98">
        <v>0.011446759259259259</v>
      </c>
      <c r="K838" s="99">
        <v>23592.0</v>
      </c>
      <c r="L838" s="99">
        <v>81.0</v>
      </c>
      <c r="M838" s="99">
        <v>9.0</v>
      </c>
      <c r="N838" s="99">
        <v>13.0</v>
      </c>
      <c r="O838" s="99">
        <v>790.0</v>
      </c>
      <c r="P838" s="99">
        <v>82799.0</v>
      </c>
      <c r="Q838" s="99">
        <v>51125.0</v>
      </c>
      <c r="R838" s="39">
        <v>1.0</v>
      </c>
      <c r="S838" s="39">
        <v>4.0</v>
      </c>
      <c r="T838" s="48"/>
      <c r="U838" s="39"/>
      <c r="V838" s="39">
        <v>2.0</v>
      </c>
      <c r="W838" s="39"/>
      <c r="X838" s="39"/>
      <c r="Y838" s="39"/>
      <c r="Z838" s="39"/>
      <c r="AA838" s="39">
        <v>1.0</v>
      </c>
      <c r="AB838" s="39">
        <v>22046.0</v>
      </c>
      <c r="AC838" s="81"/>
      <c r="AD838" s="81">
        <v>23591.0</v>
      </c>
      <c r="AE838" s="81"/>
      <c r="AF838" s="81"/>
      <c r="AG838" s="81">
        <v>1.0</v>
      </c>
      <c r="AH838" s="81">
        <v>1.0</v>
      </c>
      <c r="AI838" s="81">
        <v>5.0</v>
      </c>
      <c r="AJ838" s="82" t="s">
        <v>892</v>
      </c>
      <c r="AK838" s="81"/>
      <c r="AL838" s="81">
        <v>164.0</v>
      </c>
      <c r="AM838" s="44">
        <f t="array" ref="AM838">AVERAGE(K838/20)/86400</f>
        <v>0.01365277778</v>
      </c>
    </row>
    <row r="839" ht="17.25" customHeight="1">
      <c r="A839" s="97">
        <v>44599.013512363286</v>
      </c>
      <c r="B839" s="53">
        <v>0.0215625</v>
      </c>
      <c r="C839" s="53">
        <v>3.587962962962963E-4</v>
      </c>
      <c r="D839" s="53">
        <v>0.0027314814814814814</v>
      </c>
      <c r="E839" s="53">
        <v>0.004456018518518519</v>
      </c>
      <c r="F839" s="53">
        <v>0.0059490740740740745</v>
      </c>
      <c r="G839" s="53">
        <v>0.0077777777777777776</v>
      </c>
      <c r="H839" s="53">
        <v>0.010162037037037037</v>
      </c>
      <c r="I839" s="63">
        <v>0.017685185185185186</v>
      </c>
      <c r="J839" s="98">
        <v>0.017986111111111112</v>
      </c>
      <c r="K839" s="99">
        <v>35464.0</v>
      </c>
      <c r="L839" s="99">
        <v>54.0</v>
      </c>
      <c r="M839" s="99">
        <v>11.0</v>
      </c>
      <c r="N839" s="99">
        <v>23.0</v>
      </c>
      <c r="O839" s="99">
        <v>1197.0</v>
      </c>
      <c r="P839" s="99">
        <v>104928.0</v>
      </c>
      <c r="Q839" s="99">
        <v>124344.0</v>
      </c>
      <c r="R839" s="39">
        <v>1.0</v>
      </c>
      <c r="S839" s="39">
        <v>16.0</v>
      </c>
      <c r="T839" s="48"/>
      <c r="U839" s="39">
        <v>1.0</v>
      </c>
      <c r="V839" s="39">
        <v>11.0</v>
      </c>
      <c r="W839" s="39">
        <v>11.0</v>
      </c>
      <c r="X839" s="39"/>
      <c r="Y839" s="39"/>
      <c r="Z839" s="39"/>
      <c r="AA839" s="39"/>
      <c r="AB839" s="39">
        <v>10226.0</v>
      </c>
      <c r="AC839" s="81">
        <v>1.0</v>
      </c>
      <c r="AD839" s="81">
        <v>17678.0</v>
      </c>
      <c r="AE839" s="81"/>
      <c r="AF839" s="81">
        <v>1.0</v>
      </c>
      <c r="AG839" s="81">
        <v>1.0</v>
      </c>
      <c r="AH839" s="81">
        <v>1.0</v>
      </c>
      <c r="AI839" s="81">
        <v>8.0</v>
      </c>
      <c r="AJ839" s="82" t="s">
        <v>893</v>
      </c>
      <c r="AK839" s="81"/>
      <c r="AL839" s="81">
        <v>163.0</v>
      </c>
      <c r="AM839" s="44">
        <f t="array" ref="AM839">AVERAGE(K839/20)/86400</f>
        <v>0.02052314815</v>
      </c>
    </row>
    <row r="840" ht="17.25" customHeight="1">
      <c r="A840" s="97">
        <v>44598.99153672903</v>
      </c>
      <c r="B840" s="53">
        <v>0.03130787037037037</v>
      </c>
      <c r="C840" s="53">
        <v>0.0016319444444444445</v>
      </c>
      <c r="D840" s="53">
        <v>0.017233796296296296</v>
      </c>
      <c r="E840" s="53">
        <v>0.0036458333333333334</v>
      </c>
      <c r="F840" s="53">
        <v>0.007025462962962963</v>
      </c>
      <c r="G840" s="53">
        <v>0.009212962962962963</v>
      </c>
      <c r="H840" s="53">
        <v>0.012800925925925926</v>
      </c>
      <c r="I840" s="63">
        <v>0.028888888888888888</v>
      </c>
      <c r="J840" s="98">
        <v>0.029328703703703704</v>
      </c>
      <c r="K840" s="99">
        <v>53134.0</v>
      </c>
      <c r="L840" s="99">
        <v>225.0</v>
      </c>
      <c r="M840" s="99">
        <v>15.0</v>
      </c>
      <c r="N840" s="99">
        <v>48.0</v>
      </c>
      <c r="O840" s="99">
        <v>1545.0</v>
      </c>
      <c r="P840" s="99">
        <v>162606.0</v>
      </c>
      <c r="Q840" s="99">
        <v>122501.0</v>
      </c>
      <c r="R840" s="39">
        <v>1.0</v>
      </c>
      <c r="S840" s="39">
        <v>6.0</v>
      </c>
      <c r="T840" s="48"/>
      <c r="U840" s="39"/>
      <c r="V840" s="39">
        <v>2.0</v>
      </c>
      <c r="W840" s="39"/>
      <c r="X840" s="39"/>
      <c r="Y840" s="39"/>
      <c r="Z840" s="39">
        <v>6.0</v>
      </c>
      <c r="AA840" s="39"/>
      <c r="AB840" s="39">
        <v>178105.0</v>
      </c>
      <c r="AC840" s="81">
        <v>1.0</v>
      </c>
      <c r="AD840" s="81">
        <v>26026.0</v>
      </c>
      <c r="AE840" s="81"/>
      <c r="AF840" s="81">
        <v>1.0</v>
      </c>
      <c r="AG840" s="81"/>
      <c r="AH840" s="81">
        <v>1.0</v>
      </c>
      <c r="AI840" s="81">
        <v>8.0</v>
      </c>
      <c r="AJ840" s="82" t="s">
        <v>894</v>
      </c>
      <c r="AK840" s="81"/>
      <c r="AL840" s="81">
        <v>162.0</v>
      </c>
      <c r="AM840" s="44">
        <f t="array" ref="AM840">AVERAGE(K840/20)/86400</f>
        <v>0.03074884259</v>
      </c>
    </row>
    <row r="841" ht="17.25" customHeight="1">
      <c r="A841" s="105">
        <v>44598.68576388889</v>
      </c>
      <c r="B841" s="106"/>
      <c r="C841" s="106"/>
      <c r="D841" s="106"/>
      <c r="E841" s="106"/>
      <c r="F841" s="106"/>
      <c r="G841" s="106"/>
      <c r="H841" s="106"/>
      <c r="I841" s="107"/>
      <c r="J841" s="108"/>
      <c r="K841" s="109"/>
      <c r="L841" s="109"/>
      <c r="M841" s="109"/>
      <c r="N841" s="109"/>
      <c r="O841" s="109"/>
      <c r="P841" s="109"/>
      <c r="Q841" s="109"/>
      <c r="R841" s="81"/>
      <c r="S841" s="81"/>
      <c r="T841" s="110"/>
      <c r="U841" s="81"/>
      <c r="V841" s="81"/>
      <c r="W841" s="81"/>
      <c r="X841" s="81"/>
      <c r="Y841" s="81"/>
      <c r="Z841" s="81"/>
      <c r="AA841" s="81"/>
      <c r="AB841" s="81"/>
      <c r="AC841" s="81"/>
      <c r="AD841" s="81"/>
      <c r="AE841" s="81"/>
      <c r="AF841" s="81"/>
      <c r="AG841" s="81"/>
      <c r="AH841" s="81"/>
      <c r="AI841" s="81"/>
      <c r="AJ841" s="81"/>
      <c r="AK841" s="81"/>
      <c r="AL841" s="81">
        <v>161.0</v>
      </c>
      <c r="AM841" s="44">
        <f t="array" ref="AM841">AVERAGE(K841/20)/86400</f>
        <v>0</v>
      </c>
    </row>
    <row r="842" ht="17.25" customHeight="1">
      <c r="A842" s="105">
        <v>44598.66853899347</v>
      </c>
      <c r="B842" s="106">
        <v>0.02304398148148148</v>
      </c>
      <c r="C842" s="106">
        <v>6.365740740740741E-4</v>
      </c>
      <c r="D842" s="106">
        <v>0.0025694444444444445</v>
      </c>
      <c r="E842" s="106">
        <v>0.004085648148148148</v>
      </c>
      <c r="F842" s="106">
        <v>0.004722222222222222</v>
      </c>
      <c r="G842" s="106">
        <v>0.013275462962962963</v>
      </c>
      <c r="H842" s="106">
        <v>0.01511574074074074</v>
      </c>
      <c r="I842" s="107">
        <v>0.017534722222222222</v>
      </c>
      <c r="J842" s="108">
        <v>0.018217592592592594</v>
      </c>
      <c r="K842" s="109">
        <v>39247.0</v>
      </c>
      <c r="L842" s="109">
        <v>124.0</v>
      </c>
      <c r="M842" s="109">
        <v>8.0</v>
      </c>
      <c r="N842" s="109">
        <v>19.0</v>
      </c>
      <c r="O842" s="109">
        <v>2322.0</v>
      </c>
      <c r="P842" s="109">
        <v>159655.0</v>
      </c>
      <c r="Q842" s="109">
        <v>10329.0</v>
      </c>
      <c r="R842" s="81">
        <v>1.0</v>
      </c>
      <c r="S842" s="81">
        <v>3.0</v>
      </c>
      <c r="T842" s="110"/>
      <c r="U842" s="81">
        <v>2.0</v>
      </c>
      <c r="V842" s="81">
        <v>15.0</v>
      </c>
      <c r="W842" s="81">
        <v>9.0</v>
      </c>
      <c r="X842" s="81"/>
      <c r="Y842" s="81"/>
      <c r="Z842" s="81"/>
      <c r="AA842" s="81"/>
      <c r="AB842" s="81">
        <v>36409.0</v>
      </c>
      <c r="AC842" s="81">
        <v>3.0</v>
      </c>
      <c r="AD842" s="81">
        <v>4599.0</v>
      </c>
      <c r="AE842" s="81"/>
      <c r="AF842" s="81"/>
      <c r="AG842" s="81"/>
      <c r="AH842" s="81">
        <v>1.0</v>
      </c>
      <c r="AI842" s="81">
        <v>4.0</v>
      </c>
      <c r="AJ842" s="82" t="s">
        <v>895</v>
      </c>
      <c r="AK842" s="81"/>
      <c r="AL842" s="81">
        <v>160.0</v>
      </c>
      <c r="AM842" s="44">
        <f t="array" ref="AM842">AVERAGE(K842/20)/86400</f>
        <v>0.02271238426</v>
      </c>
    </row>
    <row r="843" ht="17.25" customHeight="1">
      <c r="A843" s="105">
        <v>44598.645303601275</v>
      </c>
      <c r="B843" s="106">
        <v>0.01326388888888889</v>
      </c>
      <c r="C843" s="106">
        <v>9.259259259259259E-5</v>
      </c>
      <c r="D843" s="106">
        <v>0.001875</v>
      </c>
      <c r="E843" s="106">
        <v>0.0030092592592592593</v>
      </c>
      <c r="F843" s="106">
        <v>0.005393518518518519</v>
      </c>
      <c r="G843" s="106">
        <v>0.0033912037037037036</v>
      </c>
      <c r="H843" s="106">
        <v>0.007789351851851852</v>
      </c>
      <c r="I843" s="107">
        <v>0.011273148148148148</v>
      </c>
      <c r="J843" s="108">
        <v>0.011990740740740741</v>
      </c>
      <c r="K843" s="109">
        <v>22570.0</v>
      </c>
      <c r="L843" s="109">
        <v>177.0</v>
      </c>
      <c r="M843" s="109">
        <v>8.0</v>
      </c>
      <c r="N843" s="109">
        <v>10.0</v>
      </c>
      <c r="O843" s="109">
        <v>1293.0</v>
      </c>
      <c r="P843" s="109">
        <v>57152.0</v>
      </c>
      <c r="Q843" s="109">
        <v>200432.0</v>
      </c>
      <c r="R843" s="81">
        <v>1.0</v>
      </c>
      <c r="S843" s="81">
        <v>7.0</v>
      </c>
      <c r="T843" s="110"/>
      <c r="U843" s="81"/>
      <c r="V843" s="81">
        <v>3.0</v>
      </c>
      <c r="W843" s="81"/>
      <c r="X843" s="81"/>
      <c r="Y843" s="81"/>
      <c r="Z843" s="81"/>
      <c r="AA843" s="81">
        <v>1.0</v>
      </c>
      <c r="AB843" s="81">
        <v>34814.0</v>
      </c>
      <c r="AC843" s="81"/>
      <c r="AD843" s="81">
        <v>22569.0</v>
      </c>
      <c r="AE843" s="81"/>
      <c r="AF843" s="81"/>
      <c r="AG843" s="81"/>
      <c r="AH843" s="81">
        <v>1.0</v>
      </c>
      <c r="AI843" s="81">
        <v>5.0</v>
      </c>
      <c r="AJ843" s="82" t="s">
        <v>896</v>
      </c>
      <c r="AK843" s="81"/>
      <c r="AL843" s="110">
        <v>159.0</v>
      </c>
      <c r="AM843" s="44">
        <f t="array" ref="AM843">AVERAGE(K843/20)/86400</f>
        <v>0.01306134259</v>
      </c>
    </row>
    <row r="844" ht="17.25" customHeight="1">
      <c r="A844" s="105">
        <v>44598.63015431184</v>
      </c>
      <c r="B844" s="106">
        <v>0.022407407407407407</v>
      </c>
      <c r="C844" s="106">
        <v>0.0013425925925925925</v>
      </c>
      <c r="D844" s="106">
        <v>0.0018402777777777777</v>
      </c>
      <c r="E844" s="106">
        <v>0.0037962962962962963</v>
      </c>
      <c r="F844" s="106">
        <v>0.010266203703703704</v>
      </c>
      <c r="G844" s="106">
        <v>0.005231481481481481</v>
      </c>
      <c r="H844" s="106">
        <v>0.01814814814814815</v>
      </c>
      <c r="I844" s="107">
        <v>0.021203703703703704</v>
      </c>
      <c r="J844" s="108">
        <v>0.021435185185185186</v>
      </c>
      <c r="K844" s="109">
        <v>38725.0</v>
      </c>
      <c r="L844" s="109">
        <v>230.0</v>
      </c>
      <c r="M844" s="109">
        <v>15.0</v>
      </c>
      <c r="N844" s="109">
        <v>29.0</v>
      </c>
      <c r="O844" s="109">
        <v>1535.0</v>
      </c>
      <c r="P844" s="109">
        <v>144139.0</v>
      </c>
      <c r="Q844" s="109">
        <v>12691.0</v>
      </c>
      <c r="R844" s="81">
        <v>3.0</v>
      </c>
      <c r="S844" s="81">
        <v>3.0</v>
      </c>
      <c r="T844" s="110"/>
      <c r="U844" s="81">
        <v>1.0</v>
      </c>
      <c r="V844" s="81">
        <v>1.0</v>
      </c>
      <c r="W844" s="81">
        <v>1.0</v>
      </c>
      <c r="X844" s="81">
        <v>17.0</v>
      </c>
      <c r="Y844" s="81">
        <v>1.0</v>
      </c>
      <c r="Z844" s="81"/>
      <c r="AA844" s="81"/>
      <c r="AB844" s="81">
        <v>16615.0</v>
      </c>
      <c r="AC844" s="81">
        <v>1.0</v>
      </c>
      <c r="AD844" s="81">
        <v>20275.0</v>
      </c>
      <c r="AE844" s="81">
        <v>4.0</v>
      </c>
      <c r="AF844" s="81"/>
      <c r="AG844" s="81"/>
      <c r="AH844" s="81"/>
      <c r="AI844" s="81">
        <v>4.0</v>
      </c>
      <c r="AJ844" s="82" t="s">
        <v>897</v>
      </c>
      <c r="AK844" s="81" t="s">
        <v>78</v>
      </c>
      <c r="AL844" s="81">
        <v>158.0</v>
      </c>
      <c r="AM844" s="44">
        <f t="array" ref="AM844">AVERAGE(K844/20)/86400</f>
        <v>0.02241030093</v>
      </c>
    </row>
    <row r="845" ht="17.25" customHeight="1">
      <c r="A845" s="105">
        <v>44598.60587199256</v>
      </c>
      <c r="B845" s="106">
        <v>0.017685185185185186</v>
      </c>
      <c r="C845" s="106">
        <v>5.787037037037037E-5</v>
      </c>
      <c r="D845" s="106">
        <v>6.25E-4</v>
      </c>
      <c r="E845" s="106">
        <v>0.002476851851851852</v>
      </c>
      <c r="F845" s="106">
        <v>0.003576388888888889</v>
      </c>
      <c r="G845" s="106">
        <v>0.010277777777777778</v>
      </c>
      <c r="H845" s="106">
        <v>0.012060185185185186</v>
      </c>
      <c r="I845" s="107">
        <v>0.016180555555555556</v>
      </c>
      <c r="J845" s="108">
        <v>0.016527777777777777</v>
      </c>
      <c r="K845" s="109">
        <v>30127.0</v>
      </c>
      <c r="L845" s="109">
        <v>148.0</v>
      </c>
      <c r="M845" s="109">
        <v>8.0</v>
      </c>
      <c r="N845" s="109">
        <v>14.0</v>
      </c>
      <c r="O845" s="109">
        <v>1885.0</v>
      </c>
      <c r="P845" s="109">
        <v>84803.0</v>
      </c>
      <c r="Q845" s="109">
        <v>35136.0</v>
      </c>
      <c r="R845" s="81">
        <v>1.0</v>
      </c>
      <c r="S845" s="81">
        <v>14.0</v>
      </c>
      <c r="T845" s="110"/>
      <c r="U845" s="81"/>
      <c r="V845" s="81"/>
      <c r="W845" s="81"/>
      <c r="X845" s="81">
        <v>9.0</v>
      </c>
      <c r="Y845" s="81">
        <v>1.0</v>
      </c>
      <c r="Z845" s="81"/>
      <c r="AA845" s="81"/>
      <c r="AB845" s="81">
        <v>11463.0</v>
      </c>
      <c r="AC845" s="81">
        <v>1.0</v>
      </c>
      <c r="AD845" s="81">
        <v>8380.0</v>
      </c>
      <c r="AE845" s="81">
        <v>4.0</v>
      </c>
      <c r="AF845" s="81"/>
      <c r="AG845" s="81"/>
      <c r="AH845" s="81"/>
      <c r="AI845" s="81">
        <v>7.0</v>
      </c>
      <c r="AJ845" s="82" t="s">
        <v>898</v>
      </c>
      <c r="AK845" s="81"/>
      <c r="AL845" s="110">
        <v>157.0</v>
      </c>
      <c r="AM845" s="44">
        <f t="array" ref="AM845">AVERAGE(K845/20)/86400</f>
        <v>0.01743460648</v>
      </c>
    </row>
    <row r="846" ht="17.25" customHeight="1">
      <c r="A846" s="105">
        <v>44596.53569487558</v>
      </c>
      <c r="B846" s="106">
        <v>0.015717592592592592</v>
      </c>
      <c r="C846" s="106">
        <v>3.0092592592592595E-4</v>
      </c>
      <c r="D846" s="106">
        <v>0.0024305555555555556</v>
      </c>
      <c r="E846" s="106">
        <v>0.0030787037037037037</v>
      </c>
      <c r="F846" s="106">
        <v>0.004166666666666667</v>
      </c>
      <c r="G846" s="106">
        <v>0.006342592592592592</v>
      </c>
      <c r="H846" s="106">
        <v>0.009027777777777777</v>
      </c>
      <c r="I846" s="107">
        <v>0.013171296296296296</v>
      </c>
      <c r="J846" s="108">
        <v>0.013275462962962963</v>
      </c>
      <c r="K846" s="109">
        <v>26486.0</v>
      </c>
      <c r="L846" s="109">
        <v>48.0</v>
      </c>
      <c r="M846" s="109">
        <v>8.0</v>
      </c>
      <c r="N846" s="109">
        <v>11.0</v>
      </c>
      <c r="O846" s="109">
        <v>1016.0</v>
      </c>
      <c r="P846" s="109">
        <v>81534.0</v>
      </c>
      <c r="Q846" s="109">
        <v>54287.0</v>
      </c>
      <c r="R846" s="81">
        <v>1.0</v>
      </c>
      <c r="S846" s="81">
        <v>11.0</v>
      </c>
      <c r="T846" s="110"/>
      <c r="U846" s="81"/>
      <c r="V846" s="81">
        <v>1.0</v>
      </c>
      <c r="W846" s="81"/>
      <c r="X846" s="81"/>
      <c r="Y846" s="81"/>
      <c r="Z846" s="81"/>
      <c r="AA846" s="81">
        <v>1.0</v>
      </c>
      <c r="AB846" s="81">
        <v>105122.0</v>
      </c>
      <c r="AC846" s="81"/>
      <c r="AD846" s="81">
        <v>26485.0</v>
      </c>
      <c r="AE846" s="81"/>
      <c r="AF846" s="81"/>
      <c r="AG846" s="81"/>
      <c r="AH846" s="81">
        <v>1.0</v>
      </c>
      <c r="AI846" s="81">
        <v>4.0</v>
      </c>
      <c r="AJ846" s="82" t="s">
        <v>899</v>
      </c>
      <c r="AK846" s="81"/>
      <c r="AL846" s="81">
        <v>156.0</v>
      </c>
      <c r="AM846" s="44">
        <f t="array" ref="AM846">AVERAGE(K846/20)/86400</f>
        <v>0.0153275463</v>
      </c>
    </row>
    <row r="847" ht="17.25" customHeight="1">
      <c r="A847" s="105">
        <v>44596.519152248504</v>
      </c>
      <c r="B847" s="106">
        <v>0.01576388888888889</v>
      </c>
      <c r="C847" s="106">
        <v>2.662037037037037E-4</v>
      </c>
      <c r="D847" s="106">
        <v>0.0025</v>
      </c>
      <c r="E847" s="106">
        <v>0.00375</v>
      </c>
      <c r="F847" s="106">
        <v>0.00494212962962963</v>
      </c>
      <c r="G847" s="106">
        <v>0.009363425925925926</v>
      </c>
      <c r="H847" s="106">
        <v>0.010555555555555556</v>
      </c>
      <c r="I847" s="107">
        <v>0.013356481481481481</v>
      </c>
      <c r="J847" s="108">
        <v>0.014085648148148147</v>
      </c>
      <c r="K847" s="109">
        <v>25633.0</v>
      </c>
      <c r="L847" s="109">
        <v>232.0</v>
      </c>
      <c r="M847" s="109">
        <v>7.0</v>
      </c>
      <c r="N847" s="109">
        <v>8.0</v>
      </c>
      <c r="O847" s="109">
        <v>658.0</v>
      </c>
      <c r="P847" s="109">
        <v>127335.0</v>
      </c>
      <c r="Q847" s="109">
        <v>33255.0</v>
      </c>
      <c r="R847" s="81">
        <v>1.0</v>
      </c>
      <c r="S847" s="81">
        <v>13.0</v>
      </c>
      <c r="T847" s="110"/>
      <c r="U847" s="81">
        <v>1.0</v>
      </c>
      <c r="V847" s="81">
        <v>8.0</v>
      </c>
      <c r="W847" s="81">
        <v>8.0</v>
      </c>
      <c r="X847" s="81"/>
      <c r="Y847" s="81"/>
      <c r="Z847" s="81"/>
      <c r="AA847" s="81"/>
      <c r="AB847" s="81">
        <v>6697.0</v>
      </c>
      <c r="AC847" s="81"/>
      <c r="AD847" s="81">
        <v>25632.0</v>
      </c>
      <c r="AE847" s="81"/>
      <c r="AF847" s="81"/>
      <c r="AG847" s="81"/>
      <c r="AH847" s="81">
        <v>1.0</v>
      </c>
      <c r="AI847" s="81">
        <v>5.0</v>
      </c>
      <c r="AJ847" s="82" t="s">
        <v>900</v>
      </c>
      <c r="AK847" s="81"/>
      <c r="AL847" s="110">
        <v>155.0</v>
      </c>
      <c r="AM847" s="44">
        <f t="array" ref="AM847">AVERAGE(K847/20)/86400</f>
        <v>0.01483391204</v>
      </c>
    </row>
    <row r="848" ht="17.25" customHeight="1">
      <c r="A848" s="105">
        <v>44596.503023670244</v>
      </c>
      <c r="B848" s="106">
        <v>0.03306712962962963</v>
      </c>
      <c r="C848" s="106">
        <v>1.7361111111111112E-4</v>
      </c>
      <c r="D848" s="106">
        <v>0.0020833333333333333</v>
      </c>
      <c r="E848" s="106">
        <v>0.003321759259259259</v>
      </c>
      <c r="F848" s="106">
        <v>0.004907407407407407</v>
      </c>
      <c r="G848" s="106">
        <v>0.011458333333333333</v>
      </c>
      <c r="H848" s="106">
        <v>0.013078703703703703</v>
      </c>
      <c r="I848" s="107">
        <v>0.017719907407407406</v>
      </c>
      <c r="J848" s="108">
        <v>0.018726851851851852</v>
      </c>
      <c r="K848" s="109">
        <v>56197.0</v>
      </c>
      <c r="L848" s="109">
        <v>70.0</v>
      </c>
      <c r="M848" s="109">
        <v>7.0</v>
      </c>
      <c r="N848" s="109">
        <v>16.0</v>
      </c>
      <c r="O848" s="109">
        <v>2634.0</v>
      </c>
      <c r="P848" s="109">
        <v>223818.0</v>
      </c>
      <c r="Q848" s="109">
        <v>9383.0</v>
      </c>
      <c r="R848" s="81">
        <v>1.0</v>
      </c>
      <c r="S848" s="81">
        <v>7.0</v>
      </c>
      <c r="T848" s="110"/>
      <c r="U848" s="81">
        <v>1.0</v>
      </c>
      <c r="V848" s="81">
        <v>8.0</v>
      </c>
      <c r="W848" s="81">
        <v>8.0</v>
      </c>
      <c r="X848" s="81"/>
      <c r="Y848" s="81"/>
      <c r="Z848" s="81"/>
      <c r="AA848" s="81"/>
      <c r="AB848" s="81">
        <v>21937.0</v>
      </c>
      <c r="AC848" s="81">
        <v>4.0</v>
      </c>
      <c r="AD848" s="81">
        <v>6589.0</v>
      </c>
      <c r="AE848" s="81"/>
      <c r="AF848" s="81">
        <v>2.0</v>
      </c>
      <c r="AG848" s="81"/>
      <c r="AH848" s="81">
        <v>1.0</v>
      </c>
      <c r="AI848" s="81">
        <v>6.0</v>
      </c>
      <c r="AJ848" s="82" t="s">
        <v>901</v>
      </c>
      <c r="AK848" s="81"/>
      <c r="AL848" s="81">
        <v>154.0</v>
      </c>
      <c r="AM848" s="44">
        <f t="array" ref="AM848">AVERAGE(K848/20)/86400</f>
        <v>0.03252141204</v>
      </c>
    </row>
    <row r="849" ht="17.25" customHeight="1">
      <c r="A849" s="105">
        <v>44596.460446306235</v>
      </c>
      <c r="B849" s="106">
        <v>0.01744212962962963</v>
      </c>
      <c r="C849" s="106">
        <v>1.7361111111111112E-4</v>
      </c>
      <c r="D849" s="106">
        <v>0.0023263888888888887</v>
      </c>
      <c r="E849" s="106">
        <v>0.0031134259259259257</v>
      </c>
      <c r="F849" s="106">
        <v>0.004652777777777777</v>
      </c>
      <c r="G849" s="106">
        <v>0.008923611111111111</v>
      </c>
      <c r="H849" s="106">
        <v>0.010914351851851852</v>
      </c>
      <c r="I849" s="107">
        <v>0.013449074074074073</v>
      </c>
      <c r="J849" s="108">
        <v>0.013819444444444445</v>
      </c>
      <c r="K849" s="109">
        <v>29563.0</v>
      </c>
      <c r="L849" s="109">
        <v>123.0</v>
      </c>
      <c r="M849" s="109">
        <v>9.0</v>
      </c>
      <c r="N849" s="109">
        <v>17.0</v>
      </c>
      <c r="O849" s="109">
        <v>760.0</v>
      </c>
      <c r="P849" s="109">
        <v>112857.0</v>
      </c>
      <c r="Q849" s="109">
        <v>5400.0</v>
      </c>
      <c r="R849" s="81">
        <v>1.0</v>
      </c>
      <c r="S849" s="81">
        <v>6.0</v>
      </c>
      <c r="T849" s="110"/>
      <c r="U849" s="81">
        <v>1.0</v>
      </c>
      <c r="V849" s="81">
        <v>8.0</v>
      </c>
      <c r="W849" s="81">
        <v>8.0</v>
      </c>
      <c r="X849" s="81"/>
      <c r="Y849" s="81"/>
      <c r="Z849" s="81"/>
      <c r="AA849" s="81"/>
      <c r="AB849" s="81"/>
      <c r="AC849" s="81"/>
      <c r="AD849" s="81">
        <v>29562.0</v>
      </c>
      <c r="AE849" s="81"/>
      <c r="AF849" s="81">
        <v>3.0</v>
      </c>
      <c r="AG849" s="81"/>
      <c r="AH849" s="81">
        <v>1.0</v>
      </c>
      <c r="AI849" s="81">
        <v>5.0</v>
      </c>
      <c r="AJ849" s="82" t="s">
        <v>902</v>
      </c>
      <c r="AK849" s="81"/>
      <c r="AL849" s="110">
        <v>153.0</v>
      </c>
      <c r="AM849" s="44">
        <f t="array" ref="AM849">AVERAGE(K849/20)/86400</f>
        <v>0.01710821759</v>
      </c>
    </row>
    <row r="850" ht="17.25" customHeight="1">
      <c r="A850" s="105">
        <v>44596.44269877035</v>
      </c>
      <c r="B850" s="106">
        <v>0.01894675925925926</v>
      </c>
      <c r="C850" s="106">
        <v>3.2407407407407406E-4</v>
      </c>
      <c r="D850" s="106">
        <v>0.0029745370370370373</v>
      </c>
      <c r="E850" s="106">
        <v>0.003310185185185185</v>
      </c>
      <c r="F850" s="106">
        <v>0.008518518518518519</v>
      </c>
      <c r="G850" s="106">
        <v>0.003310185185185185</v>
      </c>
      <c r="H850" s="106">
        <v>0.011030092592592593</v>
      </c>
      <c r="I850" s="107">
        <v>0.016296296296296295</v>
      </c>
      <c r="J850" s="108">
        <v>0.017465277777777777</v>
      </c>
      <c r="K850" s="109">
        <v>32275.0</v>
      </c>
      <c r="L850" s="109">
        <v>111.0</v>
      </c>
      <c r="M850" s="109">
        <v>8.0</v>
      </c>
      <c r="N850" s="109">
        <v>17.0</v>
      </c>
      <c r="O850" s="109">
        <v>1080.0</v>
      </c>
      <c r="P850" s="109">
        <v>132315.0</v>
      </c>
      <c r="Q850" s="109">
        <v>117913.0</v>
      </c>
      <c r="R850" s="81">
        <v>1.0</v>
      </c>
      <c r="S850" s="81">
        <v>3.0</v>
      </c>
      <c r="T850" s="110"/>
      <c r="U850" s="81"/>
      <c r="V850" s="81"/>
      <c r="W850" s="81"/>
      <c r="X850" s="81"/>
      <c r="Y850" s="81"/>
      <c r="Z850" s="81">
        <v>5.0</v>
      </c>
      <c r="AA850" s="81">
        <v>1.0</v>
      </c>
      <c r="AB850" s="81">
        <v>52569.0</v>
      </c>
      <c r="AC850" s="81"/>
      <c r="AD850" s="81">
        <v>32274.0</v>
      </c>
      <c r="AE850" s="81"/>
      <c r="AF850" s="81">
        <v>2.0</v>
      </c>
      <c r="AG850" s="81">
        <v>1.0</v>
      </c>
      <c r="AH850" s="81">
        <v>1.0</v>
      </c>
      <c r="AI850" s="81">
        <v>5.0</v>
      </c>
      <c r="AJ850" s="82" t="s">
        <v>903</v>
      </c>
      <c r="AK850" s="81"/>
      <c r="AL850" s="81">
        <v>152.0</v>
      </c>
      <c r="AM850" s="44">
        <f t="array" ref="AM850">AVERAGE(K850/20)/86400</f>
        <v>0.01867766204</v>
      </c>
    </row>
    <row r="851" ht="17.25" customHeight="1">
      <c r="A851" s="105">
        <v>44596.422941366574</v>
      </c>
      <c r="B851" s="106">
        <v>0.01565972222222222</v>
      </c>
      <c r="C851" s="106">
        <v>4.5138888888888887E-4</v>
      </c>
      <c r="D851" s="106">
        <v>8.796296296296296E-4</v>
      </c>
      <c r="E851" s="106"/>
      <c r="F851" s="106">
        <v>0.004479166666666667</v>
      </c>
      <c r="G851" s="106">
        <v>0.009953703703703704</v>
      </c>
      <c r="H851" s="106">
        <v>0.011111111111111112</v>
      </c>
      <c r="I851" s="107">
        <v>0.013252314814814814</v>
      </c>
      <c r="J851" s="108">
        <v>0.013900462962962963</v>
      </c>
      <c r="K851" s="109">
        <v>26552.0</v>
      </c>
      <c r="L851" s="109">
        <v>131.0</v>
      </c>
      <c r="M851" s="109">
        <v>8.0</v>
      </c>
      <c r="N851" s="109">
        <v>15.0</v>
      </c>
      <c r="O851" s="109">
        <v>1735.0</v>
      </c>
      <c r="P851" s="109">
        <v>98596.0</v>
      </c>
      <c r="Q851" s="109">
        <v>4831.0</v>
      </c>
      <c r="R851" s="81">
        <v>1.0</v>
      </c>
      <c r="S851" s="81">
        <v>4.0</v>
      </c>
      <c r="T851" s="110"/>
      <c r="U851" s="81"/>
      <c r="V851" s="81">
        <v>10.0</v>
      </c>
      <c r="W851" s="81"/>
      <c r="X851" s="81">
        <v>10.0</v>
      </c>
      <c r="Y851" s="81">
        <v>2.0</v>
      </c>
      <c r="Z851" s="81"/>
      <c r="AA851" s="81"/>
      <c r="AB851" s="81">
        <v>610.0</v>
      </c>
      <c r="AC851" s="81">
        <v>1.0</v>
      </c>
      <c r="AD851" s="81">
        <v>15311.0</v>
      </c>
      <c r="AE851" s="81"/>
      <c r="AF851" s="81"/>
      <c r="AG851" s="81"/>
      <c r="AH851" s="81">
        <v>1.0</v>
      </c>
      <c r="AI851" s="81">
        <v>5.0</v>
      </c>
      <c r="AJ851" s="82" t="s">
        <v>904</v>
      </c>
      <c r="AK851" s="81"/>
      <c r="AL851" s="110">
        <v>151.0</v>
      </c>
      <c r="AM851" s="44">
        <f t="array" ref="AM851">AVERAGE(K851/20)/86400</f>
        <v>0.01536574074</v>
      </c>
    </row>
    <row r="852" ht="17.25" customHeight="1">
      <c r="A852" s="105">
        <v>44594.10916782404</v>
      </c>
      <c r="B852" s="106">
        <v>0.026412037037037036</v>
      </c>
      <c r="C852" s="106">
        <v>4.166666666666667E-4</v>
      </c>
      <c r="D852" s="106">
        <v>0.0016087962962962963</v>
      </c>
      <c r="E852" s="106">
        <v>0.0027199074074074074</v>
      </c>
      <c r="F852" s="106">
        <v>0.003993055555555555</v>
      </c>
      <c r="G852" s="106">
        <v>0.011875</v>
      </c>
      <c r="H852" s="106">
        <v>0.015</v>
      </c>
      <c r="I852" s="107">
        <v>0.019560185185185184</v>
      </c>
      <c r="J852" s="108">
        <v>0.020104166666666666</v>
      </c>
      <c r="K852" s="109">
        <v>44631.0</v>
      </c>
      <c r="L852" s="109">
        <v>128.0</v>
      </c>
      <c r="M852" s="109">
        <v>9.0</v>
      </c>
      <c r="N852" s="109">
        <v>24.0</v>
      </c>
      <c r="O852" s="109">
        <v>2111.0</v>
      </c>
      <c r="P852" s="109">
        <v>148324.0</v>
      </c>
      <c r="Q852" s="109">
        <v>79801.0</v>
      </c>
      <c r="R852" s="81">
        <v>1.0</v>
      </c>
      <c r="S852" s="81">
        <v>22.0</v>
      </c>
      <c r="T852" s="110"/>
      <c r="U852" s="81"/>
      <c r="V852" s="81"/>
      <c r="W852" s="81"/>
      <c r="X852" s="81"/>
      <c r="Y852" s="81"/>
      <c r="Z852" s="81"/>
      <c r="AA852" s="81">
        <v>1.0</v>
      </c>
      <c r="AB852" s="81">
        <v>36242.0</v>
      </c>
      <c r="AC852" s="81">
        <v>3.0</v>
      </c>
      <c r="AD852" s="81">
        <v>4635.0</v>
      </c>
      <c r="AE852" s="81"/>
      <c r="AF852" s="81">
        <v>1.0</v>
      </c>
      <c r="AG852" s="81"/>
      <c r="AH852" s="81">
        <v>1.0</v>
      </c>
      <c r="AI852" s="81">
        <v>6.0</v>
      </c>
      <c r="AJ852" s="82" t="s">
        <v>905</v>
      </c>
      <c r="AK852" s="81"/>
      <c r="AL852" s="110">
        <v>150.0</v>
      </c>
      <c r="AM852" s="44">
        <f t="array" ref="AM852">AVERAGE(K852/20)/86400</f>
        <v>0.025828125</v>
      </c>
    </row>
    <row r="853" ht="17.25" customHeight="1">
      <c r="A853" s="105">
        <v>44594.071502729144</v>
      </c>
      <c r="B853" s="106">
        <v>0.033587962962962965</v>
      </c>
      <c r="C853" s="106">
        <v>5.787037037037037E-5</v>
      </c>
      <c r="D853" s="106">
        <v>0.002372685185185185</v>
      </c>
      <c r="E853" s="106">
        <v>0.003923611111111111</v>
      </c>
      <c r="F853" s="106">
        <v>0.0062268518518518515</v>
      </c>
      <c r="G853" s="106">
        <v>0.018564814814814815</v>
      </c>
      <c r="H853" s="106">
        <v>0.0278125</v>
      </c>
      <c r="I853" s="107">
        <v>0.029583333333333333</v>
      </c>
      <c r="J853" s="108">
        <v>0.03059027777777778</v>
      </c>
      <c r="K853" s="109">
        <v>56284.0</v>
      </c>
      <c r="L853" s="109">
        <v>215.0</v>
      </c>
      <c r="M853" s="109">
        <v>13.0</v>
      </c>
      <c r="N853" s="109">
        <v>23.0</v>
      </c>
      <c r="O853" s="109">
        <v>2595.0</v>
      </c>
      <c r="P853" s="109">
        <v>187369.0</v>
      </c>
      <c r="Q853" s="109">
        <v>155014.0</v>
      </c>
      <c r="R853" s="81">
        <v>1.0</v>
      </c>
      <c r="S853" s="81">
        <v>1.0</v>
      </c>
      <c r="T853" s="110"/>
      <c r="U853" s="81"/>
      <c r="V853" s="81">
        <v>1.0</v>
      </c>
      <c r="W853" s="81"/>
      <c r="X853" s="81"/>
      <c r="Y853" s="81"/>
      <c r="Z853" s="81"/>
      <c r="AA853" s="81">
        <v>1.0</v>
      </c>
      <c r="AB853" s="81">
        <v>91731.0</v>
      </c>
      <c r="AC853" s="81">
        <v>2.0</v>
      </c>
      <c r="AD853" s="81">
        <v>20267.0</v>
      </c>
      <c r="AE853" s="81"/>
      <c r="AF853" s="81"/>
      <c r="AG853" s="81"/>
      <c r="AH853" s="81">
        <v>1.0</v>
      </c>
      <c r="AI853" s="81">
        <v>3.0</v>
      </c>
      <c r="AJ853" s="82" t="s">
        <v>906</v>
      </c>
      <c r="AK853" s="81"/>
      <c r="AL853" s="110">
        <v>149.0</v>
      </c>
      <c r="AM853" s="44">
        <f t="array" ref="AM853">AVERAGE(K853/20)/86400</f>
        <v>0.03257175926</v>
      </c>
    </row>
    <row r="854" ht="17.25" customHeight="1">
      <c r="A854" s="105">
        <v>44594.03767724322</v>
      </c>
      <c r="B854" s="106">
        <v>0.027256944444444445</v>
      </c>
      <c r="C854" s="106">
        <v>5.324074074074074E-4</v>
      </c>
      <c r="D854" s="106">
        <v>0.0031944444444444446</v>
      </c>
      <c r="E854" s="106">
        <v>0.004074074074074074</v>
      </c>
      <c r="F854" s="106">
        <v>0.008819444444444444</v>
      </c>
      <c r="G854" s="106">
        <v>0.0128125</v>
      </c>
      <c r="H854" s="106">
        <v>0.015</v>
      </c>
      <c r="I854" s="107">
        <v>0.01664351851851852</v>
      </c>
      <c r="J854" s="108">
        <v>0.018217592592592594</v>
      </c>
      <c r="K854" s="109">
        <v>46334.0</v>
      </c>
      <c r="L854" s="109">
        <v>81.0</v>
      </c>
      <c r="M854" s="109">
        <v>8.0</v>
      </c>
      <c r="N854" s="109">
        <v>13.0</v>
      </c>
      <c r="O854" s="109">
        <v>1681.0</v>
      </c>
      <c r="P854" s="109">
        <v>191941.0</v>
      </c>
      <c r="Q854" s="109">
        <v>63403.0</v>
      </c>
      <c r="R854" s="81">
        <v>2.0</v>
      </c>
      <c r="S854" s="81">
        <v>6.0</v>
      </c>
      <c r="T854" s="110"/>
      <c r="U854" s="81">
        <v>1.0</v>
      </c>
      <c r="V854" s="81">
        <v>19.0</v>
      </c>
      <c r="W854" s="81">
        <v>8.0</v>
      </c>
      <c r="X854" s="81"/>
      <c r="Y854" s="81"/>
      <c r="Z854" s="81">
        <v>1.0</v>
      </c>
      <c r="AA854" s="81"/>
      <c r="AB854" s="81">
        <v>522.0</v>
      </c>
      <c r="AC854" s="81">
        <v>1.0</v>
      </c>
      <c r="AD854" s="81">
        <v>14000.0</v>
      </c>
      <c r="AE854" s="81"/>
      <c r="AF854" s="81"/>
      <c r="AG854" s="81"/>
      <c r="AH854" s="81">
        <v>1.0</v>
      </c>
      <c r="AI854" s="81">
        <v>4.0</v>
      </c>
      <c r="AJ854" s="82" t="s">
        <v>907</v>
      </c>
      <c r="AK854" s="81"/>
      <c r="AL854" s="81">
        <v>148.0</v>
      </c>
      <c r="AM854" s="44">
        <f t="array" ref="AM854">AVERAGE(K854/20)/86400</f>
        <v>0.02681365741</v>
      </c>
    </row>
    <row r="855" ht="17.25" customHeight="1">
      <c r="A855" s="105">
        <v>44594.01019537471</v>
      </c>
      <c r="B855" s="106">
        <v>0.01747685185185185</v>
      </c>
      <c r="C855" s="106">
        <v>1.388888888888889E-4</v>
      </c>
      <c r="D855" s="106">
        <v>0.0021759259259259258</v>
      </c>
      <c r="E855" s="106">
        <v>0.0032407407407407406</v>
      </c>
      <c r="F855" s="106">
        <v>0.00537037037037037</v>
      </c>
      <c r="G855" s="106">
        <v>0.008796296296296297</v>
      </c>
      <c r="H855" s="106">
        <v>0.010138888888888888</v>
      </c>
      <c r="I855" s="107">
        <v>0.016168981481481482</v>
      </c>
      <c r="J855" s="108">
        <v>0.016400462962962964</v>
      </c>
      <c r="K855" s="109">
        <v>29390.0</v>
      </c>
      <c r="L855" s="109">
        <v>122.0</v>
      </c>
      <c r="M855" s="109">
        <v>9.0</v>
      </c>
      <c r="N855" s="109">
        <v>13.0</v>
      </c>
      <c r="O855" s="109">
        <v>985.0</v>
      </c>
      <c r="P855" s="109">
        <v>83740.0</v>
      </c>
      <c r="Q855" s="109">
        <v>93368.0</v>
      </c>
      <c r="R855" s="81"/>
      <c r="S855" s="81"/>
      <c r="T855" s="110"/>
      <c r="U855" s="81"/>
      <c r="V855" s="81">
        <v>1.0</v>
      </c>
      <c r="W855" s="81"/>
      <c r="X855" s="81"/>
      <c r="Y855" s="81"/>
      <c r="Z855" s="81">
        <v>3.0</v>
      </c>
      <c r="AA855" s="81">
        <v>1.0</v>
      </c>
      <c r="AB855" s="81">
        <v>26101.0</v>
      </c>
      <c r="AC855" s="81"/>
      <c r="AD855" s="81">
        <v>29389.0</v>
      </c>
      <c r="AE855" s="81"/>
      <c r="AF855" s="81"/>
      <c r="AG855" s="81"/>
      <c r="AH855" s="81">
        <v>1.0</v>
      </c>
      <c r="AI855" s="81">
        <v>8.0</v>
      </c>
      <c r="AJ855" s="82" t="s">
        <v>908</v>
      </c>
      <c r="AK855" s="81"/>
      <c r="AL855" s="110">
        <v>147.0</v>
      </c>
      <c r="AM855" s="44">
        <f t="array" ref="AM855">AVERAGE(K855/20)/86400</f>
        <v>0.01700810185</v>
      </c>
    </row>
    <row r="856" ht="17.25" customHeight="1">
      <c r="A856" s="105">
        <v>44593.99245781843</v>
      </c>
      <c r="B856" s="106">
        <v>0.04767361111111111</v>
      </c>
      <c r="C856" s="106">
        <v>5.439814814814814E-4</v>
      </c>
      <c r="D856" s="106">
        <v>0.001712962962962963</v>
      </c>
      <c r="E856" s="106">
        <v>0.003159722222222222</v>
      </c>
      <c r="F856" s="106"/>
      <c r="G856" s="106">
        <v>0.0035416666666666665</v>
      </c>
      <c r="H856" s="106">
        <v>0.0346875</v>
      </c>
      <c r="I856" s="107">
        <v>0.002013888888888889</v>
      </c>
      <c r="J856" s="108">
        <v>0.003460648148148148</v>
      </c>
      <c r="K856" s="109">
        <v>79503.0</v>
      </c>
      <c r="L856" s="109"/>
      <c r="M856" s="109">
        <v>16.0</v>
      </c>
      <c r="N856" s="109">
        <v>20.0</v>
      </c>
      <c r="O856" s="109">
        <v>2730.0</v>
      </c>
      <c r="P856" s="109">
        <v>306243.0</v>
      </c>
      <c r="Q856" s="109">
        <v>49808.0</v>
      </c>
      <c r="R856" s="81">
        <v>1.0</v>
      </c>
      <c r="S856" s="81">
        <v>10.0</v>
      </c>
      <c r="T856" s="110"/>
      <c r="U856" s="81">
        <v>1.0</v>
      </c>
      <c r="V856" s="81">
        <v>8.0</v>
      </c>
      <c r="W856" s="81">
        <v>6.0</v>
      </c>
      <c r="X856" s="81">
        <v>56.0</v>
      </c>
      <c r="Y856" s="81">
        <v>2.0</v>
      </c>
      <c r="Z856" s="81"/>
      <c r="AA856" s="81"/>
      <c r="AB856" s="81">
        <v>3008.0</v>
      </c>
      <c r="AC856" s="81">
        <v>5.0</v>
      </c>
      <c r="AD856" s="81">
        <v>54820.0</v>
      </c>
      <c r="AE856" s="81">
        <v>291.0</v>
      </c>
      <c r="AF856" s="81"/>
      <c r="AG856" s="81">
        <v>2.0</v>
      </c>
      <c r="AH856" s="81">
        <v>1.0</v>
      </c>
      <c r="AI856" s="81">
        <v>5.0</v>
      </c>
      <c r="AJ856" s="82" t="s">
        <v>909</v>
      </c>
      <c r="AK856" s="81"/>
      <c r="AL856" s="110">
        <v>146.0</v>
      </c>
      <c r="AM856" s="44">
        <f t="array" ref="AM856">AVERAGE(K856/20)/86400</f>
        <v>0.04600868056</v>
      </c>
    </row>
    <row r="857" ht="17.25" customHeight="1">
      <c r="A857" s="105">
        <v>44593.9445105537</v>
      </c>
      <c r="B857" s="106"/>
      <c r="C857" s="106">
        <v>3.7037037037037035E-4</v>
      </c>
      <c r="D857" s="106">
        <v>0.002476851851851852</v>
      </c>
      <c r="E857" s="106">
        <v>0.003912037037037037</v>
      </c>
      <c r="F857" s="106">
        <v>0.008622685185185185</v>
      </c>
      <c r="G857" s="106">
        <v>0.018425925925925925</v>
      </c>
      <c r="H857" s="106">
        <v>0.020266203703703703</v>
      </c>
      <c r="I857" s="107">
        <v>0.022314814814814815</v>
      </c>
      <c r="J857" s="108">
        <v>0.022916666666666665</v>
      </c>
      <c r="K857" s="109">
        <v>70069.0</v>
      </c>
      <c r="L857" s="109">
        <v>71.0</v>
      </c>
      <c r="M857" s="109">
        <v>8.0</v>
      </c>
      <c r="N857" s="109">
        <v>19.0</v>
      </c>
      <c r="O857" s="109">
        <v>3292.0</v>
      </c>
      <c r="P857" s="109">
        <v>277204.0</v>
      </c>
      <c r="Q857" s="109">
        <v>83842.0</v>
      </c>
      <c r="R857" s="81">
        <v>1.0</v>
      </c>
      <c r="S857" s="81">
        <v>3.0</v>
      </c>
      <c r="T857" s="110"/>
      <c r="U857" s="81">
        <v>1.0</v>
      </c>
      <c r="V857" s="81">
        <v>9.0</v>
      </c>
      <c r="W857" s="81">
        <v>8.0</v>
      </c>
      <c r="X857" s="81"/>
      <c r="Y857" s="81"/>
      <c r="Z857" s="81"/>
      <c r="AA857" s="81"/>
      <c r="AB857" s="81">
        <v>99994.0</v>
      </c>
      <c r="AC857" s="81">
        <v>5.0</v>
      </c>
      <c r="AD857" s="81">
        <v>11276.0</v>
      </c>
      <c r="AE857" s="81"/>
      <c r="AF857" s="81">
        <v>1.0</v>
      </c>
      <c r="AG857" s="81"/>
      <c r="AH857" s="81">
        <v>1.0</v>
      </c>
      <c r="AI857" s="81">
        <v>6.0</v>
      </c>
      <c r="AJ857" s="82" t="s">
        <v>910</v>
      </c>
      <c r="AK857" s="81"/>
      <c r="AL857" s="110">
        <v>145.0</v>
      </c>
      <c r="AM857" s="44">
        <f t="array" ref="AM857">AVERAGE(K857/20)/86400</f>
        <v>0.04054918981</v>
      </c>
    </row>
    <row r="858" ht="17.25" customHeight="1">
      <c r="A858" s="105">
        <v>44593.902434221054</v>
      </c>
      <c r="B858" s="106">
        <v>0.018368055555555554</v>
      </c>
      <c r="C858" s="106">
        <v>4.5138888888888887E-4</v>
      </c>
      <c r="D858" s="106">
        <v>0.0027083333333333334</v>
      </c>
      <c r="E858" s="106">
        <v>0.0052430555555555555</v>
      </c>
      <c r="F858" s="106">
        <v>0.006493055555555556</v>
      </c>
      <c r="G858" s="106">
        <v>0.008356481481481482</v>
      </c>
      <c r="H858" s="106">
        <v>0.010787037037037038</v>
      </c>
      <c r="I858" s="107">
        <v>0.015416666666666667</v>
      </c>
      <c r="J858" s="108">
        <v>0.016099537037037037</v>
      </c>
      <c r="K858" s="109">
        <v>31460.0</v>
      </c>
      <c r="L858" s="109">
        <v>182.0</v>
      </c>
      <c r="M858" s="109">
        <v>8.0</v>
      </c>
      <c r="N858" s="109">
        <v>12.0</v>
      </c>
      <c r="O858" s="109">
        <v>1752.0</v>
      </c>
      <c r="P858" s="109">
        <v>115053.0</v>
      </c>
      <c r="Q858" s="109">
        <v>16336.0</v>
      </c>
      <c r="R858" s="81">
        <v>2.0</v>
      </c>
      <c r="S858" s="81">
        <v>39.0</v>
      </c>
      <c r="T858" s="110"/>
      <c r="U858" s="81">
        <v>1.0</v>
      </c>
      <c r="V858" s="81">
        <v>8.0</v>
      </c>
      <c r="W858" s="81">
        <v>8.0</v>
      </c>
      <c r="X858" s="81">
        <v>4.0</v>
      </c>
      <c r="Y858" s="81"/>
      <c r="Z858" s="81"/>
      <c r="AA858" s="81"/>
      <c r="AB858" s="81">
        <v>2295.0</v>
      </c>
      <c r="AC858" s="81"/>
      <c r="AD858" s="81">
        <v>31459.0</v>
      </c>
      <c r="AE858" s="81"/>
      <c r="AF858" s="81"/>
      <c r="AG858" s="81"/>
      <c r="AH858" s="81">
        <v>1.0</v>
      </c>
      <c r="AI858" s="81">
        <v>8.0</v>
      </c>
      <c r="AJ858" s="82" t="s">
        <v>911</v>
      </c>
      <c r="AK858" s="81"/>
      <c r="AL858" s="81">
        <v>144.0</v>
      </c>
      <c r="AM858" s="44">
        <f t="array" ref="AM858">AVERAGE(K858/20)/86400</f>
        <v>0.01820601852</v>
      </c>
    </row>
    <row r="859" ht="17.25" customHeight="1">
      <c r="A859" s="105">
        <v>44593.883814045985</v>
      </c>
      <c r="B859" s="106">
        <v>0.017858796296296296</v>
      </c>
      <c r="C859" s="106">
        <v>8.101851851851852E-5</v>
      </c>
      <c r="D859" s="106">
        <v>7.754629629629629E-4</v>
      </c>
      <c r="E859" s="106">
        <v>0.002199074074074074</v>
      </c>
      <c r="F859" s="106">
        <v>0.005787037037037037</v>
      </c>
      <c r="G859" s="106">
        <v>0.012974537037037038</v>
      </c>
      <c r="H859" s="106">
        <v>0.014456018518518519</v>
      </c>
      <c r="I859" s="107">
        <v>0.016261574074074074</v>
      </c>
      <c r="J859" s="108">
        <v>0.016342592592592593</v>
      </c>
      <c r="K859" s="109">
        <v>30203.0</v>
      </c>
      <c r="L859" s="109">
        <v>114.0</v>
      </c>
      <c r="M859" s="109">
        <v>7.0</v>
      </c>
      <c r="N859" s="109">
        <v>12.0</v>
      </c>
      <c r="O859" s="109">
        <v>1085.0</v>
      </c>
      <c r="P859" s="109">
        <v>103193.0</v>
      </c>
      <c r="Q859" s="109">
        <v>8257.0</v>
      </c>
      <c r="R859" s="81"/>
      <c r="S859" s="81">
        <v>6.0</v>
      </c>
      <c r="T859" s="110"/>
      <c r="U859" s="81"/>
      <c r="V859" s="81">
        <v>10.0</v>
      </c>
      <c r="W859" s="81"/>
      <c r="X859" s="81"/>
      <c r="Y859" s="81"/>
      <c r="Z859" s="81"/>
      <c r="AA859" s="81"/>
      <c r="AB859" s="81">
        <v>59217.0</v>
      </c>
      <c r="AC859" s="81"/>
      <c r="AD859" s="81">
        <v>30202.0</v>
      </c>
      <c r="AE859" s="81"/>
      <c r="AF859" s="81"/>
      <c r="AG859" s="81"/>
      <c r="AH859" s="81">
        <v>1.0</v>
      </c>
      <c r="AI859" s="81">
        <v>3.0</v>
      </c>
      <c r="AJ859" s="82" t="s">
        <v>912</v>
      </c>
      <c r="AK859" s="81"/>
      <c r="AL859" s="110">
        <v>143.0</v>
      </c>
      <c r="AM859" s="44">
        <f t="array" ref="AM859">AVERAGE(K859/20)/86400</f>
        <v>0.01747858796</v>
      </c>
    </row>
    <row r="860" ht="17.25" customHeight="1">
      <c r="A860" s="105">
        <v>44593.86562785684</v>
      </c>
      <c r="B860" s="106">
        <v>0.012916666666666667</v>
      </c>
      <c r="C860" s="106">
        <v>1.7361111111111112E-4</v>
      </c>
      <c r="D860" s="106">
        <v>0.001388888888888889</v>
      </c>
      <c r="E860" s="106">
        <v>0.002372685185185185</v>
      </c>
      <c r="F860" s="106">
        <v>0.003946759259259259</v>
      </c>
      <c r="G860" s="106">
        <v>0.007928240740740741</v>
      </c>
      <c r="H860" s="106">
        <v>0.009340277777777777</v>
      </c>
      <c r="I860" s="107">
        <v>0.010659722222222221</v>
      </c>
      <c r="J860" s="108">
        <v>0.011817129629629629</v>
      </c>
      <c r="K860" s="109">
        <v>21830.0</v>
      </c>
      <c r="L860" s="109">
        <v>183.0</v>
      </c>
      <c r="M860" s="109">
        <v>7.0</v>
      </c>
      <c r="N860" s="109">
        <v>12.0</v>
      </c>
      <c r="O860" s="109">
        <v>1165.0</v>
      </c>
      <c r="P860" s="109">
        <v>76297.0</v>
      </c>
      <c r="Q860" s="109">
        <v>82823.0</v>
      </c>
      <c r="R860" s="81">
        <v>1.0</v>
      </c>
      <c r="S860" s="81">
        <v>11.0</v>
      </c>
      <c r="T860" s="110"/>
      <c r="U860" s="81"/>
      <c r="V860" s="81"/>
      <c r="W860" s="81"/>
      <c r="X860" s="81">
        <v>6.0</v>
      </c>
      <c r="Y860" s="81"/>
      <c r="Z860" s="81"/>
      <c r="AA860" s="81"/>
      <c r="AB860" s="81">
        <v>13768.0</v>
      </c>
      <c r="AC860" s="81"/>
      <c r="AD860" s="81">
        <v>21829.0</v>
      </c>
      <c r="AE860" s="81"/>
      <c r="AF860" s="81"/>
      <c r="AG860" s="81"/>
      <c r="AH860" s="81">
        <v>1.0</v>
      </c>
      <c r="AI860" s="81">
        <v>2.0</v>
      </c>
      <c r="AJ860" s="82" t="s">
        <v>913</v>
      </c>
      <c r="AK860" s="81"/>
      <c r="AL860" s="110">
        <v>142.0</v>
      </c>
      <c r="AM860" s="44">
        <f t="array" ref="AM860">AVERAGE(K860/20)/86400</f>
        <v>0.01263310185</v>
      </c>
    </row>
    <row r="861" ht="17.25" customHeight="1">
      <c r="A861" s="105">
        <v>44593.85119399955</v>
      </c>
      <c r="B861" s="106">
        <v>0.018819444444444444</v>
      </c>
      <c r="C861" s="106">
        <v>7.175925925925926E-4</v>
      </c>
      <c r="D861" s="106">
        <v>0.005335648148148148</v>
      </c>
      <c r="E861" s="106">
        <v>0.0044675925925925924</v>
      </c>
      <c r="F861" s="106">
        <v>0.0051967592592592595</v>
      </c>
      <c r="G861" s="106">
        <v>0.008715277777777778</v>
      </c>
      <c r="H861" s="106">
        <v>0.010868055555555556</v>
      </c>
      <c r="I861" s="107">
        <v>0.01175925925925926</v>
      </c>
      <c r="J861" s="108">
        <v>0.012141203703703704</v>
      </c>
      <c r="K861" s="109">
        <v>32531.0</v>
      </c>
      <c r="L861" s="109">
        <v>180.0</v>
      </c>
      <c r="M861" s="109">
        <v>8.0</v>
      </c>
      <c r="N861" s="109">
        <v>15.0</v>
      </c>
      <c r="O861" s="109">
        <v>1466.0</v>
      </c>
      <c r="P861" s="109">
        <v>129687.0</v>
      </c>
      <c r="Q861" s="109">
        <v>4974.0</v>
      </c>
      <c r="R861" s="81">
        <v>1.0</v>
      </c>
      <c r="S861" s="81">
        <v>10.0</v>
      </c>
      <c r="T861" s="110"/>
      <c r="U861" s="81"/>
      <c r="V861" s="81">
        <v>1.0</v>
      </c>
      <c r="W861" s="81"/>
      <c r="X861" s="81"/>
      <c r="Y861" s="81">
        <v>1.0</v>
      </c>
      <c r="Z861" s="81"/>
      <c r="AA861" s="81"/>
      <c r="AB861" s="81">
        <v>2695.0</v>
      </c>
      <c r="AC861" s="81">
        <v>3.0</v>
      </c>
      <c r="AD861" s="81">
        <v>6355.0</v>
      </c>
      <c r="AE861" s="81"/>
      <c r="AF861" s="81"/>
      <c r="AG861" s="81"/>
      <c r="AH861" s="81">
        <v>1.0</v>
      </c>
      <c r="AI861" s="81">
        <v>4.0</v>
      </c>
      <c r="AJ861" s="82" t="s">
        <v>914</v>
      </c>
      <c r="AK861" s="81" t="s">
        <v>78</v>
      </c>
      <c r="AL861" s="81">
        <v>141.0</v>
      </c>
      <c r="AM861" s="44">
        <f t="array" ref="AM861">AVERAGE(K861/20)/86400</f>
        <v>0.01882581019</v>
      </c>
    </row>
    <row r="862" ht="17.25" customHeight="1">
      <c r="A862" s="105">
        <v>44593.81751064537</v>
      </c>
      <c r="B862" s="106">
        <v>0.019537037037037037</v>
      </c>
      <c r="C862" s="106">
        <v>4.62962962962963E-4</v>
      </c>
      <c r="D862" s="106">
        <v>0.0025694444444444445</v>
      </c>
      <c r="E862" s="106">
        <v>0.00537037037037037</v>
      </c>
      <c r="F862" s="106">
        <v>0.008148148148148147</v>
      </c>
      <c r="G862" s="106">
        <v>0.012164351851851852</v>
      </c>
      <c r="H862" s="106">
        <v>0.013773148148148149</v>
      </c>
      <c r="I862" s="107">
        <v>0.017256944444444443</v>
      </c>
      <c r="J862" s="108">
        <v>0.01769675925925926</v>
      </c>
      <c r="K862" s="109">
        <v>32695.0</v>
      </c>
      <c r="L862" s="109">
        <v>95.0</v>
      </c>
      <c r="M862" s="109">
        <v>9.0</v>
      </c>
      <c r="N862" s="109">
        <v>20.0</v>
      </c>
      <c r="O862" s="109">
        <v>710.0</v>
      </c>
      <c r="P862" s="109">
        <v>96746.0</v>
      </c>
      <c r="Q862" s="109">
        <v>42169.0</v>
      </c>
      <c r="R862" s="81">
        <v>1.0</v>
      </c>
      <c r="S862" s="81">
        <v>12.0</v>
      </c>
      <c r="T862" s="110"/>
      <c r="U862" s="81">
        <v>1.0</v>
      </c>
      <c r="V862" s="81">
        <v>8.0</v>
      </c>
      <c r="W862" s="81">
        <v>10.0</v>
      </c>
      <c r="X862" s="81"/>
      <c r="Y862" s="81"/>
      <c r="Z862" s="81"/>
      <c r="AA862" s="81"/>
      <c r="AB862" s="81">
        <v>7020.0</v>
      </c>
      <c r="AC862" s="81"/>
      <c r="AD862" s="81">
        <v>32694.0</v>
      </c>
      <c r="AE862" s="81"/>
      <c r="AF862" s="81">
        <v>2.0</v>
      </c>
      <c r="AG862" s="81"/>
      <c r="AH862" s="81">
        <v>1.0</v>
      </c>
      <c r="AI862" s="81">
        <v>2.0</v>
      </c>
      <c r="AJ862" s="82" t="s">
        <v>915</v>
      </c>
      <c r="AK862" s="81"/>
      <c r="AL862" s="110">
        <v>140.0</v>
      </c>
      <c r="AM862" s="44">
        <f t="array" ref="AM862">AVERAGE(K862/20)/86400</f>
        <v>0.01892071759</v>
      </c>
    </row>
    <row r="863" ht="17.25" customHeight="1">
      <c r="A863" s="105">
        <v>44593.79681579293</v>
      </c>
      <c r="B863" s="106">
        <v>0.02903935185185185</v>
      </c>
      <c r="C863" s="106">
        <v>1.1574074074074075E-4</v>
      </c>
      <c r="D863" s="106">
        <v>0.0031944444444444446</v>
      </c>
      <c r="E863" s="106">
        <v>0.0035300925925925925</v>
      </c>
      <c r="F863" s="106">
        <v>0.007696759259259259</v>
      </c>
      <c r="G863" s="106">
        <v>0.0039004629629629628</v>
      </c>
      <c r="H863" s="106">
        <v>0.013877314814814815</v>
      </c>
      <c r="I863" s="107">
        <v>0.018657407407407407</v>
      </c>
      <c r="J863" s="108">
        <v>0.027604166666666666</v>
      </c>
      <c r="K863" s="109">
        <v>49584.0</v>
      </c>
      <c r="L863" s="109">
        <v>108.0</v>
      </c>
      <c r="M863" s="109">
        <v>24.0</v>
      </c>
      <c r="N863" s="109">
        <v>14.0</v>
      </c>
      <c r="O863" s="109">
        <v>1390.0</v>
      </c>
      <c r="P863" s="109">
        <v>158639.0</v>
      </c>
      <c r="Q863" s="109">
        <v>206780.0</v>
      </c>
      <c r="R863" s="81">
        <v>1.0</v>
      </c>
      <c r="S863" s="81">
        <v>8.0</v>
      </c>
      <c r="T863" s="110"/>
      <c r="U863" s="81">
        <v>1.0</v>
      </c>
      <c r="V863" s="81">
        <v>15.0</v>
      </c>
      <c r="W863" s="81">
        <v>8.0</v>
      </c>
      <c r="X863" s="81"/>
      <c r="Y863" s="81"/>
      <c r="Z863" s="81"/>
      <c r="AA863" s="81"/>
      <c r="AB863" s="81">
        <v>275350.0</v>
      </c>
      <c r="AC863" s="81">
        <v>3.0</v>
      </c>
      <c r="AD863" s="81">
        <v>17043.0</v>
      </c>
      <c r="AE863" s="81"/>
      <c r="AF863" s="81">
        <v>1.0</v>
      </c>
      <c r="AG863" s="81">
        <v>1.0</v>
      </c>
      <c r="AH863" s="81">
        <v>1.0</v>
      </c>
      <c r="AI863" s="81">
        <v>10.0</v>
      </c>
      <c r="AJ863" s="82" t="s">
        <v>916</v>
      </c>
      <c r="AK863" s="81"/>
      <c r="AL863" s="110">
        <v>139.0</v>
      </c>
      <c r="AM863" s="44">
        <f t="array" ref="AM863">AVERAGE(K863/20)/86400</f>
        <v>0.02869444444</v>
      </c>
    </row>
    <row r="864" ht="17.25" customHeight="1">
      <c r="A864" s="105">
        <v>44592.98882472615</v>
      </c>
      <c r="B864" s="106">
        <v>0.013738425925925926</v>
      </c>
      <c r="C864" s="106">
        <v>1.5046296296296297E-4</v>
      </c>
      <c r="D864" s="106">
        <v>0.0016782407407407408</v>
      </c>
      <c r="E864" s="106">
        <v>0.0028356481481481483</v>
      </c>
      <c r="F864" s="106">
        <v>0.003611111111111111</v>
      </c>
      <c r="G864" s="106">
        <v>0.006238425925925926</v>
      </c>
      <c r="H864" s="106">
        <v>0.00730324074074074</v>
      </c>
      <c r="I864" s="107">
        <v>0.01170138888888889</v>
      </c>
      <c r="J864" s="108">
        <v>0.012337962962962964</v>
      </c>
      <c r="K864" s="109">
        <v>22830.0</v>
      </c>
      <c r="L864" s="109">
        <v>93.0</v>
      </c>
      <c r="M864" s="109">
        <v>8.0</v>
      </c>
      <c r="N864" s="109">
        <v>14.0</v>
      </c>
      <c r="O864" s="109">
        <v>988.0</v>
      </c>
      <c r="P864" s="109">
        <v>82752.0</v>
      </c>
      <c r="Q864" s="109">
        <v>17243.0</v>
      </c>
      <c r="R864" s="81">
        <v>3.0</v>
      </c>
      <c r="S864" s="81">
        <v>8.0</v>
      </c>
      <c r="T864" s="110"/>
      <c r="U864" s="81"/>
      <c r="V864" s="81">
        <v>8.0</v>
      </c>
      <c r="W864" s="81"/>
      <c r="X864" s="81"/>
      <c r="Y864" s="81"/>
      <c r="Z864" s="81"/>
      <c r="AA864" s="81"/>
      <c r="AB864" s="81">
        <v>58768.0</v>
      </c>
      <c r="AC864" s="81"/>
      <c r="AD864" s="81">
        <v>22829.0</v>
      </c>
      <c r="AE864" s="81"/>
      <c r="AF864" s="81">
        <v>1.0</v>
      </c>
      <c r="AG864" s="81"/>
      <c r="AH864" s="81">
        <v>1.0</v>
      </c>
      <c r="AI864" s="81">
        <v>5.0</v>
      </c>
      <c r="AJ864" s="82" t="s">
        <v>917</v>
      </c>
      <c r="AK864" s="81"/>
      <c r="AL864" s="81">
        <v>138.0</v>
      </c>
      <c r="AM864" s="44">
        <f t="array" ref="AM864">AVERAGE(K864/20)/86400</f>
        <v>0.01321180556</v>
      </c>
    </row>
    <row r="865" ht="17.25" customHeight="1">
      <c r="A865" s="105">
        <v>44592.974931372606</v>
      </c>
      <c r="B865" s="106">
        <v>0.03540509259259259</v>
      </c>
      <c r="C865" s="106">
        <v>4.6296296296296294E-5</v>
      </c>
      <c r="D865" s="106">
        <v>0.001574074074074074</v>
      </c>
      <c r="E865" s="106">
        <v>0.004733796296296297</v>
      </c>
      <c r="F865" s="106">
        <v>0.007662037037037037</v>
      </c>
      <c r="G865" s="106">
        <v>0.016747685185185185</v>
      </c>
      <c r="H865" s="106">
        <v>0.01840277777777778</v>
      </c>
      <c r="I865" s="107">
        <v>0.01972222222222222</v>
      </c>
      <c r="J865" s="108">
        <v>0.03378472222222222</v>
      </c>
      <c r="K865" s="109">
        <v>60360.0</v>
      </c>
      <c r="L865" s="109">
        <v>315.0</v>
      </c>
      <c r="M865" s="109">
        <v>7.0</v>
      </c>
      <c r="N865" s="109">
        <v>9.0</v>
      </c>
      <c r="O865" s="109">
        <v>2687.0</v>
      </c>
      <c r="P865" s="109">
        <v>172759.0</v>
      </c>
      <c r="Q865" s="109">
        <v>116115.0</v>
      </c>
      <c r="R865" s="81">
        <v>4.0</v>
      </c>
      <c r="S865" s="81">
        <v>30.0</v>
      </c>
      <c r="T865" s="110"/>
      <c r="U865" s="81">
        <v>1.0</v>
      </c>
      <c r="V865" s="81">
        <v>10.0</v>
      </c>
      <c r="W865" s="81">
        <v>1.0</v>
      </c>
      <c r="X865" s="81"/>
      <c r="Y865" s="81"/>
      <c r="Z865" s="81"/>
      <c r="AA865" s="81">
        <v>3.0</v>
      </c>
      <c r="AB865" s="81">
        <v>126535.0</v>
      </c>
      <c r="AC865" s="81">
        <v>3.0</v>
      </c>
      <c r="AD865" s="81">
        <v>2328.0</v>
      </c>
      <c r="AE865" s="81"/>
      <c r="AF865" s="81">
        <v>2.0</v>
      </c>
      <c r="AG865" s="81"/>
      <c r="AH865" s="81">
        <v>2.0</v>
      </c>
      <c r="AI865" s="81">
        <v>4.0</v>
      </c>
      <c r="AJ865" s="82" t="s">
        <v>918</v>
      </c>
      <c r="AK865" s="81"/>
      <c r="AL865" s="110">
        <v>137.0</v>
      </c>
      <c r="AM865" s="44">
        <f t="array" ref="AM865">AVERAGE(K865/20)/86400</f>
        <v>0.03493055556</v>
      </c>
    </row>
    <row r="866" ht="17.25" customHeight="1">
      <c r="A866" s="105">
        <v>44592.93925790566</v>
      </c>
      <c r="B866" s="106">
        <v>0.01392361111111111</v>
      </c>
      <c r="C866" s="106">
        <v>1.6203703703703703E-4</v>
      </c>
      <c r="D866" s="106">
        <v>0.0010532407407407407</v>
      </c>
      <c r="E866" s="106">
        <v>0.0018171296296296297</v>
      </c>
      <c r="F866" s="106">
        <v>0.003449074074074074</v>
      </c>
      <c r="G866" s="106">
        <v>0.006493055555555556</v>
      </c>
      <c r="H866" s="106">
        <v>0.006840277777777778</v>
      </c>
      <c r="I866" s="107">
        <v>0.011261574074074075</v>
      </c>
      <c r="J866" s="108">
        <v>0.011527777777777777</v>
      </c>
      <c r="K866" s="109">
        <v>23710.0</v>
      </c>
      <c r="L866" s="109">
        <v>79.0</v>
      </c>
      <c r="M866" s="109">
        <v>7.0</v>
      </c>
      <c r="N866" s="109">
        <v>19.0</v>
      </c>
      <c r="O866" s="109">
        <v>1445.0</v>
      </c>
      <c r="P866" s="109">
        <v>74828.0</v>
      </c>
      <c r="Q866" s="109">
        <v>15975.0</v>
      </c>
      <c r="R866" s="81">
        <v>1.0</v>
      </c>
      <c r="S866" s="81">
        <v>12.0</v>
      </c>
      <c r="T866" s="110"/>
      <c r="U866" s="81"/>
      <c r="V866" s="81"/>
      <c r="W866" s="81">
        <v>1.0</v>
      </c>
      <c r="X866" s="81"/>
      <c r="Y866" s="81"/>
      <c r="Z866" s="81"/>
      <c r="AA866" s="81">
        <v>1.0</v>
      </c>
      <c r="AB866" s="81">
        <v>7790.0</v>
      </c>
      <c r="AC866" s="81"/>
      <c r="AD866" s="81">
        <v>23709.0</v>
      </c>
      <c r="AE866" s="81"/>
      <c r="AF866" s="81"/>
      <c r="AG866" s="81"/>
      <c r="AH866" s="81">
        <v>1.0</v>
      </c>
      <c r="AI866" s="81">
        <v>6.0</v>
      </c>
      <c r="AJ866" s="82" t="s">
        <v>919</v>
      </c>
      <c r="AK866" s="81"/>
      <c r="AL866" s="110">
        <v>136.0</v>
      </c>
      <c r="AM866" s="44">
        <f t="array" ref="AM866">AVERAGE(K866/20)/86400</f>
        <v>0.01372106481</v>
      </c>
    </row>
    <row r="867" ht="17.25" customHeight="1">
      <c r="A867" s="105">
        <v>44592.9247875251</v>
      </c>
      <c r="B867" s="106">
        <v>0.015347222222222222</v>
      </c>
      <c r="C867" s="106">
        <v>9.837962962962962E-4</v>
      </c>
      <c r="D867" s="106">
        <v>0.0030902777777777777</v>
      </c>
      <c r="E867" s="106">
        <v>0.004039351851851852</v>
      </c>
      <c r="F867" s="106">
        <v>0.006759259259259259</v>
      </c>
      <c r="G867" s="106">
        <v>0.00917824074074074</v>
      </c>
      <c r="H867" s="106">
        <v>0.010821759259259258</v>
      </c>
      <c r="I867" s="107">
        <v>0.013321759259259259</v>
      </c>
      <c r="J867" s="108">
        <v>0.01392361111111111</v>
      </c>
      <c r="K867" s="109">
        <v>26208.0</v>
      </c>
      <c r="L867" s="109">
        <v>65.0</v>
      </c>
      <c r="M867" s="109">
        <v>8.0</v>
      </c>
      <c r="N867" s="109">
        <v>13.0</v>
      </c>
      <c r="O867" s="109">
        <v>1335.0</v>
      </c>
      <c r="P867" s="109">
        <v>103920.0</v>
      </c>
      <c r="Q867" s="109">
        <v>89236.0</v>
      </c>
      <c r="R867" s="81">
        <v>1.0</v>
      </c>
      <c r="S867" s="81">
        <v>16.0</v>
      </c>
      <c r="T867" s="110"/>
      <c r="U867" s="81"/>
      <c r="V867" s="81"/>
      <c r="W867" s="81"/>
      <c r="X867" s="81"/>
      <c r="Y867" s="81"/>
      <c r="Z867" s="81">
        <v>6.0</v>
      </c>
      <c r="AA867" s="81">
        <v>1.0</v>
      </c>
      <c r="AB867" s="81">
        <v>60385.0</v>
      </c>
      <c r="AC867" s="81"/>
      <c r="AD867" s="81">
        <v>26207.0</v>
      </c>
      <c r="AE867" s="81"/>
      <c r="AF867" s="81"/>
      <c r="AG867" s="81"/>
      <c r="AH867" s="81">
        <v>1.0</v>
      </c>
      <c r="AI867" s="81">
        <v>3.0</v>
      </c>
      <c r="AJ867" s="82" t="s">
        <v>920</v>
      </c>
      <c r="AK867" s="81"/>
      <c r="AL867" s="110">
        <v>135.0</v>
      </c>
      <c r="AM867" s="44">
        <f t="array" ref="AM867">AVERAGE(K867/20)/86400</f>
        <v>0.01516666667</v>
      </c>
    </row>
    <row r="868" ht="17.25" customHeight="1">
      <c r="A868" s="105">
        <v>44592.909088318695</v>
      </c>
      <c r="B868" s="106">
        <v>0.017939814814814815</v>
      </c>
      <c r="C868" s="106">
        <v>5.787037037037037E-5</v>
      </c>
      <c r="D868" s="106">
        <v>0.001412037037037037</v>
      </c>
      <c r="E868" s="106">
        <v>0.002789351851851852</v>
      </c>
      <c r="F868" s="106">
        <v>0.0031134259259259257</v>
      </c>
      <c r="G868" s="106">
        <v>0.010034722222222223</v>
      </c>
      <c r="H868" s="106">
        <v>0.011782407407407408</v>
      </c>
      <c r="I868" s="107">
        <v>0.015023148148148148</v>
      </c>
      <c r="J868" s="108">
        <v>0.016087962962962964</v>
      </c>
      <c r="K868" s="109">
        <v>29787.0</v>
      </c>
      <c r="L868" s="109">
        <v>151.0</v>
      </c>
      <c r="M868" s="109">
        <v>11.0</v>
      </c>
      <c r="N868" s="109">
        <v>21.0</v>
      </c>
      <c r="O868" s="109">
        <v>1402.0</v>
      </c>
      <c r="P868" s="109">
        <v>94377.0</v>
      </c>
      <c r="Q868" s="109">
        <v>68284.0</v>
      </c>
      <c r="R868" s="81">
        <v>1.0</v>
      </c>
      <c r="S868" s="81">
        <v>6.0</v>
      </c>
      <c r="T868" s="110"/>
      <c r="U868" s="81">
        <v>1.0</v>
      </c>
      <c r="V868" s="81"/>
      <c r="W868" s="81"/>
      <c r="X868" s="81"/>
      <c r="Y868" s="81"/>
      <c r="Z868" s="81">
        <v>4.0</v>
      </c>
      <c r="AA868" s="81">
        <v>1.0</v>
      </c>
      <c r="AB868" s="81">
        <v>116234.0</v>
      </c>
      <c r="AC868" s="81">
        <v>2.0</v>
      </c>
      <c r="AD868" s="81">
        <v>2483.0</v>
      </c>
      <c r="AE868" s="81"/>
      <c r="AF868" s="81"/>
      <c r="AG868" s="81"/>
      <c r="AH868" s="81">
        <v>1.0</v>
      </c>
      <c r="AI868" s="81">
        <v>13.0</v>
      </c>
      <c r="AJ868" s="82" t="s">
        <v>921</v>
      </c>
      <c r="AK868" s="81"/>
      <c r="AL868" s="81">
        <v>134.0</v>
      </c>
      <c r="AM868" s="44">
        <f t="array" ref="AM868">AVERAGE(K868/20)/86400</f>
        <v>0.01723784722</v>
      </c>
    </row>
    <row r="869" ht="17.25" customHeight="1">
      <c r="A869" s="105">
        <v>44592.89086936221</v>
      </c>
      <c r="B869" s="106">
        <v>0.02148148148148148</v>
      </c>
      <c r="C869" s="106">
        <v>3.8194444444444446E-4</v>
      </c>
      <c r="D869" s="106">
        <v>4.2824074074074075E-4</v>
      </c>
      <c r="E869" s="106">
        <v>0.0023148148148148147</v>
      </c>
      <c r="F869" s="106">
        <v>0.006574074074074074</v>
      </c>
      <c r="G869" s="106">
        <v>0.012418981481481482</v>
      </c>
      <c r="H869" s="106">
        <v>0.01505787037037037</v>
      </c>
      <c r="I869" s="107">
        <v>0.01888888888888889</v>
      </c>
      <c r="J869" s="108">
        <v>0.019305555555555555</v>
      </c>
      <c r="K869" s="109">
        <v>36618.0</v>
      </c>
      <c r="L869" s="109">
        <v>146.0</v>
      </c>
      <c r="M869" s="109">
        <v>8.0</v>
      </c>
      <c r="N869" s="109">
        <v>14.0</v>
      </c>
      <c r="O869" s="109">
        <v>2104.0</v>
      </c>
      <c r="P869" s="109">
        <v>149072.0</v>
      </c>
      <c r="Q869" s="109">
        <v>12267.0</v>
      </c>
      <c r="R869" s="81">
        <v>5.0</v>
      </c>
      <c r="S869" s="81">
        <v>18.0</v>
      </c>
      <c r="T869" s="110"/>
      <c r="U869" s="81"/>
      <c r="V869" s="81"/>
      <c r="W869" s="81"/>
      <c r="X869" s="81">
        <v>18.0</v>
      </c>
      <c r="Y869" s="81">
        <v>1.0</v>
      </c>
      <c r="Z869" s="81"/>
      <c r="AA869" s="81"/>
      <c r="AB869" s="81">
        <v>376.0</v>
      </c>
      <c r="AC869" s="81">
        <v>3.0</v>
      </c>
      <c r="AD869" s="81">
        <v>21173.0</v>
      </c>
      <c r="AE869" s="81"/>
      <c r="AF869" s="81">
        <v>2.0</v>
      </c>
      <c r="AG869" s="81"/>
      <c r="AH869" s="81">
        <v>1.0</v>
      </c>
      <c r="AI869" s="81">
        <v>4.0</v>
      </c>
      <c r="AJ869" s="82" t="s">
        <v>922</v>
      </c>
      <c r="AK869" s="81"/>
      <c r="AL869" s="110">
        <v>133.0</v>
      </c>
      <c r="AM869" s="44">
        <f t="array" ref="AM869">AVERAGE(K869/20)/86400</f>
        <v>0.02119097222</v>
      </c>
    </row>
    <row r="870" ht="17.25" customHeight="1">
      <c r="A870" s="105">
        <v>44592.869128680024</v>
      </c>
      <c r="B870" s="106">
        <v>0.030208333333333334</v>
      </c>
      <c r="C870" s="106">
        <v>1.0416666666666667E-4</v>
      </c>
      <c r="D870" s="106">
        <v>0.0023148148148148147</v>
      </c>
      <c r="E870" s="106">
        <v>0.0042361111111111115</v>
      </c>
      <c r="F870" s="106">
        <v>0.005462962962962963</v>
      </c>
      <c r="G870" s="106">
        <v>0.024108796296296295</v>
      </c>
      <c r="H870" s="106">
        <v>0.025138888888888888</v>
      </c>
      <c r="I870" s="107">
        <v>0.027280092592592592</v>
      </c>
      <c r="J870" s="108">
        <v>0.028194444444444446</v>
      </c>
      <c r="K870" s="109">
        <v>51391.0</v>
      </c>
      <c r="L870" s="109">
        <v>369.0</v>
      </c>
      <c r="M870" s="109">
        <v>8.0</v>
      </c>
      <c r="N870" s="109">
        <v>15.0</v>
      </c>
      <c r="O870" s="109">
        <v>2536.0</v>
      </c>
      <c r="P870" s="109">
        <v>171682.0</v>
      </c>
      <c r="Q870" s="109">
        <v>97852.0</v>
      </c>
      <c r="R870" s="81">
        <v>3.0</v>
      </c>
      <c r="S870" s="81">
        <v>23.0</v>
      </c>
      <c r="T870" s="110"/>
      <c r="U870" s="81">
        <v>1.0</v>
      </c>
      <c r="V870" s="81">
        <v>5.0</v>
      </c>
      <c r="W870" s="81">
        <v>5.0</v>
      </c>
      <c r="X870" s="81"/>
      <c r="Y870" s="81"/>
      <c r="Z870" s="81">
        <v>5.0</v>
      </c>
      <c r="AA870" s="81">
        <v>1.0</v>
      </c>
      <c r="AB870" s="81">
        <v>95725.0</v>
      </c>
      <c r="AC870" s="81">
        <v>1.0</v>
      </c>
      <c r="AD870" s="81">
        <v>35907.0</v>
      </c>
      <c r="AE870" s="81"/>
      <c r="AF870" s="81"/>
      <c r="AG870" s="81"/>
      <c r="AH870" s="81">
        <v>1.0</v>
      </c>
      <c r="AI870" s="81">
        <v>4.0</v>
      </c>
      <c r="AJ870" s="82" t="s">
        <v>923</v>
      </c>
      <c r="AK870" s="81"/>
      <c r="AL870" s="110">
        <v>132.0</v>
      </c>
      <c r="AM870" s="44">
        <f t="array" ref="AM870">AVERAGE(K870/20)/86400</f>
        <v>0.02974016204</v>
      </c>
    </row>
    <row r="871" ht="17.25" customHeight="1">
      <c r="A871" s="105">
        <v>44592.83225581949</v>
      </c>
      <c r="B871" s="106">
        <v>0.03277777777777778</v>
      </c>
      <c r="C871" s="106">
        <v>3.2407407407407406E-4</v>
      </c>
      <c r="D871" s="106">
        <v>0.0024421296296296296</v>
      </c>
      <c r="E871" s="106">
        <v>0.003587962962962963</v>
      </c>
      <c r="F871" s="106">
        <v>0.01173611111111111</v>
      </c>
      <c r="G871" s="106">
        <v>0.014895833333333334</v>
      </c>
      <c r="H871" s="106">
        <v>0.026990740740740742</v>
      </c>
      <c r="I871" s="107">
        <v>0.03045138888888889</v>
      </c>
      <c r="J871" s="108">
        <v>0.031226851851851853</v>
      </c>
      <c r="K871" s="109">
        <v>55994.0</v>
      </c>
      <c r="L871" s="109">
        <v>142.0</v>
      </c>
      <c r="M871" s="109">
        <v>10.0</v>
      </c>
      <c r="N871" s="109">
        <v>21.0</v>
      </c>
      <c r="O871" s="109">
        <v>2983.0</v>
      </c>
      <c r="P871" s="109">
        <v>229987.0</v>
      </c>
      <c r="Q871" s="109">
        <v>54026.0</v>
      </c>
      <c r="R871" s="81">
        <v>1.0</v>
      </c>
      <c r="S871" s="81">
        <v>3.0</v>
      </c>
      <c r="T871" s="110"/>
      <c r="U871" s="81">
        <v>2.0</v>
      </c>
      <c r="V871" s="81">
        <v>15.0</v>
      </c>
      <c r="W871" s="81">
        <v>15.0</v>
      </c>
      <c r="X871" s="81"/>
      <c r="Y871" s="81"/>
      <c r="Z871" s="81"/>
      <c r="AA871" s="81"/>
      <c r="AB871" s="81">
        <v>13062.0</v>
      </c>
      <c r="AC871" s="81">
        <v>5.0</v>
      </c>
      <c r="AD871" s="81">
        <v>18097.0</v>
      </c>
      <c r="AE871" s="81"/>
      <c r="AF871" s="81">
        <v>2.0</v>
      </c>
      <c r="AG871" s="81"/>
      <c r="AH871" s="81">
        <v>2.0</v>
      </c>
      <c r="AI871" s="81">
        <v>7.0</v>
      </c>
      <c r="AJ871" s="82" t="s">
        <v>924</v>
      </c>
      <c r="AK871" s="81"/>
      <c r="AL871" s="110">
        <v>131.0</v>
      </c>
      <c r="AM871" s="44">
        <f t="array" ref="AM871">AVERAGE(K871/20)/86400</f>
        <v>0.03240393519</v>
      </c>
    </row>
    <row r="872" ht="17.25" customHeight="1">
      <c r="A872" s="105">
        <v>44592.79924420951</v>
      </c>
      <c r="B872" s="106">
        <v>0.023483796296296298</v>
      </c>
      <c r="C872" s="106">
        <v>1.8518518518518518E-4</v>
      </c>
      <c r="D872" s="106">
        <v>0.0011111111111111111</v>
      </c>
      <c r="E872" s="106">
        <v>0.003587962962962963</v>
      </c>
      <c r="F872" s="106">
        <v>0.004861111111111111</v>
      </c>
      <c r="G872" s="106">
        <v>0.013715277777777778</v>
      </c>
      <c r="H872" s="106">
        <v>0.016342592592592593</v>
      </c>
      <c r="I872" s="107">
        <v>0.020162037037037037</v>
      </c>
      <c r="J872" s="108">
        <v>0.02171296296296296</v>
      </c>
      <c r="K872" s="109">
        <v>39951.0</v>
      </c>
      <c r="L872" s="109">
        <v>318.0</v>
      </c>
      <c r="M872" s="109">
        <v>9.0</v>
      </c>
      <c r="N872" s="109">
        <v>17.0</v>
      </c>
      <c r="O872" s="109">
        <v>1785.0</v>
      </c>
      <c r="P872" s="109">
        <v>174612.0</v>
      </c>
      <c r="Q872" s="109">
        <v>21010.0</v>
      </c>
      <c r="R872" s="81">
        <v>1.0</v>
      </c>
      <c r="S872" s="81">
        <v>7.0</v>
      </c>
      <c r="T872" s="110"/>
      <c r="U872" s="81"/>
      <c r="V872" s="81">
        <v>7.0</v>
      </c>
      <c r="W872" s="81"/>
      <c r="X872" s="81">
        <v>6.0</v>
      </c>
      <c r="Y872" s="81">
        <v>2.0</v>
      </c>
      <c r="Z872" s="81">
        <v>4.0</v>
      </c>
      <c r="AA872" s="81">
        <v>1.0</v>
      </c>
      <c r="AB872" s="81">
        <v>92856.0</v>
      </c>
      <c r="AC872" s="81">
        <v>3.0</v>
      </c>
      <c r="AD872" s="81">
        <v>10876.0</v>
      </c>
      <c r="AE872" s="81"/>
      <c r="AF872" s="81"/>
      <c r="AG872" s="81"/>
      <c r="AH872" s="81">
        <v>1.0</v>
      </c>
      <c r="AI872" s="81">
        <v>21.0</v>
      </c>
      <c r="AJ872" s="82" t="s">
        <v>925</v>
      </c>
      <c r="AK872" s="81"/>
      <c r="AL872" s="81">
        <v>130.0</v>
      </c>
      <c r="AM872" s="44">
        <f t="array" ref="AM872">AVERAGE(K872/20)/86400</f>
        <v>0.02311979167</v>
      </c>
    </row>
    <row r="873" ht="17.25" customHeight="1">
      <c r="A873" s="105">
        <v>44592.49359933363</v>
      </c>
      <c r="B873" s="106">
        <v>0.02</v>
      </c>
      <c r="C873" s="106">
        <v>2.662037037037037E-4</v>
      </c>
      <c r="D873" s="106">
        <v>0.0023032407407407407</v>
      </c>
      <c r="E873" s="106">
        <v>0.0036458333333333334</v>
      </c>
      <c r="F873" s="106">
        <v>0.008310185185185184</v>
      </c>
      <c r="G873" s="106">
        <v>0.011747685185185186</v>
      </c>
      <c r="H873" s="106">
        <v>0.012835648148148148</v>
      </c>
      <c r="I873" s="107">
        <v>0.015393518518518518</v>
      </c>
      <c r="J873" s="108">
        <v>0.015648148148148147</v>
      </c>
      <c r="K873" s="109">
        <v>33705.0</v>
      </c>
      <c r="L873" s="109">
        <v>117.0</v>
      </c>
      <c r="M873" s="109">
        <v>7.0</v>
      </c>
      <c r="N873" s="109">
        <v>12.0</v>
      </c>
      <c r="O873" s="109">
        <v>1340.0</v>
      </c>
      <c r="P873" s="109">
        <v>135628.0</v>
      </c>
      <c r="Q873" s="109">
        <v>7877.0</v>
      </c>
      <c r="R873" s="81">
        <v>2.0</v>
      </c>
      <c r="S873" s="81">
        <v>4.0</v>
      </c>
      <c r="T873" s="110"/>
      <c r="U873" s="81">
        <v>1.0</v>
      </c>
      <c r="V873" s="81">
        <v>10.0</v>
      </c>
      <c r="W873" s="81">
        <v>10.0</v>
      </c>
      <c r="X873" s="81"/>
      <c r="Y873" s="81"/>
      <c r="Z873" s="81"/>
      <c r="AA873" s="81"/>
      <c r="AB873" s="81">
        <v>4914.0</v>
      </c>
      <c r="AC873" s="81">
        <v>2.0</v>
      </c>
      <c r="AD873" s="81">
        <v>22679.0</v>
      </c>
      <c r="AE873" s="81"/>
      <c r="AF873" s="81">
        <v>3.0</v>
      </c>
      <c r="AG873" s="81"/>
      <c r="AH873" s="81">
        <v>1.0</v>
      </c>
      <c r="AI873" s="81">
        <v>3.0</v>
      </c>
      <c r="AJ873" s="82" t="s">
        <v>926</v>
      </c>
      <c r="AK873" s="81"/>
      <c r="AL873" s="110">
        <v>129.0</v>
      </c>
      <c r="AM873" s="44">
        <f t="array" ref="AM873">AVERAGE(K873/20)/86400</f>
        <v>0.01950520833</v>
      </c>
    </row>
    <row r="874" ht="17.25" customHeight="1">
      <c r="A874" s="105">
        <v>44592.47344423432</v>
      </c>
      <c r="B874" s="106">
        <v>0.016203703703703703</v>
      </c>
      <c r="C874" s="106">
        <v>3.472222222222222E-5</v>
      </c>
      <c r="D874" s="106">
        <v>0.00474537037037037</v>
      </c>
      <c r="E874" s="106">
        <v>0.005856481481481482</v>
      </c>
      <c r="F874" s="106">
        <v>0.007268518518518519</v>
      </c>
      <c r="G874" s="106">
        <v>0.009537037037037037</v>
      </c>
      <c r="H874" s="106">
        <v>0.010891203703703703</v>
      </c>
      <c r="I874" s="107">
        <v>0.014143518518518519</v>
      </c>
      <c r="J874" s="108">
        <v>0.014733796296296297</v>
      </c>
      <c r="K874" s="109">
        <v>27286.0</v>
      </c>
      <c r="L874" s="109">
        <v>107.0</v>
      </c>
      <c r="M874" s="109">
        <v>8.0</v>
      </c>
      <c r="N874" s="109">
        <v>13.0</v>
      </c>
      <c r="O874" s="109">
        <v>1356.0</v>
      </c>
      <c r="P874" s="109">
        <v>106920.0</v>
      </c>
      <c r="Q874" s="109">
        <v>37935.0</v>
      </c>
      <c r="R874" s="81">
        <v>1.0</v>
      </c>
      <c r="S874" s="81">
        <v>13.0</v>
      </c>
      <c r="T874" s="110"/>
      <c r="U874" s="81">
        <v>1.0</v>
      </c>
      <c r="V874" s="81">
        <v>5.0</v>
      </c>
      <c r="W874" s="81">
        <v>9.0</v>
      </c>
      <c r="X874" s="81"/>
      <c r="Y874" s="81"/>
      <c r="Z874" s="81"/>
      <c r="AA874" s="81"/>
      <c r="AB874" s="81">
        <v>8784.0</v>
      </c>
      <c r="AC874" s="81"/>
      <c r="AD874" s="81">
        <v>27285.0</v>
      </c>
      <c r="AE874" s="81"/>
      <c r="AF874" s="81"/>
      <c r="AG874" s="81"/>
      <c r="AH874" s="81">
        <v>1.0</v>
      </c>
      <c r="AI874" s="81">
        <v>3.0</v>
      </c>
      <c r="AJ874" s="82" t="s">
        <v>927</v>
      </c>
      <c r="AK874" s="81"/>
      <c r="AL874" s="110">
        <v>128.0</v>
      </c>
      <c r="AM874" s="44">
        <f t="array" ref="AM874">AVERAGE(K874/20)/86400</f>
        <v>0.01579050926</v>
      </c>
    </row>
    <row r="875" ht="17.25" customHeight="1">
      <c r="A875" s="105">
        <v>44592.457012168656</v>
      </c>
      <c r="B875" s="106">
        <v>0.01778935185185185</v>
      </c>
      <c r="C875" s="106">
        <v>4.6296296296296294E-5</v>
      </c>
      <c r="D875" s="106">
        <v>0.002361111111111111</v>
      </c>
      <c r="E875" s="106">
        <v>0.003263888888888889</v>
      </c>
      <c r="F875" s="106">
        <v>0.00988425925925926</v>
      </c>
      <c r="G875" s="106">
        <v>0.0042361111111111115</v>
      </c>
      <c r="H875" s="106">
        <v>0.01087962962962963</v>
      </c>
      <c r="I875" s="107">
        <v>0.014085648148148147</v>
      </c>
      <c r="J875" s="108">
        <v>0.014282407407407407</v>
      </c>
      <c r="K875" s="109">
        <v>29784.0</v>
      </c>
      <c r="L875" s="109">
        <v>90.0</v>
      </c>
      <c r="M875" s="109">
        <v>9.0</v>
      </c>
      <c r="N875" s="109">
        <v>11.0</v>
      </c>
      <c r="O875" s="109">
        <v>2000.0</v>
      </c>
      <c r="P875" s="109">
        <v>101273.0</v>
      </c>
      <c r="Q875" s="109">
        <v>3176.0</v>
      </c>
      <c r="R875" s="81">
        <v>1.0</v>
      </c>
      <c r="S875" s="81">
        <v>10.0</v>
      </c>
      <c r="T875" s="110"/>
      <c r="U875" s="81">
        <v>1.0</v>
      </c>
      <c r="V875" s="81">
        <v>7.0</v>
      </c>
      <c r="W875" s="81">
        <v>8.0</v>
      </c>
      <c r="X875" s="81">
        <v>3.0</v>
      </c>
      <c r="Y875" s="81"/>
      <c r="Z875" s="81"/>
      <c r="AA875" s="81"/>
      <c r="AB875" s="81">
        <v>13038.0</v>
      </c>
      <c r="AC875" s="81">
        <v>1.0</v>
      </c>
      <c r="AD875" s="81">
        <v>22078.0</v>
      </c>
      <c r="AE875" s="81"/>
      <c r="AF875" s="81"/>
      <c r="AG875" s="81"/>
      <c r="AH875" s="81">
        <v>1.0</v>
      </c>
      <c r="AI875" s="81">
        <v>6.0</v>
      </c>
      <c r="AJ875" s="82" t="s">
        <v>928</v>
      </c>
      <c r="AK875" s="81"/>
      <c r="AL875" s="81">
        <v>127.0</v>
      </c>
      <c r="AM875" s="44">
        <f t="array" ref="AM875">AVERAGE(K875/20)/86400</f>
        <v>0.01723611111</v>
      </c>
    </row>
    <row r="876" ht="17.25" customHeight="1">
      <c r="A876" s="105">
        <v>44592.43890970244</v>
      </c>
      <c r="B876" s="106">
        <v>0.026435185185185187</v>
      </c>
      <c r="C876" s="106">
        <v>2.199074074074074E-4</v>
      </c>
      <c r="D876" s="106">
        <v>0.0030671296296296297</v>
      </c>
      <c r="E876" s="106">
        <v>0.0033796296296296296</v>
      </c>
      <c r="F876" s="106">
        <v>0.005416666666666667</v>
      </c>
      <c r="G876" s="106">
        <v>0.015578703703703704</v>
      </c>
      <c r="H876" s="106">
        <v>0.01734953703703704</v>
      </c>
      <c r="I876" s="107">
        <v>0.019884259259259258</v>
      </c>
      <c r="J876" s="108">
        <v>0.025069444444444443</v>
      </c>
      <c r="K876" s="109">
        <v>44457.0</v>
      </c>
      <c r="L876" s="109">
        <v>363.0</v>
      </c>
      <c r="M876" s="109">
        <v>8.0</v>
      </c>
      <c r="N876" s="109">
        <v>17.0</v>
      </c>
      <c r="O876" s="109">
        <v>2429.0</v>
      </c>
      <c r="P876" s="109">
        <v>162500.0</v>
      </c>
      <c r="Q876" s="109">
        <v>13190.0</v>
      </c>
      <c r="R876" s="81">
        <v>1.0</v>
      </c>
      <c r="S876" s="81">
        <v>7.0</v>
      </c>
      <c r="T876" s="110"/>
      <c r="U876" s="81">
        <v>1.0</v>
      </c>
      <c r="V876" s="81">
        <v>17.0</v>
      </c>
      <c r="W876" s="81">
        <v>9.0</v>
      </c>
      <c r="X876" s="81"/>
      <c r="Y876" s="81"/>
      <c r="Z876" s="81"/>
      <c r="AA876" s="81"/>
      <c r="AB876" s="81">
        <v>364.0</v>
      </c>
      <c r="AC876" s="81">
        <v>3.0</v>
      </c>
      <c r="AD876" s="81">
        <v>3608.0</v>
      </c>
      <c r="AE876" s="81"/>
      <c r="AF876" s="81"/>
      <c r="AG876" s="81"/>
      <c r="AH876" s="81">
        <v>1.0</v>
      </c>
      <c r="AI876" s="81">
        <v>12.0</v>
      </c>
      <c r="AJ876" s="82" t="s">
        <v>929</v>
      </c>
      <c r="AK876" s="81"/>
      <c r="AL876" s="110">
        <v>126.0</v>
      </c>
      <c r="AM876" s="44">
        <f t="array" ref="AM876">AVERAGE(K876/20)/86400</f>
        <v>0.02572743056</v>
      </c>
    </row>
    <row r="877" ht="17.25" customHeight="1">
      <c r="A877" s="105">
        <v>44592.045568362904</v>
      </c>
      <c r="B877" s="106">
        <v>0.02048611111111111</v>
      </c>
      <c r="C877" s="106">
        <v>1.7361111111111112E-4</v>
      </c>
      <c r="D877" s="106"/>
      <c r="E877" s="106">
        <v>0.003263888888888889</v>
      </c>
      <c r="F877" s="106">
        <v>0.007789351851851852</v>
      </c>
      <c r="G877" s="106">
        <v>0.011990740740740741</v>
      </c>
      <c r="H877" s="106">
        <v>0.012708333333333334</v>
      </c>
      <c r="I877" s="107">
        <v>0.016863425925925928</v>
      </c>
      <c r="J877" s="108">
        <v>0.01810185185185185</v>
      </c>
      <c r="K877" s="109">
        <v>34581.0</v>
      </c>
      <c r="L877" s="109">
        <v>99.0</v>
      </c>
      <c r="M877" s="109">
        <v>7.0</v>
      </c>
      <c r="N877" s="109">
        <v>12.0</v>
      </c>
      <c r="O877" s="109">
        <v>1312.0</v>
      </c>
      <c r="P877" s="109">
        <v>134591.0</v>
      </c>
      <c r="Q877" s="109">
        <v>118058.0</v>
      </c>
      <c r="R877" s="81">
        <v>1.0</v>
      </c>
      <c r="S877" s="81">
        <v>1.0</v>
      </c>
      <c r="T877" s="110"/>
      <c r="U877" s="81"/>
      <c r="V877" s="81"/>
      <c r="W877" s="81"/>
      <c r="X877" s="81"/>
      <c r="Y877" s="81"/>
      <c r="Z877" s="81">
        <v>4.0</v>
      </c>
      <c r="AA877" s="81">
        <v>2.0</v>
      </c>
      <c r="AB877" s="81">
        <v>123304.0</v>
      </c>
      <c r="AC877" s="81">
        <v>1.0</v>
      </c>
      <c r="AD877" s="81">
        <v>27479.0</v>
      </c>
      <c r="AE877" s="81"/>
      <c r="AF877" s="81"/>
      <c r="AG877" s="81"/>
      <c r="AH877" s="81">
        <v>1.0</v>
      </c>
      <c r="AI877" s="81">
        <v>5.0</v>
      </c>
      <c r="AJ877" s="82" t="s">
        <v>930</v>
      </c>
      <c r="AK877" s="81"/>
      <c r="AL877" s="110">
        <v>125.0</v>
      </c>
      <c r="AM877" s="44">
        <f t="array" ref="AM877">AVERAGE(K877/20)/86400</f>
        <v>0.02001215278</v>
      </c>
    </row>
    <row r="878" ht="17.25" customHeight="1">
      <c r="A878" s="105">
        <v>44592.02489106014</v>
      </c>
      <c r="B878" s="106">
        <v>0.04055555555555555</v>
      </c>
      <c r="C878" s="106">
        <v>0.0013541666666666667</v>
      </c>
      <c r="D878" s="106">
        <v>0.002789351851851852</v>
      </c>
      <c r="E878" s="106">
        <v>0.004421296296296296</v>
      </c>
      <c r="F878" s="106">
        <v>0.00787037037037037</v>
      </c>
      <c r="G878" s="106">
        <v>0.018773148148148146</v>
      </c>
      <c r="H878" s="106">
        <v>0.021377314814814814</v>
      </c>
      <c r="I878" s="107">
        <v>0.02741898148148148</v>
      </c>
      <c r="J878" s="108">
        <v>0.03743055555555556</v>
      </c>
      <c r="K878" s="109">
        <v>68554.0</v>
      </c>
      <c r="L878" s="109">
        <v>125.0</v>
      </c>
      <c r="M878" s="109">
        <v>7.0</v>
      </c>
      <c r="N878" s="109">
        <v>11.0</v>
      </c>
      <c r="O878" s="109">
        <v>2631.0</v>
      </c>
      <c r="P878" s="109">
        <v>372457.0</v>
      </c>
      <c r="Q878" s="109">
        <v>51053.0</v>
      </c>
      <c r="R878" s="81"/>
      <c r="S878" s="81"/>
      <c r="T878" s="110"/>
      <c r="U878" s="81">
        <v>1.0</v>
      </c>
      <c r="V878" s="81">
        <v>14.0</v>
      </c>
      <c r="W878" s="81">
        <v>5.0</v>
      </c>
      <c r="X878" s="81">
        <v>2.0</v>
      </c>
      <c r="Y878" s="81"/>
      <c r="Z878" s="81">
        <v>6.0</v>
      </c>
      <c r="AA878" s="81"/>
      <c r="AB878" s="81">
        <v>23438.0</v>
      </c>
      <c r="AC878" s="81">
        <v>1.0</v>
      </c>
      <c r="AD878" s="81">
        <v>41497.0</v>
      </c>
      <c r="AE878" s="81"/>
      <c r="AF878" s="81">
        <v>2.0</v>
      </c>
      <c r="AG878" s="81">
        <v>1.0</v>
      </c>
      <c r="AH878" s="81">
        <v>1.0</v>
      </c>
      <c r="AI878" s="81">
        <v>4.0</v>
      </c>
      <c r="AJ878" s="82" t="s">
        <v>931</v>
      </c>
      <c r="AK878" s="81"/>
      <c r="AL878" s="110">
        <v>124.0</v>
      </c>
      <c r="AM878" s="44">
        <f t="array" ref="AM878">AVERAGE(K878/20)/86400</f>
        <v>0.0396724537</v>
      </c>
    </row>
    <row r="879" ht="17.25" customHeight="1">
      <c r="A879" s="105">
        <v>44591.983829110395</v>
      </c>
      <c r="B879" s="106">
        <v>0.017222222222222222</v>
      </c>
      <c r="C879" s="106">
        <v>1.1574074074074075E-4</v>
      </c>
      <c r="D879" s="106">
        <v>0.0025925925925925925</v>
      </c>
      <c r="E879" s="106">
        <v>0.00369212962962963</v>
      </c>
      <c r="F879" s="106">
        <v>0.006238425925925926</v>
      </c>
      <c r="G879" s="106">
        <v>0.010150462962962964</v>
      </c>
      <c r="H879" s="106">
        <v>0.012141203703703704</v>
      </c>
      <c r="I879" s="107">
        <v>0.014097222222222223</v>
      </c>
      <c r="J879" s="108">
        <v>0.015393518518518518</v>
      </c>
      <c r="K879" s="109">
        <v>29145.0</v>
      </c>
      <c r="L879" s="109">
        <v>135.0</v>
      </c>
      <c r="M879" s="109">
        <v>7.0</v>
      </c>
      <c r="N879" s="109">
        <v>9.0</v>
      </c>
      <c r="O879" s="109">
        <v>1700.0</v>
      </c>
      <c r="P879" s="109">
        <v>97027.0</v>
      </c>
      <c r="Q879" s="109">
        <v>5457.0</v>
      </c>
      <c r="R879" s="81">
        <v>1.0</v>
      </c>
      <c r="S879" s="81">
        <v>5.0</v>
      </c>
      <c r="T879" s="110"/>
      <c r="U879" s="81">
        <v>1.0</v>
      </c>
      <c r="V879" s="81">
        <v>8.0</v>
      </c>
      <c r="W879" s="81">
        <v>8.0</v>
      </c>
      <c r="X879" s="81"/>
      <c r="Y879" s="81"/>
      <c r="Z879" s="81"/>
      <c r="AA879" s="81"/>
      <c r="AB879" s="81">
        <v>25765.0</v>
      </c>
      <c r="AC879" s="81"/>
      <c r="AD879" s="81">
        <v>29144.0</v>
      </c>
      <c r="AE879" s="81"/>
      <c r="AF879" s="81"/>
      <c r="AG879" s="81"/>
      <c r="AH879" s="81">
        <v>1.0</v>
      </c>
      <c r="AI879" s="81">
        <v>4.0</v>
      </c>
      <c r="AJ879" s="82" t="s">
        <v>932</v>
      </c>
      <c r="AK879" s="81"/>
      <c r="AL879" s="110">
        <v>123.0</v>
      </c>
      <c r="AM879" s="44">
        <f t="array" ref="AM879">AVERAGE(K879/20)/86400</f>
        <v>0.01686631944</v>
      </c>
    </row>
    <row r="880" ht="17.25" customHeight="1">
      <c r="A880" s="105">
        <v>44591.96640197701</v>
      </c>
      <c r="B880" s="106">
        <v>0.016631944444444446</v>
      </c>
      <c r="C880" s="106">
        <v>0.0028703703703703703</v>
      </c>
      <c r="D880" s="106">
        <v>0.0030324074074074073</v>
      </c>
      <c r="E880" s="106">
        <v>0.0050347222222222225</v>
      </c>
      <c r="F880" s="106">
        <v>0.008726851851851852</v>
      </c>
      <c r="G880" s="106">
        <v>0.005983796296296296</v>
      </c>
      <c r="H880" s="106">
        <v>0.01170138888888889</v>
      </c>
      <c r="I880" s="107">
        <v>0.013784722222222223</v>
      </c>
      <c r="J880" s="108">
        <v>0.015081018518518518</v>
      </c>
      <c r="K880" s="109">
        <v>28300.0</v>
      </c>
      <c r="L880" s="109">
        <v>144.0</v>
      </c>
      <c r="M880" s="109">
        <v>8.0</v>
      </c>
      <c r="N880" s="109">
        <v>16.0</v>
      </c>
      <c r="O880" s="109">
        <v>1460.0</v>
      </c>
      <c r="P880" s="109">
        <v>124171.0</v>
      </c>
      <c r="Q880" s="109"/>
      <c r="R880" s="81">
        <v>1.0</v>
      </c>
      <c r="S880" s="81">
        <v>13.0</v>
      </c>
      <c r="T880" s="110"/>
      <c r="U880" s="81"/>
      <c r="V880" s="81"/>
      <c r="W880" s="81">
        <v>2.0</v>
      </c>
      <c r="X880" s="81"/>
      <c r="Y880" s="81"/>
      <c r="Z880" s="81"/>
      <c r="AA880" s="81"/>
      <c r="AB880" s="81">
        <v>48850.0</v>
      </c>
      <c r="AC880" s="81"/>
      <c r="AD880" s="81">
        <v>28299.0</v>
      </c>
      <c r="AE880" s="81"/>
      <c r="AF880" s="81"/>
      <c r="AG880" s="81">
        <v>1.0</v>
      </c>
      <c r="AH880" s="81">
        <v>1.0</v>
      </c>
      <c r="AI880" s="81">
        <v>5.0</v>
      </c>
      <c r="AJ880" s="82" t="s">
        <v>933</v>
      </c>
      <c r="AK880" s="81"/>
      <c r="AL880" s="81">
        <v>122.0</v>
      </c>
      <c r="AM880" s="44">
        <f t="array" ref="AM880">AVERAGE(K880/20)/86400</f>
        <v>0.01637731481</v>
      </c>
    </row>
    <row r="881" ht="17.25" customHeight="1">
      <c r="A881" s="105">
        <v>44591.949534227075</v>
      </c>
      <c r="B881" s="106">
        <v>0.024756944444444446</v>
      </c>
      <c r="C881" s="106">
        <v>2.0833333333333335E-4</v>
      </c>
      <c r="D881" s="106">
        <v>0.003321759259259259</v>
      </c>
      <c r="E881" s="106">
        <v>0.004722222222222222</v>
      </c>
      <c r="F881" s="106">
        <v>0.006990740740740741</v>
      </c>
      <c r="G881" s="106">
        <v>0.017986111111111112</v>
      </c>
      <c r="H881" s="106">
        <v>0.019618055555555555</v>
      </c>
      <c r="I881" s="107">
        <v>0.022002314814814815</v>
      </c>
      <c r="J881" s="108">
        <v>0.023020833333333334</v>
      </c>
      <c r="K881" s="109">
        <v>42070.0</v>
      </c>
      <c r="L881" s="109">
        <v>113.0</v>
      </c>
      <c r="M881" s="109">
        <v>8.0</v>
      </c>
      <c r="N881" s="109">
        <v>13.0</v>
      </c>
      <c r="O881" s="109">
        <v>1806.0</v>
      </c>
      <c r="P881" s="109">
        <v>176152.0</v>
      </c>
      <c r="Q881" s="109">
        <v>24855.0</v>
      </c>
      <c r="R881" s="81">
        <v>2.0</v>
      </c>
      <c r="S881" s="81">
        <v>25.0</v>
      </c>
      <c r="T881" s="110"/>
      <c r="U881" s="81"/>
      <c r="V881" s="81"/>
      <c r="W881" s="81"/>
      <c r="X881" s="81">
        <v>24.0</v>
      </c>
      <c r="Y881" s="81">
        <v>1.0</v>
      </c>
      <c r="Z881" s="81"/>
      <c r="AA881" s="81"/>
      <c r="AB881" s="81">
        <v>10295.0</v>
      </c>
      <c r="AC881" s="81">
        <v>1.0</v>
      </c>
      <c r="AD881" s="81">
        <v>28678.0</v>
      </c>
      <c r="AE881" s="81">
        <v>4.0</v>
      </c>
      <c r="AF881" s="81"/>
      <c r="AG881" s="81"/>
      <c r="AH881" s="81"/>
      <c r="AI881" s="81">
        <v>6.0</v>
      </c>
      <c r="AJ881" s="82" t="s">
        <v>934</v>
      </c>
      <c r="AK881" s="81"/>
      <c r="AL881" s="81">
        <v>121.0</v>
      </c>
      <c r="AM881" s="44">
        <f t="array" ref="AM881">AVERAGE(K881/20)/86400</f>
        <v>0.02434606481</v>
      </c>
    </row>
    <row r="882" ht="17.25" customHeight="1">
      <c r="A882" s="105">
        <v>44591.9245482593</v>
      </c>
      <c r="B882" s="106">
        <v>0.011770833333333333</v>
      </c>
      <c r="C882" s="106">
        <v>1.8518518518518518E-4</v>
      </c>
      <c r="D882" s="106">
        <v>0.0013541666666666667</v>
      </c>
      <c r="E882" s="106">
        <v>0.0024537037037037036</v>
      </c>
      <c r="F882" s="106">
        <v>0.0035300925925925925</v>
      </c>
      <c r="G882" s="106">
        <v>0.0067708333333333336</v>
      </c>
      <c r="H882" s="106">
        <v>0.007569444444444445</v>
      </c>
      <c r="I882" s="107">
        <v>0.009571759259259259</v>
      </c>
      <c r="J882" s="108">
        <v>0.00988425925925926</v>
      </c>
      <c r="K882" s="109">
        <v>19094.0</v>
      </c>
      <c r="L882" s="109">
        <v>100.0</v>
      </c>
      <c r="M882" s="109">
        <v>8.0</v>
      </c>
      <c r="N882" s="109">
        <v>10.0</v>
      </c>
      <c r="O882" s="109">
        <v>1149.0</v>
      </c>
      <c r="P882" s="109">
        <v>51392.0</v>
      </c>
      <c r="Q882" s="109">
        <v>34503.0</v>
      </c>
      <c r="R882" s="81">
        <v>1.0</v>
      </c>
      <c r="S882" s="81">
        <v>15.0</v>
      </c>
      <c r="T882" s="110"/>
      <c r="U882" s="81"/>
      <c r="V882" s="81"/>
      <c r="W882" s="81"/>
      <c r="X882" s="81"/>
      <c r="Y882" s="81"/>
      <c r="Z882" s="81">
        <v>2.0</v>
      </c>
      <c r="AA882" s="81">
        <v>1.0</v>
      </c>
      <c r="AB882" s="81">
        <v>21046.0</v>
      </c>
      <c r="AC882" s="81"/>
      <c r="AD882" s="81">
        <v>19093.0</v>
      </c>
      <c r="AE882" s="81"/>
      <c r="AF882" s="81"/>
      <c r="AG882" s="81"/>
      <c r="AH882" s="81">
        <v>1.0</v>
      </c>
      <c r="AI882" s="81">
        <v>6.0</v>
      </c>
      <c r="AJ882" s="82" t="s">
        <v>935</v>
      </c>
      <c r="AK882" s="81"/>
      <c r="AL882" s="81">
        <v>120.0</v>
      </c>
      <c r="AM882" s="44">
        <f t="array" ref="AM882">AVERAGE(K882/20)/86400</f>
        <v>0.01104976852</v>
      </c>
    </row>
    <row r="883" ht="17.25" customHeight="1">
      <c r="A883" s="105">
        <v>44591.912311641536</v>
      </c>
      <c r="B883" s="106">
        <v>0.0428587962962963</v>
      </c>
      <c r="C883" s="106">
        <v>8.101851851851852E-5</v>
      </c>
      <c r="D883" s="106">
        <v>0.0024189814814814816</v>
      </c>
      <c r="E883" s="106">
        <v>0.003275462962962963</v>
      </c>
      <c r="F883" s="106">
        <v>0.008622685185185185</v>
      </c>
      <c r="G883" s="106">
        <v>0.003726851851851852</v>
      </c>
      <c r="H883" s="106">
        <v>0.035787037037037034</v>
      </c>
      <c r="I883" s="107">
        <v>0.03725694444444445</v>
      </c>
      <c r="J883" s="108">
        <v>0.038009259259259257</v>
      </c>
      <c r="K883" s="109">
        <v>67609.0</v>
      </c>
      <c r="L883" s="109">
        <v>211.0</v>
      </c>
      <c r="M883" s="109">
        <v>29.0</v>
      </c>
      <c r="N883" s="109">
        <v>35.0</v>
      </c>
      <c r="O883" s="109">
        <v>3876.0</v>
      </c>
      <c r="P883" s="109">
        <v>245774.0</v>
      </c>
      <c r="Q883" s="109">
        <v>23978.0</v>
      </c>
      <c r="R883" s="81">
        <v>5.0</v>
      </c>
      <c r="S883" s="81">
        <v>8.0</v>
      </c>
      <c r="T883" s="110"/>
      <c r="U883" s="81">
        <v>1.0</v>
      </c>
      <c r="V883" s="81">
        <v>13.0</v>
      </c>
      <c r="W883" s="81">
        <v>17.0</v>
      </c>
      <c r="X883" s="81"/>
      <c r="Y883" s="81"/>
      <c r="Z883" s="81"/>
      <c r="AA883" s="81"/>
      <c r="AB883" s="81">
        <v>5488.0</v>
      </c>
      <c r="AC883" s="81">
        <v>9.0</v>
      </c>
      <c r="AD883" s="81">
        <v>14986.0</v>
      </c>
      <c r="AE883" s="81"/>
      <c r="AF883" s="81"/>
      <c r="AG883" s="81">
        <v>2.0</v>
      </c>
      <c r="AH883" s="81">
        <v>1.0</v>
      </c>
      <c r="AI883" s="81">
        <v>4.0</v>
      </c>
      <c r="AJ883" s="82" t="s">
        <v>936</v>
      </c>
      <c r="AK883" s="81"/>
      <c r="AL883" s="81">
        <v>119.0</v>
      </c>
      <c r="AM883" s="44">
        <f t="array" ref="AM883">AVERAGE(K883/20)/86400</f>
        <v>0.0391255787</v>
      </c>
    </row>
    <row r="884" ht="17.25" customHeight="1">
      <c r="A884" s="105">
        <v>44591.869132759835</v>
      </c>
      <c r="B884" s="106">
        <v>0.01960648148148148</v>
      </c>
      <c r="C884" s="106">
        <v>1.5046296296296297E-4</v>
      </c>
      <c r="D884" s="106">
        <v>0.003703703703703704</v>
      </c>
      <c r="E884" s="106">
        <v>0.005127314814814815</v>
      </c>
      <c r="F884" s="106">
        <v>0.0069560185185185185</v>
      </c>
      <c r="G884" s="106">
        <v>0.011724537037037037</v>
      </c>
      <c r="H884" s="106">
        <v>0.013090277777777777</v>
      </c>
      <c r="I884" s="107">
        <v>0.016898148148148148</v>
      </c>
      <c r="J884" s="108">
        <v>0.017881944444444443</v>
      </c>
      <c r="K884" s="109">
        <v>33412.0</v>
      </c>
      <c r="L884" s="109">
        <v>103.0</v>
      </c>
      <c r="M884" s="109">
        <v>8.0</v>
      </c>
      <c r="N884" s="109">
        <v>13.0</v>
      </c>
      <c r="O884" s="109">
        <v>969.0</v>
      </c>
      <c r="P884" s="109">
        <v>135142.0</v>
      </c>
      <c r="Q884" s="109">
        <v>8536.0</v>
      </c>
      <c r="R884" s="81">
        <v>1.0</v>
      </c>
      <c r="S884" s="81">
        <v>8.0</v>
      </c>
      <c r="T884" s="110"/>
      <c r="U884" s="81">
        <v>2.0</v>
      </c>
      <c r="V884" s="81">
        <v>14.0</v>
      </c>
      <c r="W884" s="81">
        <v>7.0</v>
      </c>
      <c r="X884" s="81"/>
      <c r="Y884" s="81"/>
      <c r="Z884" s="81">
        <v>3.0</v>
      </c>
      <c r="AA884" s="81"/>
      <c r="AB884" s="81">
        <v>710.0</v>
      </c>
      <c r="AC884" s="81"/>
      <c r="AD884" s="81">
        <v>33411.0</v>
      </c>
      <c r="AE884" s="81"/>
      <c r="AF884" s="81">
        <v>2.0</v>
      </c>
      <c r="AG884" s="81"/>
      <c r="AH884" s="81">
        <v>1.0</v>
      </c>
      <c r="AI884" s="81">
        <v>7.0</v>
      </c>
      <c r="AJ884" s="82" t="s">
        <v>937</v>
      </c>
      <c r="AK884" s="81"/>
      <c r="AL884" s="81">
        <v>118.0</v>
      </c>
      <c r="AM884" s="44">
        <f t="array" ref="AM884">AVERAGE(K884/20)/86400</f>
        <v>0.01933564815</v>
      </c>
    </row>
    <row r="885" ht="17.25" customHeight="1">
      <c r="A885" s="105">
        <v>44591.849328398624</v>
      </c>
      <c r="B885" s="106">
        <v>0.014872685185185185</v>
      </c>
      <c r="C885" s="106">
        <v>8.564814814814815E-4</v>
      </c>
      <c r="D885" s="106">
        <v>9.722222222222222E-4</v>
      </c>
      <c r="E885" s="106">
        <v>0.002627314814814815</v>
      </c>
      <c r="F885" s="106">
        <v>0.0034375</v>
      </c>
      <c r="G885" s="106">
        <v>0.007453703703703704</v>
      </c>
      <c r="H885" s="106">
        <v>0.00849537037037037</v>
      </c>
      <c r="I885" s="107">
        <v>0.011203703703703704</v>
      </c>
      <c r="J885" s="108">
        <v>0.012303240740740741</v>
      </c>
      <c r="K885" s="109">
        <v>25594.0</v>
      </c>
      <c r="L885" s="109">
        <v>52.0</v>
      </c>
      <c r="M885" s="109">
        <v>8.0</v>
      </c>
      <c r="N885" s="109">
        <v>11.0</v>
      </c>
      <c r="O885" s="109">
        <v>1254.0</v>
      </c>
      <c r="P885" s="109">
        <v>104964.0</v>
      </c>
      <c r="Q885" s="109"/>
      <c r="R885" s="81">
        <v>1.0</v>
      </c>
      <c r="S885" s="81">
        <v>8.0</v>
      </c>
      <c r="T885" s="110"/>
      <c r="U885" s="81"/>
      <c r="V885" s="81">
        <v>1.0</v>
      </c>
      <c r="W885" s="81"/>
      <c r="X885" s="81">
        <v>9.0</v>
      </c>
      <c r="Y885" s="81"/>
      <c r="Z885" s="81"/>
      <c r="AA885" s="81"/>
      <c r="AB885" s="81">
        <v>106256.0</v>
      </c>
      <c r="AC885" s="81">
        <v>1.0</v>
      </c>
      <c r="AD885" s="81">
        <v>17556.0</v>
      </c>
      <c r="AE885" s="81"/>
      <c r="AF885" s="81"/>
      <c r="AG885" s="81"/>
      <c r="AH885" s="81">
        <v>1.0</v>
      </c>
      <c r="AI885" s="81">
        <v>5.0</v>
      </c>
      <c r="AJ885" s="82" t="s">
        <v>938</v>
      </c>
      <c r="AK885" s="81"/>
      <c r="AL885" s="81">
        <v>117.0</v>
      </c>
      <c r="AM885" s="44">
        <f t="array" ref="AM885">AVERAGE(K885/20)/86400</f>
        <v>0.01481134259</v>
      </c>
    </row>
    <row r="886" ht="17.25" customHeight="1">
      <c r="A886" s="105">
        <v>44591.83421871039</v>
      </c>
      <c r="B886" s="106">
        <v>0.020497685185185185</v>
      </c>
      <c r="C886" s="106">
        <v>3.472222222222222E-5</v>
      </c>
      <c r="D886" s="106">
        <v>0.0029976851851851853</v>
      </c>
      <c r="E886" s="106">
        <v>0.0038657407407407408</v>
      </c>
      <c r="F886" s="106">
        <v>0.004629629629629629</v>
      </c>
      <c r="G886" s="106">
        <v>0.007222222222222222</v>
      </c>
      <c r="H886" s="106">
        <v>0.009027777777777777</v>
      </c>
      <c r="I886" s="107">
        <v>0.011203703703703704</v>
      </c>
      <c r="J886" s="108">
        <v>0.017511574074074075</v>
      </c>
      <c r="K886" s="109">
        <v>35155.0</v>
      </c>
      <c r="L886" s="109">
        <v>166.0</v>
      </c>
      <c r="M886" s="109">
        <v>8.0</v>
      </c>
      <c r="N886" s="109">
        <v>17.0</v>
      </c>
      <c r="O886" s="109">
        <v>1980.0</v>
      </c>
      <c r="P886" s="109">
        <v>177683.0</v>
      </c>
      <c r="Q886" s="109"/>
      <c r="R886" s="81">
        <v>2.0</v>
      </c>
      <c r="S886" s="81">
        <v>9.0</v>
      </c>
      <c r="T886" s="110"/>
      <c r="U886" s="81">
        <v>1.0</v>
      </c>
      <c r="V886" s="81">
        <v>8.0</v>
      </c>
      <c r="W886" s="81">
        <v>10.0</v>
      </c>
      <c r="X886" s="81"/>
      <c r="Y886" s="81"/>
      <c r="Z886" s="81"/>
      <c r="AA886" s="81"/>
      <c r="AB886" s="81">
        <v>3930.0</v>
      </c>
      <c r="AC886" s="81"/>
      <c r="AD886" s="81">
        <v>35154.0</v>
      </c>
      <c r="AE886" s="81"/>
      <c r="AF886" s="81">
        <v>2.0</v>
      </c>
      <c r="AG886" s="81"/>
      <c r="AH886" s="81">
        <v>1.0</v>
      </c>
      <c r="AI886" s="81">
        <v>6.0</v>
      </c>
      <c r="AJ886" s="82" t="s">
        <v>939</v>
      </c>
      <c r="AK886" s="81"/>
      <c r="AL886" s="81">
        <v>116.0</v>
      </c>
      <c r="AM886" s="44">
        <f t="array" ref="AM886">AVERAGE(K886/20)/86400</f>
        <v>0.0203443287</v>
      </c>
    </row>
    <row r="887" ht="17.25" customHeight="1">
      <c r="A887" s="105"/>
      <c r="B887" s="106">
        <v>0.022141203703703705</v>
      </c>
      <c r="C887" s="106"/>
      <c r="D887" s="106">
        <v>0.005671296296296297</v>
      </c>
      <c r="E887" s="106">
        <v>0.005798611111111111</v>
      </c>
      <c r="F887" s="106"/>
      <c r="G887" s="106"/>
      <c r="H887" s="106"/>
      <c r="I887" s="107"/>
      <c r="J887" s="108"/>
      <c r="K887" s="109">
        <v>36980.0</v>
      </c>
      <c r="L887" s="109"/>
      <c r="M887" s="109"/>
      <c r="N887" s="109"/>
      <c r="O887" s="109"/>
      <c r="P887" s="109"/>
      <c r="Q887" s="109"/>
      <c r="R887" s="81"/>
      <c r="S887" s="81"/>
      <c r="T887" s="110"/>
      <c r="U887" s="81"/>
      <c r="V887" s="81"/>
      <c r="W887" s="81"/>
      <c r="X887" s="81"/>
      <c r="Y887" s="81"/>
      <c r="Z887" s="81"/>
      <c r="AA887" s="81"/>
      <c r="AB887" s="81"/>
      <c r="AC887" s="81"/>
      <c r="AD887" s="81"/>
      <c r="AE887" s="81"/>
      <c r="AF887" s="81"/>
      <c r="AG887" s="81"/>
      <c r="AH887" s="81"/>
      <c r="AI887" s="81"/>
      <c r="AJ887" s="81"/>
      <c r="AK887" s="81"/>
      <c r="AL887" s="81">
        <v>115.0</v>
      </c>
      <c r="AM887" s="44">
        <f t="array" ref="AM887">AVERAGE(K887/20)/86400</f>
        <v>0.02140046296</v>
      </c>
    </row>
    <row r="888" ht="17.25" customHeight="1">
      <c r="A888" s="105">
        <v>44590.84175871729</v>
      </c>
      <c r="B888" s="106">
        <v>0.01929398148148148</v>
      </c>
      <c r="C888" s="106">
        <v>6.712962962962962E-4</v>
      </c>
      <c r="D888" s="106">
        <v>0.003576388888888889</v>
      </c>
      <c r="E888" s="106">
        <v>0.003715277777777778</v>
      </c>
      <c r="F888" s="106">
        <v>0.004456018518518519</v>
      </c>
      <c r="G888" s="106">
        <v>0.013194444444444444</v>
      </c>
      <c r="H888" s="106">
        <v>0.014537037037037038</v>
      </c>
      <c r="I888" s="107">
        <v>0.016840277777777777</v>
      </c>
      <c r="J888" s="108">
        <v>0.017962962962962962</v>
      </c>
      <c r="K888" s="109">
        <v>32306.0</v>
      </c>
      <c r="L888" s="109">
        <v>192.0</v>
      </c>
      <c r="M888" s="109">
        <v>9.0</v>
      </c>
      <c r="N888" s="109">
        <v>12.0</v>
      </c>
      <c r="O888" s="109">
        <v>1320.0</v>
      </c>
      <c r="P888" s="109">
        <v>141287.0</v>
      </c>
      <c r="Q888" s="109">
        <v>30903.0</v>
      </c>
      <c r="R888" s="81">
        <v>1.0</v>
      </c>
      <c r="S888" s="81">
        <v>6.0</v>
      </c>
      <c r="T888" s="110"/>
      <c r="U888" s="81">
        <v>1.0</v>
      </c>
      <c r="V888" s="81">
        <v>11.0</v>
      </c>
      <c r="W888" s="81">
        <v>6.0</v>
      </c>
      <c r="X888" s="81"/>
      <c r="Y888" s="81">
        <v>1.0</v>
      </c>
      <c r="Z888" s="81"/>
      <c r="AA888" s="81"/>
      <c r="AB888" s="81">
        <v>1738.0</v>
      </c>
      <c r="AC888" s="81"/>
      <c r="AD888" s="81">
        <v>32305.0</v>
      </c>
      <c r="AE888" s="81"/>
      <c r="AF888" s="81"/>
      <c r="AG888" s="81"/>
      <c r="AH888" s="81">
        <v>1.0</v>
      </c>
      <c r="AI888" s="81">
        <v>5.0</v>
      </c>
      <c r="AJ888" s="82" t="s">
        <v>940</v>
      </c>
      <c r="AK888" s="81"/>
      <c r="AL888" s="81">
        <v>114.0</v>
      </c>
      <c r="AM888" s="44">
        <f t="array" ref="AM888">AVERAGE(K888/20)/86400</f>
        <v>0.01869560185</v>
      </c>
    </row>
    <row r="889" ht="17.25" customHeight="1">
      <c r="A889" s="105">
        <v>44590.8219820369</v>
      </c>
      <c r="B889" s="106">
        <v>0.018206018518518517</v>
      </c>
      <c r="C889" s="106">
        <v>1.6203703703703703E-4</v>
      </c>
      <c r="D889" s="106">
        <v>0.0014236111111111112</v>
      </c>
      <c r="E889" s="106">
        <v>0.003310185185185185</v>
      </c>
      <c r="F889" s="106">
        <v>0.010300925925925925</v>
      </c>
      <c r="G889" s="106">
        <v>0.004953703703703704</v>
      </c>
      <c r="H889" s="106">
        <v>0.011805555555555555</v>
      </c>
      <c r="I889" s="107">
        <v>0.015914351851851853</v>
      </c>
      <c r="J889" s="108">
        <v>0.016724537037037038</v>
      </c>
      <c r="K889" s="109">
        <v>30700.0</v>
      </c>
      <c r="L889" s="109">
        <v>127.0</v>
      </c>
      <c r="M889" s="109">
        <v>11.0</v>
      </c>
      <c r="N889" s="109">
        <v>13.0</v>
      </c>
      <c r="O889" s="109">
        <v>1465.0</v>
      </c>
      <c r="P889" s="109">
        <v>151980.0</v>
      </c>
      <c r="Q889" s="109">
        <v>16107.0</v>
      </c>
      <c r="R889" s="81">
        <v>1.0</v>
      </c>
      <c r="S889" s="81">
        <v>4.0</v>
      </c>
      <c r="T889" s="110"/>
      <c r="U889" s="81"/>
      <c r="V889" s="81"/>
      <c r="W889" s="81"/>
      <c r="X889" s="81">
        <v>14.0</v>
      </c>
      <c r="Y889" s="81">
        <v>1.0</v>
      </c>
      <c r="Z889" s="81"/>
      <c r="AA889" s="81">
        <v>1.0</v>
      </c>
      <c r="AB889" s="81">
        <v>1009.0</v>
      </c>
      <c r="AC889" s="81">
        <v>1.0</v>
      </c>
      <c r="AD889" s="81">
        <v>20887.0</v>
      </c>
      <c r="AE889" s="81">
        <v>4.0</v>
      </c>
      <c r="AF889" s="81"/>
      <c r="AG889" s="81"/>
      <c r="AH889" s="81"/>
      <c r="AI889" s="81">
        <v>6.0</v>
      </c>
      <c r="AJ889" s="82" t="s">
        <v>941</v>
      </c>
      <c r="AK889" s="81"/>
      <c r="AL889" s="81">
        <v>113.0</v>
      </c>
      <c r="AM889" s="44">
        <f t="array" ref="AM889">AVERAGE(K889/20)/86400</f>
        <v>0.0177662037</v>
      </c>
    </row>
    <row r="890" ht="17.25" customHeight="1">
      <c r="A890" s="105">
        <v>44590.80352576243</v>
      </c>
      <c r="B890" s="106">
        <v>0.016099537037037037</v>
      </c>
      <c r="C890" s="106">
        <v>6.25E-4</v>
      </c>
      <c r="D890" s="106">
        <v>0.0025694444444444445</v>
      </c>
      <c r="E890" s="106">
        <v>0.005960648148148148</v>
      </c>
      <c r="F890" s="106">
        <v>0.006840277777777778</v>
      </c>
      <c r="G890" s="106">
        <v>0.010636574074074074</v>
      </c>
      <c r="H890" s="106">
        <v>0.012627314814814815</v>
      </c>
      <c r="I890" s="107">
        <v>0.01392361111111111</v>
      </c>
      <c r="J890" s="108">
        <v>0.015277777777777777</v>
      </c>
      <c r="K890" s="109">
        <v>27834.0</v>
      </c>
      <c r="L890" s="109">
        <v>138.0</v>
      </c>
      <c r="M890" s="109">
        <v>8.0</v>
      </c>
      <c r="N890" s="109">
        <v>21.0</v>
      </c>
      <c r="O890" s="109">
        <v>1763.0</v>
      </c>
      <c r="P890" s="109">
        <v>114450.0</v>
      </c>
      <c r="Q890" s="109">
        <v>7637.0</v>
      </c>
      <c r="R890" s="81">
        <v>1.0</v>
      </c>
      <c r="S890" s="81">
        <v>2.0</v>
      </c>
      <c r="T890" s="110"/>
      <c r="U890" s="81">
        <v>1.0</v>
      </c>
      <c r="V890" s="81">
        <v>10.0</v>
      </c>
      <c r="W890" s="81">
        <v>7.0</v>
      </c>
      <c r="X890" s="81">
        <v>17.0</v>
      </c>
      <c r="Y890" s="81">
        <v>1.0</v>
      </c>
      <c r="Z890" s="81"/>
      <c r="AA890" s="81"/>
      <c r="AB890" s="81">
        <v>1670.0</v>
      </c>
      <c r="AC890" s="81">
        <v>2.0</v>
      </c>
      <c r="AD890" s="81">
        <v>2020.0</v>
      </c>
      <c r="AE890" s="81"/>
      <c r="AF890" s="81"/>
      <c r="AG890" s="81"/>
      <c r="AH890" s="81">
        <v>2.0</v>
      </c>
      <c r="AI890" s="81">
        <v>4.0</v>
      </c>
      <c r="AJ890" s="82" t="s">
        <v>942</v>
      </c>
      <c r="AK890" s="81" t="s">
        <v>78</v>
      </c>
      <c r="AL890" s="81">
        <v>112.0</v>
      </c>
      <c r="AM890" s="44">
        <f t="array" ref="AM890">AVERAGE(K890/20)/86400</f>
        <v>0.01610763889</v>
      </c>
    </row>
    <row r="891" ht="17.25" customHeight="1">
      <c r="A891" s="105">
        <v>44590.77843474012</v>
      </c>
      <c r="B891" s="106">
        <v>0.03855324074074074</v>
      </c>
      <c r="C891" s="106">
        <v>1.1574074074074075E-4</v>
      </c>
      <c r="D891" s="106"/>
      <c r="E891" s="106">
        <v>0.003993055555555555</v>
      </c>
      <c r="F891" s="106">
        <v>0.008506944444444444</v>
      </c>
      <c r="G891" s="106">
        <v>0.004537037037037037</v>
      </c>
      <c r="H891" s="106">
        <v>0.020752314814814814</v>
      </c>
      <c r="I891" s="107">
        <v>0.02246527777777778</v>
      </c>
      <c r="J891" s="108">
        <v>0.022662037037037036</v>
      </c>
      <c r="K891" s="109">
        <v>66634.0</v>
      </c>
      <c r="L891" s="109">
        <v>99.0</v>
      </c>
      <c r="M891" s="109">
        <v>14.0</v>
      </c>
      <c r="N891" s="109">
        <v>17.0</v>
      </c>
      <c r="O891" s="109">
        <v>3229.0</v>
      </c>
      <c r="P891" s="109">
        <v>176290.0</v>
      </c>
      <c r="Q891" s="109">
        <v>482353.0</v>
      </c>
      <c r="R891" s="81">
        <v>4.0</v>
      </c>
      <c r="S891" s="81">
        <v>6.0</v>
      </c>
      <c r="T891" s="110"/>
      <c r="U891" s="81"/>
      <c r="V891" s="81"/>
      <c r="W891" s="81"/>
      <c r="X891" s="81">
        <v>11.0</v>
      </c>
      <c r="Y891" s="81"/>
      <c r="Z891" s="81"/>
      <c r="AA891" s="81">
        <v>1.0</v>
      </c>
      <c r="AB891" s="81">
        <v>140872.0</v>
      </c>
      <c r="AC891" s="81">
        <v>5.0</v>
      </c>
      <c r="AD891" s="81">
        <v>13251.0</v>
      </c>
      <c r="AE891" s="81"/>
      <c r="AF891" s="81"/>
      <c r="AG891" s="81">
        <v>1.0</v>
      </c>
      <c r="AH891" s="81">
        <v>1.0</v>
      </c>
      <c r="AI891" s="81">
        <v>2.0</v>
      </c>
      <c r="AJ891" s="82" t="s">
        <v>943</v>
      </c>
      <c r="AK891" s="81" t="s">
        <v>78</v>
      </c>
      <c r="AL891" s="81">
        <v>111.0</v>
      </c>
      <c r="AM891" s="44">
        <f t="array" ref="AM891">AVERAGE(K891/20)/86400</f>
        <v>0.03856134259</v>
      </c>
    </row>
    <row r="892" ht="17.25" customHeight="1">
      <c r="A892" s="105">
        <v>44590.73587428765</v>
      </c>
      <c r="B892" s="106">
        <v>0.025902777777777778</v>
      </c>
      <c r="C892" s="106">
        <v>2.662037037037037E-4</v>
      </c>
      <c r="D892" s="106">
        <v>0.002534722222222222</v>
      </c>
      <c r="E892" s="106">
        <v>0.0038773148148148148</v>
      </c>
      <c r="F892" s="106">
        <v>0.010416666666666666</v>
      </c>
      <c r="G892" s="106">
        <v>0.005335648148148148</v>
      </c>
      <c r="H892" s="106">
        <v>0.012199074074074074</v>
      </c>
      <c r="I892" s="107">
        <v>0.01607638888888889</v>
      </c>
      <c r="J892" s="108">
        <v>0.016400462962962964</v>
      </c>
      <c r="K892" s="109">
        <v>43059.0</v>
      </c>
      <c r="L892" s="109">
        <v>82.0</v>
      </c>
      <c r="M892" s="109">
        <v>8.0</v>
      </c>
      <c r="N892" s="109">
        <v>19.0</v>
      </c>
      <c r="O892" s="109">
        <v>2263.0</v>
      </c>
      <c r="P892" s="109">
        <v>149961.0</v>
      </c>
      <c r="Q892" s="109">
        <v>48998.0</v>
      </c>
      <c r="R892" s="81">
        <v>1.0</v>
      </c>
      <c r="S892" s="81">
        <v>7.0</v>
      </c>
      <c r="T892" s="110"/>
      <c r="U892" s="81"/>
      <c r="V892" s="81"/>
      <c r="W892" s="81"/>
      <c r="X892" s="81">
        <v>26.0</v>
      </c>
      <c r="Y892" s="81">
        <v>1.0</v>
      </c>
      <c r="Z892" s="81"/>
      <c r="AA892" s="81"/>
      <c r="AB892" s="81">
        <v>66492.0</v>
      </c>
      <c r="AC892" s="81">
        <v>1.0</v>
      </c>
      <c r="AD892" s="81">
        <v>13341.0</v>
      </c>
      <c r="AE892" s="81">
        <v>4.0</v>
      </c>
      <c r="AF892" s="81"/>
      <c r="AG892" s="81">
        <v>1.0</v>
      </c>
      <c r="AH892" s="81"/>
      <c r="AI892" s="81">
        <v>5.0</v>
      </c>
      <c r="AJ892" s="82" t="s">
        <v>944</v>
      </c>
      <c r="AK892" s="110"/>
      <c r="AL892" s="81">
        <v>110.0</v>
      </c>
      <c r="AM892" s="44">
        <f t="array" ref="AM892">AVERAGE(K892/20)/86400</f>
        <v>0.02491840278</v>
      </c>
    </row>
    <row r="893" ht="17.25" customHeight="1">
      <c r="A893" s="105">
        <v>44590.70780514722</v>
      </c>
      <c r="B893" s="106">
        <v>0.022789351851851852</v>
      </c>
      <c r="C893" s="106">
        <v>0.0011574074074074073</v>
      </c>
      <c r="D893" s="106">
        <v>0.005775462962962963</v>
      </c>
      <c r="E893" s="106">
        <v>0.0069560185185185185</v>
      </c>
      <c r="F893" s="106">
        <v>0.00869212962962963</v>
      </c>
      <c r="G893" s="106">
        <v>0.011655092592592592</v>
      </c>
      <c r="H893" s="106">
        <v>0.013101851851851852</v>
      </c>
      <c r="I893" s="107">
        <v>0.01849537037037037</v>
      </c>
      <c r="J893" s="108">
        <v>0.018831018518518518</v>
      </c>
      <c r="K893" s="109">
        <v>38322.0</v>
      </c>
      <c r="L893" s="109">
        <v>89.0</v>
      </c>
      <c r="M893" s="109">
        <v>8.0</v>
      </c>
      <c r="N893" s="109">
        <v>20.0</v>
      </c>
      <c r="O893" s="109">
        <v>1790.0</v>
      </c>
      <c r="P893" s="109">
        <v>145971.0</v>
      </c>
      <c r="Q893" s="109">
        <v>4440.0</v>
      </c>
      <c r="R893" s="81">
        <v>12.0</v>
      </c>
      <c r="S893" s="81">
        <v>88.0</v>
      </c>
      <c r="T893" s="110"/>
      <c r="U893" s="81">
        <v>1.0</v>
      </c>
      <c r="V893" s="81">
        <v>12.0</v>
      </c>
      <c r="W893" s="81">
        <v>7.0</v>
      </c>
      <c r="X893" s="81"/>
      <c r="Y893" s="81"/>
      <c r="Z893" s="81"/>
      <c r="AA893" s="81"/>
      <c r="AB893" s="81">
        <v>4732.0</v>
      </c>
      <c r="AC893" s="81"/>
      <c r="AD893" s="81">
        <v>38321.0</v>
      </c>
      <c r="AE893" s="110"/>
      <c r="AF893" s="81"/>
      <c r="AG893" s="81">
        <v>1.0</v>
      </c>
      <c r="AH893" s="81">
        <v>1.0</v>
      </c>
      <c r="AI893" s="81">
        <v>5.0</v>
      </c>
      <c r="AJ893" s="82" t="s">
        <v>945</v>
      </c>
      <c r="AK893" s="110"/>
      <c r="AL893" s="81">
        <v>109.0</v>
      </c>
      <c r="AM893" s="44">
        <f t="array" ref="AM893">AVERAGE(K893/20)/86400</f>
        <v>0.02217708333</v>
      </c>
    </row>
    <row r="894" ht="17.25" customHeight="1">
      <c r="A894" s="105">
        <v>44590.684316651925</v>
      </c>
      <c r="B894" s="106">
        <v>0.01570601851851852</v>
      </c>
      <c r="C894" s="106">
        <v>9.722222222222222E-4</v>
      </c>
      <c r="D894" s="106"/>
      <c r="E894" s="106">
        <v>0.003715277777777778</v>
      </c>
      <c r="F894" s="106">
        <v>0.00920138888888889</v>
      </c>
      <c r="G894" s="106">
        <v>0.005023148148148148</v>
      </c>
      <c r="H894" s="106">
        <v>0.010532407407407407</v>
      </c>
      <c r="I894" s="107">
        <v>0.012939814814814815</v>
      </c>
      <c r="J894" s="108">
        <v>0.01369212962962963</v>
      </c>
      <c r="K894" s="109">
        <v>26809.0</v>
      </c>
      <c r="L894" s="109">
        <v>151.0</v>
      </c>
      <c r="M894" s="109">
        <v>8.0</v>
      </c>
      <c r="N894" s="109">
        <v>21.0</v>
      </c>
      <c r="O894" s="109">
        <v>1376.0</v>
      </c>
      <c r="P894" s="109">
        <v>88708.0</v>
      </c>
      <c r="Q894" s="109">
        <v>15518.0</v>
      </c>
      <c r="R894" s="81">
        <v>1.0</v>
      </c>
      <c r="S894" s="81">
        <v>6.0</v>
      </c>
      <c r="T894" s="110"/>
      <c r="U894" s="81"/>
      <c r="V894" s="81"/>
      <c r="W894" s="81"/>
      <c r="X894" s="81">
        <v>19.0</v>
      </c>
      <c r="Y894" s="81"/>
      <c r="Z894" s="81">
        <v>4.0</v>
      </c>
      <c r="AA894" s="81"/>
      <c r="AB894" s="81">
        <v>18788.0</v>
      </c>
      <c r="AC894" s="81"/>
      <c r="AD894" s="81">
        <v>26808.0</v>
      </c>
      <c r="AE894" s="110"/>
      <c r="AF894" s="81"/>
      <c r="AG894" s="110"/>
      <c r="AH894" s="81">
        <v>1.0</v>
      </c>
      <c r="AI894" s="81">
        <v>5.0</v>
      </c>
      <c r="AJ894" s="82" t="s">
        <v>946</v>
      </c>
      <c r="AK894" s="110"/>
      <c r="AL894" s="81">
        <v>108.0</v>
      </c>
      <c r="AM894" s="44">
        <f t="array" ref="AM894">AVERAGE(K894/20)/86400</f>
        <v>0.01551446759</v>
      </c>
    </row>
    <row r="895" ht="17.25" customHeight="1">
      <c r="A895" s="105">
        <v>44590.66839350597</v>
      </c>
      <c r="B895" s="106">
        <v>0.03005787037037037</v>
      </c>
      <c r="C895" s="106">
        <v>2.0833333333333335E-4</v>
      </c>
      <c r="D895" s="106">
        <v>0.005277777777777778</v>
      </c>
      <c r="E895" s="106">
        <v>0.006006944444444444</v>
      </c>
      <c r="F895" s="106">
        <v>0.006701388888888889</v>
      </c>
      <c r="G895" s="106">
        <v>0.011516203703703704</v>
      </c>
      <c r="H895" s="106">
        <v>0.011793981481481482</v>
      </c>
      <c r="I895" s="107">
        <v>0.017534722222222222</v>
      </c>
      <c r="J895" s="108">
        <v>0.01800925925925926</v>
      </c>
      <c r="K895" s="109">
        <v>51299.0</v>
      </c>
      <c r="L895" s="109">
        <v>142.0</v>
      </c>
      <c r="M895" s="109">
        <v>9.0</v>
      </c>
      <c r="N895" s="109">
        <v>24.0</v>
      </c>
      <c r="O895" s="109">
        <v>2634.0</v>
      </c>
      <c r="P895" s="109">
        <v>131531.0</v>
      </c>
      <c r="Q895" s="109">
        <v>69467.0</v>
      </c>
      <c r="R895" s="81">
        <v>1.0</v>
      </c>
      <c r="S895" s="81">
        <v>20.0</v>
      </c>
      <c r="T895" s="110"/>
      <c r="U895" s="81">
        <v>2.0</v>
      </c>
      <c r="V895" s="81">
        <v>12.0</v>
      </c>
      <c r="W895" s="81">
        <v>13.0</v>
      </c>
      <c r="X895" s="110"/>
      <c r="Y895" s="81"/>
      <c r="Z895" s="81"/>
      <c r="AA895" s="81"/>
      <c r="AB895" s="81">
        <v>19675.0</v>
      </c>
      <c r="AC895" s="81">
        <v>4.0</v>
      </c>
      <c r="AD895" s="81">
        <v>3806.0</v>
      </c>
      <c r="AE895" s="110"/>
      <c r="AF895" s="81">
        <v>2.0</v>
      </c>
      <c r="AG895" s="110"/>
      <c r="AH895" s="81">
        <v>3.0</v>
      </c>
      <c r="AI895" s="81">
        <v>5.0</v>
      </c>
      <c r="AJ895" s="82" t="s">
        <v>947</v>
      </c>
      <c r="AK895" s="110"/>
      <c r="AL895" s="81">
        <v>107.0</v>
      </c>
      <c r="AM895" s="44">
        <f t="array" ref="AM895">AVERAGE(K895/20)/86400</f>
        <v>0.0296869213</v>
      </c>
    </row>
    <row r="896" ht="17.25" customHeight="1">
      <c r="A896" s="105">
        <v>44590.63799007646</v>
      </c>
      <c r="B896" s="106">
        <v>0.01849537037037037</v>
      </c>
      <c r="C896" s="106">
        <v>0.0012268518518518518</v>
      </c>
      <c r="D896" s="106">
        <v>0.0019560185185185184</v>
      </c>
      <c r="E896" s="106">
        <v>0.006111111111111111</v>
      </c>
      <c r="F896" s="106">
        <v>0.006724537037037037</v>
      </c>
      <c r="G896" s="106">
        <v>0.009548611111111112</v>
      </c>
      <c r="H896" s="106">
        <v>0.009733796296296296</v>
      </c>
      <c r="I896" s="107">
        <v>0.014016203703703704</v>
      </c>
      <c r="J896" s="108">
        <v>0.014340277777777778</v>
      </c>
      <c r="K896" s="109">
        <v>30888.0</v>
      </c>
      <c r="L896" s="109">
        <v>104.0</v>
      </c>
      <c r="M896" s="109">
        <v>8.0</v>
      </c>
      <c r="N896" s="109">
        <v>16.0</v>
      </c>
      <c r="O896" s="109">
        <v>1564.0</v>
      </c>
      <c r="P896" s="109">
        <v>93366.0</v>
      </c>
      <c r="Q896" s="109"/>
      <c r="R896" s="81">
        <v>1.0</v>
      </c>
      <c r="S896" s="81">
        <v>16.0</v>
      </c>
      <c r="T896" s="110"/>
      <c r="U896" s="81">
        <v>2.0</v>
      </c>
      <c r="V896" s="81">
        <v>11.0</v>
      </c>
      <c r="W896" s="81">
        <v>7.0</v>
      </c>
      <c r="X896" s="110"/>
      <c r="Y896" s="81">
        <v>1.0</v>
      </c>
      <c r="Z896" s="81"/>
      <c r="AA896" s="81"/>
      <c r="AB896" s="81">
        <v>1939.0</v>
      </c>
      <c r="AC896" s="81">
        <v>1.0</v>
      </c>
      <c r="AD896" s="81">
        <v>25460.0</v>
      </c>
      <c r="AE896" s="110"/>
      <c r="AF896" s="110"/>
      <c r="AG896" s="110"/>
      <c r="AH896" s="81">
        <v>1.0</v>
      </c>
      <c r="AI896" s="81">
        <v>4.0</v>
      </c>
      <c r="AJ896" s="82" t="s">
        <v>948</v>
      </c>
      <c r="AK896" s="110"/>
      <c r="AL896" s="81">
        <v>106.0</v>
      </c>
      <c r="AM896" s="44">
        <f t="array" ref="AM896">AVERAGE(K896/20)/86400</f>
        <v>0.017875</v>
      </c>
    </row>
    <row r="897" ht="17.25" customHeight="1">
      <c r="A897" s="105">
        <v>44590.61915259674</v>
      </c>
      <c r="B897" s="106">
        <v>0.018414351851851852</v>
      </c>
      <c r="C897" s="106">
        <v>6.944444444444444E-5</v>
      </c>
      <c r="D897" s="106">
        <v>0.0015972222222222223</v>
      </c>
      <c r="E897" s="106">
        <v>0.003263888888888889</v>
      </c>
      <c r="F897" s="106">
        <v>0.005393518518518519</v>
      </c>
      <c r="G897" s="106">
        <v>0.00962962962962963</v>
      </c>
      <c r="H897" s="106">
        <v>0.011574074074074073</v>
      </c>
      <c r="I897" s="107">
        <v>0.015636574074074074</v>
      </c>
      <c r="J897" s="108">
        <v>0.016712962962962964</v>
      </c>
      <c r="K897" s="109">
        <v>31458.0</v>
      </c>
      <c r="L897" s="109">
        <v>93.0</v>
      </c>
      <c r="M897" s="109">
        <v>7.0</v>
      </c>
      <c r="N897" s="109">
        <v>12.0</v>
      </c>
      <c r="O897" s="109">
        <v>1595.0</v>
      </c>
      <c r="P897" s="109">
        <v>123387.0</v>
      </c>
      <c r="Q897" s="109">
        <v>102003.0</v>
      </c>
      <c r="R897" s="81">
        <v>1.0</v>
      </c>
      <c r="S897" s="81">
        <v>8.0</v>
      </c>
      <c r="T897" s="110"/>
      <c r="U897" s="81"/>
      <c r="V897" s="81">
        <v>7.0</v>
      </c>
      <c r="W897" s="81"/>
      <c r="X897" s="110"/>
      <c r="Y897" s="110"/>
      <c r="Z897" s="81">
        <v>1.0</v>
      </c>
      <c r="AA897" s="81">
        <v>1.0</v>
      </c>
      <c r="AB897" s="81">
        <v>93349.0</v>
      </c>
      <c r="AC897" s="110"/>
      <c r="AD897" s="81">
        <v>31457.0</v>
      </c>
      <c r="AE897" s="110"/>
      <c r="AF897" s="110"/>
      <c r="AG897" s="110"/>
      <c r="AH897" s="81">
        <v>1.0</v>
      </c>
      <c r="AI897" s="81">
        <v>4.0</v>
      </c>
      <c r="AJ897" s="82" t="s">
        <v>949</v>
      </c>
      <c r="AK897" s="110"/>
      <c r="AL897" s="81">
        <v>105.0</v>
      </c>
      <c r="AM897" s="44">
        <f t="array" ref="AM897">AVERAGE(K897/20)/86400</f>
        <v>0.01820486111</v>
      </c>
    </row>
    <row r="898" ht="17.25" customHeight="1">
      <c r="A898" s="105">
        <v>44590.59270833333</v>
      </c>
      <c r="B898" s="106">
        <v>0.02158564814814815</v>
      </c>
      <c r="C898" s="106">
        <v>1.0416666666666667E-4</v>
      </c>
      <c r="D898" s="106">
        <v>0.0029861111111111113</v>
      </c>
      <c r="E898" s="106">
        <v>0.005717592592592593</v>
      </c>
      <c r="F898" s="106">
        <v>0.007372685185185185</v>
      </c>
      <c r="G898" s="106">
        <v>0.013055555555555556</v>
      </c>
      <c r="H898" s="106">
        <v>0.01494212962962963</v>
      </c>
      <c r="I898" s="107">
        <v>0.01888888888888889</v>
      </c>
      <c r="J898" s="108">
        <v>0.019016203703703705</v>
      </c>
      <c r="K898" s="109">
        <v>36120.0</v>
      </c>
      <c r="L898" s="109"/>
      <c r="M898" s="109"/>
      <c r="N898" s="109"/>
      <c r="O898" s="109"/>
      <c r="P898" s="109"/>
      <c r="Q898" s="109"/>
      <c r="R898" s="81"/>
      <c r="S898" s="81"/>
      <c r="T898" s="110"/>
      <c r="U898" s="81"/>
      <c r="V898" s="81"/>
      <c r="W898" s="81"/>
      <c r="X898" s="110"/>
      <c r="Y898" s="110"/>
      <c r="Z898" s="81"/>
      <c r="AA898" s="81"/>
      <c r="AB898" s="81"/>
      <c r="AC898" s="110"/>
      <c r="AD898" s="81"/>
      <c r="AE898" s="110"/>
      <c r="AF898" s="110"/>
      <c r="AG898" s="110"/>
      <c r="AH898" s="81"/>
      <c r="AI898" s="81"/>
      <c r="AJ898" s="81"/>
      <c r="AK898" s="110"/>
      <c r="AL898" s="81">
        <v>104.0</v>
      </c>
      <c r="AM898" s="44">
        <f t="array" ref="AM898">AVERAGE(K898/20)/86400</f>
        <v>0.02090277778</v>
      </c>
    </row>
    <row r="899" ht="17.25" customHeight="1">
      <c r="A899" s="105"/>
      <c r="B899" s="106">
        <v>0.02290509259259259</v>
      </c>
      <c r="C899" s="106"/>
      <c r="D899" s="106"/>
      <c r="E899" s="106"/>
      <c r="F899" s="106"/>
      <c r="G899" s="106"/>
      <c r="H899" s="106"/>
      <c r="I899" s="107"/>
      <c r="J899" s="108"/>
      <c r="K899" s="109">
        <v>38440.0</v>
      </c>
      <c r="L899" s="109"/>
      <c r="M899" s="109"/>
      <c r="N899" s="109"/>
      <c r="O899" s="109"/>
      <c r="P899" s="109"/>
      <c r="Q899" s="109"/>
      <c r="R899" s="81"/>
      <c r="S899" s="81"/>
      <c r="T899" s="110"/>
      <c r="U899" s="81"/>
      <c r="V899" s="81"/>
      <c r="W899" s="81"/>
      <c r="X899" s="110"/>
      <c r="Y899" s="110"/>
      <c r="Z899" s="81"/>
      <c r="AA899" s="81"/>
      <c r="AB899" s="81"/>
      <c r="AC899" s="110"/>
      <c r="AD899" s="81"/>
      <c r="AE899" s="110"/>
      <c r="AF899" s="110"/>
      <c r="AG899" s="110"/>
      <c r="AH899" s="81"/>
      <c r="AI899" s="81"/>
      <c r="AJ899" s="81"/>
      <c r="AK899" s="110"/>
      <c r="AL899" s="81">
        <v>103.0</v>
      </c>
      <c r="AM899" s="44">
        <f t="array" ref="AM899">AVERAGE(K899/20)/86400</f>
        <v>0.02224537037</v>
      </c>
    </row>
    <row r="900" ht="17.25" customHeight="1">
      <c r="A900" s="105">
        <v>44589.9092061537</v>
      </c>
      <c r="B900" s="106">
        <v>0.013842592592592592</v>
      </c>
      <c r="C900" s="106">
        <v>2.314814814814815E-4</v>
      </c>
      <c r="D900" s="106">
        <v>0.0016550925925925926</v>
      </c>
      <c r="E900" s="106">
        <v>0.004421296296296296</v>
      </c>
      <c r="F900" s="106">
        <v>0.009305555555555555</v>
      </c>
      <c r="G900" s="106">
        <v>0.0051967592592592595</v>
      </c>
      <c r="H900" s="106">
        <v>0.01087962962962963</v>
      </c>
      <c r="I900" s="107">
        <v>0.012118055555555556</v>
      </c>
      <c r="J900" s="108">
        <v>0.012604166666666666</v>
      </c>
      <c r="K900" s="109">
        <v>23244.0</v>
      </c>
      <c r="L900" s="109">
        <v>80.0</v>
      </c>
      <c r="M900" s="109">
        <v>9.0</v>
      </c>
      <c r="N900" s="109">
        <v>11.0</v>
      </c>
      <c r="O900" s="109">
        <v>960.0</v>
      </c>
      <c r="P900" s="109">
        <v>82411.0</v>
      </c>
      <c r="Q900" s="109">
        <v>20441.0</v>
      </c>
      <c r="R900" s="81">
        <v>1.0</v>
      </c>
      <c r="S900" s="81">
        <v>13.0</v>
      </c>
      <c r="T900" s="110"/>
      <c r="U900" s="81">
        <v>1.0</v>
      </c>
      <c r="V900" s="81">
        <v>7.0</v>
      </c>
      <c r="W900" s="81">
        <v>7.0</v>
      </c>
      <c r="X900" s="110"/>
      <c r="Y900" s="110"/>
      <c r="Z900" s="81"/>
      <c r="AA900" s="81"/>
      <c r="AB900" s="81">
        <v>78421.0</v>
      </c>
      <c r="AC900" s="110"/>
      <c r="AD900" s="81">
        <v>23243.0</v>
      </c>
      <c r="AE900" s="110"/>
      <c r="AF900" s="110"/>
      <c r="AG900" s="110"/>
      <c r="AH900" s="81">
        <v>1.0</v>
      </c>
      <c r="AI900" s="81">
        <v>1.0</v>
      </c>
      <c r="AJ900" s="82" t="s">
        <v>950</v>
      </c>
      <c r="AK900" s="110"/>
      <c r="AL900" s="81">
        <v>102.0</v>
      </c>
      <c r="AM900" s="44">
        <f t="array" ref="AM900">AVERAGE(K900/20)/86400</f>
        <v>0.01345138889</v>
      </c>
    </row>
    <row r="901" ht="17.25" customHeight="1">
      <c r="A901" s="105">
        <v>44589.894950641705</v>
      </c>
      <c r="B901" s="106">
        <v>0.020023148148148148</v>
      </c>
      <c r="C901" s="106">
        <v>2.4305555555555555E-4</v>
      </c>
      <c r="D901" s="106">
        <v>0.0014351851851851852</v>
      </c>
      <c r="E901" s="106">
        <v>0.0029745370370370373</v>
      </c>
      <c r="F901" s="106">
        <v>0.004270833333333333</v>
      </c>
      <c r="G901" s="106">
        <v>0.01224537037037037</v>
      </c>
      <c r="H901" s="106">
        <v>0.014583333333333334</v>
      </c>
      <c r="I901" s="107">
        <v>0.016550925925925927</v>
      </c>
      <c r="J901" s="108">
        <v>0.01734953703703704</v>
      </c>
      <c r="K901" s="109">
        <v>33827.0</v>
      </c>
      <c r="L901" s="109">
        <v>180.0</v>
      </c>
      <c r="M901" s="109">
        <v>7.0</v>
      </c>
      <c r="N901" s="109">
        <v>18.0</v>
      </c>
      <c r="O901" s="109">
        <v>1702.0</v>
      </c>
      <c r="P901" s="109">
        <v>127419.0</v>
      </c>
      <c r="Q901" s="109">
        <v>53584.0</v>
      </c>
      <c r="R901" s="81">
        <v>1.0</v>
      </c>
      <c r="S901" s="81">
        <v>18.0</v>
      </c>
      <c r="T901" s="110"/>
      <c r="U901" s="110"/>
      <c r="V901" s="81">
        <v>22.0</v>
      </c>
      <c r="W901" s="110"/>
      <c r="X901" s="110"/>
      <c r="Y901" s="110"/>
      <c r="Z901" s="81">
        <v>4.0</v>
      </c>
      <c r="AA901" s="81">
        <v>1.0</v>
      </c>
      <c r="AB901" s="81">
        <v>68416.0</v>
      </c>
      <c r="AC901" s="110"/>
      <c r="AD901" s="81">
        <v>33826.0</v>
      </c>
      <c r="AE901" s="110"/>
      <c r="AF901" s="110"/>
      <c r="AG901" s="110"/>
      <c r="AH901" s="81">
        <v>1.0</v>
      </c>
      <c r="AI901" s="81">
        <v>5.0</v>
      </c>
      <c r="AJ901" s="82" t="s">
        <v>951</v>
      </c>
      <c r="AK901" s="110"/>
      <c r="AL901" s="81">
        <v>101.0</v>
      </c>
      <c r="AM901" s="44">
        <f t="array" ref="AM901">AVERAGE(K901/20)/86400</f>
        <v>0.01957581019</v>
      </c>
    </row>
    <row r="902" ht="17.25" customHeight="1">
      <c r="A902" s="111">
        <v>44589.87294548215</v>
      </c>
      <c r="B902" s="112">
        <v>0.014895833333333334</v>
      </c>
      <c r="C902" s="112">
        <v>8.101851851851852E-5</v>
      </c>
      <c r="D902" s="112">
        <v>0.0016782407407407408</v>
      </c>
      <c r="E902" s="112">
        <v>0.0022569444444444442</v>
      </c>
      <c r="F902" s="112">
        <v>0.003449074074074074</v>
      </c>
      <c r="G902" s="112">
        <v>0.0052430555555555555</v>
      </c>
      <c r="H902" s="112">
        <v>0.0069560185185185185</v>
      </c>
      <c r="I902" s="113">
        <v>0.011979166666666667</v>
      </c>
      <c r="J902" s="114">
        <v>0.012210648148148148</v>
      </c>
      <c r="K902" s="115">
        <v>24731.0</v>
      </c>
      <c r="L902" s="115">
        <v>72.0</v>
      </c>
      <c r="M902" s="115">
        <v>11.0</v>
      </c>
      <c r="N902" s="115">
        <v>22.0</v>
      </c>
      <c r="O902" s="115">
        <v>1108.0</v>
      </c>
      <c r="P902" s="115">
        <v>70840.0</v>
      </c>
      <c r="Q902" s="115">
        <v>58836.0</v>
      </c>
      <c r="R902" s="110">
        <v>1.0</v>
      </c>
      <c r="S902" s="110">
        <v>8.0</v>
      </c>
      <c r="T902" s="110"/>
      <c r="U902" s="110"/>
      <c r="V902" s="110"/>
      <c r="W902" s="110"/>
      <c r="X902" s="110"/>
      <c r="Y902" s="110"/>
      <c r="Z902" s="110">
        <v>4.0</v>
      </c>
      <c r="AA902" s="110">
        <v>1.0</v>
      </c>
      <c r="AB902" s="110">
        <v>24814.0</v>
      </c>
      <c r="AC902" s="110">
        <v>1.0</v>
      </c>
      <c r="AD902" s="110">
        <v>8583.0</v>
      </c>
      <c r="AE902" s="110"/>
      <c r="AF902" s="110">
        <v>1.0</v>
      </c>
      <c r="AG902" s="110"/>
      <c r="AH902" s="110">
        <v>1.0</v>
      </c>
      <c r="AI902" s="110">
        <v>17.0</v>
      </c>
      <c r="AJ902" s="116" t="s">
        <v>952</v>
      </c>
      <c r="AK902" s="110"/>
      <c r="AL902" s="81">
        <v>100.0</v>
      </c>
      <c r="AM902" s="44">
        <f t="array" ref="AM902">AVERAGE(K902/20)/86400</f>
        <v>0.0143119213</v>
      </c>
    </row>
    <row r="903" ht="17.25" customHeight="1">
      <c r="A903" s="111">
        <v>44589.8517842165</v>
      </c>
      <c r="B903" s="112">
        <v>0.019988425925925927</v>
      </c>
      <c r="C903" s="112">
        <v>3.935185185185185E-4</v>
      </c>
      <c r="D903" s="112">
        <v>0.0020601851851851853</v>
      </c>
      <c r="E903" s="112">
        <v>0.0030555555555555557</v>
      </c>
      <c r="F903" s="112">
        <v>0.004976851851851852</v>
      </c>
      <c r="G903" s="112">
        <v>0.007766203703703704</v>
      </c>
      <c r="H903" s="112">
        <v>0.008877314814814815</v>
      </c>
      <c r="I903" s="113">
        <v>0.010324074074074074</v>
      </c>
      <c r="J903" s="114">
        <v>0.018645833333333334</v>
      </c>
      <c r="K903" s="115">
        <v>34120.0</v>
      </c>
      <c r="L903" s="115">
        <v>112.0</v>
      </c>
      <c r="M903" s="115">
        <v>7.0</v>
      </c>
      <c r="N903" s="115">
        <v>10.0</v>
      </c>
      <c r="O903" s="115">
        <v>1927.0</v>
      </c>
      <c r="P903" s="115">
        <v>196046.0</v>
      </c>
      <c r="Q903" s="115">
        <v>11319.0</v>
      </c>
      <c r="R903" s="110">
        <v>1.0</v>
      </c>
      <c r="S903" s="110">
        <v>34.0</v>
      </c>
      <c r="T903" s="110"/>
      <c r="U903" s="110">
        <v>1.0</v>
      </c>
      <c r="V903" s="110">
        <v>8.0</v>
      </c>
      <c r="W903" s="110">
        <v>8.0</v>
      </c>
      <c r="X903" s="110"/>
      <c r="Y903" s="110"/>
      <c r="Z903" s="110"/>
      <c r="AA903" s="110"/>
      <c r="AB903" s="110">
        <v>8305.0</v>
      </c>
      <c r="AC903" s="110">
        <v>1.0</v>
      </c>
      <c r="AD903" s="110">
        <v>7558.0</v>
      </c>
      <c r="AE903" s="110"/>
      <c r="AF903" s="110">
        <v>3.0</v>
      </c>
      <c r="AG903" s="110"/>
      <c r="AH903" s="110">
        <v>1.0</v>
      </c>
      <c r="AI903" s="110">
        <v>8.0</v>
      </c>
      <c r="AJ903" s="116" t="s">
        <v>953</v>
      </c>
      <c r="AK903" s="110"/>
      <c r="AL903" s="81">
        <v>99.0</v>
      </c>
      <c r="AM903" s="44">
        <f t="array" ref="AM903">AVERAGE(K903/20)/86400</f>
        <v>0.01974537037</v>
      </c>
    </row>
    <row r="904" ht="17.25" customHeight="1">
      <c r="A904" s="111">
        <v>44589.831544688765</v>
      </c>
      <c r="B904" s="112">
        <v>0.01556712962962963</v>
      </c>
      <c r="C904" s="112">
        <v>5.787037037037037E-5</v>
      </c>
      <c r="D904" s="112">
        <v>0.0026041666666666665</v>
      </c>
      <c r="E904" s="112">
        <v>0.004039351851851852</v>
      </c>
      <c r="F904" s="112">
        <v>0.00494212962962963</v>
      </c>
      <c r="G904" s="112">
        <v>0.008067129629629629</v>
      </c>
      <c r="H904" s="112">
        <v>0.011134259259259259</v>
      </c>
      <c r="I904" s="113">
        <v>0.012824074074074075</v>
      </c>
      <c r="J904" s="114">
        <v>0.01394675925925926</v>
      </c>
      <c r="K904" s="115">
        <v>26516.0</v>
      </c>
      <c r="L904" s="115">
        <v>140.0</v>
      </c>
      <c r="M904" s="115">
        <v>8.0</v>
      </c>
      <c r="N904" s="115">
        <v>12.0</v>
      </c>
      <c r="O904" s="115">
        <v>1355.0</v>
      </c>
      <c r="P904" s="115">
        <v>88330.0</v>
      </c>
      <c r="Q904" s="115"/>
      <c r="R904" s="110">
        <v>2.0</v>
      </c>
      <c r="S904" s="110">
        <v>6.0</v>
      </c>
      <c r="T904" s="110"/>
      <c r="U904" s="110">
        <v>2.0</v>
      </c>
      <c r="V904" s="110">
        <v>8.0</v>
      </c>
      <c r="W904" s="110">
        <v>11.0</v>
      </c>
      <c r="X904" s="110"/>
      <c r="Y904" s="110"/>
      <c r="Z904" s="110"/>
      <c r="AA904" s="110"/>
      <c r="AB904" s="110">
        <v>349.0</v>
      </c>
      <c r="AC904" s="110"/>
      <c r="AD904" s="110">
        <v>26515.0</v>
      </c>
      <c r="AE904" s="110"/>
      <c r="AF904" s="110"/>
      <c r="AG904" s="110"/>
      <c r="AH904" s="110">
        <v>1.0</v>
      </c>
      <c r="AI904" s="110">
        <v>4.0</v>
      </c>
      <c r="AJ904" s="116" t="s">
        <v>954</v>
      </c>
      <c r="AK904" s="110"/>
      <c r="AL904" s="81">
        <v>98.0</v>
      </c>
      <c r="AM904" s="44">
        <f t="array" ref="AM904">AVERAGE(K904/20)/86400</f>
        <v>0.01534490741</v>
      </c>
    </row>
    <row r="905" ht="17.25" customHeight="1">
      <c r="A905" s="111">
        <v>44589.81575896322</v>
      </c>
      <c r="B905" s="112">
        <v>0.017800925925925925</v>
      </c>
      <c r="C905" s="112">
        <v>2.546296296296296E-4</v>
      </c>
      <c r="D905" s="112">
        <v>0.0027314814814814814</v>
      </c>
      <c r="E905" s="112">
        <v>0.005752314814814815</v>
      </c>
      <c r="F905" s="112">
        <v>0.006643518518518518</v>
      </c>
      <c r="G905" s="112">
        <v>0.010208333333333333</v>
      </c>
      <c r="H905" s="112">
        <v>0.011979166666666667</v>
      </c>
      <c r="I905" s="113">
        <v>0.016747685185185185</v>
      </c>
      <c r="J905" s="114">
        <v>0.017106481481481483</v>
      </c>
      <c r="K905" s="115">
        <v>30765.0</v>
      </c>
      <c r="L905" s="115">
        <v>103.0</v>
      </c>
      <c r="M905" s="115">
        <v>8.0</v>
      </c>
      <c r="N905" s="115">
        <v>16.0</v>
      </c>
      <c r="O905" s="115">
        <v>1537.0</v>
      </c>
      <c r="P905" s="115">
        <v>77392.0</v>
      </c>
      <c r="Q905" s="115">
        <v>100950.0</v>
      </c>
      <c r="R905" s="110"/>
      <c r="S905" s="110">
        <v>1.0</v>
      </c>
      <c r="T905" s="110"/>
      <c r="U905" s="110">
        <v>1.0</v>
      </c>
      <c r="V905" s="110">
        <v>12.0</v>
      </c>
      <c r="W905" s="110">
        <v>10.0</v>
      </c>
      <c r="X905" s="110"/>
      <c r="Y905" s="110"/>
      <c r="Z905" s="110"/>
      <c r="AA905" s="110"/>
      <c r="AB905" s="110">
        <v>60041.0</v>
      </c>
      <c r="AC905" s="110"/>
      <c r="AD905" s="110">
        <v>30764.0</v>
      </c>
      <c r="AE905" s="110"/>
      <c r="AF905" s="110"/>
      <c r="AG905" s="110"/>
      <c r="AH905" s="110">
        <v>1.0</v>
      </c>
      <c r="AI905" s="110">
        <v>8.0</v>
      </c>
      <c r="AJ905" s="116" t="s">
        <v>955</v>
      </c>
      <c r="AK905" s="110" t="s">
        <v>78</v>
      </c>
      <c r="AL905" s="81">
        <v>97.0</v>
      </c>
      <c r="AM905" s="44">
        <f t="array" ref="AM905">AVERAGE(K905/20)/86400</f>
        <v>0.01780381944</v>
      </c>
    </row>
    <row r="906" ht="17.25" customHeight="1">
      <c r="A906" s="111">
        <v>44589.79359925303</v>
      </c>
      <c r="B906" s="112">
        <v>0.028923611111111112</v>
      </c>
      <c r="C906" s="112">
        <v>3.8194444444444446E-4</v>
      </c>
      <c r="D906" s="112">
        <v>0.0014236111111111112</v>
      </c>
      <c r="E906" s="112">
        <v>0.004108796296296296</v>
      </c>
      <c r="F906" s="112">
        <v>0.006145833333333333</v>
      </c>
      <c r="G906" s="112">
        <v>0.013090277777777777</v>
      </c>
      <c r="H906" s="112">
        <v>0.024108796296296295</v>
      </c>
      <c r="I906" s="113">
        <v>0.025613425925925925</v>
      </c>
      <c r="J906" s="114">
        <v>0.02679398148148148</v>
      </c>
      <c r="K906" s="115">
        <v>48947.0</v>
      </c>
      <c r="L906" s="115">
        <v>262.0</v>
      </c>
      <c r="M906" s="115">
        <v>10.0</v>
      </c>
      <c r="N906" s="115">
        <v>22.0</v>
      </c>
      <c r="O906" s="115">
        <v>2426.0</v>
      </c>
      <c r="P906" s="115">
        <v>171805.0</v>
      </c>
      <c r="Q906" s="115">
        <v>63749.0</v>
      </c>
      <c r="R906" s="110">
        <v>3.0</v>
      </c>
      <c r="S906" s="110">
        <v>16.0</v>
      </c>
      <c r="T906" s="110"/>
      <c r="U906" s="110"/>
      <c r="V906" s="110"/>
      <c r="W906" s="110">
        <v>3.0</v>
      </c>
      <c r="X906" s="110">
        <v>22.0</v>
      </c>
      <c r="Y906" s="110">
        <v>1.0</v>
      </c>
      <c r="Z906" s="110"/>
      <c r="AA906" s="110"/>
      <c r="AB906" s="110">
        <v>2860.0</v>
      </c>
      <c r="AC906" s="110">
        <v>2.0</v>
      </c>
      <c r="AD906" s="110">
        <v>24668.0</v>
      </c>
      <c r="AE906" s="110">
        <v>4.0</v>
      </c>
      <c r="AF906" s="110"/>
      <c r="AG906" s="110"/>
      <c r="AH906" s="110"/>
      <c r="AI906" s="110">
        <v>3.0</v>
      </c>
      <c r="AJ906" s="116" t="s">
        <v>956</v>
      </c>
      <c r="AK906" s="110"/>
      <c r="AL906" s="81">
        <v>96.0</v>
      </c>
      <c r="AM906" s="44">
        <f t="array" ref="AM906">AVERAGE(K906/20)/86400</f>
        <v>0.02832581019</v>
      </c>
    </row>
    <row r="907" ht="17.25" customHeight="1">
      <c r="A907" s="111">
        <v>44589.76438996405</v>
      </c>
      <c r="B907" s="112">
        <v>0.03743055555555556</v>
      </c>
      <c r="C907" s="112">
        <v>1.1574074074074075E-4</v>
      </c>
      <c r="D907" s="112">
        <v>0.0022569444444444442</v>
      </c>
      <c r="E907" s="112">
        <v>0.0028819444444444444</v>
      </c>
      <c r="F907" s="112">
        <v>0.010104166666666666</v>
      </c>
      <c r="G907" s="112">
        <v>0.003414351851851852</v>
      </c>
      <c r="H907" s="112">
        <v>0.014467592592592593</v>
      </c>
      <c r="I907" s="113">
        <v>0.018136574074074076</v>
      </c>
      <c r="J907" s="114">
        <v>0.01840277777777778</v>
      </c>
      <c r="K907" s="115">
        <v>63571.0</v>
      </c>
      <c r="L907" s="115">
        <v>140.0</v>
      </c>
      <c r="M907" s="115">
        <v>15.0</v>
      </c>
      <c r="N907" s="115">
        <v>35.0</v>
      </c>
      <c r="O907" s="115">
        <v>3138.0</v>
      </c>
      <c r="P907" s="115">
        <v>197951.0</v>
      </c>
      <c r="Q907" s="115">
        <v>63047.0</v>
      </c>
      <c r="R907" s="110">
        <v>3.0</v>
      </c>
      <c r="S907" s="110">
        <v>3.0</v>
      </c>
      <c r="T907" s="110"/>
      <c r="U907" s="110">
        <v>1.0</v>
      </c>
      <c r="V907" s="110">
        <v>12.0</v>
      </c>
      <c r="W907" s="110">
        <v>12.0</v>
      </c>
      <c r="X907" s="110"/>
      <c r="Y907" s="110"/>
      <c r="Z907" s="110"/>
      <c r="AA907" s="110"/>
      <c r="AB907" s="110">
        <v>54021.0</v>
      </c>
      <c r="AC907" s="110">
        <v>6.0</v>
      </c>
      <c r="AD907" s="110">
        <v>6335.0</v>
      </c>
      <c r="AE907" s="110"/>
      <c r="AF907" s="110"/>
      <c r="AG907" s="110">
        <v>1.0</v>
      </c>
      <c r="AH907" s="110">
        <v>1.0</v>
      </c>
      <c r="AI907" s="110">
        <v>3.0</v>
      </c>
      <c r="AJ907" s="116" t="s">
        <v>957</v>
      </c>
      <c r="AK907" s="110"/>
      <c r="AL907" s="81">
        <v>95.0</v>
      </c>
      <c r="AM907" s="44">
        <f t="array" ref="AM907">AVERAGE(K907/20)/86400</f>
        <v>0.03678877315</v>
      </c>
    </row>
    <row r="908" ht="17.25" customHeight="1">
      <c r="A908" s="111">
        <v>44589.726817747476</v>
      </c>
      <c r="B908" s="112">
        <v>0.0234375</v>
      </c>
      <c r="C908" s="112">
        <v>1.1574074074074075E-4</v>
      </c>
      <c r="D908" s="112">
        <v>0.0017476851851851852</v>
      </c>
      <c r="E908" s="112">
        <v>0.0028587962962962963</v>
      </c>
      <c r="F908" s="112">
        <v>0.003935185185185185</v>
      </c>
      <c r="G908" s="112">
        <v>0.009988425925925927</v>
      </c>
      <c r="H908" s="112">
        <v>0.012268518518518519</v>
      </c>
      <c r="I908" s="113">
        <v>0.013506944444444445</v>
      </c>
      <c r="J908" s="114">
        <v>0.01940972222222222</v>
      </c>
      <c r="K908" s="115">
        <v>39820.0</v>
      </c>
      <c r="L908" s="115">
        <v>148.0</v>
      </c>
      <c r="M908" s="115">
        <v>8.0</v>
      </c>
      <c r="N908" s="115">
        <v>15.0</v>
      </c>
      <c r="O908" s="115">
        <v>2104.0</v>
      </c>
      <c r="P908" s="115">
        <v>153148.0</v>
      </c>
      <c r="Q908" s="115">
        <v>11310.0</v>
      </c>
      <c r="R908" s="110">
        <v>1.0</v>
      </c>
      <c r="S908" s="110">
        <v>12.0</v>
      </c>
      <c r="T908" s="110"/>
      <c r="U908" s="110">
        <v>1.0</v>
      </c>
      <c r="V908" s="110">
        <v>15.0</v>
      </c>
      <c r="W908" s="110">
        <v>8.0</v>
      </c>
      <c r="X908" s="110"/>
      <c r="Y908" s="110"/>
      <c r="Z908" s="110"/>
      <c r="AA908" s="110"/>
      <c r="AB908" s="110">
        <v>32215.0</v>
      </c>
      <c r="AC908" s="110">
        <v>1.0</v>
      </c>
      <c r="AD908" s="110">
        <v>15804.0</v>
      </c>
      <c r="AE908" s="110"/>
      <c r="AF908" s="110"/>
      <c r="AG908" s="110"/>
      <c r="AH908" s="110">
        <v>1.0</v>
      </c>
      <c r="AI908" s="110">
        <v>8.0</v>
      </c>
      <c r="AJ908" s="116" t="s">
        <v>958</v>
      </c>
      <c r="AK908" s="110"/>
      <c r="AL908" s="81">
        <v>94.0</v>
      </c>
      <c r="AM908" s="44">
        <f t="array" ref="AM908">AVERAGE(K908/20)/86400</f>
        <v>0.02304398148</v>
      </c>
    </row>
    <row r="909" ht="17.25" customHeight="1">
      <c r="A909" s="111">
        <v>44589.69894823983</v>
      </c>
      <c r="B909" s="112">
        <v>0.019282407407407408</v>
      </c>
      <c r="C909" s="112">
        <v>5.787037037037037E-5</v>
      </c>
      <c r="D909" s="112">
        <v>0.0017592592592592592</v>
      </c>
      <c r="E909" s="112">
        <v>0.002650462962962963</v>
      </c>
      <c r="F909" s="112">
        <v>0.009548611111111112</v>
      </c>
      <c r="G909" s="112">
        <v>0.003587962962962963</v>
      </c>
      <c r="H909" s="112">
        <v>0.012291666666666666</v>
      </c>
      <c r="I909" s="113">
        <v>0.016099537037037037</v>
      </c>
      <c r="J909" s="114">
        <v>0.016400462962962964</v>
      </c>
      <c r="K909" s="115">
        <v>32501.0</v>
      </c>
      <c r="L909" s="115">
        <v>72.0</v>
      </c>
      <c r="M909" s="115">
        <v>8.0</v>
      </c>
      <c r="N909" s="115">
        <v>18.0</v>
      </c>
      <c r="O909" s="115">
        <v>1043.0</v>
      </c>
      <c r="P909" s="115">
        <v>116845.0</v>
      </c>
      <c r="Q909" s="115">
        <v>75866.0</v>
      </c>
      <c r="R909" s="110">
        <v>1.0</v>
      </c>
      <c r="S909" s="110">
        <v>6.0</v>
      </c>
      <c r="T909" s="110"/>
      <c r="U909" s="110"/>
      <c r="V909" s="110">
        <v>1.0</v>
      </c>
      <c r="W909" s="110"/>
      <c r="X909" s="110"/>
      <c r="Y909" s="110"/>
      <c r="Z909" s="110">
        <v>3.0</v>
      </c>
      <c r="AA909" s="110">
        <v>1.0</v>
      </c>
      <c r="AB909" s="110">
        <v>26396.0</v>
      </c>
      <c r="AC909" s="110"/>
      <c r="AD909" s="110">
        <v>32500.0</v>
      </c>
      <c r="AE909" s="110"/>
      <c r="AF909" s="110">
        <v>5.0</v>
      </c>
      <c r="AG909" s="110"/>
      <c r="AH909" s="110">
        <v>1.0</v>
      </c>
      <c r="AI909" s="110">
        <v>7.0</v>
      </c>
      <c r="AJ909" s="116" t="s">
        <v>959</v>
      </c>
      <c r="AK909" s="110"/>
      <c r="AL909" s="81">
        <v>93.0</v>
      </c>
      <c r="AM909" s="44">
        <f t="array" ref="AM909">AVERAGE(K909/20)/86400</f>
        <v>0.01880844907</v>
      </c>
    </row>
    <row r="910" ht="17.25" customHeight="1">
      <c r="A910" s="111">
        <v>44589.679424355934</v>
      </c>
      <c r="B910" s="112">
        <v>0.012881944444444444</v>
      </c>
      <c r="C910" s="112">
        <v>2.662037037037037E-4</v>
      </c>
      <c r="D910" s="112"/>
      <c r="E910" s="112">
        <v>0.0033564814814814816</v>
      </c>
      <c r="F910" s="112">
        <v>0.004594907407407408</v>
      </c>
      <c r="G910" s="112">
        <v>0.008275462962962964</v>
      </c>
      <c r="H910" s="112">
        <v>0.00962962962962963</v>
      </c>
      <c r="I910" s="113">
        <v>0.011064814814814816</v>
      </c>
      <c r="J910" s="114">
        <v>0.011400462962962963</v>
      </c>
      <c r="K910" s="115">
        <v>21138.0</v>
      </c>
      <c r="L910" s="115">
        <v>127.0</v>
      </c>
      <c r="M910" s="115">
        <v>7.0</v>
      </c>
      <c r="N910" s="115">
        <v>13.0</v>
      </c>
      <c r="O910" s="115">
        <v>845.0</v>
      </c>
      <c r="P910" s="115">
        <v>69311.0</v>
      </c>
      <c r="Q910" s="115">
        <v>70387.0</v>
      </c>
      <c r="R910" s="110">
        <v>1.0</v>
      </c>
      <c r="S910" s="110">
        <v>21.0</v>
      </c>
      <c r="T910" s="110">
        <v>1.0</v>
      </c>
      <c r="U910" s="110"/>
      <c r="V910" s="110"/>
      <c r="W910" s="110"/>
      <c r="X910" s="110"/>
      <c r="Y910" s="110">
        <v>1.0</v>
      </c>
      <c r="Z910" s="110">
        <v>4.0</v>
      </c>
      <c r="AA910" s="110"/>
      <c r="AB910" s="110">
        <v>28221.0</v>
      </c>
      <c r="AC910" s="110"/>
      <c r="AD910" s="110">
        <v>21137.0</v>
      </c>
      <c r="AE910" s="110"/>
      <c r="AF910" s="110"/>
      <c r="AG910" s="110"/>
      <c r="AH910" s="110">
        <v>1.0</v>
      </c>
      <c r="AI910" s="110">
        <v>3.0</v>
      </c>
      <c r="AJ910" s="116" t="s">
        <v>960</v>
      </c>
      <c r="AK910" s="110"/>
      <c r="AL910" s="81">
        <v>92.0</v>
      </c>
      <c r="AM910" s="44">
        <f t="array" ref="AM910">AVERAGE(K910/20)/86400</f>
        <v>0.01223263889</v>
      </c>
    </row>
    <row r="911" ht="17.25" customHeight="1">
      <c r="A911" s="111">
        <v>44589.66632352945</v>
      </c>
      <c r="B911" s="112">
        <v>0.04565972222222222</v>
      </c>
      <c r="C911" s="112">
        <v>9.953703703703704E-4</v>
      </c>
      <c r="D911" s="112">
        <v>0.005277777777777778</v>
      </c>
      <c r="E911" s="112">
        <v>0.0060648148148148145</v>
      </c>
      <c r="F911" s="112">
        <v>0.0069328703703703705</v>
      </c>
      <c r="G911" s="112">
        <v>0.029895833333333333</v>
      </c>
      <c r="H911" s="112">
        <v>0.03273148148148148</v>
      </c>
      <c r="I911" s="113">
        <v>0.035104166666666665</v>
      </c>
      <c r="J911" s="114">
        <v>0.03574074074074074</v>
      </c>
      <c r="K911" s="115">
        <v>63536.0</v>
      </c>
      <c r="L911" s="115">
        <v>136.0</v>
      </c>
      <c r="M911" s="115">
        <v>7.0</v>
      </c>
      <c r="N911" s="115">
        <v>17.0</v>
      </c>
      <c r="O911" s="115">
        <v>2599.0</v>
      </c>
      <c r="P911" s="115">
        <v>229675.0</v>
      </c>
      <c r="Q911" s="115">
        <v>16051.0</v>
      </c>
      <c r="R911" s="110">
        <v>2.0</v>
      </c>
      <c r="S911" s="110">
        <v>42.0</v>
      </c>
      <c r="T911" s="110"/>
      <c r="U911" s="110">
        <v>1.0</v>
      </c>
      <c r="V911" s="110">
        <v>11.0</v>
      </c>
      <c r="W911" s="110">
        <v>8.0</v>
      </c>
      <c r="X911" s="110"/>
      <c r="Y911" s="110"/>
      <c r="Z911" s="110"/>
      <c r="AA911" s="110"/>
      <c r="AB911" s="110">
        <v>83775.0</v>
      </c>
      <c r="AC911" s="110">
        <v>4.0</v>
      </c>
      <c r="AD911" s="110">
        <v>40094.0</v>
      </c>
      <c r="AE911" s="110"/>
      <c r="AF911" s="110">
        <v>1.0</v>
      </c>
      <c r="AG911" s="110"/>
      <c r="AH911" s="110">
        <v>1.0</v>
      </c>
      <c r="AI911" s="110">
        <v>4.0</v>
      </c>
      <c r="AJ911" s="116" t="s">
        <v>961</v>
      </c>
      <c r="AK911" s="110"/>
      <c r="AL911" s="81">
        <v>91.0</v>
      </c>
      <c r="AM911" s="44">
        <f t="array" ref="AM911">AVERAGE(K911/20)/86400</f>
        <v>0.03676851852</v>
      </c>
    </row>
    <row r="912" ht="17.25" customHeight="1">
      <c r="A912" s="111">
        <v>44589.620437660924</v>
      </c>
      <c r="B912" s="112">
        <v>0.024652777777777777</v>
      </c>
      <c r="C912" s="112">
        <v>1.9675925925925926E-4</v>
      </c>
      <c r="D912" s="112">
        <v>0.002523148148148148</v>
      </c>
      <c r="E912" s="112">
        <v>0.004166666666666667</v>
      </c>
      <c r="F912" s="112">
        <v>0.0059490740740740745</v>
      </c>
      <c r="G912" s="112">
        <v>0.01810185185185185</v>
      </c>
      <c r="H912" s="112">
        <v>0.02013888888888889</v>
      </c>
      <c r="I912" s="113">
        <v>0.023217592592592592</v>
      </c>
      <c r="J912" s="114">
        <v>0.023622685185185184</v>
      </c>
      <c r="K912" s="115">
        <v>41955.0</v>
      </c>
      <c r="L912" s="115">
        <v>107.0</v>
      </c>
      <c r="M912" s="115">
        <v>8.0</v>
      </c>
      <c r="N912" s="115">
        <v>11.0</v>
      </c>
      <c r="O912" s="115">
        <v>2350.0</v>
      </c>
      <c r="P912" s="115">
        <v>156015.0</v>
      </c>
      <c r="Q912" s="115">
        <v>96191.0</v>
      </c>
      <c r="R912" s="110">
        <v>1.0</v>
      </c>
      <c r="S912" s="110">
        <v>6.0</v>
      </c>
      <c r="T912" s="110"/>
      <c r="U912" s="110"/>
      <c r="V912" s="110">
        <v>1.0</v>
      </c>
      <c r="W912" s="110">
        <v>3.0</v>
      </c>
      <c r="X912" s="110"/>
      <c r="Y912" s="110"/>
      <c r="Z912" s="110">
        <v>5.0</v>
      </c>
      <c r="AA912" s="110">
        <v>1.0</v>
      </c>
      <c r="AB912" s="110">
        <v>87490.0</v>
      </c>
      <c r="AC912" s="110">
        <v>2.0</v>
      </c>
      <c r="AD912" s="110">
        <v>23260.0</v>
      </c>
      <c r="AE912" s="110"/>
      <c r="AF912" s="110"/>
      <c r="AG912" s="110"/>
      <c r="AH912" s="110">
        <v>3.0</v>
      </c>
      <c r="AI912" s="110">
        <v>5.0</v>
      </c>
      <c r="AJ912" s="116" t="s">
        <v>962</v>
      </c>
      <c r="AK912" s="110"/>
      <c r="AL912" s="81">
        <v>90.0</v>
      </c>
      <c r="AM912" s="44">
        <f t="array" ref="AM912">AVERAGE(K912/20)/86400</f>
        <v>0.02427951389</v>
      </c>
    </row>
    <row r="913" ht="17.25" customHeight="1">
      <c r="A913" s="111">
        <v>44589.5953691675</v>
      </c>
      <c r="B913" s="112">
        <v>0.015844907407407408</v>
      </c>
      <c r="C913" s="112">
        <v>1.0416666666666667E-4</v>
      </c>
      <c r="D913" s="112">
        <v>0.0010879629629629629</v>
      </c>
      <c r="E913" s="112">
        <v>0.0026041666666666665</v>
      </c>
      <c r="F913" s="112"/>
      <c r="G913" s="112">
        <v>0.0069097222222222225</v>
      </c>
      <c r="H913" s="112">
        <v>0.009560185185185185</v>
      </c>
      <c r="I913" s="113">
        <v>0.013703703703703704</v>
      </c>
      <c r="J913" s="114">
        <v>0.014548611111111111</v>
      </c>
      <c r="K913" s="115">
        <v>26966.0</v>
      </c>
      <c r="L913" s="115">
        <v>21.0</v>
      </c>
      <c r="M913" s="115">
        <v>9.0</v>
      </c>
      <c r="N913" s="115">
        <v>22.0</v>
      </c>
      <c r="O913" s="115">
        <v>1048.0</v>
      </c>
      <c r="P913" s="115">
        <v>96387.0</v>
      </c>
      <c r="Q913" s="115">
        <v>166110.0</v>
      </c>
      <c r="R913" s="110">
        <v>1.0</v>
      </c>
      <c r="S913" s="110">
        <v>4.0</v>
      </c>
      <c r="T913" s="110"/>
      <c r="U913" s="110"/>
      <c r="V913" s="110">
        <v>1.0</v>
      </c>
      <c r="W913" s="110"/>
      <c r="X913" s="110"/>
      <c r="Y913" s="110"/>
      <c r="Z913" s="110">
        <v>6.0</v>
      </c>
      <c r="AA913" s="110">
        <v>1.0</v>
      </c>
      <c r="AB913" s="110">
        <v>52959.0</v>
      </c>
      <c r="AC913" s="110"/>
      <c r="AD913" s="110">
        <v>26965.0</v>
      </c>
      <c r="AE913" s="110"/>
      <c r="AF913" s="110"/>
      <c r="AG913" s="110"/>
      <c r="AH913" s="110">
        <v>1.0</v>
      </c>
      <c r="AI913" s="110">
        <v>3.0</v>
      </c>
      <c r="AJ913" s="116" t="s">
        <v>963</v>
      </c>
      <c r="AK913" s="110"/>
      <c r="AL913" s="81">
        <v>89.0</v>
      </c>
      <c r="AM913" s="44">
        <f t="array" ref="AM913">AVERAGE(K913/20)/86400</f>
        <v>0.01560532407</v>
      </c>
    </row>
    <row r="914" ht="17.25" customHeight="1">
      <c r="A914" s="111">
        <v>44589.579288118715</v>
      </c>
      <c r="B914" s="112">
        <v>0.01884259259259259</v>
      </c>
      <c r="C914" s="112">
        <v>2.0833333333333335E-4</v>
      </c>
      <c r="D914" s="112">
        <v>0.002384259259259259</v>
      </c>
      <c r="E914" s="112">
        <v>0.0030671296296296297</v>
      </c>
      <c r="F914" s="112">
        <v>0.009560185185185185</v>
      </c>
      <c r="G914" s="112">
        <v>0.004525462962962963</v>
      </c>
      <c r="H914" s="112">
        <v>0.012106481481481482</v>
      </c>
      <c r="I914" s="113">
        <v>0.01599537037037037</v>
      </c>
      <c r="J914" s="114">
        <v>0.01704861111111111</v>
      </c>
      <c r="K914" s="115">
        <v>31779.0</v>
      </c>
      <c r="L914" s="115">
        <v>189.0</v>
      </c>
      <c r="M914" s="115">
        <v>8.0</v>
      </c>
      <c r="N914" s="115">
        <v>12.0</v>
      </c>
      <c r="O914" s="115">
        <v>1421.0</v>
      </c>
      <c r="P914" s="115">
        <v>119282.0</v>
      </c>
      <c r="Q914" s="115">
        <v>1095.0</v>
      </c>
      <c r="R914" s="110">
        <v>1.0</v>
      </c>
      <c r="S914" s="110">
        <v>35.0</v>
      </c>
      <c r="T914" s="110"/>
      <c r="U914" s="110">
        <v>1.0</v>
      </c>
      <c r="V914" s="110">
        <v>8.0</v>
      </c>
      <c r="W914" s="110">
        <v>8.0</v>
      </c>
      <c r="X914" s="110"/>
      <c r="Y914" s="110"/>
      <c r="Z914" s="110"/>
      <c r="AA914" s="110"/>
      <c r="AB914" s="110">
        <v>1190.0</v>
      </c>
      <c r="AC914" s="110"/>
      <c r="AD914" s="110">
        <v>31778.0</v>
      </c>
      <c r="AE914" s="110"/>
      <c r="AF914" s="110"/>
      <c r="AG914" s="110">
        <v>1.0</v>
      </c>
      <c r="AH914" s="110">
        <v>1.0</v>
      </c>
      <c r="AI914" s="110">
        <v>7.0</v>
      </c>
      <c r="AJ914" s="116" t="s">
        <v>964</v>
      </c>
      <c r="AK914" s="110"/>
      <c r="AL914" s="81">
        <v>88.0</v>
      </c>
      <c r="AM914" s="44">
        <f t="array" ref="AM914">AVERAGE(K914/20)/86400</f>
        <v>0.018390625</v>
      </c>
    </row>
    <row r="915" ht="17.25" customHeight="1">
      <c r="A915" s="111">
        <v>44589.56018192908</v>
      </c>
      <c r="B915" s="112">
        <v>0.015983796296296298</v>
      </c>
      <c r="C915" s="112">
        <v>4.6296296296296294E-5</v>
      </c>
      <c r="D915" s="112">
        <v>0.003148148148148148</v>
      </c>
      <c r="E915" s="112">
        <v>0.004247685185185185</v>
      </c>
      <c r="F915" s="112">
        <v>0.005636574074074074</v>
      </c>
      <c r="G915" s="112">
        <v>0.008078703703703704</v>
      </c>
      <c r="H915" s="112">
        <v>0.009895833333333333</v>
      </c>
      <c r="I915" s="113">
        <v>0.013877314814814815</v>
      </c>
      <c r="J915" s="108">
        <v>0.014270833333333333</v>
      </c>
      <c r="K915" s="115">
        <v>27164.0</v>
      </c>
      <c r="L915" s="115">
        <v>69.0</v>
      </c>
      <c r="M915" s="115">
        <v>8.0</v>
      </c>
      <c r="N915" s="115">
        <v>22.0</v>
      </c>
      <c r="O915" s="115">
        <v>1730.0</v>
      </c>
      <c r="P915" s="115">
        <v>105189.0</v>
      </c>
      <c r="Q915" s="115">
        <v>52002.0</v>
      </c>
      <c r="R915" s="110">
        <v>1.0</v>
      </c>
      <c r="S915" s="110">
        <v>5.0</v>
      </c>
      <c r="T915" s="110"/>
      <c r="U915" s="110">
        <v>1.0</v>
      </c>
      <c r="V915" s="110">
        <v>8.0</v>
      </c>
      <c r="W915" s="110">
        <v>8.0</v>
      </c>
      <c r="X915" s="110"/>
      <c r="Y915" s="110"/>
      <c r="Z915" s="110"/>
      <c r="AA915" s="110"/>
      <c r="AB915" s="110">
        <v>382.0</v>
      </c>
      <c r="AC915" s="110"/>
      <c r="AD915" s="110">
        <v>27163.0</v>
      </c>
      <c r="AE915" s="110"/>
      <c r="AF915" s="110"/>
      <c r="AG915" s="110"/>
      <c r="AH915" s="110">
        <v>1.0</v>
      </c>
      <c r="AI915" s="110">
        <v>8.0</v>
      </c>
      <c r="AJ915" s="116" t="s">
        <v>965</v>
      </c>
      <c r="AK915" s="110"/>
      <c r="AL915" s="81">
        <v>87.0</v>
      </c>
      <c r="AM915" s="44">
        <f t="array" ref="AM915">AVERAGE(K915/20)/86400</f>
        <v>0.01571990741</v>
      </c>
    </row>
    <row r="916" ht="17.25" customHeight="1">
      <c r="A916" s="105">
        <v>44589.54373142465</v>
      </c>
      <c r="B916" s="106">
        <v>0.016064814814814816</v>
      </c>
      <c r="C916" s="106">
        <v>6.944444444444444E-5</v>
      </c>
      <c r="D916" s="106">
        <v>0.0011921296296296296</v>
      </c>
      <c r="E916" s="106">
        <v>0.0024305555555555556</v>
      </c>
      <c r="F916" s="106">
        <v>0.004675925925925926</v>
      </c>
      <c r="G916" s="106">
        <v>0.00886574074074074</v>
      </c>
      <c r="H916" s="106">
        <v>0.01019675925925926</v>
      </c>
      <c r="I916" s="107">
        <v>0.011493055555555555</v>
      </c>
      <c r="J916" s="108">
        <v>0.013148148148148148</v>
      </c>
      <c r="K916" s="109">
        <v>26623.0</v>
      </c>
      <c r="L916" s="117">
        <v>152.0</v>
      </c>
      <c r="M916" s="109">
        <v>8.0</v>
      </c>
      <c r="N916" s="109">
        <v>12.0</v>
      </c>
      <c r="O916" s="109">
        <v>1346.0</v>
      </c>
      <c r="P916" s="109">
        <v>105314.0</v>
      </c>
      <c r="Q916" s="109">
        <v>61657.0</v>
      </c>
      <c r="R916" s="81">
        <v>1.0</v>
      </c>
      <c r="S916" s="81">
        <v>26.0</v>
      </c>
      <c r="T916" s="81"/>
      <c r="U916" s="81"/>
      <c r="V916" s="81">
        <v>11.0</v>
      </c>
      <c r="W916" s="81"/>
      <c r="X916" s="81"/>
      <c r="Y916" s="81"/>
      <c r="Z916" s="81"/>
      <c r="AA916" s="81">
        <v>1.0</v>
      </c>
      <c r="AB916" s="81">
        <v>17794.0</v>
      </c>
      <c r="AC916" s="81"/>
      <c r="AD916" s="81">
        <v>26622.0</v>
      </c>
      <c r="AE916" s="81"/>
      <c r="AF916" s="81"/>
      <c r="AG916" s="81"/>
      <c r="AH916" s="81">
        <v>1.0</v>
      </c>
      <c r="AI916" s="81">
        <v>4.0</v>
      </c>
      <c r="AJ916" s="118" t="s">
        <v>966</v>
      </c>
      <c r="AK916" s="81"/>
      <c r="AL916" s="81">
        <v>86.0</v>
      </c>
      <c r="AM916" s="44">
        <f t="array" ref="AM916">AVERAGE(K916/20)/86400</f>
        <v>0.0154068287</v>
      </c>
    </row>
    <row r="917" ht="17.25" customHeight="1">
      <c r="A917" s="105">
        <v>44587.990866235414</v>
      </c>
      <c r="B917" s="106">
        <v>0.02105324074074074</v>
      </c>
      <c r="C917" s="106">
        <v>6.481481481481481E-4</v>
      </c>
      <c r="D917" s="106">
        <v>0.0024421296296296296</v>
      </c>
      <c r="E917" s="106">
        <v>0.0036689814814814814</v>
      </c>
      <c r="F917" s="106">
        <v>0.0042592592592592595</v>
      </c>
      <c r="G917" s="106">
        <v>0.0121875</v>
      </c>
      <c r="H917" s="106">
        <v>0.014155092592592592</v>
      </c>
      <c r="I917" s="107">
        <v>0.017743055555555557</v>
      </c>
      <c r="J917" s="108">
        <v>0.0184375</v>
      </c>
      <c r="K917" s="109">
        <v>35704.0</v>
      </c>
      <c r="L917" s="117">
        <v>114.0</v>
      </c>
      <c r="M917" s="109">
        <v>8.0</v>
      </c>
      <c r="N917" s="109">
        <v>12.0</v>
      </c>
      <c r="O917" s="109">
        <v>1981.0</v>
      </c>
      <c r="P917" s="109">
        <v>114082.0</v>
      </c>
      <c r="Q917" s="109">
        <v>12396.0</v>
      </c>
      <c r="R917" s="81">
        <v>1.0</v>
      </c>
      <c r="S917" s="81">
        <v>3.0</v>
      </c>
      <c r="T917" s="81"/>
      <c r="U917" s="81"/>
      <c r="V917" s="81">
        <v>2.0</v>
      </c>
      <c r="W917" s="81"/>
      <c r="X917" s="81">
        <v>4.0</v>
      </c>
      <c r="Y917" s="81">
        <v>1.0</v>
      </c>
      <c r="Z917" s="81"/>
      <c r="AA917" s="81"/>
      <c r="AB917" s="81">
        <v>75450.0</v>
      </c>
      <c r="AC917" s="81">
        <v>1.0</v>
      </c>
      <c r="AD917" s="81">
        <v>28039.0</v>
      </c>
      <c r="AE917" s="81"/>
      <c r="AF917" s="81"/>
      <c r="AG917" s="81"/>
      <c r="AH917" s="81">
        <v>2.0</v>
      </c>
      <c r="AI917" s="81">
        <v>4.0</v>
      </c>
      <c r="AJ917" s="118" t="s">
        <v>967</v>
      </c>
      <c r="AK917" s="81"/>
      <c r="AL917" s="81">
        <v>85.0</v>
      </c>
      <c r="AM917" s="44">
        <f t="array" ref="AM917">AVERAGE(K917/20)/86400</f>
        <v>0.02066203704</v>
      </c>
    </row>
    <row r="918" ht="17.25" customHeight="1">
      <c r="A918" s="105">
        <v>44587.969499291656</v>
      </c>
      <c r="B918" s="106">
        <v>0.016493055555555556</v>
      </c>
      <c r="C918" s="106">
        <v>3.472222222222222E-5</v>
      </c>
      <c r="D918" s="106">
        <v>0.003981481481481482</v>
      </c>
      <c r="E918" s="106">
        <v>0.004826388888888889</v>
      </c>
      <c r="F918" s="106">
        <v>0.00662037037037037</v>
      </c>
      <c r="G918" s="106">
        <v>0.010277777777777778</v>
      </c>
      <c r="H918" s="106">
        <v>0.011412037037037037</v>
      </c>
      <c r="I918" s="107">
        <v>0.014733796296296297</v>
      </c>
      <c r="J918" s="108">
        <v>0.01494212962962963</v>
      </c>
      <c r="K918" s="119">
        <v>28506.0</v>
      </c>
      <c r="L918" s="117">
        <v>140.0</v>
      </c>
      <c r="M918" s="109">
        <v>7.0</v>
      </c>
      <c r="N918" s="109">
        <v>13.0</v>
      </c>
      <c r="O918" s="109">
        <v>1044.0</v>
      </c>
      <c r="P918" s="109">
        <v>109963.0</v>
      </c>
      <c r="Q918" s="109">
        <v>49780.0</v>
      </c>
      <c r="R918" s="81">
        <v>2.0</v>
      </c>
      <c r="S918" s="81">
        <v>7.0</v>
      </c>
      <c r="T918" s="81"/>
      <c r="U918" s="81">
        <v>1.0</v>
      </c>
      <c r="V918" s="81">
        <v>8.0</v>
      </c>
      <c r="W918" s="81">
        <v>9.0</v>
      </c>
      <c r="X918" s="81"/>
      <c r="Y918" s="81"/>
      <c r="Z918" s="81"/>
      <c r="AA918" s="81"/>
      <c r="AB918" s="81">
        <v>2808.0</v>
      </c>
      <c r="AC918" s="81">
        <v>1.0</v>
      </c>
      <c r="AD918" s="81">
        <v>24832.0</v>
      </c>
      <c r="AE918" s="81"/>
      <c r="AF918" s="81"/>
      <c r="AG918" s="81"/>
      <c r="AH918" s="81">
        <v>1.0</v>
      </c>
      <c r="AI918" s="81">
        <v>6.0</v>
      </c>
      <c r="AJ918" s="118" t="s">
        <v>968</v>
      </c>
      <c r="AK918" s="81" t="s">
        <v>78</v>
      </c>
      <c r="AL918" s="81">
        <v>84.0</v>
      </c>
      <c r="AM918" s="44">
        <f t="array" ref="AM918">AVERAGE(K918/20)/86400</f>
        <v>0.01649652778</v>
      </c>
    </row>
    <row r="919" ht="17.25" customHeight="1">
      <c r="A919" s="105">
        <v>44587.93900247074</v>
      </c>
      <c r="B919" s="106"/>
      <c r="C919" s="106">
        <v>2.546296296296296E-4</v>
      </c>
      <c r="D919" s="106">
        <v>0.0026967592592592594</v>
      </c>
      <c r="E919" s="106">
        <v>0.003587962962962963</v>
      </c>
      <c r="F919" s="106"/>
      <c r="G919" s="106">
        <v>0.005914351851851852</v>
      </c>
      <c r="H919" s="106"/>
      <c r="I919" s="107"/>
      <c r="J919" s="108"/>
      <c r="K919" s="119"/>
      <c r="L919" s="117">
        <v>28.0</v>
      </c>
      <c r="M919" s="109">
        <v>7.0</v>
      </c>
      <c r="N919" s="109">
        <v>10.0</v>
      </c>
      <c r="O919" s="109">
        <v>280.0</v>
      </c>
      <c r="P919" s="109">
        <v>55352.0</v>
      </c>
      <c r="Q919" s="109">
        <v>3404.0</v>
      </c>
      <c r="R919" s="81">
        <v>1.0</v>
      </c>
      <c r="S919" s="81">
        <v>38.0</v>
      </c>
      <c r="T919" s="81"/>
      <c r="U919" s="81">
        <v>1.0</v>
      </c>
      <c r="V919" s="81">
        <v>8.0</v>
      </c>
      <c r="W919" s="81">
        <v>8.0</v>
      </c>
      <c r="X919" s="81"/>
      <c r="Y919" s="81"/>
      <c r="Z919" s="81"/>
      <c r="AA919" s="81"/>
      <c r="AB919" s="81">
        <v>58894.0</v>
      </c>
      <c r="AC919" s="81"/>
      <c r="AD919" s="81">
        <v>10827.0</v>
      </c>
      <c r="AE919" s="81"/>
      <c r="AF919" s="81">
        <v>1.0</v>
      </c>
      <c r="AG919" s="81"/>
      <c r="AH919" s="81">
        <v>1.0</v>
      </c>
      <c r="AI919" s="81">
        <v>3.0</v>
      </c>
      <c r="AJ919" s="118" t="s">
        <v>969</v>
      </c>
      <c r="AK919" s="81" t="s">
        <v>78</v>
      </c>
      <c r="AL919" s="81">
        <v>83.0</v>
      </c>
      <c r="AM919" s="44">
        <f t="array" ref="AM919">AVERAGE(K919/20)/86400</f>
        <v>0</v>
      </c>
    </row>
    <row r="920" ht="17.25" customHeight="1">
      <c r="A920" s="105">
        <v>44587.91507679878</v>
      </c>
      <c r="B920" s="106">
        <v>0.02013888888888889</v>
      </c>
      <c r="C920" s="106">
        <v>1.0416666666666667E-4</v>
      </c>
      <c r="D920" s="106">
        <v>0.0021643518518518518</v>
      </c>
      <c r="E920" s="106">
        <v>0.005416666666666667</v>
      </c>
      <c r="F920" s="106">
        <v>0.0060416666666666665</v>
      </c>
      <c r="G920" s="106">
        <v>0.011712962962962963</v>
      </c>
      <c r="H920" s="106">
        <v>0.014907407407407407</v>
      </c>
      <c r="I920" s="107">
        <v>0.01747685185185185</v>
      </c>
      <c r="J920" s="108">
        <v>0.018333333333333333</v>
      </c>
      <c r="K920" s="119">
        <v>34216.0</v>
      </c>
      <c r="L920" s="117">
        <v>149.0</v>
      </c>
      <c r="M920" s="109">
        <v>7.0</v>
      </c>
      <c r="N920" s="109">
        <v>19.0</v>
      </c>
      <c r="O920" s="109">
        <v>1701.0</v>
      </c>
      <c r="P920" s="109">
        <v>123647.0</v>
      </c>
      <c r="Q920" s="109">
        <v>134086.0</v>
      </c>
      <c r="R920" s="81">
        <v>1.0</v>
      </c>
      <c r="S920" s="81">
        <v>7.0</v>
      </c>
      <c r="T920" s="81"/>
      <c r="U920" s="81"/>
      <c r="V920" s="81">
        <v>1.0</v>
      </c>
      <c r="W920" s="81"/>
      <c r="X920" s="81">
        <v>6.0</v>
      </c>
      <c r="Y920" s="81"/>
      <c r="Z920" s="81"/>
      <c r="AA920" s="81">
        <v>1.0</v>
      </c>
      <c r="AB920" s="81">
        <v>135038.0</v>
      </c>
      <c r="AC920" s="81"/>
      <c r="AD920" s="81">
        <v>34215.0</v>
      </c>
      <c r="AE920" s="81"/>
      <c r="AF920" s="81"/>
      <c r="AG920" s="81"/>
      <c r="AH920" s="81">
        <v>1.0</v>
      </c>
      <c r="AI920" s="81">
        <v>6.0</v>
      </c>
      <c r="AJ920" s="118" t="s">
        <v>970</v>
      </c>
      <c r="AK920" s="81"/>
      <c r="AL920" s="81">
        <v>82.0</v>
      </c>
      <c r="AM920" s="44">
        <f t="array" ref="AM920">AVERAGE(K920/20)/86400</f>
        <v>0.01980092593</v>
      </c>
    </row>
    <row r="921" ht="17.25" customHeight="1">
      <c r="A921" s="105">
        <v>44587.89429626435</v>
      </c>
      <c r="B921" s="106">
        <v>0.019212962962962963</v>
      </c>
      <c r="C921" s="106">
        <v>3.935185185185185E-4</v>
      </c>
      <c r="D921" s="106">
        <v>0.0032291666666666666</v>
      </c>
      <c r="E921" s="106">
        <v>0.00431712962962963</v>
      </c>
      <c r="F921" s="106">
        <v>0.009236111111111112</v>
      </c>
      <c r="G921" s="106">
        <v>0.005590277777777777</v>
      </c>
      <c r="H921" s="106">
        <v>0.011851851851851851</v>
      </c>
      <c r="I921" s="107">
        <v>0.013969907407407407</v>
      </c>
      <c r="J921" s="108">
        <v>0.015439814814814814</v>
      </c>
      <c r="K921" s="119">
        <v>31912.0</v>
      </c>
      <c r="L921" s="117">
        <v>123.0</v>
      </c>
      <c r="M921" s="109">
        <v>9.0</v>
      </c>
      <c r="N921" s="109">
        <v>16.0</v>
      </c>
      <c r="O921" s="109">
        <v>2255.0</v>
      </c>
      <c r="P921" s="109">
        <v>119177.0</v>
      </c>
      <c r="Q921" s="109">
        <v>14210.0</v>
      </c>
      <c r="R921" s="81">
        <v>1.0</v>
      </c>
      <c r="S921" s="81">
        <v>12.0</v>
      </c>
      <c r="T921" s="81"/>
      <c r="U921" s="81">
        <v>1.0</v>
      </c>
      <c r="V921" s="81">
        <v>8.0</v>
      </c>
      <c r="W921" s="81">
        <v>8.0</v>
      </c>
      <c r="X921" s="81"/>
      <c r="Y921" s="81"/>
      <c r="Z921" s="81"/>
      <c r="AA921" s="81"/>
      <c r="AB921" s="81">
        <v>33288.0</v>
      </c>
      <c r="AC921" s="81"/>
      <c r="AD921" s="81">
        <v>31911.0</v>
      </c>
      <c r="AE921" s="81"/>
      <c r="AF921" s="81"/>
      <c r="AG921" s="81">
        <v>1.0</v>
      </c>
      <c r="AH921" s="81">
        <v>1.0</v>
      </c>
      <c r="AI921" s="81">
        <v>4.0</v>
      </c>
      <c r="AJ921" s="118" t="s">
        <v>971</v>
      </c>
      <c r="AK921" s="81"/>
      <c r="AL921" s="81">
        <v>81.0</v>
      </c>
      <c r="AM921" s="44">
        <f t="array" ref="AM921">AVERAGE(K921/20)/86400</f>
        <v>0.01846759259</v>
      </c>
    </row>
    <row r="922" ht="17.25" customHeight="1">
      <c r="A922" s="105">
        <v>44587.86818154081</v>
      </c>
      <c r="B922" s="106">
        <v>0.015185185185185185</v>
      </c>
      <c r="C922" s="106">
        <v>8.101851851851852E-5</v>
      </c>
      <c r="D922" s="106">
        <v>0.0024305555555555556</v>
      </c>
      <c r="E922" s="106">
        <v>0.003553240740740741</v>
      </c>
      <c r="F922" s="106">
        <v>0.004155092592592592</v>
      </c>
      <c r="G922" s="106">
        <v>0.008842592592592593</v>
      </c>
      <c r="H922" s="106">
        <v>0.010115740740740741</v>
      </c>
      <c r="I922" s="107">
        <v>0.013645833333333333</v>
      </c>
      <c r="J922" s="108">
        <v>0.014328703703703703</v>
      </c>
      <c r="K922" s="119">
        <v>25994.0</v>
      </c>
      <c r="L922" s="117">
        <v>166.0</v>
      </c>
      <c r="M922" s="109">
        <v>8.0</v>
      </c>
      <c r="N922" s="109">
        <v>20.0</v>
      </c>
      <c r="O922" s="109">
        <v>1046.0</v>
      </c>
      <c r="P922" s="109">
        <v>67353.0</v>
      </c>
      <c r="Q922" s="109">
        <v>14440.0</v>
      </c>
      <c r="R922" s="81">
        <v>1.0</v>
      </c>
      <c r="S922" s="81">
        <v>3.0</v>
      </c>
      <c r="T922" s="81"/>
      <c r="U922" s="81">
        <v>1.0</v>
      </c>
      <c r="V922" s="81">
        <v>8.0</v>
      </c>
      <c r="W922" s="81">
        <v>10.0</v>
      </c>
      <c r="X922" s="81"/>
      <c r="Y922" s="81"/>
      <c r="Z922" s="81"/>
      <c r="AA922" s="81"/>
      <c r="AB922" s="81">
        <v>46623.0</v>
      </c>
      <c r="AC922" s="81"/>
      <c r="AD922" s="81">
        <v>25994.0</v>
      </c>
      <c r="AE922" s="81"/>
      <c r="AF922" s="81"/>
      <c r="AG922" s="81"/>
      <c r="AH922" s="81">
        <v>1.0</v>
      </c>
      <c r="AI922" s="81">
        <v>8.0</v>
      </c>
      <c r="AJ922" s="118" t="s">
        <v>972</v>
      </c>
      <c r="AK922" s="81"/>
      <c r="AL922" s="81">
        <v>80.0</v>
      </c>
      <c r="AM922" s="44">
        <f t="array" ref="AM922">AVERAGE(K922/20)/86400</f>
        <v>0.01504282407</v>
      </c>
    </row>
    <row r="923" ht="17.25" customHeight="1">
      <c r="A923" s="105">
        <v>44587.85134216511</v>
      </c>
      <c r="B923" s="106">
        <v>0.027233796296296298</v>
      </c>
      <c r="C923" s="106">
        <v>0.001261574074074074</v>
      </c>
      <c r="D923" s="106">
        <v>0.0032523148148148147</v>
      </c>
      <c r="E923" s="106">
        <v>0.011793981481481482</v>
      </c>
      <c r="F923" s="106">
        <v>0.0184375</v>
      </c>
      <c r="G923" s="106">
        <v>0.01423611111111111</v>
      </c>
      <c r="H923" s="106">
        <v>0.02162037037037037</v>
      </c>
      <c r="I923" s="107">
        <v>0.024710648148148148</v>
      </c>
      <c r="J923" s="108">
        <v>0.02525462962962963</v>
      </c>
      <c r="K923" s="119">
        <v>46360.0</v>
      </c>
      <c r="L923" s="117">
        <v>117.0</v>
      </c>
      <c r="M923" s="109">
        <v>8.0</v>
      </c>
      <c r="N923" s="109">
        <v>9.0</v>
      </c>
      <c r="O923" s="109">
        <v>2129.0</v>
      </c>
      <c r="P923" s="109">
        <v>137473.0</v>
      </c>
      <c r="Q923" s="109">
        <v>54488.0</v>
      </c>
      <c r="R923" s="81">
        <v>4.0</v>
      </c>
      <c r="S923" s="81">
        <v>62.0</v>
      </c>
      <c r="T923" s="81"/>
      <c r="U923" s="81">
        <v>2.0</v>
      </c>
      <c r="V923" s="81">
        <v>15.0</v>
      </c>
      <c r="W923" s="81">
        <v>11.0</v>
      </c>
      <c r="X923" s="81"/>
      <c r="Y923" s="81"/>
      <c r="Z923" s="81"/>
      <c r="AA923" s="81">
        <v>1.0</v>
      </c>
      <c r="AB923" s="81">
        <v>48575.0</v>
      </c>
      <c r="AC923" s="81">
        <v>2.0</v>
      </c>
      <c r="AD923" s="81">
        <v>32664.0</v>
      </c>
      <c r="AE923" s="81"/>
      <c r="AF923" s="81">
        <v>2.0</v>
      </c>
      <c r="AG923" s="81">
        <v>1.0</v>
      </c>
      <c r="AH923" s="81">
        <v>2.0</v>
      </c>
      <c r="AI923" s="81">
        <v>4.0</v>
      </c>
      <c r="AJ923" s="118" t="s">
        <v>973</v>
      </c>
      <c r="AK923" s="81"/>
      <c r="AL923" s="81">
        <v>79.0</v>
      </c>
      <c r="AM923" s="44">
        <f t="array" ref="AM923">AVERAGE(K923/20)/86400</f>
        <v>0.0268287037</v>
      </c>
    </row>
    <row r="924" ht="17.25" customHeight="1">
      <c r="A924" s="105">
        <v>44587.82284199914</v>
      </c>
      <c r="B924" s="106">
        <v>0.013414351851851853</v>
      </c>
      <c r="C924" s="106">
        <v>0.0013310185185185185</v>
      </c>
      <c r="D924" s="106">
        <v>0.0019444444444444444</v>
      </c>
      <c r="E924" s="106">
        <v>0.003425925925925926</v>
      </c>
      <c r="F924" s="106">
        <v>0.003715277777777778</v>
      </c>
      <c r="G924" s="106">
        <v>0.006030092592592593</v>
      </c>
      <c r="H924" s="106">
        <v>0.007175925925925926</v>
      </c>
      <c r="I924" s="107">
        <v>0.008587962962962962</v>
      </c>
      <c r="J924" s="108">
        <v>0.01125</v>
      </c>
      <c r="K924" s="119">
        <v>21040.0</v>
      </c>
      <c r="L924" s="117">
        <v>106.0</v>
      </c>
      <c r="M924" s="109">
        <v>8.0</v>
      </c>
      <c r="N924" s="109">
        <v>9.0</v>
      </c>
      <c r="O924" s="109">
        <v>1200.0</v>
      </c>
      <c r="P924" s="109">
        <v>52980.0</v>
      </c>
      <c r="Q924" s="109">
        <v>16967.0</v>
      </c>
      <c r="R924" s="81"/>
      <c r="S924" s="81">
        <v>3.0</v>
      </c>
      <c r="T924" s="81"/>
      <c r="U924" s="81">
        <v>1.0</v>
      </c>
      <c r="V924" s="81"/>
      <c r="W924" s="81"/>
      <c r="X924" s="81"/>
      <c r="Y924" s="81"/>
      <c r="Z924" s="81"/>
      <c r="AA924" s="81"/>
      <c r="AB924" s="81">
        <v>109678.0</v>
      </c>
      <c r="AC924" s="81">
        <v>1.0</v>
      </c>
      <c r="AD924" s="81">
        <v>3588.0</v>
      </c>
      <c r="AE924" s="81"/>
      <c r="AF924" s="81"/>
      <c r="AG924" s="81"/>
      <c r="AH924" s="81">
        <v>1.0</v>
      </c>
      <c r="AI924" s="81">
        <v>8.0</v>
      </c>
      <c r="AJ924" s="118" t="s">
        <v>974</v>
      </c>
      <c r="AK924" s="81"/>
      <c r="AL924" s="81">
        <v>78.0</v>
      </c>
      <c r="AM924" s="44">
        <f t="array" ref="AM924">AVERAGE(K924/20)/86400</f>
        <v>0.01217592593</v>
      </c>
    </row>
    <row r="925" ht="17.25" customHeight="1">
      <c r="A925" s="105">
        <v>44587.80919139762</v>
      </c>
      <c r="B925" s="106">
        <v>0.0265625</v>
      </c>
      <c r="C925" s="106">
        <v>3.125E-4</v>
      </c>
      <c r="D925" s="106">
        <v>0.0026157407407407405</v>
      </c>
      <c r="E925" s="106">
        <v>0.0031134259259259257</v>
      </c>
      <c r="F925" s="106">
        <v>0.0077083333333333335</v>
      </c>
      <c r="G925" s="106">
        <v>0.0036226851851851854</v>
      </c>
      <c r="H925" s="106">
        <v>0.016203703703703703</v>
      </c>
      <c r="I925" s="107">
        <v>0.01835648148148148</v>
      </c>
      <c r="J925" s="108">
        <v>0.019780092592592592</v>
      </c>
      <c r="K925" s="119">
        <v>45558.0</v>
      </c>
      <c r="L925" s="117">
        <v>68.0</v>
      </c>
      <c r="M925" s="109">
        <v>8.0</v>
      </c>
      <c r="N925" s="109">
        <v>20.0</v>
      </c>
      <c r="O925" s="109">
        <v>2470.0</v>
      </c>
      <c r="P925" s="109">
        <v>184420.0</v>
      </c>
      <c r="Q925" s="109">
        <v>28976.0</v>
      </c>
      <c r="R925" s="81">
        <v>1.0</v>
      </c>
      <c r="S925" s="81">
        <v>7.0</v>
      </c>
      <c r="T925" s="81"/>
      <c r="U925" s="81">
        <v>1.0</v>
      </c>
      <c r="V925" s="81">
        <v>8.0</v>
      </c>
      <c r="W925" s="81">
        <v>8.0</v>
      </c>
      <c r="X925" s="81">
        <v>5.0</v>
      </c>
      <c r="Y925" s="81"/>
      <c r="Z925" s="81"/>
      <c r="AA925" s="81">
        <v>2.0</v>
      </c>
      <c r="AB925" s="81">
        <v>584.0</v>
      </c>
      <c r="AC925" s="81">
        <v>4.0</v>
      </c>
      <c r="AD925" s="81">
        <v>9280.0</v>
      </c>
      <c r="AE925" s="81"/>
      <c r="AF925" s="81"/>
      <c r="AG925" s="81">
        <v>1.0</v>
      </c>
      <c r="AH925" s="81">
        <v>1.0</v>
      </c>
      <c r="AI925" s="81">
        <v>2.0</v>
      </c>
      <c r="AJ925" s="118" t="s">
        <v>975</v>
      </c>
      <c r="AK925" s="81"/>
      <c r="AL925" s="81">
        <v>77.0</v>
      </c>
      <c r="AM925" s="44">
        <f t="array" ref="AM925">AVERAGE(K925/20)/86400</f>
        <v>0.02636458333</v>
      </c>
    </row>
    <row r="926" ht="17.25" customHeight="1">
      <c r="A926" s="105">
        <v>44587.78231150969</v>
      </c>
      <c r="B926" s="106">
        <v>0.013819444444444445</v>
      </c>
      <c r="C926" s="106">
        <v>4.6296296296296294E-5</v>
      </c>
      <c r="D926" s="106">
        <v>9.143518518518518E-4</v>
      </c>
      <c r="E926" s="106">
        <v>0.003263888888888889</v>
      </c>
      <c r="F926" s="106">
        <v>0.00755787037037037</v>
      </c>
      <c r="G926" s="106">
        <v>0.003726851851851852</v>
      </c>
      <c r="H926" s="106">
        <v>0.009780092592592592</v>
      </c>
      <c r="I926" s="107">
        <v>0.011261574074074075</v>
      </c>
      <c r="J926" s="108">
        <v>0.011516203703703704</v>
      </c>
      <c r="K926" s="119">
        <v>23680.0</v>
      </c>
      <c r="L926" s="117">
        <v>108.0</v>
      </c>
      <c r="M926" s="109">
        <v>8.0</v>
      </c>
      <c r="N926" s="109">
        <v>19.0</v>
      </c>
      <c r="O926" s="109">
        <v>887.0</v>
      </c>
      <c r="P926" s="109">
        <v>82665.0</v>
      </c>
      <c r="Q926" s="109">
        <v>34182.0</v>
      </c>
      <c r="R926" s="81">
        <v>1.0</v>
      </c>
      <c r="S926" s="81">
        <v>6.0</v>
      </c>
      <c r="T926" s="81"/>
      <c r="U926" s="81"/>
      <c r="V926" s="81"/>
      <c r="W926" s="81"/>
      <c r="X926" s="81">
        <v>9.0</v>
      </c>
      <c r="Y926" s="81">
        <v>1.0</v>
      </c>
      <c r="Z926" s="81"/>
      <c r="AA926" s="81"/>
      <c r="AB926" s="81">
        <v>2126.0</v>
      </c>
      <c r="AC926" s="81"/>
      <c r="AD926" s="81">
        <v>23679.0</v>
      </c>
      <c r="AE926" s="81">
        <v>4.0</v>
      </c>
      <c r="AF926" s="81"/>
      <c r="AG926" s="81">
        <v>1.0</v>
      </c>
      <c r="AH926" s="81"/>
      <c r="AI926" s="81">
        <v>3.0</v>
      </c>
      <c r="AJ926" s="118" t="s">
        <v>976</v>
      </c>
      <c r="AK926" s="81"/>
      <c r="AL926" s="81">
        <v>76.0</v>
      </c>
      <c r="AM926" s="44">
        <f t="array" ref="AM926">AVERAGE(K926/20)/86400</f>
        <v>0.0137037037</v>
      </c>
    </row>
    <row r="927" ht="17.25" customHeight="1">
      <c r="A927" s="105">
        <v>44587.76682535728</v>
      </c>
      <c r="B927" s="106">
        <v>0.020787037037037038</v>
      </c>
      <c r="C927" s="106">
        <v>1.9675925925925926E-4</v>
      </c>
      <c r="D927" s="106">
        <v>5.208333333333333E-4</v>
      </c>
      <c r="E927" s="106">
        <v>0.0028819444444444444</v>
      </c>
      <c r="F927" s="106">
        <v>0.0036805555555555554</v>
      </c>
      <c r="G927" s="106">
        <v>0.012986111111111111</v>
      </c>
      <c r="H927" s="106">
        <v>0.014618055555555556</v>
      </c>
      <c r="I927" s="107">
        <v>0.018703703703703705</v>
      </c>
      <c r="J927" s="108">
        <v>0.019675925925925927</v>
      </c>
      <c r="K927" s="119">
        <v>35930.0</v>
      </c>
      <c r="L927" s="117">
        <v>371.0</v>
      </c>
      <c r="M927" s="109">
        <v>8.0</v>
      </c>
      <c r="N927" s="109">
        <v>23.0</v>
      </c>
      <c r="O927" s="109">
        <v>2099.0</v>
      </c>
      <c r="P927" s="109">
        <v>124209.0</v>
      </c>
      <c r="Q927" s="109">
        <v>4850.0</v>
      </c>
      <c r="R927" s="81">
        <v>2.0</v>
      </c>
      <c r="S927" s="81">
        <v>3.0</v>
      </c>
      <c r="T927" s="81"/>
      <c r="U927" s="81"/>
      <c r="V927" s="81">
        <v>7.0</v>
      </c>
      <c r="W927" s="81"/>
      <c r="X927" s="81">
        <v>12.0</v>
      </c>
      <c r="Y927" s="81">
        <v>1.0</v>
      </c>
      <c r="Z927" s="81"/>
      <c r="AA927" s="81"/>
      <c r="AB927" s="81">
        <v>1832.0</v>
      </c>
      <c r="AC927" s="81">
        <v>1.0</v>
      </c>
      <c r="AD927" s="81">
        <v>28855.0</v>
      </c>
      <c r="AE927" s="81">
        <v>4.0</v>
      </c>
      <c r="AF927" s="81"/>
      <c r="AG927" s="81"/>
      <c r="AH927" s="81"/>
      <c r="AI927" s="81">
        <v>6.0</v>
      </c>
      <c r="AJ927" s="118" t="s">
        <v>977</v>
      </c>
      <c r="AK927" s="81" t="s">
        <v>78</v>
      </c>
      <c r="AL927" s="81">
        <v>75.0</v>
      </c>
      <c r="AM927" s="44">
        <f t="array" ref="AM927">AVERAGE(K927/20)/86400</f>
        <v>0.02079282407</v>
      </c>
    </row>
    <row r="928" ht="17.25" customHeight="1">
      <c r="A928" s="105">
        <v>44587.74326701677</v>
      </c>
      <c r="B928" s="106">
        <v>0.017118055555555556</v>
      </c>
      <c r="C928" s="106">
        <v>8.101851851851852E-5</v>
      </c>
      <c r="D928" s="106">
        <v>0.008599537037037037</v>
      </c>
      <c r="E928" s="106">
        <v>0.002638888888888889</v>
      </c>
      <c r="F928" s="106">
        <v>0.007546296296296297</v>
      </c>
      <c r="G928" s="106">
        <v>0.0032407407407407406</v>
      </c>
      <c r="H928" s="106">
        <v>0.009351851851851853</v>
      </c>
      <c r="I928" s="107">
        <v>0.015069444444444444</v>
      </c>
      <c r="J928" s="108">
        <v>0.01556712962962963</v>
      </c>
      <c r="K928" s="119">
        <v>28806.0</v>
      </c>
      <c r="L928" s="117">
        <v>133.0</v>
      </c>
      <c r="M928" s="109">
        <v>8.0</v>
      </c>
      <c r="N928" s="109">
        <v>11.0</v>
      </c>
      <c r="O928" s="109">
        <v>1166.0</v>
      </c>
      <c r="P928" s="109">
        <v>104935.0</v>
      </c>
      <c r="Q928" s="109">
        <v>21512.0</v>
      </c>
      <c r="R928" s="81">
        <v>1.0</v>
      </c>
      <c r="S928" s="81">
        <v>5.0</v>
      </c>
      <c r="T928" s="81"/>
      <c r="U928" s="81">
        <v>2.0</v>
      </c>
      <c r="V928" s="81">
        <v>8.0</v>
      </c>
      <c r="W928" s="81">
        <v>7.0</v>
      </c>
      <c r="X928" s="81"/>
      <c r="Y928" s="81"/>
      <c r="Z928" s="81">
        <v>5.0</v>
      </c>
      <c r="AA928" s="81">
        <v>1.0</v>
      </c>
      <c r="AB928" s="81">
        <v>27754.0</v>
      </c>
      <c r="AC928" s="81"/>
      <c r="AD928" s="81">
        <v>28805.0</v>
      </c>
      <c r="AE928" s="81"/>
      <c r="AF928" s="81"/>
      <c r="AG928" s="81">
        <v>1.0</v>
      </c>
      <c r="AH928" s="81">
        <v>1.0</v>
      </c>
      <c r="AI928" s="81">
        <v>8.0</v>
      </c>
      <c r="AJ928" s="118" t="s">
        <v>978</v>
      </c>
      <c r="AK928" s="81"/>
      <c r="AL928" s="81">
        <v>74.0</v>
      </c>
      <c r="AM928" s="44">
        <f t="array" ref="AM928">AVERAGE(K928/20)/86400</f>
        <v>0.01667013889</v>
      </c>
    </row>
    <row r="929" ht="17.25" customHeight="1">
      <c r="A929" s="105">
        <v>44587.72593870999</v>
      </c>
      <c r="B929" s="106">
        <v>0.021099537037037038</v>
      </c>
      <c r="C929" s="106">
        <v>4.6296296296296294E-5</v>
      </c>
      <c r="D929" s="106">
        <v>0.005300925925925926</v>
      </c>
      <c r="E929" s="106">
        <v>0.005798611111111111</v>
      </c>
      <c r="F929" s="106">
        <v>0.006840277777777778</v>
      </c>
      <c r="G929" s="106">
        <v>0.010069444444444445</v>
      </c>
      <c r="H929" s="106">
        <v>0.011354166666666667</v>
      </c>
      <c r="I929" s="107">
        <v>0.012905092592592593</v>
      </c>
      <c r="J929" s="108">
        <v>0.016921296296296295</v>
      </c>
      <c r="K929" s="119">
        <v>36021.0</v>
      </c>
      <c r="L929" s="117">
        <v>181.0</v>
      </c>
      <c r="M929" s="109">
        <v>9.0</v>
      </c>
      <c r="N929" s="109">
        <v>8.0</v>
      </c>
      <c r="O929" s="109">
        <v>1985.0</v>
      </c>
      <c r="P929" s="109">
        <v>129559.0</v>
      </c>
      <c r="Q929" s="109">
        <v>8499.0</v>
      </c>
      <c r="R929" s="81">
        <v>4.0</v>
      </c>
      <c r="S929" s="81">
        <v>39.0</v>
      </c>
      <c r="T929" s="81"/>
      <c r="U929" s="81">
        <v>1.0</v>
      </c>
      <c r="V929" s="81">
        <v>8.0</v>
      </c>
      <c r="W929" s="81">
        <v>8.0</v>
      </c>
      <c r="X929" s="81"/>
      <c r="Y929" s="81"/>
      <c r="Z929" s="81"/>
      <c r="AA929" s="81"/>
      <c r="AB929" s="81">
        <v>3678.0</v>
      </c>
      <c r="AC929" s="81">
        <v>1.0</v>
      </c>
      <c r="AD929" s="81">
        <v>7430.0</v>
      </c>
      <c r="AE929" s="81"/>
      <c r="AF929" s="81">
        <v>1.0</v>
      </c>
      <c r="AG929" s="81"/>
      <c r="AH929" s="81">
        <v>1.0</v>
      </c>
      <c r="AI929" s="81">
        <v>11.0</v>
      </c>
      <c r="AJ929" s="118" t="s">
        <v>979</v>
      </c>
      <c r="AK929" s="81"/>
      <c r="AL929" s="81">
        <v>73.0</v>
      </c>
      <c r="AM929" s="44">
        <f t="array" ref="AM929">AVERAGE(K929/20)/86400</f>
        <v>0.02084548611</v>
      </c>
    </row>
    <row r="930" ht="17.25" customHeight="1">
      <c r="A930" s="105">
        <v>44587.70447285507</v>
      </c>
      <c r="B930" s="106">
        <v>0.014594907407407407</v>
      </c>
      <c r="C930" s="106">
        <v>4.6296296296296294E-5</v>
      </c>
      <c r="D930" s="106">
        <v>0.0016782407407407408</v>
      </c>
      <c r="E930" s="106">
        <v>0.002372685185185185</v>
      </c>
      <c r="F930" s="106">
        <v>0.004722222222222222</v>
      </c>
      <c r="G930" s="106">
        <v>0.008842592592592593</v>
      </c>
      <c r="H930" s="106">
        <v>0.010150462962962964</v>
      </c>
      <c r="I930" s="107">
        <v>0.012766203703703703</v>
      </c>
      <c r="J930" s="108">
        <v>0.013148148148148148</v>
      </c>
      <c r="K930" s="119">
        <v>24349.0</v>
      </c>
      <c r="L930" s="117">
        <v>115.0</v>
      </c>
      <c r="M930" s="109">
        <v>7.0</v>
      </c>
      <c r="N930" s="109">
        <v>14.0</v>
      </c>
      <c r="O930" s="109">
        <v>1077.0</v>
      </c>
      <c r="P930" s="109">
        <v>70128.0</v>
      </c>
      <c r="Q930" s="109">
        <v>52860.0</v>
      </c>
      <c r="R930" s="81">
        <v>1.0</v>
      </c>
      <c r="S930" s="81">
        <v>4.0</v>
      </c>
      <c r="T930" s="81"/>
      <c r="U930" s="81"/>
      <c r="V930" s="81">
        <v>7.0</v>
      </c>
      <c r="W930" s="81"/>
      <c r="X930" s="81"/>
      <c r="Y930" s="81"/>
      <c r="Z930" s="81"/>
      <c r="AA930" s="81">
        <v>1.0</v>
      </c>
      <c r="AB930" s="81">
        <v>3602.0</v>
      </c>
      <c r="AC930" s="81"/>
      <c r="AD930" s="81">
        <v>24348.0</v>
      </c>
      <c r="AE930" s="81"/>
      <c r="AF930" s="81"/>
      <c r="AG930" s="81"/>
      <c r="AH930" s="81">
        <v>1.0</v>
      </c>
      <c r="AI930" s="81">
        <v>4.0</v>
      </c>
      <c r="AJ930" s="118" t="s">
        <v>980</v>
      </c>
      <c r="AK930" s="81"/>
      <c r="AL930" s="81">
        <v>72.0</v>
      </c>
      <c r="AM930" s="44">
        <f t="array" ref="AM930">AVERAGE(K930/20)/86400</f>
        <v>0.01409085648</v>
      </c>
    </row>
    <row r="931" ht="17.25" customHeight="1">
      <c r="A931" s="105">
        <v>44587.17004202685</v>
      </c>
      <c r="B931" s="106">
        <v>0.021666666666666667</v>
      </c>
      <c r="C931" s="106">
        <v>6.944444444444444E-5</v>
      </c>
      <c r="D931" s="106">
        <v>0.0016550925925925926</v>
      </c>
      <c r="E931" s="106">
        <v>0.004386574074074074</v>
      </c>
      <c r="F931" s="106">
        <v>0.0052893518518518515</v>
      </c>
      <c r="G931" s="106">
        <v>0.00917824074074074</v>
      </c>
      <c r="H931" s="106">
        <v>0.011851851851851851</v>
      </c>
      <c r="I931" s="107">
        <v>0.01513888888888889</v>
      </c>
      <c r="J931" s="108">
        <v>0.01846064814814815</v>
      </c>
      <c r="K931" s="119">
        <v>36934.0</v>
      </c>
      <c r="L931" s="117">
        <v>82.0</v>
      </c>
      <c r="M931" s="109">
        <v>8.0</v>
      </c>
      <c r="N931" s="109">
        <v>14.0</v>
      </c>
      <c r="O931" s="109">
        <v>1249.0</v>
      </c>
      <c r="P931" s="109">
        <v>132608.0</v>
      </c>
      <c r="Q931" s="109">
        <v>120513.0</v>
      </c>
      <c r="R931" s="81">
        <v>2.0</v>
      </c>
      <c r="S931" s="81">
        <v>36.0</v>
      </c>
      <c r="T931" s="81"/>
      <c r="U931" s="81"/>
      <c r="V931" s="81">
        <v>3.0</v>
      </c>
      <c r="W931" s="81"/>
      <c r="X931" s="81"/>
      <c r="Y931" s="81"/>
      <c r="Z931" s="81">
        <v>4.0</v>
      </c>
      <c r="AA931" s="81">
        <v>1.0</v>
      </c>
      <c r="AB931" s="81">
        <v>78865.0</v>
      </c>
      <c r="AC931" s="81"/>
      <c r="AD931" s="81">
        <v>36934.0</v>
      </c>
      <c r="AE931" s="81"/>
      <c r="AF931" s="81"/>
      <c r="AG931" s="81"/>
      <c r="AH931" s="81">
        <v>1.0</v>
      </c>
      <c r="AI931" s="81">
        <v>7.0</v>
      </c>
      <c r="AJ931" s="118" t="s">
        <v>981</v>
      </c>
      <c r="AK931" s="81"/>
      <c r="AL931" s="81">
        <v>71.0</v>
      </c>
      <c r="AM931" s="44">
        <f t="array" ref="AM931">AVERAGE(K931/20)/86400</f>
        <v>0.02137384259</v>
      </c>
    </row>
    <row r="932" ht="17.25" customHeight="1">
      <c r="A932" s="105">
        <v>44587.144452682325</v>
      </c>
      <c r="B932" s="106">
        <v>0.015625</v>
      </c>
      <c r="C932" s="106">
        <v>2.314814814814815E-4</v>
      </c>
      <c r="D932" s="106">
        <v>0.0021759259259259258</v>
      </c>
      <c r="E932" s="106">
        <v>0.0038425925925925928</v>
      </c>
      <c r="F932" s="106">
        <v>0.0045138888888888885</v>
      </c>
      <c r="G932" s="106">
        <v>0.0069560185185185185</v>
      </c>
      <c r="H932" s="106">
        <v>0.009560185185185185</v>
      </c>
      <c r="I932" s="107">
        <v>0.012268518518518519</v>
      </c>
      <c r="J932" s="108">
        <v>0.013784722222222223</v>
      </c>
      <c r="K932" s="119">
        <v>26440.0</v>
      </c>
      <c r="L932" s="117">
        <v>144.0</v>
      </c>
      <c r="M932" s="109">
        <v>6.0</v>
      </c>
      <c r="N932" s="109">
        <v>19.0</v>
      </c>
      <c r="O932" s="109">
        <v>1420.0</v>
      </c>
      <c r="P932" s="109">
        <v>103747.0</v>
      </c>
      <c r="Q932" s="109">
        <v>774.0</v>
      </c>
      <c r="R932" s="81">
        <v>1.0</v>
      </c>
      <c r="S932" s="81">
        <v>13.0</v>
      </c>
      <c r="T932" s="81"/>
      <c r="U932" s="81">
        <v>1.0</v>
      </c>
      <c r="V932" s="81">
        <v>7.0</v>
      </c>
      <c r="W932" s="81">
        <v>9.0</v>
      </c>
      <c r="X932" s="81"/>
      <c r="Y932" s="81"/>
      <c r="Z932" s="81"/>
      <c r="AA932" s="81">
        <v>1.0</v>
      </c>
      <c r="AB932" s="81"/>
      <c r="AC932" s="81"/>
      <c r="AD932" s="81">
        <v>27128.0</v>
      </c>
      <c r="AE932" s="81"/>
      <c r="AF932" s="81">
        <v>2.0</v>
      </c>
      <c r="AG932" s="81"/>
      <c r="AH932" s="81">
        <v>1.0</v>
      </c>
      <c r="AI932" s="81">
        <v>3.0</v>
      </c>
      <c r="AJ932" s="118" t="s">
        <v>982</v>
      </c>
      <c r="AK932" s="81"/>
      <c r="AL932" s="81">
        <v>70.0</v>
      </c>
      <c r="AM932" s="44">
        <f t="array" ref="AM932">AVERAGE(K932/20)/86400</f>
        <v>0.01530092593</v>
      </c>
    </row>
    <row r="933" ht="17.25" customHeight="1">
      <c r="A933" s="105">
        <v>44587.128140502966</v>
      </c>
      <c r="B933" s="106">
        <v>0.020752314814814814</v>
      </c>
      <c r="C933" s="106">
        <v>3.125E-4</v>
      </c>
      <c r="D933" s="106">
        <v>0.0012731481481481483</v>
      </c>
      <c r="E933" s="106">
        <v>0.0042824074074074075</v>
      </c>
      <c r="F933" s="106"/>
      <c r="G933" s="106">
        <v>0.01037037037037037</v>
      </c>
      <c r="H933" s="106">
        <v>0.014108796296296296</v>
      </c>
      <c r="I933" s="107">
        <v>0.01730324074074074</v>
      </c>
      <c r="J933" s="108">
        <v>0.018773148148148146</v>
      </c>
      <c r="K933" s="119">
        <v>35870.0</v>
      </c>
      <c r="L933" s="117">
        <v>41.0</v>
      </c>
      <c r="M933" s="109">
        <v>7.0</v>
      </c>
      <c r="N933" s="109">
        <v>9.0</v>
      </c>
      <c r="O933" s="109">
        <v>464.0</v>
      </c>
      <c r="P933" s="109">
        <v>87857.0</v>
      </c>
      <c r="Q933" s="109">
        <v>35145.0</v>
      </c>
      <c r="R933" s="81">
        <v>1.0</v>
      </c>
      <c r="S933" s="81">
        <v>9.0</v>
      </c>
      <c r="T933" s="81"/>
      <c r="U933" s="81"/>
      <c r="V933" s="81"/>
      <c r="W933" s="81"/>
      <c r="X933" s="81"/>
      <c r="Y933" s="81"/>
      <c r="Z933" s="81">
        <v>7.0</v>
      </c>
      <c r="AA933" s="81">
        <v>1.0</v>
      </c>
      <c r="AB933" s="81">
        <v>33447.0</v>
      </c>
      <c r="AC933" s="81"/>
      <c r="AD933" s="81">
        <v>35869.0</v>
      </c>
      <c r="AE933" s="81"/>
      <c r="AF933" s="81">
        <v>1.0</v>
      </c>
      <c r="AG933" s="81">
        <v>1.0</v>
      </c>
      <c r="AH933" s="81">
        <v>1.0</v>
      </c>
      <c r="AI933" s="81">
        <v>4.0</v>
      </c>
      <c r="AJ933" s="118" t="s">
        <v>983</v>
      </c>
      <c r="AK933" s="81" t="s">
        <v>78</v>
      </c>
      <c r="AL933" s="81">
        <v>69.0</v>
      </c>
      <c r="AM933" s="44">
        <f t="array" ref="AM933">AVERAGE(K933/20)/86400</f>
        <v>0.02075810185</v>
      </c>
    </row>
    <row r="934" ht="17.25" customHeight="1">
      <c r="A934" s="105">
        <v>44587.1056098111</v>
      </c>
      <c r="B934" s="106">
        <v>0.013356481481481481</v>
      </c>
      <c r="C934" s="106">
        <v>4.6296296296296294E-5</v>
      </c>
      <c r="D934" s="106">
        <v>8.217592592592593E-4</v>
      </c>
      <c r="E934" s="106">
        <v>0.0016435185185185185</v>
      </c>
      <c r="F934" s="106">
        <v>0.002337962962962963</v>
      </c>
      <c r="G934" s="106">
        <v>0.004143518518518519</v>
      </c>
      <c r="H934" s="106">
        <v>0.004699074074074074</v>
      </c>
      <c r="I934" s="107">
        <v>0.010462962962962962</v>
      </c>
      <c r="J934" s="108">
        <v>0.011412037037037037</v>
      </c>
      <c r="K934" s="119">
        <v>22860.0</v>
      </c>
      <c r="L934" s="117">
        <v>90.0</v>
      </c>
      <c r="M934" s="109">
        <v>6.0</v>
      </c>
      <c r="N934" s="109">
        <v>15.0</v>
      </c>
      <c r="O934" s="109">
        <v>914.0</v>
      </c>
      <c r="P934" s="109">
        <v>80201.0</v>
      </c>
      <c r="Q934" s="109">
        <v>53216.0</v>
      </c>
      <c r="R934" s="81">
        <v>1.0</v>
      </c>
      <c r="S934" s="81">
        <v>23.0</v>
      </c>
      <c r="T934" s="81"/>
      <c r="U934" s="81"/>
      <c r="V934" s="81"/>
      <c r="W934" s="81"/>
      <c r="X934" s="81"/>
      <c r="Y934" s="81"/>
      <c r="Z934" s="81">
        <v>4.0</v>
      </c>
      <c r="AA934" s="81"/>
      <c r="AB934" s="81">
        <v>29962.0</v>
      </c>
      <c r="AC934" s="81"/>
      <c r="AD934" s="81">
        <v>26062.0</v>
      </c>
      <c r="AE934" s="81"/>
      <c r="AF934" s="81"/>
      <c r="AG934" s="81"/>
      <c r="AH934" s="81">
        <v>1.0</v>
      </c>
      <c r="AI934" s="81">
        <v>6.0</v>
      </c>
      <c r="AJ934" s="118" t="s">
        <v>984</v>
      </c>
      <c r="AK934" s="81"/>
      <c r="AL934" s="81">
        <v>68.0</v>
      </c>
      <c r="AM934" s="44">
        <f t="array" ref="AM934">AVERAGE(K934/20)/86400</f>
        <v>0.01322916667</v>
      </c>
    </row>
    <row r="935" ht="17.25" customHeight="1">
      <c r="A935" s="105">
        <v>44587.08998402517</v>
      </c>
      <c r="B935" s="106">
        <v>0.022407407407407407</v>
      </c>
      <c r="C935" s="106">
        <v>4.050925925925926E-4</v>
      </c>
      <c r="D935" s="106">
        <v>0.0029745370370370373</v>
      </c>
      <c r="E935" s="106">
        <v>0.003472222222222222</v>
      </c>
      <c r="F935" s="106">
        <v>0.009675925925925926</v>
      </c>
      <c r="G935" s="106">
        <v>0.003472222222222222</v>
      </c>
      <c r="H935" s="106">
        <v>0.016631944444444446</v>
      </c>
      <c r="I935" s="107">
        <v>0.019363425925925926</v>
      </c>
      <c r="J935" s="108">
        <v>0.021064814814814814</v>
      </c>
      <c r="K935" s="119">
        <v>37940.0</v>
      </c>
      <c r="L935" s="117">
        <v>112.0</v>
      </c>
      <c r="M935" s="109">
        <v>22.0</v>
      </c>
      <c r="N935" s="109">
        <v>31.0</v>
      </c>
      <c r="O935" s="109">
        <v>1777.0</v>
      </c>
      <c r="P935" s="109">
        <v>152943.0</v>
      </c>
      <c r="Q935" s="109">
        <v>101422.0</v>
      </c>
      <c r="R935" s="81">
        <v>1.0</v>
      </c>
      <c r="S935" s="81">
        <v>17.0</v>
      </c>
      <c r="T935" s="81"/>
      <c r="U935" s="81">
        <v>1.0</v>
      </c>
      <c r="V935" s="81">
        <v>8.0</v>
      </c>
      <c r="W935" s="81">
        <v>8.0</v>
      </c>
      <c r="X935" s="81"/>
      <c r="Y935" s="81"/>
      <c r="Z935" s="81">
        <v>1.0</v>
      </c>
      <c r="AA935" s="81"/>
      <c r="AB935" s="81">
        <v>241603.0</v>
      </c>
      <c r="AC935" s="81">
        <v>3.0</v>
      </c>
      <c r="AD935" s="81">
        <v>10451.0</v>
      </c>
      <c r="AE935" s="81"/>
      <c r="AF935" s="81"/>
      <c r="AG935" s="81">
        <v>1.0</v>
      </c>
      <c r="AH935" s="81">
        <v>1.0</v>
      </c>
      <c r="AI935" s="81">
        <v>1.0</v>
      </c>
      <c r="AJ935" s="118" t="s">
        <v>985</v>
      </c>
      <c r="AK935" s="81"/>
      <c r="AL935" s="81">
        <v>67.0</v>
      </c>
      <c r="AM935" s="44">
        <f t="array" ref="AM935">AVERAGE(K935/20)/86400</f>
        <v>0.02195601852</v>
      </c>
    </row>
    <row r="936" ht="17.25" customHeight="1">
      <c r="A936" s="105">
        <v>44587.066256304905</v>
      </c>
      <c r="B936" s="106">
        <v>0.025729166666666668</v>
      </c>
      <c r="C936" s="106">
        <v>4.861111111111111E-4</v>
      </c>
      <c r="D936" s="106">
        <v>0.003171296296296296</v>
      </c>
      <c r="E936" s="106">
        <v>0.003564814814814815</v>
      </c>
      <c r="F936" s="106">
        <v>0.013217592592592593</v>
      </c>
      <c r="G936" s="106">
        <v>0.005810185185185186</v>
      </c>
      <c r="H936" s="106">
        <v>0.01615740740740741</v>
      </c>
      <c r="I936" s="107">
        <v>0.020891203703703703</v>
      </c>
      <c r="J936" s="108">
        <v>0.021747685185185186</v>
      </c>
      <c r="K936" s="119">
        <v>43324.0</v>
      </c>
      <c r="L936" s="117">
        <v>123.0</v>
      </c>
      <c r="M936" s="109">
        <v>8.0</v>
      </c>
      <c r="N936" s="109">
        <v>24.0</v>
      </c>
      <c r="O936" s="109">
        <v>1447.0</v>
      </c>
      <c r="P936" s="109">
        <v>187607.0</v>
      </c>
      <c r="Q936" s="109">
        <v>5381.0</v>
      </c>
      <c r="R936" s="81"/>
      <c r="S936" s="81"/>
      <c r="T936" s="81"/>
      <c r="U936" s="81">
        <v>1.0</v>
      </c>
      <c r="V936" s="81">
        <v>14.0</v>
      </c>
      <c r="W936" s="81">
        <v>7.0</v>
      </c>
      <c r="X936" s="81"/>
      <c r="Y936" s="81"/>
      <c r="Z936" s="81"/>
      <c r="AA936" s="81">
        <v>1.0</v>
      </c>
      <c r="AB936" s="81">
        <v>3200.0</v>
      </c>
      <c r="AC936" s="81"/>
      <c r="AD936" s="81">
        <v>43323.0</v>
      </c>
      <c r="AE936" s="81"/>
      <c r="AF936" s="81"/>
      <c r="AG936" s="81">
        <v>1.0</v>
      </c>
      <c r="AH936" s="81">
        <v>1.0</v>
      </c>
      <c r="AI936" s="81">
        <v>7.0</v>
      </c>
      <c r="AJ936" s="118" t="s">
        <v>986</v>
      </c>
      <c r="AK936" s="81"/>
      <c r="AL936" s="81">
        <v>66.0</v>
      </c>
      <c r="AM936" s="44">
        <f t="array" ref="AM936">AVERAGE(K936/20)/86400</f>
        <v>0.02507175926</v>
      </c>
    </row>
    <row r="937" ht="17.25" customHeight="1">
      <c r="A937" s="105">
        <v>44587.03864758424</v>
      </c>
      <c r="B937" s="106">
        <v>0.019328703703703702</v>
      </c>
      <c r="C937" s="106">
        <v>9.259259259259259E-5</v>
      </c>
      <c r="D937" s="106">
        <v>0.004131944444444444</v>
      </c>
      <c r="E937" s="106">
        <v>0.004548611111111111</v>
      </c>
      <c r="F937" s="106">
        <v>0.006504629629629629</v>
      </c>
      <c r="G937" s="106">
        <v>0.010081018518518519</v>
      </c>
      <c r="H937" s="106">
        <v>0.013217592592592593</v>
      </c>
      <c r="I937" s="107">
        <v>0.01653935185185185</v>
      </c>
      <c r="J937" s="108">
        <v>0.01721064814814815</v>
      </c>
      <c r="K937" s="119">
        <v>33026.0</v>
      </c>
      <c r="L937" s="117">
        <v>123.0</v>
      </c>
      <c r="M937" s="109">
        <v>8.0</v>
      </c>
      <c r="N937" s="109">
        <v>15.0</v>
      </c>
      <c r="O937" s="109">
        <v>1086.0</v>
      </c>
      <c r="P937" s="109">
        <v>96703.0</v>
      </c>
      <c r="Q937" s="109">
        <v>5700.0</v>
      </c>
      <c r="R937" s="81">
        <v>3.0</v>
      </c>
      <c r="S937" s="81">
        <v>9.0</v>
      </c>
      <c r="T937" s="81"/>
      <c r="U937" s="81">
        <v>1.0</v>
      </c>
      <c r="V937" s="81">
        <v>14.0</v>
      </c>
      <c r="W937" s="81">
        <v>8.0</v>
      </c>
      <c r="X937" s="81"/>
      <c r="Y937" s="81"/>
      <c r="Z937" s="81"/>
      <c r="AA937" s="81"/>
      <c r="AB937" s="81">
        <v>178441.0</v>
      </c>
      <c r="AC937" s="81"/>
      <c r="AD937" s="81">
        <v>33025.0</v>
      </c>
      <c r="AE937" s="81"/>
      <c r="AF937" s="81"/>
      <c r="AG937" s="81"/>
      <c r="AH937" s="81">
        <v>1.0</v>
      </c>
      <c r="AI937" s="81">
        <v>4.0</v>
      </c>
      <c r="AJ937" s="118" t="s">
        <v>987</v>
      </c>
      <c r="AK937" s="81"/>
      <c r="AL937" s="81">
        <v>65.0</v>
      </c>
      <c r="AM937" s="44">
        <f t="array" ref="AM937">AVERAGE(K937/20)/86400</f>
        <v>0.01911226852</v>
      </c>
    </row>
    <row r="938" ht="17.25" customHeight="1">
      <c r="A938" s="105">
        <v>44587.0191007224</v>
      </c>
      <c r="B938" s="106">
        <v>0.015960648148148147</v>
      </c>
      <c r="C938" s="106">
        <v>1.1574074074074075E-4</v>
      </c>
      <c r="D938" s="106">
        <v>0.002372685185185185</v>
      </c>
      <c r="E938" s="106">
        <v>0.0035069444444444445</v>
      </c>
      <c r="F938" s="106">
        <v>0.007071759259259259</v>
      </c>
      <c r="G938" s="106">
        <v>0.0038888888888888888</v>
      </c>
      <c r="H938" s="106">
        <v>0.009537037037037037</v>
      </c>
      <c r="I938" s="107">
        <v>0.013935185185185186</v>
      </c>
      <c r="J938" s="108">
        <v>0.014884259259259259</v>
      </c>
      <c r="K938" s="119">
        <v>26940.0</v>
      </c>
      <c r="L938" s="117">
        <v>130.0</v>
      </c>
      <c r="M938" s="109">
        <v>7.0</v>
      </c>
      <c r="N938" s="109">
        <v>12.0</v>
      </c>
      <c r="O938" s="109">
        <v>1754.0</v>
      </c>
      <c r="P938" s="109">
        <v>117227.0</v>
      </c>
      <c r="Q938" s="109">
        <v>5413.0</v>
      </c>
      <c r="R938" s="81">
        <v>1.0</v>
      </c>
      <c r="S938" s="81">
        <v>6.0</v>
      </c>
      <c r="T938" s="81"/>
      <c r="U938" s="81">
        <v>1.0</v>
      </c>
      <c r="V938" s="81">
        <v>8.0</v>
      </c>
      <c r="W938" s="81">
        <v>8.0</v>
      </c>
      <c r="X938" s="81"/>
      <c r="Y938" s="81"/>
      <c r="Z938" s="81"/>
      <c r="AA938" s="81"/>
      <c r="AB938" s="81">
        <v>1399.0</v>
      </c>
      <c r="AC938" s="81">
        <v>1.0</v>
      </c>
      <c r="AD938" s="81">
        <v>8598.0</v>
      </c>
      <c r="AE938" s="81"/>
      <c r="AF938" s="81"/>
      <c r="AG938" s="81">
        <v>1.0</v>
      </c>
      <c r="AH938" s="81">
        <v>1.0</v>
      </c>
      <c r="AI938" s="81">
        <v>12.0</v>
      </c>
      <c r="AJ938" s="118" t="s">
        <v>988</v>
      </c>
      <c r="AK938" s="81"/>
      <c r="AL938" s="81">
        <v>64.0</v>
      </c>
      <c r="AM938" s="44">
        <f t="array" ref="AM938">AVERAGE(K938/20)/86400</f>
        <v>0.01559027778</v>
      </c>
    </row>
    <row r="939" ht="17.25" customHeight="1">
      <c r="A939" s="105">
        <v>44587.002719428405</v>
      </c>
      <c r="B939" s="106">
        <v>0.015613425925925926</v>
      </c>
      <c r="C939" s="106">
        <v>3.472222222222222E-5</v>
      </c>
      <c r="D939" s="106">
        <v>5.671296296296297E-4</v>
      </c>
      <c r="E939" s="106">
        <v>0.0012037037037037038</v>
      </c>
      <c r="F939" s="106">
        <v>0.00800925925925926</v>
      </c>
      <c r="G939" s="106">
        <v>0.0012152777777777778</v>
      </c>
      <c r="H939" s="106">
        <v>0.010034722222222223</v>
      </c>
      <c r="I939" s="107">
        <v>0.01170138888888889</v>
      </c>
      <c r="J939" s="108">
        <v>0.011863425925925927</v>
      </c>
      <c r="K939" s="119">
        <v>25387.0</v>
      </c>
      <c r="L939" s="117">
        <v>157.0</v>
      </c>
      <c r="M939" s="109">
        <v>7.0</v>
      </c>
      <c r="N939" s="109">
        <v>15.0</v>
      </c>
      <c r="O939" s="109">
        <v>1965.0</v>
      </c>
      <c r="P939" s="109">
        <v>99284.0</v>
      </c>
      <c r="Q939" s="109">
        <v>10144.0</v>
      </c>
      <c r="R939" s="81"/>
      <c r="S939" s="81">
        <v>1.0</v>
      </c>
      <c r="T939" s="81"/>
      <c r="U939" s="81"/>
      <c r="V939" s="81">
        <v>7.0</v>
      </c>
      <c r="W939" s="81"/>
      <c r="X939" s="81"/>
      <c r="Y939" s="81"/>
      <c r="Z939" s="81"/>
      <c r="AA939" s="81"/>
      <c r="AB939" s="81">
        <v>1785.0</v>
      </c>
      <c r="AC939" s="81">
        <v>3.0</v>
      </c>
      <c r="AD939" s="81">
        <v>18427.0</v>
      </c>
      <c r="AE939" s="81"/>
      <c r="AF939" s="81"/>
      <c r="AG939" s="81"/>
      <c r="AH939" s="81">
        <v>1.0</v>
      </c>
      <c r="AI939" s="81">
        <v>4.0</v>
      </c>
      <c r="AJ939" s="118" t="s">
        <v>989</v>
      </c>
      <c r="AK939" s="81"/>
      <c r="AL939" s="81">
        <v>63.0</v>
      </c>
      <c r="AM939" s="44">
        <f t="array" ref="AM939">AVERAGE(K939/20)/86400</f>
        <v>0.01469155093</v>
      </c>
    </row>
    <row r="940" ht="17.25" customHeight="1">
      <c r="A940" s="105">
        <v>44586.98471626885</v>
      </c>
      <c r="B940" s="106">
        <v>0.02300925925925926</v>
      </c>
      <c r="C940" s="106">
        <v>1.273148148148148E-4</v>
      </c>
      <c r="D940" s="106">
        <v>0.0030324074074074073</v>
      </c>
      <c r="E940" s="106">
        <v>0.0034027777777777776</v>
      </c>
      <c r="F940" s="106">
        <v>0.005798611111111111</v>
      </c>
      <c r="G940" s="106">
        <v>0.01394675925925926</v>
      </c>
      <c r="H940" s="106">
        <v>0.01898148148148148</v>
      </c>
      <c r="I940" s="107">
        <v>0.021770833333333333</v>
      </c>
      <c r="J940" s="108">
        <v>0.02201388888888889</v>
      </c>
      <c r="K940" s="119">
        <v>39474.0</v>
      </c>
      <c r="L940" s="117">
        <v>96.0</v>
      </c>
      <c r="M940" s="109">
        <v>8.0</v>
      </c>
      <c r="N940" s="109">
        <v>21.0</v>
      </c>
      <c r="O940" s="109">
        <v>1725.0</v>
      </c>
      <c r="P940" s="109">
        <v>165554.0</v>
      </c>
      <c r="Q940" s="109">
        <v>17187.0</v>
      </c>
      <c r="R940" s="81"/>
      <c r="S940" s="81"/>
      <c r="T940" s="81"/>
      <c r="U940" s="81">
        <v>1.0</v>
      </c>
      <c r="V940" s="81">
        <v>10.0</v>
      </c>
      <c r="W940" s="81">
        <v>10.0</v>
      </c>
      <c r="X940" s="81"/>
      <c r="Y940" s="81"/>
      <c r="Z940" s="81">
        <v>1.0</v>
      </c>
      <c r="AA940" s="81"/>
      <c r="AB940" s="81">
        <v>8373.0</v>
      </c>
      <c r="AC940" s="81">
        <v>2.0</v>
      </c>
      <c r="AD940" s="81">
        <v>22510.0</v>
      </c>
      <c r="AE940" s="81"/>
      <c r="AF940" s="81"/>
      <c r="AG940" s="81"/>
      <c r="AH940" s="81">
        <v>1.0</v>
      </c>
      <c r="AI940" s="81">
        <v>6.0</v>
      </c>
      <c r="AJ940" s="118" t="s">
        <v>990</v>
      </c>
      <c r="AK940" s="81"/>
      <c r="AL940" s="81">
        <v>62.0</v>
      </c>
      <c r="AM940" s="44">
        <f t="array" ref="AM940">AVERAGE(K940/20)/86400</f>
        <v>0.02284375</v>
      </c>
    </row>
    <row r="941" ht="17.25" customHeight="1">
      <c r="A941" s="105">
        <v>44586.96147143132</v>
      </c>
      <c r="B941" s="106">
        <v>0.018090277777777778</v>
      </c>
      <c r="C941" s="106">
        <v>9.259259259259259E-5</v>
      </c>
      <c r="D941" s="106">
        <v>0.0025</v>
      </c>
      <c r="E941" s="106">
        <v>0.0031944444444444446</v>
      </c>
      <c r="F941" s="106">
        <v>0.005578703703703704</v>
      </c>
      <c r="G941" s="106">
        <v>0.010069444444444445</v>
      </c>
      <c r="H941" s="106">
        <v>0.011793981481481482</v>
      </c>
      <c r="I941" s="107">
        <v>0.014386574074074074</v>
      </c>
      <c r="J941" s="108">
        <v>0.015081018518518518</v>
      </c>
      <c r="K941" s="119">
        <v>30649.0</v>
      </c>
      <c r="L941" s="117">
        <v>121.0</v>
      </c>
      <c r="M941" s="109">
        <v>9.0</v>
      </c>
      <c r="N941" s="109">
        <v>16.0</v>
      </c>
      <c r="O941" s="109">
        <v>1438.0</v>
      </c>
      <c r="P941" s="109">
        <v>74790.0</v>
      </c>
      <c r="Q941" s="109">
        <v>92198.0</v>
      </c>
      <c r="R941" s="81">
        <v>1.0</v>
      </c>
      <c r="S941" s="81">
        <v>11.0</v>
      </c>
      <c r="T941" s="81"/>
      <c r="U941" s="81"/>
      <c r="V941" s="81">
        <v>2.0</v>
      </c>
      <c r="W941" s="81"/>
      <c r="X941" s="81"/>
      <c r="Y941" s="81"/>
      <c r="Z941" s="81">
        <v>5.0</v>
      </c>
      <c r="AA941" s="81">
        <v>1.0</v>
      </c>
      <c r="AB941" s="81">
        <v>33939.0</v>
      </c>
      <c r="AC941" s="81">
        <v>1.0</v>
      </c>
      <c r="AD941" s="81">
        <v>6464.0</v>
      </c>
      <c r="AE941" s="81"/>
      <c r="AF941" s="81"/>
      <c r="AG941" s="81"/>
      <c r="AH941" s="81">
        <v>1.0</v>
      </c>
      <c r="AI941" s="81">
        <v>16.0</v>
      </c>
      <c r="AJ941" s="118" t="s">
        <v>991</v>
      </c>
      <c r="AK941" s="81"/>
      <c r="AL941" s="81">
        <v>61.0</v>
      </c>
      <c r="AM941" s="44">
        <f t="array" ref="AM941">AVERAGE(K941/20)/86400</f>
        <v>0.01773668981</v>
      </c>
    </row>
    <row r="942" ht="17.25" customHeight="1">
      <c r="A942" s="105">
        <v>44586.94315064013</v>
      </c>
      <c r="B942" s="106">
        <v>0.015671296296296298</v>
      </c>
      <c r="C942" s="106">
        <v>6.944444444444444E-5</v>
      </c>
      <c r="D942" s="106">
        <v>0.004375</v>
      </c>
      <c r="E942" s="106">
        <v>0.004710648148148148</v>
      </c>
      <c r="F942" s="106">
        <v>0.006261574074074074</v>
      </c>
      <c r="G942" s="106">
        <v>0.00900462962962963</v>
      </c>
      <c r="H942" s="106">
        <v>0.011342592592592593</v>
      </c>
      <c r="I942" s="107">
        <v>0.013368055555555555</v>
      </c>
      <c r="J942" s="108">
        <v>0.015034722222222222</v>
      </c>
      <c r="K942" s="119">
        <v>27083.0</v>
      </c>
      <c r="L942" s="117">
        <v>50.0</v>
      </c>
      <c r="M942" s="109">
        <v>9.0</v>
      </c>
      <c r="N942" s="109">
        <v>16.0</v>
      </c>
      <c r="O942" s="109">
        <v>475.0</v>
      </c>
      <c r="P942" s="109">
        <v>74995.0</v>
      </c>
      <c r="Q942" s="109">
        <v>14963.0</v>
      </c>
      <c r="R942" s="81">
        <v>1.0</v>
      </c>
      <c r="S942" s="81">
        <v>10.0</v>
      </c>
      <c r="T942" s="81"/>
      <c r="U942" s="81">
        <v>2.0</v>
      </c>
      <c r="V942" s="81">
        <v>3.0</v>
      </c>
      <c r="W942" s="81">
        <v>11.0</v>
      </c>
      <c r="X942" s="81"/>
      <c r="Y942" s="81"/>
      <c r="Z942" s="81"/>
      <c r="AA942" s="81"/>
      <c r="AB942" s="81">
        <v>113966.0</v>
      </c>
      <c r="AC942" s="81"/>
      <c r="AD942" s="81">
        <v>27082.0</v>
      </c>
      <c r="AE942" s="81"/>
      <c r="AF942" s="81"/>
      <c r="AG942" s="81"/>
      <c r="AH942" s="81">
        <v>1.0</v>
      </c>
      <c r="AI942" s="81">
        <v>3.0</v>
      </c>
      <c r="AJ942" s="118" t="s">
        <v>992</v>
      </c>
      <c r="AK942" s="81" t="s">
        <v>78</v>
      </c>
      <c r="AL942" s="81">
        <v>60.0</v>
      </c>
      <c r="AM942" s="44">
        <f t="array" ref="AM942">AVERAGE(K942/20)/86400</f>
        <v>0.01567303241</v>
      </c>
    </row>
    <row r="943" ht="17.25" customHeight="1">
      <c r="A943" s="105">
        <v>44586.92053080249</v>
      </c>
      <c r="B943" s="106">
        <v>0.04847222222222222</v>
      </c>
      <c r="C943" s="106">
        <v>5.787037037037037E-5</v>
      </c>
      <c r="D943" s="106">
        <v>0.002511574074074074</v>
      </c>
      <c r="E943" s="106">
        <v>0.003981481481481482</v>
      </c>
      <c r="F943" s="106">
        <v>0.0052893518518518515</v>
      </c>
      <c r="G943" s="106">
        <v>0.020231481481481482</v>
      </c>
      <c r="H943" s="106">
        <v>0.021979166666666668</v>
      </c>
      <c r="I943" s="107">
        <v>0.02627314814814815</v>
      </c>
      <c r="J943" s="108">
        <v>0.043599537037037034</v>
      </c>
      <c r="K943" s="119">
        <v>78747.0</v>
      </c>
      <c r="L943" s="117">
        <v>261.0</v>
      </c>
      <c r="M943" s="109">
        <v>15.0</v>
      </c>
      <c r="N943" s="109">
        <v>32.0</v>
      </c>
      <c r="O943" s="109">
        <v>4898.0</v>
      </c>
      <c r="P943" s="109">
        <v>308802.0</v>
      </c>
      <c r="Q943" s="109">
        <v>2424.0</v>
      </c>
      <c r="R943" s="81">
        <v>13.0</v>
      </c>
      <c r="S943" s="81">
        <v>97.0</v>
      </c>
      <c r="T943" s="81"/>
      <c r="U943" s="81">
        <v>1.0</v>
      </c>
      <c r="V943" s="81">
        <v>21.0</v>
      </c>
      <c r="W943" s="81">
        <v>21.0</v>
      </c>
      <c r="X943" s="81">
        <v>16.0</v>
      </c>
      <c r="Y943" s="81"/>
      <c r="Z943" s="81"/>
      <c r="AA943" s="81"/>
      <c r="AB943" s="81">
        <v>49433.0</v>
      </c>
      <c r="AC943" s="81">
        <v>5.0</v>
      </c>
      <c r="AD943" s="81">
        <v>32585.0</v>
      </c>
      <c r="AE943" s="81"/>
      <c r="AF943" s="81"/>
      <c r="AG943" s="81"/>
      <c r="AH943" s="81">
        <v>3.0</v>
      </c>
      <c r="AI943" s="81">
        <v>4.0</v>
      </c>
      <c r="AJ943" s="118" t="s">
        <v>993</v>
      </c>
      <c r="AK943" s="81"/>
      <c r="AL943" s="81">
        <v>59.0</v>
      </c>
      <c r="AM943" s="44">
        <f t="array" ref="AM943">AVERAGE(K943/20)/86400</f>
        <v>0.04557118056</v>
      </c>
    </row>
    <row r="944" ht="17.25" customHeight="1">
      <c r="A944" s="105">
        <v>44586.871783637696</v>
      </c>
      <c r="B944" s="106">
        <v>0.02269675925925926</v>
      </c>
      <c r="C944" s="106">
        <v>4.6296296296296294E-5</v>
      </c>
      <c r="D944" s="106">
        <v>0.0016087962962962963</v>
      </c>
      <c r="E944" s="106">
        <v>0.007048611111111111</v>
      </c>
      <c r="F944" s="106">
        <v>0.008460648148148148</v>
      </c>
      <c r="G944" s="106">
        <v>0.013148148148148148</v>
      </c>
      <c r="H944" s="106">
        <v>0.014201388888888888</v>
      </c>
      <c r="I944" s="107">
        <v>0.020185185185185184</v>
      </c>
      <c r="J944" s="108">
        <v>0.020891203703703703</v>
      </c>
      <c r="K944" s="119">
        <v>38825.0</v>
      </c>
      <c r="L944" s="117">
        <v>81.0</v>
      </c>
      <c r="M944" s="109">
        <v>15.0</v>
      </c>
      <c r="N944" s="109">
        <v>18.0</v>
      </c>
      <c r="O944" s="109">
        <v>1959.0</v>
      </c>
      <c r="P944" s="109">
        <v>105489.0</v>
      </c>
      <c r="Q944" s="109">
        <v>32133.0</v>
      </c>
      <c r="R944" s="81">
        <v>2.0</v>
      </c>
      <c r="S944" s="81">
        <v>4.0</v>
      </c>
      <c r="T944" s="81"/>
      <c r="U944" s="81">
        <v>3.0</v>
      </c>
      <c r="V944" s="81">
        <v>17.0</v>
      </c>
      <c r="W944" s="81">
        <v>14.0</v>
      </c>
      <c r="X944" s="81"/>
      <c r="Y944" s="81"/>
      <c r="Z944" s="81"/>
      <c r="AA944" s="81"/>
      <c r="AB944" s="81">
        <v>9256.0</v>
      </c>
      <c r="AC944" s="81">
        <v>2.0</v>
      </c>
      <c r="AD944" s="81">
        <v>7678.0</v>
      </c>
      <c r="AE944" s="81"/>
      <c r="AF944" s="81"/>
      <c r="AG944" s="81"/>
      <c r="AH944" s="81">
        <v>2.0</v>
      </c>
      <c r="AI944" s="81">
        <v>6.0</v>
      </c>
      <c r="AJ944" s="118" t="s">
        <v>994</v>
      </c>
      <c r="AK944" s="81"/>
      <c r="AL944" s="81">
        <v>58.0</v>
      </c>
      <c r="AM944" s="44">
        <f t="array" ref="AM944">AVERAGE(K944/20)/86400</f>
        <v>0.0224681713</v>
      </c>
    </row>
    <row r="945" ht="17.25" customHeight="1">
      <c r="A945" s="105">
        <v>44586.839533370374</v>
      </c>
      <c r="B945" s="106">
        <v>0.028449074074074075</v>
      </c>
      <c r="C945" s="106">
        <v>5.902777777777778E-4</v>
      </c>
      <c r="D945" s="106">
        <v>0.0018171296296296297</v>
      </c>
      <c r="E945" s="106">
        <v>0.0038541666666666668</v>
      </c>
      <c r="F945" s="106"/>
      <c r="G945" s="106">
        <v>0.010347222222222223</v>
      </c>
      <c r="H945" s="106">
        <v>0.01565972222222222</v>
      </c>
      <c r="I945" s="107">
        <v>0.020613425925925927</v>
      </c>
      <c r="J945" s="108">
        <v>0.027685185185185184</v>
      </c>
      <c r="K945" s="119">
        <v>49160.0</v>
      </c>
      <c r="L945" s="117">
        <v>51.0</v>
      </c>
      <c r="M945" s="109">
        <v>8.0</v>
      </c>
      <c r="N945" s="109">
        <v>14.0</v>
      </c>
      <c r="O945" s="109">
        <v>1390.0</v>
      </c>
      <c r="P945" s="109">
        <v>230674.0</v>
      </c>
      <c r="Q945" s="109">
        <v>21566.0</v>
      </c>
      <c r="R945" s="81">
        <v>1.0</v>
      </c>
      <c r="S945" s="81">
        <v>2.0</v>
      </c>
      <c r="T945" s="81"/>
      <c r="U945" s="81">
        <v>1.0</v>
      </c>
      <c r="V945" s="81">
        <v>2.0</v>
      </c>
      <c r="W945" s="81">
        <v>2.0</v>
      </c>
      <c r="X945" s="81">
        <v>13.0</v>
      </c>
      <c r="Y945" s="81">
        <v>1.0</v>
      </c>
      <c r="Z945" s="81"/>
      <c r="AA945" s="81"/>
      <c r="AB945" s="81">
        <v>10891.0</v>
      </c>
      <c r="AC945" s="81">
        <v>2.0</v>
      </c>
      <c r="AD945" s="81">
        <v>3363.0</v>
      </c>
      <c r="AE945" s="81">
        <v>4.0</v>
      </c>
      <c r="AF945" s="81">
        <v>1.0</v>
      </c>
      <c r="AG945" s="81"/>
      <c r="AH945" s="81"/>
      <c r="AI945" s="81">
        <v>15.0</v>
      </c>
      <c r="AJ945" s="118" t="s">
        <v>995</v>
      </c>
      <c r="AK945" s="81" t="s">
        <v>78</v>
      </c>
      <c r="AL945" s="81">
        <v>57.0</v>
      </c>
      <c r="AM945" s="44">
        <f t="array" ref="AM945">AVERAGE(K945/20)/86400</f>
        <v>0.02844907407</v>
      </c>
    </row>
    <row r="946" ht="17.25" customHeight="1">
      <c r="A946" s="105">
        <v>44586.806471628406</v>
      </c>
      <c r="B946" s="106">
        <v>0.03699074074074074</v>
      </c>
      <c r="C946" s="106">
        <v>1.388888888888889E-4</v>
      </c>
      <c r="D946" s="106">
        <v>0.0024537037037037036</v>
      </c>
      <c r="E946" s="106">
        <v>0.0031018518518518517</v>
      </c>
      <c r="F946" s="106">
        <v>0.004768518518518518</v>
      </c>
      <c r="G946" s="106">
        <v>0.011608796296296296</v>
      </c>
      <c r="H946" s="106">
        <v>0.014363425925925925</v>
      </c>
      <c r="I946" s="107">
        <v>0.01605324074074074</v>
      </c>
      <c r="J946" s="108">
        <v>0.03608796296296296</v>
      </c>
      <c r="K946" s="119">
        <v>63926.0</v>
      </c>
      <c r="L946" s="117">
        <v>107.0</v>
      </c>
      <c r="M946" s="109">
        <v>13.0</v>
      </c>
      <c r="N946" s="109">
        <v>33.0</v>
      </c>
      <c r="O946" s="109">
        <v>2721.0</v>
      </c>
      <c r="P946" s="109">
        <v>291316.0</v>
      </c>
      <c r="Q946" s="109">
        <v>40424.0</v>
      </c>
      <c r="R946" s="81">
        <v>1.0</v>
      </c>
      <c r="S946" s="81">
        <v>8.0</v>
      </c>
      <c r="T946" s="81"/>
      <c r="U946" s="81">
        <v>2.0</v>
      </c>
      <c r="V946" s="81">
        <v>14.0</v>
      </c>
      <c r="W946" s="81">
        <v>16.0</v>
      </c>
      <c r="X946" s="81"/>
      <c r="Y946" s="81"/>
      <c r="Z946" s="81"/>
      <c r="AA946" s="81"/>
      <c r="AB946" s="81">
        <v>43838.0</v>
      </c>
      <c r="AC946" s="81">
        <v>3.0</v>
      </c>
      <c r="AD946" s="81">
        <v>23326.0</v>
      </c>
      <c r="AE946" s="81"/>
      <c r="AF946" s="81">
        <v>4.0</v>
      </c>
      <c r="AG946" s="81"/>
      <c r="AH946" s="81">
        <v>1.0</v>
      </c>
      <c r="AI946" s="81">
        <v>5.0</v>
      </c>
      <c r="AJ946" s="118" t="s">
        <v>996</v>
      </c>
      <c r="AK946" s="81" t="s">
        <v>78</v>
      </c>
      <c r="AL946" s="81">
        <v>56.0</v>
      </c>
      <c r="AM946" s="44">
        <f t="array" ref="AM946">AVERAGE(K946/20)/86400</f>
        <v>0.03699421296</v>
      </c>
    </row>
    <row r="947" ht="17.25" customHeight="1">
      <c r="A947" s="105">
        <v>44586.76788001999</v>
      </c>
      <c r="B947" s="106">
        <v>0.01664351851851852</v>
      </c>
      <c r="C947" s="106">
        <v>1.6203703703703703E-4</v>
      </c>
      <c r="D947" s="106">
        <v>0.0014583333333333334</v>
      </c>
      <c r="E947" s="106">
        <v>0.002800925925925926</v>
      </c>
      <c r="F947" s="106">
        <v>0.0038773148148148148</v>
      </c>
      <c r="G947" s="106">
        <v>0.006261574074074074</v>
      </c>
      <c r="H947" s="106">
        <v>0.011261574074074075</v>
      </c>
      <c r="I947" s="107">
        <v>0.013715277777777778</v>
      </c>
      <c r="J947" s="108">
        <v>0.014837962962962963</v>
      </c>
      <c r="K947" s="119">
        <v>28181.0</v>
      </c>
      <c r="L947" s="117">
        <v>135.0</v>
      </c>
      <c r="M947" s="109">
        <v>11.0</v>
      </c>
      <c r="N947" s="109">
        <v>13.0</v>
      </c>
      <c r="O947" s="109">
        <v>1384.0</v>
      </c>
      <c r="P947" s="109">
        <v>89319.0</v>
      </c>
      <c r="Q947" s="109">
        <v>50581.0</v>
      </c>
      <c r="R947" s="81">
        <v>1.0</v>
      </c>
      <c r="S947" s="81">
        <v>2.0</v>
      </c>
      <c r="T947" s="81"/>
      <c r="U947" s="81">
        <v>1.0</v>
      </c>
      <c r="V947" s="81">
        <v>8.0</v>
      </c>
      <c r="W947" s="81"/>
      <c r="X947" s="81"/>
      <c r="Y947" s="81"/>
      <c r="Z947" s="81"/>
      <c r="AA947" s="81">
        <v>1.0</v>
      </c>
      <c r="AB947" s="81">
        <v>33288.0</v>
      </c>
      <c r="AC947" s="81">
        <v>1.0</v>
      </c>
      <c r="AD947" s="81">
        <v>15317.0</v>
      </c>
      <c r="AE947" s="81"/>
      <c r="AF947" s="81"/>
      <c r="AG947" s="81"/>
      <c r="AH947" s="81">
        <v>1.0</v>
      </c>
      <c r="AI947" s="81">
        <v>4.0</v>
      </c>
      <c r="AJ947" s="118" t="s">
        <v>997</v>
      </c>
      <c r="AK947" s="81"/>
      <c r="AL947" s="81">
        <v>55.0</v>
      </c>
      <c r="AM947" s="44">
        <f t="array" ref="AM947">AVERAGE(K947/20)/86400</f>
        <v>0.01630844907</v>
      </c>
    </row>
    <row r="948" ht="17.25" customHeight="1">
      <c r="A948" s="105">
        <v>44586.75094027747</v>
      </c>
      <c r="B948" s="106">
        <v>0.02099537037037037</v>
      </c>
      <c r="C948" s="106">
        <v>8.217592592592593E-4</v>
      </c>
      <c r="D948" s="106">
        <v>9.953703703703704E-4</v>
      </c>
      <c r="E948" s="106">
        <v>0.0022685185185185187</v>
      </c>
      <c r="F948" s="106">
        <v>0.0036458333333333334</v>
      </c>
      <c r="G948" s="106">
        <v>0.009502314814814814</v>
      </c>
      <c r="H948" s="106">
        <v>0.01204861111111111</v>
      </c>
      <c r="I948" s="107">
        <v>0.01857638888888889</v>
      </c>
      <c r="J948" s="108">
        <v>0.01894675925925926</v>
      </c>
      <c r="K948" s="119">
        <v>35581.0</v>
      </c>
      <c r="L948" s="117">
        <v>126.0</v>
      </c>
      <c r="M948" s="109">
        <v>9.0</v>
      </c>
      <c r="N948" s="109">
        <v>19.0</v>
      </c>
      <c r="O948" s="109">
        <v>1144.0</v>
      </c>
      <c r="P948" s="109">
        <v>159362.0</v>
      </c>
      <c r="Q948" s="109">
        <v>81275.0</v>
      </c>
      <c r="R948" s="81">
        <v>1.0</v>
      </c>
      <c r="S948" s="81">
        <v>8.0</v>
      </c>
      <c r="T948" s="81"/>
      <c r="U948" s="81"/>
      <c r="V948" s="81">
        <v>1.0</v>
      </c>
      <c r="W948" s="81"/>
      <c r="X948" s="81"/>
      <c r="Y948" s="81"/>
      <c r="Z948" s="81"/>
      <c r="AA948" s="81"/>
      <c r="AB948" s="81">
        <v>36679.0</v>
      </c>
      <c r="AC948" s="81">
        <v>2.0</v>
      </c>
      <c r="AD948" s="81">
        <v>14836.0</v>
      </c>
      <c r="AE948" s="81"/>
      <c r="AF948" s="81">
        <v>1.0</v>
      </c>
      <c r="AG948" s="81"/>
      <c r="AH948" s="81">
        <v>1.0</v>
      </c>
      <c r="AI948" s="81">
        <v>7.0</v>
      </c>
      <c r="AJ948" s="118" t="s">
        <v>998</v>
      </c>
      <c r="AK948" s="81"/>
      <c r="AL948" s="81">
        <v>54.0</v>
      </c>
      <c r="AM948" s="44">
        <f t="array" ref="AM948">AVERAGE(K948/20)/86400</f>
        <v>0.02059085648</v>
      </c>
    </row>
    <row r="949" ht="17.25" customHeight="1">
      <c r="A949" s="105">
        <v>44586.72704917698</v>
      </c>
      <c r="B949" s="106">
        <v>0.017962962962962962</v>
      </c>
      <c r="C949" s="106">
        <v>1.0416666666666667E-4</v>
      </c>
      <c r="D949" s="106">
        <v>0.0026041666666666665</v>
      </c>
      <c r="E949" s="106">
        <v>0.003703703703703704</v>
      </c>
      <c r="F949" s="106">
        <v>0.004560185185185185</v>
      </c>
      <c r="G949" s="106">
        <v>0.00787037037037037</v>
      </c>
      <c r="H949" s="106">
        <v>0.010844907407407407</v>
      </c>
      <c r="I949" s="107">
        <v>0.015891203703703703</v>
      </c>
      <c r="J949" s="108">
        <v>0.016215277777777776</v>
      </c>
      <c r="K949" s="119">
        <v>29804.0</v>
      </c>
      <c r="L949" s="117">
        <v>104.0</v>
      </c>
      <c r="M949" s="109">
        <v>8.0</v>
      </c>
      <c r="N949" s="109">
        <v>20.0</v>
      </c>
      <c r="O949" s="109">
        <v>1396.0</v>
      </c>
      <c r="P949" s="109">
        <v>104184.0</v>
      </c>
      <c r="Q949" s="109">
        <v>113284.0</v>
      </c>
      <c r="R949" s="81">
        <v>1.0</v>
      </c>
      <c r="S949" s="81">
        <v>6.0</v>
      </c>
      <c r="T949" s="81"/>
      <c r="U949" s="81"/>
      <c r="V949" s="81"/>
      <c r="W949" s="81"/>
      <c r="X949" s="81"/>
      <c r="Y949" s="81"/>
      <c r="Z949" s="81">
        <v>4.0</v>
      </c>
      <c r="AA949" s="81">
        <v>1.0</v>
      </c>
      <c r="AB949" s="81">
        <v>18418.0</v>
      </c>
      <c r="AC949" s="81"/>
      <c r="AD949" s="81">
        <v>29803.0</v>
      </c>
      <c r="AE949" s="81"/>
      <c r="AF949" s="81">
        <v>1.0</v>
      </c>
      <c r="AG949" s="81"/>
      <c r="AH949" s="81">
        <v>1.0</v>
      </c>
      <c r="AI949" s="81">
        <v>6.0</v>
      </c>
      <c r="AJ949" s="118" t="s">
        <v>999</v>
      </c>
      <c r="AK949" s="81"/>
      <c r="AL949" s="81">
        <v>53.0</v>
      </c>
      <c r="AM949" s="44">
        <f t="array" ref="AM949">AVERAGE(K949/20)/86400</f>
        <v>0.01724768519</v>
      </c>
    </row>
    <row r="950" ht="17.25" customHeight="1">
      <c r="A950" s="105">
        <v>44586.70886307712</v>
      </c>
      <c r="B950" s="106">
        <v>0.02003472222222222</v>
      </c>
      <c r="C950" s="106">
        <v>5.787037037037037E-5</v>
      </c>
      <c r="D950" s="106">
        <v>0.0027314814814814814</v>
      </c>
      <c r="E950" s="106">
        <v>0.003576388888888889</v>
      </c>
      <c r="F950" s="106">
        <v>0.005162037037037037</v>
      </c>
      <c r="G950" s="106">
        <v>0.010081018518518519</v>
      </c>
      <c r="H950" s="106">
        <v>0.011296296296296296</v>
      </c>
      <c r="I950" s="107">
        <v>0.015543981481481482</v>
      </c>
      <c r="J950" s="108">
        <v>0.016875</v>
      </c>
      <c r="K950" s="119">
        <v>34290.0</v>
      </c>
      <c r="L950" s="117">
        <v>100.0</v>
      </c>
      <c r="M950" s="109">
        <v>14.0</v>
      </c>
      <c r="N950" s="109">
        <v>22.0</v>
      </c>
      <c r="O950" s="109">
        <v>1391.0</v>
      </c>
      <c r="P950" s="109">
        <v>90804.0</v>
      </c>
      <c r="Q950" s="109">
        <v>155016.0</v>
      </c>
      <c r="R950" s="81">
        <v>1.0</v>
      </c>
      <c r="S950" s="81">
        <v>7.0</v>
      </c>
      <c r="T950" s="81"/>
      <c r="U950" s="81"/>
      <c r="V950" s="81">
        <v>5.0</v>
      </c>
      <c r="W950" s="81"/>
      <c r="X950" s="81"/>
      <c r="Y950" s="81"/>
      <c r="Z950" s="81"/>
      <c r="AA950" s="81">
        <v>1.0</v>
      </c>
      <c r="AB950" s="81">
        <v>140916.0</v>
      </c>
      <c r="AC950" s="81">
        <v>1.0</v>
      </c>
      <c r="AD950" s="81">
        <v>5518.0</v>
      </c>
      <c r="AE950" s="81"/>
      <c r="AF950" s="81"/>
      <c r="AG950" s="81"/>
      <c r="AH950" s="81">
        <v>1.0</v>
      </c>
      <c r="AI950" s="81">
        <v>6.0</v>
      </c>
      <c r="AJ950" s="118" t="s">
        <v>1000</v>
      </c>
      <c r="AK950" s="81"/>
      <c r="AL950" s="81">
        <v>52.0</v>
      </c>
      <c r="AM950" s="44">
        <f t="array" ref="AM950">AVERAGE(K950/20)/86400</f>
        <v>0.01984375</v>
      </c>
    </row>
    <row r="951" ht="17.25" customHeight="1">
      <c r="A951" s="105">
        <v>44586.68855780809</v>
      </c>
      <c r="B951" s="106">
        <v>0.02101851851851852</v>
      </c>
      <c r="C951" s="106">
        <v>1.7361111111111112E-4</v>
      </c>
      <c r="D951" s="106">
        <v>0.003298611111111111</v>
      </c>
      <c r="E951" s="106">
        <v>0.004120370370370371</v>
      </c>
      <c r="F951" s="106">
        <v>0.004965277777777778</v>
      </c>
      <c r="G951" s="106">
        <v>0.007719907407407407</v>
      </c>
      <c r="H951" s="106">
        <v>0.009583333333333333</v>
      </c>
      <c r="I951" s="107">
        <v>0.012083333333333333</v>
      </c>
      <c r="J951" s="108">
        <v>0.01929398148148148</v>
      </c>
      <c r="K951" s="119">
        <v>36134.0</v>
      </c>
      <c r="L951" s="117">
        <v>155.0</v>
      </c>
      <c r="M951" s="109">
        <v>8.0</v>
      </c>
      <c r="N951" s="109">
        <v>18.0</v>
      </c>
      <c r="O951" s="109">
        <v>1670.0</v>
      </c>
      <c r="P951" s="109">
        <v>156988.0</v>
      </c>
      <c r="Q951" s="109">
        <v>22273.0</v>
      </c>
      <c r="R951" s="81"/>
      <c r="S951" s="81">
        <v>12.0</v>
      </c>
      <c r="T951" s="81"/>
      <c r="U951" s="81"/>
      <c r="V951" s="81"/>
      <c r="W951" s="81">
        <v>2.0</v>
      </c>
      <c r="X951" s="81">
        <v>13.0</v>
      </c>
      <c r="Y951" s="81">
        <v>1.0</v>
      </c>
      <c r="Z951" s="81"/>
      <c r="AA951" s="81"/>
      <c r="AB951" s="81">
        <v>7904.0</v>
      </c>
      <c r="AC951" s="81"/>
      <c r="AD951" s="81">
        <v>36133.0</v>
      </c>
      <c r="AE951" s="81">
        <v>4.0</v>
      </c>
      <c r="AF951" s="81">
        <v>2.0</v>
      </c>
      <c r="AG951" s="81"/>
      <c r="AH951" s="81"/>
      <c r="AI951" s="81">
        <v>3.0</v>
      </c>
      <c r="AJ951" s="118" t="s">
        <v>1001</v>
      </c>
      <c r="AK951" s="81"/>
      <c r="AL951" s="81">
        <v>51.0</v>
      </c>
      <c r="AM951" s="44">
        <f t="array" ref="AM951">AVERAGE(K951/20)/86400</f>
        <v>0.02091087963</v>
      </c>
    </row>
    <row r="952" ht="17.25" customHeight="1">
      <c r="A952" s="105">
        <v>44586.667280643574</v>
      </c>
      <c r="B952" s="106">
        <v>0.02150462962962963</v>
      </c>
      <c r="C952" s="106">
        <v>4.6296296296296294E-5</v>
      </c>
      <c r="D952" s="106">
        <v>0.002928240740740741</v>
      </c>
      <c r="E952" s="106">
        <v>0.003738425925925926</v>
      </c>
      <c r="F952" s="106">
        <v>0.011122685185185185</v>
      </c>
      <c r="G952" s="106">
        <v>0.006099537037037037</v>
      </c>
      <c r="H952" s="106">
        <v>0.015023148148148148</v>
      </c>
      <c r="I952" s="107">
        <v>0.019270833333333334</v>
      </c>
      <c r="J952" s="108">
        <v>0.02008101851851852</v>
      </c>
      <c r="K952" s="119">
        <v>36479.0</v>
      </c>
      <c r="L952" s="117">
        <v>199.0</v>
      </c>
      <c r="M952" s="109">
        <v>8.0</v>
      </c>
      <c r="N952" s="109">
        <v>17.0</v>
      </c>
      <c r="O952" s="109">
        <v>1960.0</v>
      </c>
      <c r="P952" s="109">
        <v>117843.0</v>
      </c>
      <c r="Q952" s="109">
        <v>50643.0</v>
      </c>
      <c r="R952" s="81">
        <v>1.0</v>
      </c>
      <c r="S952" s="81">
        <v>3.0</v>
      </c>
      <c r="T952" s="81"/>
      <c r="U952" s="81">
        <v>1.0</v>
      </c>
      <c r="V952" s="81">
        <v>15.0</v>
      </c>
      <c r="W952" s="81">
        <v>8.0</v>
      </c>
      <c r="X952" s="81"/>
      <c r="Y952" s="81"/>
      <c r="Z952" s="81"/>
      <c r="AA952" s="81"/>
      <c r="AB952" s="81">
        <v>11219.0</v>
      </c>
      <c r="AC952" s="81"/>
      <c r="AD952" s="81">
        <v>36478.0</v>
      </c>
      <c r="AE952" s="81"/>
      <c r="AF952" s="81"/>
      <c r="AG952" s="81">
        <v>1.0</v>
      </c>
      <c r="AH952" s="81">
        <v>1.0</v>
      </c>
      <c r="AI952" s="81">
        <v>6.0</v>
      </c>
      <c r="AJ952" s="118" t="s">
        <v>1002</v>
      </c>
      <c r="AK952" s="81"/>
      <c r="AL952" s="81">
        <v>50.0</v>
      </c>
      <c r="AM952" s="44">
        <f t="array" ref="AM952">AVERAGE(K952/20)/86400</f>
        <v>0.02111053241</v>
      </c>
    </row>
    <row r="953" ht="17.25" customHeight="1">
      <c r="A953" s="105">
        <v>44586.64211642058</v>
      </c>
      <c r="B953" s="106">
        <v>0.02136574074074074</v>
      </c>
      <c r="C953" s="106">
        <v>3.472222222222222E-5</v>
      </c>
      <c r="D953" s="106">
        <v>0.0020486111111111113</v>
      </c>
      <c r="E953" s="106">
        <v>0.004212962962962963</v>
      </c>
      <c r="F953" s="106">
        <v>0.009444444444444445</v>
      </c>
      <c r="G953" s="106">
        <v>0.004212962962962963</v>
      </c>
      <c r="H953" s="106">
        <v>0.012199074074074074</v>
      </c>
      <c r="I953" s="107">
        <v>0.019212962962962963</v>
      </c>
      <c r="J953" s="108">
        <v>0.019444444444444445</v>
      </c>
      <c r="K953" s="119">
        <v>35320.0</v>
      </c>
      <c r="L953" s="117">
        <v>147.0</v>
      </c>
      <c r="M953" s="109">
        <v>7.0</v>
      </c>
      <c r="N953" s="109">
        <v>21.0</v>
      </c>
      <c r="O953" s="109">
        <v>1112.0</v>
      </c>
      <c r="P953" s="109">
        <v>104375.0</v>
      </c>
      <c r="Q953" s="109">
        <v>26244.0</v>
      </c>
      <c r="R953" s="81">
        <v>2.0</v>
      </c>
      <c r="S953" s="81">
        <v>8.0</v>
      </c>
      <c r="T953" s="81"/>
      <c r="U953" s="81">
        <v>2.0</v>
      </c>
      <c r="V953" s="81">
        <v>9.0</v>
      </c>
      <c r="W953" s="81">
        <v>9.0</v>
      </c>
      <c r="X953" s="81"/>
      <c r="Y953" s="81"/>
      <c r="Z953" s="81"/>
      <c r="AA953" s="81"/>
      <c r="AB953" s="81">
        <v>49617.0</v>
      </c>
      <c r="AC953" s="81">
        <v>2.0</v>
      </c>
      <c r="AD953" s="81">
        <v>8986.0</v>
      </c>
      <c r="AE953" s="81"/>
      <c r="AF953" s="81">
        <v>1.0</v>
      </c>
      <c r="AG953" s="81">
        <v>1.0</v>
      </c>
      <c r="AH953" s="81">
        <v>1.0</v>
      </c>
      <c r="AI953" s="81">
        <v>9.0</v>
      </c>
      <c r="AJ953" s="118" t="s">
        <v>1003</v>
      </c>
      <c r="AK953" s="81"/>
      <c r="AL953" s="81">
        <v>49.0</v>
      </c>
      <c r="AM953" s="44">
        <f t="array" ref="AM953">AVERAGE(K953/20)/86400</f>
        <v>0.02043981481</v>
      </c>
    </row>
    <row r="954" ht="17.25" customHeight="1">
      <c r="A954" s="105">
        <v>44586.60451388889</v>
      </c>
      <c r="B954" s="106">
        <v>0.03377314814814815</v>
      </c>
      <c r="C954" s="106">
        <v>2.4305555555555555E-4</v>
      </c>
      <c r="D954" s="106">
        <v>0.0030208333333333333</v>
      </c>
      <c r="E954" s="106">
        <v>0.004618055555555556</v>
      </c>
      <c r="F954" s="106">
        <v>0.005613425925925926</v>
      </c>
      <c r="G954" s="106">
        <v>0.007997685185185186</v>
      </c>
      <c r="H954" s="106">
        <v>0.009328703703703704</v>
      </c>
      <c r="I954" s="107">
        <v>0.013495370370370371</v>
      </c>
      <c r="J954" s="108">
        <v>0.03217592592592593</v>
      </c>
      <c r="K954" s="119">
        <v>56660.0</v>
      </c>
      <c r="L954" s="117"/>
      <c r="M954" s="109"/>
      <c r="N954" s="109"/>
      <c r="O954" s="109"/>
      <c r="P954" s="109"/>
      <c r="Q954" s="109"/>
      <c r="R954" s="81"/>
      <c r="S954" s="81"/>
      <c r="T954" s="81"/>
      <c r="U954" s="81"/>
      <c r="V954" s="81"/>
      <c r="W954" s="81"/>
      <c r="X954" s="81"/>
      <c r="Y954" s="81"/>
      <c r="Z954" s="81"/>
      <c r="AA954" s="81"/>
      <c r="AB954" s="81"/>
      <c r="AC954" s="81"/>
      <c r="AD954" s="81"/>
      <c r="AE954" s="81"/>
      <c r="AF954" s="81"/>
      <c r="AG954" s="81"/>
      <c r="AH954" s="81"/>
      <c r="AI954" s="81"/>
      <c r="AJ954" s="120"/>
      <c r="AK954" s="81"/>
      <c r="AL954" s="81">
        <v>48.0</v>
      </c>
      <c r="AM954" s="44">
        <f t="array" ref="AM954">AVERAGE(K954/20)/86400</f>
        <v>0.03278935185</v>
      </c>
    </row>
    <row r="955" ht="17.25" customHeight="1">
      <c r="A955" s="105">
        <v>44585.95590277778</v>
      </c>
      <c r="B955" s="106">
        <v>0.03785879629629629</v>
      </c>
      <c r="C955" s="106">
        <v>5.787037037037037E-5</v>
      </c>
      <c r="D955" s="106">
        <v>0.0030092592592592593</v>
      </c>
      <c r="E955" s="106">
        <v>0.003935185185185185</v>
      </c>
      <c r="F955" s="106">
        <v>0.008194444444444445</v>
      </c>
      <c r="G955" s="106">
        <v>0.010555555555555556</v>
      </c>
      <c r="H955" s="106">
        <v>0.013842592592592592</v>
      </c>
      <c r="I955" s="107">
        <v>0.017847222222222223</v>
      </c>
      <c r="J955" s="108">
        <v>0.03619212962962963</v>
      </c>
      <c r="K955" s="119">
        <v>64200.0</v>
      </c>
      <c r="L955" s="117"/>
      <c r="M955" s="109"/>
      <c r="N955" s="109"/>
      <c r="O955" s="109"/>
      <c r="P955" s="109"/>
      <c r="Q955" s="109"/>
      <c r="R955" s="81"/>
      <c r="S955" s="81"/>
      <c r="T955" s="81"/>
      <c r="U955" s="81"/>
      <c r="V955" s="81"/>
      <c r="W955" s="81"/>
      <c r="X955" s="81"/>
      <c r="Y955" s="81"/>
      <c r="Z955" s="81"/>
      <c r="AA955" s="81"/>
      <c r="AB955" s="81"/>
      <c r="AC955" s="81"/>
      <c r="AD955" s="81"/>
      <c r="AE955" s="81"/>
      <c r="AF955" s="81"/>
      <c r="AG955" s="81"/>
      <c r="AH955" s="81"/>
      <c r="AI955" s="81"/>
      <c r="AJ955" s="120"/>
      <c r="AK955" s="81"/>
      <c r="AL955" s="81">
        <v>47.0</v>
      </c>
      <c r="AM955" s="44">
        <f t="array" ref="AM955">AVERAGE(K955/20)/86400</f>
        <v>0.03715277778</v>
      </c>
    </row>
    <row r="956" ht="17.25" customHeight="1">
      <c r="A956" s="105">
        <v>44585.91772935832</v>
      </c>
      <c r="B956" s="106">
        <v>0.025451388888888888</v>
      </c>
      <c r="C956" s="106">
        <v>3.472222222222222E-5</v>
      </c>
      <c r="D956" s="106">
        <v>0.0031018518518518517</v>
      </c>
      <c r="E956" s="106">
        <v>0.003935185185185185</v>
      </c>
      <c r="F956" s="106">
        <v>0.007118055555555555</v>
      </c>
      <c r="G956" s="106">
        <v>0.013414351851851853</v>
      </c>
      <c r="H956" s="106">
        <v>0.015127314814814816</v>
      </c>
      <c r="I956" s="107">
        <v>0.016516203703703703</v>
      </c>
      <c r="J956" s="108">
        <v>0.01681712962962963</v>
      </c>
      <c r="K956" s="119">
        <v>43225.0</v>
      </c>
      <c r="L956" s="117">
        <v>106.0</v>
      </c>
      <c r="M956" s="109">
        <v>7.0</v>
      </c>
      <c r="N956" s="109">
        <v>11.0</v>
      </c>
      <c r="O956" s="109">
        <v>1065.0</v>
      </c>
      <c r="P956" s="109">
        <v>161029.0</v>
      </c>
      <c r="Q956" s="109">
        <v>12094.0</v>
      </c>
      <c r="R956" s="81">
        <v>2.0</v>
      </c>
      <c r="S956" s="81">
        <v>11.0</v>
      </c>
      <c r="T956" s="81"/>
      <c r="U956" s="81">
        <v>2.0</v>
      </c>
      <c r="V956" s="81">
        <v>8.0</v>
      </c>
      <c r="W956" s="81">
        <v>8.0</v>
      </c>
      <c r="X956" s="81"/>
      <c r="Y956" s="81"/>
      <c r="Z956" s="81"/>
      <c r="AA956" s="81"/>
      <c r="AB956" s="81">
        <v>6335.0</v>
      </c>
      <c r="AC956" s="81">
        <v>2.0</v>
      </c>
      <c r="AD956" s="81">
        <v>9959.0</v>
      </c>
      <c r="AE956" s="81"/>
      <c r="AF956" s="81">
        <v>2.0</v>
      </c>
      <c r="AG956" s="81"/>
      <c r="AH956" s="81">
        <v>1.0</v>
      </c>
      <c r="AI956" s="81">
        <v>6.0</v>
      </c>
      <c r="AJ956" s="118" t="s">
        <v>1004</v>
      </c>
      <c r="AK956" s="81"/>
      <c r="AL956" s="81">
        <v>46.0</v>
      </c>
      <c r="AM956" s="44">
        <f t="array" ref="AM956">AVERAGE(K956/20)/86400</f>
        <v>0.02501446759</v>
      </c>
    </row>
    <row r="957" ht="17.25" customHeight="1">
      <c r="A957" s="105">
        <v>44585.87806709167</v>
      </c>
      <c r="B957" s="106">
        <v>0.021215277777777777</v>
      </c>
      <c r="C957" s="106">
        <v>6.944444444444444E-5</v>
      </c>
      <c r="D957" s="106">
        <v>0.0021759259259259258</v>
      </c>
      <c r="E957" s="106">
        <v>0.003969907407407407</v>
      </c>
      <c r="F957" s="106">
        <v>0.005717592592592593</v>
      </c>
      <c r="G957" s="106">
        <v>0.013472222222222222</v>
      </c>
      <c r="H957" s="106">
        <v>0.016307870370370372</v>
      </c>
      <c r="I957" s="107">
        <v>0.01835648148148148</v>
      </c>
      <c r="J957" s="108">
        <v>0.020520833333333332</v>
      </c>
      <c r="K957" s="119">
        <v>36660.0</v>
      </c>
      <c r="L957" s="117">
        <v>98.0</v>
      </c>
      <c r="M957" s="109">
        <v>8.0</v>
      </c>
      <c r="N957" s="109">
        <v>10.0</v>
      </c>
      <c r="O957" s="109">
        <v>1389.0</v>
      </c>
      <c r="P957" s="109">
        <v>111704.0</v>
      </c>
      <c r="Q957" s="109">
        <v>3530.0</v>
      </c>
      <c r="R957" s="81">
        <v>1.0</v>
      </c>
      <c r="S957" s="81">
        <v>26.0</v>
      </c>
      <c r="T957" s="81"/>
      <c r="U957" s="81">
        <v>1.0</v>
      </c>
      <c r="V957" s="81">
        <v>14.0</v>
      </c>
      <c r="W957" s="81">
        <v>8.0</v>
      </c>
      <c r="X957" s="81">
        <v>8.0</v>
      </c>
      <c r="Y957" s="81"/>
      <c r="Z957" s="81"/>
      <c r="AA957" s="81"/>
      <c r="AB957" s="81">
        <v>9914.0</v>
      </c>
      <c r="AC957" s="81"/>
      <c r="AD957" s="81">
        <v>36659.0</v>
      </c>
      <c r="AE957" s="81"/>
      <c r="AF957" s="81"/>
      <c r="AG957" s="81"/>
      <c r="AH957" s="81">
        <v>1.0</v>
      </c>
      <c r="AI957" s="81">
        <v>2.0</v>
      </c>
      <c r="AJ957" s="118" t="s">
        <v>1005</v>
      </c>
      <c r="AK957" s="81" t="s">
        <v>78</v>
      </c>
      <c r="AL957" s="81">
        <v>45.0</v>
      </c>
      <c r="AM957" s="44">
        <f t="array" ref="AM957">AVERAGE(K957/20)/86400</f>
        <v>0.02121527778</v>
      </c>
    </row>
    <row r="958" ht="17.25" customHeight="1">
      <c r="A958" s="105">
        <v>44585.85456050184</v>
      </c>
      <c r="B958" s="106">
        <v>0.015555555555555555</v>
      </c>
      <c r="C958" s="106">
        <v>3.4722222222222224E-4</v>
      </c>
      <c r="D958" s="106">
        <v>5.902777777777778E-4</v>
      </c>
      <c r="E958" s="106">
        <v>0.0025578703703703705</v>
      </c>
      <c r="F958" s="106">
        <v>0.003460648148148148</v>
      </c>
      <c r="G958" s="106">
        <v>0.005648148148148148</v>
      </c>
      <c r="H958" s="106">
        <v>0.007361111111111111</v>
      </c>
      <c r="I958" s="107">
        <v>0.00949074074074074</v>
      </c>
      <c r="J958" s="108">
        <v>0.01425925925925926</v>
      </c>
      <c r="K958" s="119">
        <v>26581.0</v>
      </c>
      <c r="L958" s="117">
        <v>81.0</v>
      </c>
      <c r="M958" s="109">
        <v>7.0</v>
      </c>
      <c r="N958" s="109">
        <v>12.0</v>
      </c>
      <c r="O958" s="109">
        <v>1274.0</v>
      </c>
      <c r="P958" s="109">
        <v>164230.0</v>
      </c>
      <c r="Q958" s="109">
        <v>5576.0</v>
      </c>
      <c r="R958" s="81">
        <v>1.0</v>
      </c>
      <c r="S958" s="81">
        <v>4.0</v>
      </c>
      <c r="T958" s="81"/>
      <c r="U958" s="81"/>
      <c r="V958" s="81"/>
      <c r="W958" s="81">
        <v>2.0</v>
      </c>
      <c r="X958" s="81">
        <v>3.0</v>
      </c>
      <c r="Y958" s="81">
        <v>1.0</v>
      </c>
      <c r="Z958" s="81"/>
      <c r="AA958" s="81"/>
      <c r="AB958" s="81">
        <v>4384.0</v>
      </c>
      <c r="AC958" s="81"/>
      <c r="AD958" s="81">
        <v>26580.0</v>
      </c>
      <c r="AE958" s="81"/>
      <c r="AF958" s="81">
        <v>2.0</v>
      </c>
      <c r="AG958" s="81"/>
      <c r="AH958" s="81">
        <v>1.0</v>
      </c>
      <c r="AI958" s="81">
        <v>8.0</v>
      </c>
      <c r="AJ958" s="118" t="s">
        <v>1006</v>
      </c>
      <c r="AK958" s="81"/>
      <c r="AL958" s="81">
        <v>44.0</v>
      </c>
      <c r="AM958" s="44">
        <f t="array" ref="AM958">AVERAGE(K958/20)/86400</f>
        <v>0.01538252315</v>
      </c>
    </row>
    <row r="959" ht="17.25" customHeight="1">
      <c r="A959" s="105">
        <v>44585.83870157846</v>
      </c>
      <c r="B959" s="106">
        <v>0.020150462962962964</v>
      </c>
      <c r="C959" s="106">
        <v>9.25925925925926E-4</v>
      </c>
      <c r="D959" s="106">
        <v>0.004039351851851852</v>
      </c>
      <c r="E959" s="106">
        <v>0.005578703703703704</v>
      </c>
      <c r="F959" s="106">
        <v>0.006099537037037037</v>
      </c>
      <c r="G959" s="106">
        <v>0.012719907407407407</v>
      </c>
      <c r="H959" s="106">
        <v>0.015162037037037036</v>
      </c>
      <c r="I959" s="107">
        <v>0.0175</v>
      </c>
      <c r="J959" s="108">
        <v>0.01775462962962963</v>
      </c>
      <c r="K959" s="119">
        <v>33988.0</v>
      </c>
      <c r="L959" s="117">
        <v>218.0</v>
      </c>
      <c r="M959" s="109">
        <v>8.0</v>
      </c>
      <c r="N959" s="109">
        <v>14.0</v>
      </c>
      <c r="O959" s="109">
        <v>1632.0</v>
      </c>
      <c r="P959" s="109">
        <v>78031.0</v>
      </c>
      <c r="Q959" s="109">
        <v>144165.0</v>
      </c>
      <c r="R959" s="81">
        <v>1.0</v>
      </c>
      <c r="S959" s="81">
        <v>3.0</v>
      </c>
      <c r="T959" s="81">
        <v>3.0</v>
      </c>
      <c r="U959" s="81">
        <v>1.0</v>
      </c>
      <c r="V959" s="81">
        <v>7.0</v>
      </c>
      <c r="W959" s="81"/>
      <c r="X959" s="81">
        <v>4.0</v>
      </c>
      <c r="Y959" s="81"/>
      <c r="Z959" s="81">
        <v>4.0</v>
      </c>
      <c r="AA959" s="81">
        <v>1.0</v>
      </c>
      <c r="AB959" s="81">
        <v>57637.0</v>
      </c>
      <c r="AC959" s="81"/>
      <c r="AD959" s="81">
        <v>33987.0</v>
      </c>
      <c r="AE959" s="81"/>
      <c r="AF959" s="81"/>
      <c r="AG959" s="81"/>
      <c r="AH959" s="81">
        <v>1.0</v>
      </c>
      <c r="AI959" s="81">
        <v>3.0</v>
      </c>
      <c r="AJ959" s="118" t="s">
        <v>1007</v>
      </c>
      <c r="AK959" s="81"/>
      <c r="AL959" s="81">
        <v>43.0</v>
      </c>
      <c r="AM959" s="44">
        <f t="array" ref="AM959">AVERAGE(K959/20)/86400</f>
        <v>0.01966898148</v>
      </c>
    </row>
    <row r="960" ht="17.25" customHeight="1">
      <c r="A960" s="105">
        <v>44585.818297033926</v>
      </c>
      <c r="B960" s="106">
        <v>0.015370370370370371</v>
      </c>
      <c r="C960" s="106">
        <v>1.6203703703703703E-4</v>
      </c>
      <c r="D960" s="106">
        <v>0.0011921296296296296</v>
      </c>
      <c r="E960" s="106">
        <v>0.0030439814814814813</v>
      </c>
      <c r="F960" s="106">
        <v>0.004675925925925926</v>
      </c>
      <c r="G960" s="106">
        <v>0.008090277777777778</v>
      </c>
      <c r="H960" s="106">
        <v>0.00980324074074074</v>
      </c>
      <c r="I960" s="107">
        <v>0.01150462962962963</v>
      </c>
      <c r="J960" s="108">
        <v>0.011956018518518519</v>
      </c>
      <c r="K960" s="119">
        <v>25420.0</v>
      </c>
      <c r="L960" s="117">
        <v>133.0</v>
      </c>
      <c r="M960" s="109">
        <v>8.0</v>
      </c>
      <c r="N960" s="109">
        <v>18.0</v>
      </c>
      <c r="O960" s="109">
        <v>751.0</v>
      </c>
      <c r="P960" s="109">
        <v>61340.0</v>
      </c>
      <c r="Q960" s="109">
        <v>6844.0</v>
      </c>
      <c r="R960" s="81">
        <v>1.0</v>
      </c>
      <c r="S960" s="81">
        <v>11.0</v>
      </c>
      <c r="T960" s="81"/>
      <c r="U960" s="81"/>
      <c r="V960" s="81">
        <v>1.0</v>
      </c>
      <c r="W960" s="81"/>
      <c r="X960" s="81">
        <v>8.0</v>
      </c>
      <c r="Y960" s="81"/>
      <c r="Z960" s="81"/>
      <c r="AA960" s="81"/>
      <c r="AB960" s="81">
        <v>75288.0</v>
      </c>
      <c r="AC960" s="81"/>
      <c r="AD960" s="81">
        <v>25419.0</v>
      </c>
      <c r="AE960" s="81">
        <v>1.0</v>
      </c>
      <c r="AF960" s="81"/>
      <c r="AG960" s="81"/>
      <c r="AH960" s="81"/>
      <c r="AI960" s="81">
        <v>2.0</v>
      </c>
      <c r="AJ960" s="118" t="s">
        <v>1008</v>
      </c>
      <c r="AK960" s="81"/>
      <c r="AL960" s="81">
        <v>42.0</v>
      </c>
      <c r="AM960" s="44">
        <f t="array" ref="AM960">AVERAGE(K960/20)/86400</f>
        <v>0.01471064815</v>
      </c>
    </row>
    <row r="961" ht="17.25" customHeight="1">
      <c r="A961" s="105">
        <v>44585.78394243101</v>
      </c>
      <c r="B961" s="106">
        <v>0.017997685185185186</v>
      </c>
      <c r="C961" s="106">
        <v>0.0010763888888888889</v>
      </c>
      <c r="D961" s="107">
        <v>0.003321759259259259</v>
      </c>
      <c r="E961" s="106">
        <v>0.004131944444444444</v>
      </c>
      <c r="F961" s="121"/>
      <c r="G961" s="106">
        <v>0.0044907407407407405</v>
      </c>
      <c r="H961" s="106">
        <v>0.0109375</v>
      </c>
      <c r="I961" s="107">
        <v>0.015069444444444444</v>
      </c>
      <c r="J961" s="108">
        <v>0.015810185185185184</v>
      </c>
      <c r="K961" s="119">
        <v>28860.0</v>
      </c>
      <c r="L961" s="122"/>
      <c r="M961" s="122"/>
      <c r="N961" s="122"/>
      <c r="O961" s="122"/>
      <c r="P961" s="122"/>
      <c r="Q961" s="122"/>
      <c r="R961" s="122"/>
      <c r="S961" s="122"/>
      <c r="T961" s="122"/>
      <c r="U961" s="122"/>
      <c r="V961" s="122"/>
      <c r="W961" s="122"/>
      <c r="X961" s="122"/>
      <c r="Y961" s="122"/>
      <c r="Z961" s="122"/>
      <c r="AA961" s="122"/>
      <c r="AB961" s="122"/>
      <c r="AC961" s="122"/>
      <c r="AD961" s="122"/>
      <c r="AE961" s="122"/>
      <c r="AF961" s="122"/>
      <c r="AG961" s="122"/>
      <c r="AH961" s="122"/>
      <c r="AI961" s="122"/>
      <c r="AJ961" s="123"/>
      <c r="AK961" s="122"/>
      <c r="AL961" s="81">
        <v>41.0</v>
      </c>
      <c r="AM961" s="44">
        <f t="array" ref="AM961">AVERAGE(K961/20)/86400</f>
        <v>0.01670138889</v>
      </c>
    </row>
    <row r="962" ht="17.25" customHeight="1">
      <c r="A962" s="105">
        <v>44585.54115740741</v>
      </c>
      <c r="B962" s="106">
        <v>0.03302083333333333</v>
      </c>
      <c r="C962" s="106">
        <v>8.101851851851852E-5</v>
      </c>
      <c r="D962" s="106">
        <v>0.0052430555555555555</v>
      </c>
      <c r="E962" s="106">
        <v>0.0029861111111111113</v>
      </c>
      <c r="F962" s="106">
        <v>0.004768518518518518</v>
      </c>
      <c r="G962" s="106">
        <v>0.00800925925925926</v>
      </c>
      <c r="H962" s="106">
        <v>0.01017361111111111</v>
      </c>
      <c r="I962" s="107">
        <v>0.013599537037037037</v>
      </c>
      <c r="J962" s="108">
        <v>0.017025462962962964</v>
      </c>
      <c r="K962" s="119">
        <v>57077.0</v>
      </c>
      <c r="L962" s="117">
        <v>193.0</v>
      </c>
      <c r="M962" s="109">
        <v>8.0</v>
      </c>
      <c r="N962" s="109">
        <v>19.0</v>
      </c>
      <c r="O962" s="109">
        <v>3085.0</v>
      </c>
      <c r="P962" s="109">
        <v>181069.0</v>
      </c>
      <c r="Q962" s="109">
        <v>298682.0</v>
      </c>
      <c r="R962" s="81">
        <v>2.0</v>
      </c>
      <c r="S962" s="81">
        <v>13.0</v>
      </c>
      <c r="T962" s="81"/>
      <c r="U962" s="81">
        <v>1.0</v>
      </c>
      <c r="V962" s="81">
        <v>10.0</v>
      </c>
      <c r="W962" s="81">
        <v>7.0</v>
      </c>
      <c r="X962" s="81"/>
      <c r="Y962" s="81"/>
      <c r="Z962" s="81">
        <v>4.0</v>
      </c>
      <c r="AA962" s="81">
        <v>3.0</v>
      </c>
      <c r="AB962" s="81">
        <v>207045.0</v>
      </c>
      <c r="AC962" s="81">
        <v>6.0</v>
      </c>
      <c r="AD962" s="81">
        <v>14240.0</v>
      </c>
      <c r="AE962" s="81"/>
      <c r="AF962" s="81"/>
      <c r="AG962" s="81"/>
      <c r="AH962" s="81">
        <v>1.0</v>
      </c>
      <c r="AI962" s="122"/>
      <c r="AJ962" s="118" t="s">
        <v>1009</v>
      </c>
      <c r="AK962" s="81" t="s">
        <v>78</v>
      </c>
      <c r="AL962" s="81">
        <v>40.0</v>
      </c>
      <c r="AM962" s="44">
        <f t="array" ref="AM962">AVERAGE(K962/20)/86400</f>
        <v>0.0330306713</v>
      </c>
    </row>
    <row r="963" ht="17.25" customHeight="1">
      <c r="A963" s="105">
        <v>44585.52065068162</v>
      </c>
      <c r="B963" s="106">
        <v>0.01954861111111111</v>
      </c>
      <c r="C963" s="106">
        <v>8.101851851851852E-5</v>
      </c>
      <c r="D963" s="106">
        <v>0.0021296296296296298</v>
      </c>
      <c r="E963" s="106">
        <v>0.004733796296296297</v>
      </c>
      <c r="F963" s="106">
        <v>0.0052199074074074075</v>
      </c>
      <c r="G963" s="106">
        <v>0.011724537037037037</v>
      </c>
      <c r="H963" s="106">
        <v>0.014791666666666667</v>
      </c>
      <c r="I963" s="107">
        <v>0.018229166666666668</v>
      </c>
      <c r="J963" s="108">
        <v>0.01892361111111111</v>
      </c>
      <c r="K963" s="119">
        <v>34740.0</v>
      </c>
      <c r="L963" s="117">
        <v>63.0</v>
      </c>
      <c r="M963" s="109">
        <v>8.0</v>
      </c>
      <c r="N963" s="109">
        <v>29.0</v>
      </c>
      <c r="O963" s="109">
        <v>1156.0</v>
      </c>
      <c r="P963" s="109">
        <v>110511.0</v>
      </c>
      <c r="Q963" s="109">
        <v>17039.0</v>
      </c>
      <c r="R963" s="81">
        <v>8.0</v>
      </c>
      <c r="S963" s="81">
        <v>25.0</v>
      </c>
      <c r="T963" s="81"/>
      <c r="U963" s="81">
        <v>1.0</v>
      </c>
      <c r="V963" s="81">
        <v>11.0</v>
      </c>
      <c r="W963" s="81">
        <v>12.0</v>
      </c>
      <c r="X963" s="81"/>
      <c r="Y963" s="81"/>
      <c r="Z963" s="81"/>
      <c r="AA963" s="81"/>
      <c r="AB963" s="81">
        <v>3786.0</v>
      </c>
      <c r="AC963" s="81">
        <v>2.0</v>
      </c>
      <c r="AD963" s="81">
        <v>15631.0</v>
      </c>
      <c r="AE963" s="81"/>
      <c r="AF963" s="81"/>
      <c r="AG963" s="81"/>
      <c r="AH963" s="81">
        <v>1.0</v>
      </c>
      <c r="AI963" s="81">
        <v>5.0</v>
      </c>
      <c r="AJ963" s="118" t="s">
        <v>1010</v>
      </c>
      <c r="AK963" s="81"/>
      <c r="AL963" s="81">
        <v>39.0</v>
      </c>
      <c r="AM963" s="44">
        <f t="array" ref="AM963">AVERAGE(K963/20)/86400</f>
        <v>0.02010416667</v>
      </c>
    </row>
    <row r="964" ht="17.25" customHeight="1">
      <c r="A964" s="105">
        <v>44585.500013688565</v>
      </c>
      <c r="B964" s="106">
        <v>0.04034722222222222</v>
      </c>
      <c r="C964" s="106">
        <v>9.259259259259259E-5</v>
      </c>
      <c r="D964" s="106">
        <v>0.0024074074074074076</v>
      </c>
      <c r="E964" s="106">
        <v>0.0032175925925925926</v>
      </c>
      <c r="F964" s="106">
        <v>0.007268518518518519</v>
      </c>
      <c r="G964" s="106">
        <v>0.019444444444444445</v>
      </c>
      <c r="H964" s="106">
        <v>0.029560185185185186</v>
      </c>
      <c r="I964" s="107">
        <v>0.03306712962962963</v>
      </c>
      <c r="J964" s="108">
        <v>0.03324074074074074</v>
      </c>
      <c r="K964" s="119">
        <v>59880.0</v>
      </c>
      <c r="L964" s="117">
        <v>314.0</v>
      </c>
      <c r="M964" s="109">
        <v>8.0</v>
      </c>
      <c r="N964" s="109">
        <v>19.0</v>
      </c>
      <c r="O964" s="109">
        <v>2871.0</v>
      </c>
      <c r="P964" s="109">
        <v>240511.0</v>
      </c>
      <c r="Q964" s="109">
        <v>15275.0</v>
      </c>
      <c r="R964" s="81">
        <v>2.0</v>
      </c>
      <c r="S964" s="81">
        <v>21.0</v>
      </c>
      <c r="T964" s="81"/>
      <c r="U964" s="81">
        <v>1.0</v>
      </c>
      <c r="V964" s="81">
        <v>16.0</v>
      </c>
      <c r="W964" s="81">
        <v>17.0</v>
      </c>
      <c r="X964" s="81"/>
      <c r="Y964" s="81"/>
      <c r="Z964" s="81"/>
      <c r="AA964" s="81"/>
      <c r="AB964" s="81">
        <v>4667.0</v>
      </c>
      <c r="AC964" s="81">
        <v>4.0</v>
      </c>
      <c r="AD964" s="81">
        <v>39659.0</v>
      </c>
      <c r="AE964" s="81"/>
      <c r="AF964" s="81"/>
      <c r="AG964" s="81"/>
      <c r="AH964" s="81">
        <v>2.0</v>
      </c>
      <c r="AI964" s="81">
        <v>5.0</v>
      </c>
      <c r="AJ964" s="118" t="s">
        <v>1011</v>
      </c>
      <c r="AK964" s="81" t="s">
        <v>78</v>
      </c>
      <c r="AL964" s="81">
        <v>38.0</v>
      </c>
      <c r="AM964" s="44">
        <f t="array" ref="AM964">AVERAGE(K964/20)/86400</f>
        <v>0.03465277778</v>
      </c>
    </row>
    <row r="965" ht="17.25" customHeight="1">
      <c r="A965" s="105">
        <v>44585.45911347316</v>
      </c>
      <c r="B965" s="106">
        <v>0.04162037037037037</v>
      </c>
      <c r="C965" s="106">
        <v>6.944444444444444E-5</v>
      </c>
      <c r="D965" s="106">
        <v>0.001574074074074074</v>
      </c>
      <c r="E965" s="106">
        <v>0.0027430555555555554</v>
      </c>
      <c r="F965" s="106">
        <v>0.004756944444444445</v>
      </c>
      <c r="G965" s="106">
        <v>0.008842592592592593</v>
      </c>
      <c r="H965" s="106">
        <v>0.010162037037037037</v>
      </c>
      <c r="I965" s="107">
        <v>0.011724537037037037</v>
      </c>
      <c r="J965" s="108">
        <v>0.03090277777777778</v>
      </c>
      <c r="K965" s="119">
        <v>55840.0</v>
      </c>
      <c r="L965" s="117">
        <v>273.0</v>
      </c>
      <c r="M965" s="109">
        <v>7.0</v>
      </c>
      <c r="N965" s="109">
        <v>30.0</v>
      </c>
      <c r="O965" s="109">
        <v>2637.0</v>
      </c>
      <c r="P965" s="109">
        <v>186364.0</v>
      </c>
      <c r="Q965" s="109">
        <v>97793.0</v>
      </c>
      <c r="R965" s="81">
        <v>4.0</v>
      </c>
      <c r="S965" s="81">
        <v>34.0</v>
      </c>
      <c r="T965" s="81"/>
      <c r="U965" s="81"/>
      <c r="V965" s="81">
        <v>1.0</v>
      </c>
      <c r="W965" s="81"/>
      <c r="X965" s="81">
        <v>19.0</v>
      </c>
      <c r="Y965" s="81">
        <v>1.0</v>
      </c>
      <c r="Z965" s="81"/>
      <c r="AA965" s="81">
        <v>2.0</v>
      </c>
      <c r="AB965" s="81">
        <v>37817.0</v>
      </c>
      <c r="AC965" s="81">
        <v>2.0</v>
      </c>
      <c r="AD965" s="81">
        <v>23536.0</v>
      </c>
      <c r="AE965" s="81">
        <v>3.0</v>
      </c>
      <c r="AF965" s="81"/>
      <c r="AG965" s="81">
        <v>1.0</v>
      </c>
      <c r="AH965" s="81">
        <v>1.0</v>
      </c>
      <c r="AI965" s="81">
        <v>13.0</v>
      </c>
      <c r="AJ965" s="118" t="s">
        <v>1012</v>
      </c>
      <c r="AK965" s="81"/>
      <c r="AL965" s="81">
        <v>37.0</v>
      </c>
      <c r="AM965" s="44">
        <f t="array" ref="AM965">AVERAGE(K965/20)/86400</f>
        <v>0.03231481481</v>
      </c>
    </row>
    <row r="966" ht="17.25" customHeight="1">
      <c r="A966" s="105">
        <v>44584.83159722222</v>
      </c>
      <c r="B966" s="106">
        <v>0.018055555555555554</v>
      </c>
      <c r="C966" s="106">
        <v>4.6296296296296294E-5</v>
      </c>
      <c r="D966" s="106">
        <v>0.0017939814814814815</v>
      </c>
      <c r="E966" s="106">
        <v>0.0035300925925925925</v>
      </c>
      <c r="F966" s="106">
        <v>0.005150462962962963</v>
      </c>
      <c r="G966" s="106">
        <v>0.009641203703703704</v>
      </c>
      <c r="H966" s="106">
        <v>0.012592592592592593</v>
      </c>
      <c r="I966" s="107">
        <v>0.016724537037037038</v>
      </c>
      <c r="J966" s="108">
        <v>0.016979166666666667</v>
      </c>
      <c r="K966" s="119">
        <v>30680.0</v>
      </c>
      <c r="L966" s="117"/>
      <c r="M966" s="109"/>
      <c r="N966" s="109"/>
      <c r="O966" s="109"/>
      <c r="P966" s="109"/>
      <c r="Q966" s="109"/>
      <c r="R966" s="81"/>
      <c r="S966" s="81"/>
      <c r="T966" s="81"/>
      <c r="U966" s="81"/>
      <c r="V966" s="81"/>
      <c r="W966" s="81"/>
      <c r="X966" s="81"/>
      <c r="Y966" s="81"/>
      <c r="Z966" s="81"/>
      <c r="AA966" s="81"/>
      <c r="AB966" s="81"/>
      <c r="AC966" s="81"/>
      <c r="AD966" s="81"/>
      <c r="AE966" s="81"/>
      <c r="AF966" s="81"/>
      <c r="AG966" s="81"/>
      <c r="AH966" s="81"/>
      <c r="AI966" s="81"/>
      <c r="AJ966" s="120"/>
      <c r="AK966" s="81"/>
      <c r="AL966" s="81">
        <v>36.0</v>
      </c>
      <c r="AM966" s="44">
        <f t="array" ref="AM966">AVERAGE(K966/20)/86400</f>
        <v>0.01775462963</v>
      </c>
    </row>
    <row r="967" ht="17.25" customHeight="1">
      <c r="A967" s="105">
        <v>44584.81284722222</v>
      </c>
      <c r="B967" s="106">
        <v>0.027881944444444445</v>
      </c>
      <c r="C967" s="106">
        <v>1.6203703703703703E-4</v>
      </c>
      <c r="D967" s="106">
        <v>0.0035069444444444445</v>
      </c>
      <c r="E967" s="106">
        <v>0.004803240740740741</v>
      </c>
      <c r="F967" s="106">
        <v>0.006793981481481482</v>
      </c>
      <c r="G967" s="106">
        <v>0.009664351851851851</v>
      </c>
      <c r="H967" s="106">
        <v>0.011655092592592592</v>
      </c>
      <c r="I967" s="107">
        <v>0.01662037037037037</v>
      </c>
      <c r="J967" s="108">
        <v>0.018287037037037036</v>
      </c>
      <c r="K967" s="119">
        <v>46320.0</v>
      </c>
      <c r="L967" s="117"/>
      <c r="M967" s="109"/>
      <c r="N967" s="109"/>
      <c r="O967" s="109"/>
      <c r="P967" s="109"/>
      <c r="Q967" s="109"/>
      <c r="R967" s="81"/>
      <c r="S967" s="81"/>
      <c r="T967" s="81"/>
      <c r="U967" s="81"/>
      <c r="V967" s="81"/>
      <c r="W967" s="81"/>
      <c r="X967" s="81"/>
      <c r="Y967" s="81"/>
      <c r="Z967" s="81"/>
      <c r="AA967" s="81"/>
      <c r="AB967" s="81"/>
      <c r="AC967" s="81"/>
      <c r="AD967" s="81"/>
      <c r="AE967" s="81"/>
      <c r="AF967" s="81"/>
      <c r="AG967" s="81"/>
      <c r="AH967" s="81"/>
      <c r="AI967" s="81"/>
      <c r="AJ967" s="120"/>
      <c r="AK967" s="81"/>
      <c r="AL967" s="81">
        <v>35.0</v>
      </c>
      <c r="AM967" s="44">
        <f t="array" ref="AM967">AVERAGE(K967/20)/86400</f>
        <v>0.02680555556</v>
      </c>
    </row>
    <row r="968" ht="17.25" customHeight="1">
      <c r="A968" s="105">
        <v>44584.78452005574</v>
      </c>
      <c r="B968" s="106">
        <v>0.021435185185185186</v>
      </c>
      <c r="C968" s="106">
        <v>1.1574074074074075E-4</v>
      </c>
      <c r="D968" s="106">
        <v>0.003935185185185185</v>
      </c>
      <c r="E968" s="106">
        <v>0.005798611111111111</v>
      </c>
      <c r="F968" s="106">
        <v>0.006701388888888889</v>
      </c>
      <c r="G968" s="106">
        <v>0.011122685185185185</v>
      </c>
      <c r="H968" s="106">
        <v>0.013020833333333334</v>
      </c>
      <c r="I968" s="107">
        <v>0.017546296296296296</v>
      </c>
      <c r="J968" s="108">
        <v>0.017986111111111112</v>
      </c>
      <c r="K968" s="119">
        <v>36042.0</v>
      </c>
      <c r="L968" s="117">
        <v>136.0</v>
      </c>
      <c r="M968" s="109">
        <v>7.0</v>
      </c>
      <c r="N968" s="109">
        <v>15.0</v>
      </c>
      <c r="O968" s="109">
        <v>1362.0</v>
      </c>
      <c r="P968" s="109">
        <v>130399.0</v>
      </c>
      <c r="Q968" s="109">
        <v>62982.0</v>
      </c>
      <c r="R968" s="81">
        <v>1.0</v>
      </c>
      <c r="S968" s="81">
        <v>14.0</v>
      </c>
      <c r="T968" s="81"/>
      <c r="U968" s="81">
        <v>1.0</v>
      </c>
      <c r="V968" s="81">
        <v>18.0</v>
      </c>
      <c r="W968" s="81">
        <v>8.0</v>
      </c>
      <c r="X968" s="81">
        <v>4.0</v>
      </c>
      <c r="Y968" s="81"/>
      <c r="Z968" s="81"/>
      <c r="AA968" s="81"/>
      <c r="AB968" s="81">
        <v>11865.0</v>
      </c>
      <c r="AC968" s="81"/>
      <c r="AD968" s="81">
        <v>36041.0</v>
      </c>
      <c r="AE968" s="81"/>
      <c r="AF968" s="81"/>
      <c r="AG968" s="81"/>
      <c r="AH968" s="81">
        <v>1.0</v>
      </c>
      <c r="AI968" s="81">
        <v>5.0</v>
      </c>
      <c r="AJ968" s="118" t="s">
        <v>1013</v>
      </c>
      <c r="AK968" s="81"/>
      <c r="AL968" s="81">
        <v>34.0</v>
      </c>
      <c r="AM968" s="44">
        <f t="array" ref="AM968">AVERAGE(K968/20)/86400</f>
        <v>0.02085763889</v>
      </c>
    </row>
    <row r="969" ht="17.25" customHeight="1">
      <c r="A969" s="105">
        <v>44584.76006944444</v>
      </c>
      <c r="B969" s="106">
        <v>0.04054398148148148</v>
      </c>
      <c r="C969" s="106">
        <v>0.009027777777777777</v>
      </c>
      <c r="D969" s="106">
        <v>0.0019675925925925924</v>
      </c>
      <c r="E969" s="106">
        <v>0.003275462962962963</v>
      </c>
      <c r="F969" s="106">
        <v>0.01667824074074074</v>
      </c>
      <c r="G969" s="106">
        <v>0.005069444444444444</v>
      </c>
      <c r="H969" s="106">
        <v>0.02042824074074074</v>
      </c>
      <c r="I969" s="106">
        <v>0.02162037037037037</v>
      </c>
      <c r="J969" s="108">
        <v>0.038483796296296294</v>
      </c>
      <c r="K969" s="119">
        <v>70060.0</v>
      </c>
      <c r="L969" s="117"/>
      <c r="M969" s="109"/>
      <c r="N969" s="109"/>
      <c r="O969" s="109"/>
      <c r="P969" s="109"/>
      <c r="Q969" s="109"/>
      <c r="R969" s="81"/>
      <c r="S969" s="81"/>
      <c r="T969" s="81"/>
      <c r="U969" s="81"/>
      <c r="V969" s="81"/>
      <c r="W969" s="81"/>
      <c r="X969" s="81"/>
      <c r="Y969" s="81"/>
      <c r="Z969" s="81"/>
      <c r="AA969" s="81"/>
      <c r="AB969" s="81"/>
      <c r="AC969" s="81"/>
      <c r="AD969" s="81"/>
      <c r="AE969" s="81"/>
      <c r="AF969" s="81"/>
      <c r="AG969" s="81"/>
      <c r="AH969" s="81"/>
      <c r="AI969" s="81"/>
      <c r="AJ969" s="120"/>
      <c r="AK969" s="81"/>
      <c r="AL969" s="81">
        <v>33.0</v>
      </c>
      <c r="AM969" s="44">
        <f t="array" ref="AM969">AVERAGE(K969/20)/86400</f>
        <v>0.04054398148</v>
      </c>
    </row>
    <row r="970" ht="17.25" customHeight="1">
      <c r="A970" s="105">
        <v>44584.682291666664</v>
      </c>
      <c r="B970" s="106">
        <v>0.018518518518518517</v>
      </c>
      <c r="C970" s="106">
        <v>0.006944444444444444</v>
      </c>
      <c r="D970" s="106">
        <v>0.0024074074074074076</v>
      </c>
      <c r="E970" s="106">
        <v>0.003449074074074074</v>
      </c>
      <c r="F970" s="106">
        <v>0.004791666666666666</v>
      </c>
      <c r="G970" s="106">
        <v>0.010578703703703703</v>
      </c>
      <c r="H970" s="106">
        <v>0.013090277777777777</v>
      </c>
      <c r="I970" s="107">
        <v>0.014583333333333334</v>
      </c>
      <c r="J970" s="108">
        <v>0.015578703703703704</v>
      </c>
      <c r="K970" s="119">
        <v>30280.0</v>
      </c>
      <c r="L970" s="117"/>
      <c r="M970" s="109"/>
      <c r="N970" s="109"/>
      <c r="O970" s="109"/>
      <c r="P970" s="109"/>
      <c r="Q970" s="109"/>
      <c r="R970" s="81"/>
      <c r="S970" s="81"/>
      <c r="T970" s="81"/>
      <c r="U970" s="81"/>
      <c r="V970" s="81"/>
      <c r="W970" s="81"/>
      <c r="X970" s="81"/>
      <c r="Y970" s="81"/>
      <c r="Z970" s="81"/>
      <c r="AA970" s="81"/>
      <c r="AB970" s="81"/>
      <c r="AC970" s="81"/>
      <c r="AD970" s="81"/>
      <c r="AE970" s="81"/>
      <c r="AF970" s="81"/>
      <c r="AG970" s="81"/>
      <c r="AH970" s="81"/>
      <c r="AI970" s="81"/>
      <c r="AJ970" s="120"/>
      <c r="AK970" s="81"/>
      <c r="AL970" s="81">
        <v>32.0</v>
      </c>
      <c r="AM970" s="44">
        <f t="array" ref="AM970">AVERAGE(K970/20)/86400</f>
        <v>0.01752314815</v>
      </c>
    </row>
    <row r="971" ht="17.25" customHeight="1">
      <c r="A971" s="105">
        <v>44584.66354166667</v>
      </c>
      <c r="B971" s="106">
        <v>0.023842592592592592</v>
      </c>
      <c r="C971" s="106">
        <v>1.7361111111111112E-4</v>
      </c>
      <c r="D971" s="106">
        <v>0.0021412037037037038</v>
      </c>
      <c r="E971" s="106">
        <v>0.005185185185185185</v>
      </c>
      <c r="F971" s="106">
        <v>0.00587962962962963</v>
      </c>
      <c r="G971" s="106">
        <v>0.01324074074074074</v>
      </c>
      <c r="H971" s="106">
        <v>0.015034722222222222</v>
      </c>
      <c r="I971" s="107">
        <v>0.020671296296296295</v>
      </c>
      <c r="J971" s="108">
        <v>0.022222222222222223</v>
      </c>
      <c r="K971" s="119">
        <v>40920.0</v>
      </c>
      <c r="L971" s="117"/>
      <c r="M971" s="109"/>
      <c r="N971" s="109"/>
      <c r="O971" s="109"/>
      <c r="P971" s="109"/>
      <c r="Q971" s="109"/>
      <c r="R971" s="81"/>
      <c r="S971" s="81"/>
      <c r="T971" s="81"/>
      <c r="U971" s="81"/>
      <c r="V971" s="81"/>
      <c r="W971" s="81"/>
      <c r="X971" s="81"/>
      <c r="Y971" s="81"/>
      <c r="Z971" s="81"/>
      <c r="AA971" s="81"/>
      <c r="AB971" s="81"/>
      <c r="AC971" s="81"/>
      <c r="AD971" s="81"/>
      <c r="AE971" s="81"/>
      <c r="AF971" s="81"/>
      <c r="AG971" s="81"/>
      <c r="AH971" s="81"/>
      <c r="AI971" s="81"/>
      <c r="AJ971" s="120"/>
      <c r="AK971" s="81"/>
      <c r="AL971" s="81">
        <v>31.0</v>
      </c>
      <c r="AM971" s="44">
        <f t="array" ref="AM971">AVERAGE(K971/20)/86400</f>
        <v>0.02368055556</v>
      </c>
    </row>
    <row r="972" ht="17.25" customHeight="1">
      <c r="A972" s="105">
        <v>44584.63576388889</v>
      </c>
      <c r="B972" s="106">
        <v>0.018587962962962962</v>
      </c>
      <c r="C972" s="106">
        <v>0.005555555555555556</v>
      </c>
      <c r="D972" s="106">
        <v>0.0016550925925925926</v>
      </c>
      <c r="E972" s="106">
        <v>0.002523148148148148</v>
      </c>
      <c r="F972" s="106">
        <v>0.0031944444444444446</v>
      </c>
      <c r="G972" s="106">
        <v>0.011851851851851851</v>
      </c>
      <c r="H972" s="106">
        <v>0.015914351851851853</v>
      </c>
      <c r="I972" s="107">
        <v>0.016631944444444446</v>
      </c>
      <c r="J972" s="108">
        <v>0.016909722222222222</v>
      </c>
      <c r="K972" s="119">
        <v>31180.0</v>
      </c>
      <c r="L972" s="117"/>
      <c r="M972" s="109"/>
      <c r="N972" s="109"/>
      <c r="O972" s="109"/>
      <c r="P972" s="109"/>
      <c r="Q972" s="109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120"/>
      <c r="AK972" s="81"/>
      <c r="AL972" s="81">
        <v>30.0</v>
      </c>
      <c r="AM972" s="44">
        <f t="array" ref="AM972">AVERAGE(K972/20)/86400</f>
        <v>0.01804398148</v>
      </c>
    </row>
    <row r="973" ht="17.25" customHeight="1">
      <c r="A973" s="105">
        <v>44584.61701388889</v>
      </c>
      <c r="B973" s="106">
        <v>0.01949074074074074</v>
      </c>
      <c r="C973" s="106">
        <v>6.944444444444444E-5</v>
      </c>
      <c r="D973" s="106">
        <v>0.003460648148148148</v>
      </c>
      <c r="E973" s="106">
        <v>0.003935185185185185</v>
      </c>
      <c r="F973" s="106">
        <v>0.007789351851851852</v>
      </c>
      <c r="G973" s="106">
        <v>0.012106481481481482</v>
      </c>
      <c r="H973" s="106">
        <v>0.013865740740740741</v>
      </c>
      <c r="I973" s="107">
        <v>0.016481481481481482</v>
      </c>
      <c r="J973" s="108">
        <v>0.017418981481481483</v>
      </c>
      <c r="K973" s="119">
        <v>33000.0</v>
      </c>
      <c r="L973" s="117"/>
      <c r="M973" s="109"/>
      <c r="N973" s="109"/>
      <c r="O973" s="109"/>
      <c r="P973" s="109"/>
      <c r="Q973" s="109"/>
      <c r="R973" s="81"/>
      <c r="S973" s="81"/>
      <c r="T973" s="81"/>
      <c r="U973" s="81"/>
      <c r="V973" s="81"/>
      <c r="W973" s="81"/>
      <c r="X973" s="81"/>
      <c r="Y973" s="81"/>
      <c r="Z973" s="81"/>
      <c r="AA973" s="81"/>
      <c r="AB973" s="81"/>
      <c r="AC973" s="81"/>
      <c r="AD973" s="81"/>
      <c r="AE973" s="81"/>
      <c r="AF973" s="81"/>
      <c r="AG973" s="81"/>
      <c r="AH973" s="81"/>
      <c r="AI973" s="81"/>
      <c r="AJ973" s="120"/>
      <c r="AK973" s="81"/>
      <c r="AL973" s="81">
        <v>29.0</v>
      </c>
      <c r="AM973" s="44">
        <f t="array" ref="AM973">AVERAGE(K973/20)/86400</f>
        <v>0.01909722222</v>
      </c>
    </row>
    <row r="974" ht="17.25" customHeight="1">
      <c r="A974" s="105">
        <v>44584.596875</v>
      </c>
      <c r="B974" s="106">
        <v>0.017569444444444443</v>
      </c>
      <c r="C974" s="107">
        <v>4.6296296296296294E-5</v>
      </c>
      <c r="D974" s="107">
        <v>0.0024305555555555556</v>
      </c>
      <c r="E974" s="107">
        <v>0.002534722222222222</v>
      </c>
      <c r="F974" s="107">
        <v>0.003472222222222222</v>
      </c>
      <c r="G974" s="107">
        <v>0.00568287037037037</v>
      </c>
      <c r="H974" s="107">
        <v>0.0077777777777777776</v>
      </c>
      <c r="I974" s="107">
        <v>0.01292824074074074</v>
      </c>
      <c r="J974" s="108">
        <v>0.014398148148148148</v>
      </c>
      <c r="K974" s="120">
        <v>30160.0</v>
      </c>
      <c r="L974" s="122"/>
      <c r="M974" s="122"/>
      <c r="N974" s="122"/>
      <c r="O974" s="122"/>
      <c r="P974" s="122"/>
      <c r="Q974" s="122"/>
      <c r="R974" s="122"/>
      <c r="S974" s="122"/>
      <c r="T974" s="122"/>
      <c r="U974" s="122"/>
      <c r="V974" s="122"/>
      <c r="W974" s="122"/>
      <c r="X974" s="122"/>
      <c r="Y974" s="122"/>
      <c r="Z974" s="122"/>
      <c r="AA974" s="122"/>
      <c r="AB974" s="122"/>
      <c r="AC974" s="122"/>
      <c r="AD974" s="122"/>
      <c r="AE974" s="122"/>
      <c r="AF974" s="122"/>
      <c r="AG974" s="122"/>
      <c r="AH974" s="122"/>
      <c r="AI974" s="122"/>
      <c r="AJ974" s="123"/>
      <c r="AK974" s="122"/>
      <c r="AL974" s="81">
        <v>28.0</v>
      </c>
      <c r="AM974" s="44">
        <f t="array" ref="AM974">AVERAGE(K974/20)/86400</f>
        <v>0.0174537037</v>
      </c>
    </row>
    <row r="975" ht="17.25" customHeight="1">
      <c r="A975" s="105">
        <v>44583.997427219976</v>
      </c>
      <c r="B975" s="106">
        <v>0.015162037037037036</v>
      </c>
      <c r="C975" s="106">
        <v>5.787037037037037E-5</v>
      </c>
      <c r="D975" s="106">
        <v>0.0024305555555555556</v>
      </c>
      <c r="E975" s="106">
        <v>0.002534722222222222</v>
      </c>
      <c r="F975" s="106">
        <v>0.003472222222222222</v>
      </c>
      <c r="G975" s="106">
        <v>0.005694444444444445</v>
      </c>
      <c r="H975" s="106">
        <v>0.0077777777777777776</v>
      </c>
      <c r="I975" s="107">
        <v>0.01292824074074074</v>
      </c>
      <c r="J975" s="108">
        <v>0.014398148148148148</v>
      </c>
      <c r="K975" s="119">
        <v>25680.0</v>
      </c>
      <c r="L975" s="117"/>
      <c r="M975" s="109"/>
      <c r="N975" s="109"/>
      <c r="O975" s="109"/>
      <c r="P975" s="109"/>
      <c r="Q975" s="109"/>
      <c r="R975" s="81"/>
      <c r="S975" s="81"/>
      <c r="T975" s="81"/>
      <c r="U975" s="81"/>
      <c r="V975" s="81"/>
      <c r="W975" s="81"/>
      <c r="X975" s="81"/>
      <c r="Y975" s="81"/>
      <c r="Z975" s="81"/>
      <c r="AA975" s="81"/>
      <c r="AB975" s="81"/>
      <c r="AC975" s="81"/>
      <c r="AD975" s="81"/>
      <c r="AE975" s="81"/>
      <c r="AF975" s="81"/>
      <c r="AG975" s="81"/>
      <c r="AH975" s="81"/>
      <c r="AI975" s="81"/>
      <c r="AJ975" s="120"/>
      <c r="AK975" s="81"/>
      <c r="AL975" s="81">
        <v>27.0</v>
      </c>
      <c r="AM975" s="44">
        <f t="array" ref="AM975">AVERAGE(K975/20)/86400</f>
        <v>0.01486111111</v>
      </c>
    </row>
    <row r="976" ht="17.25" customHeight="1">
      <c r="A976" s="105">
        <v>44583.981676822594</v>
      </c>
      <c r="B976" s="106">
        <v>0.01369212962962963</v>
      </c>
      <c r="C976" s="106">
        <v>1.6203703703703703E-4</v>
      </c>
      <c r="D976" s="106">
        <v>0.0024305555555555556</v>
      </c>
      <c r="E976" s="106">
        <v>0.002962962962962963</v>
      </c>
      <c r="F976" s="106">
        <v>0.004120370370370371</v>
      </c>
      <c r="G976" s="106">
        <v>0.007858796296296296</v>
      </c>
      <c r="H976" s="106">
        <v>0.009537037037037037</v>
      </c>
      <c r="I976" s="107">
        <v>0.011620370370370371</v>
      </c>
      <c r="J976" s="108">
        <v>0.012083333333333333</v>
      </c>
      <c r="K976" s="119">
        <v>22715.0</v>
      </c>
      <c r="L976" s="117">
        <v>181.0</v>
      </c>
      <c r="M976" s="109">
        <v>9.0</v>
      </c>
      <c r="N976" s="109">
        <v>12.0</v>
      </c>
      <c r="O976" s="109">
        <v>1162.0</v>
      </c>
      <c r="P976" s="109">
        <v>92361.0</v>
      </c>
      <c r="Q976" s="109"/>
      <c r="R976" s="81">
        <v>1.0</v>
      </c>
      <c r="S976" s="81">
        <v>5.0</v>
      </c>
      <c r="T976" s="81"/>
      <c r="U976" s="81">
        <v>1.0</v>
      </c>
      <c r="V976" s="81">
        <v>14.0</v>
      </c>
      <c r="W976" s="81">
        <v>8.0</v>
      </c>
      <c r="X976" s="81"/>
      <c r="Y976" s="81"/>
      <c r="Z976" s="81"/>
      <c r="AA976" s="81"/>
      <c r="AB976" s="81">
        <v>3942.0</v>
      </c>
      <c r="AC976" s="81"/>
      <c r="AD976" s="81">
        <v>22714.0</v>
      </c>
      <c r="AE976" s="81"/>
      <c r="AF976" s="81"/>
      <c r="AG976" s="81"/>
      <c r="AH976" s="81">
        <v>1.0</v>
      </c>
      <c r="AI976" s="81">
        <v>2.0</v>
      </c>
      <c r="AJ976" s="118" t="s">
        <v>1014</v>
      </c>
      <c r="AK976" s="81"/>
      <c r="AL976" s="81">
        <v>26.0</v>
      </c>
      <c r="AM976" s="44">
        <f t="array" ref="AM976">AVERAGE(K976/20)/86400</f>
        <v>0.01314525463</v>
      </c>
    </row>
    <row r="977" ht="17.25" customHeight="1">
      <c r="A977" s="105">
        <v>44583.95800139544</v>
      </c>
      <c r="B977" s="106">
        <v>0.023541666666666666</v>
      </c>
      <c r="C977" s="106">
        <v>4.6296296296296294E-5</v>
      </c>
      <c r="D977" s="106">
        <v>0.0030787037037037037</v>
      </c>
      <c r="E977" s="106">
        <v>0.003715277777777778</v>
      </c>
      <c r="F977" s="106">
        <v>0.009351851851851853</v>
      </c>
      <c r="G977" s="106">
        <v>0.013287037037037036</v>
      </c>
      <c r="H977" s="106">
        <v>0.01480324074074074</v>
      </c>
      <c r="I977" s="107">
        <v>0.02087962962962963</v>
      </c>
      <c r="J977" s="108">
        <v>0.022083333333333333</v>
      </c>
      <c r="K977" s="119">
        <v>39955.0</v>
      </c>
      <c r="L977" s="117">
        <v>140.0</v>
      </c>
      <c r="M977" s="109">
        <v>8.0</v>
      </c>
      <c r="N977" s="109">
        <v>17.0</v>
      </c>
      <c r="O977" s="109">
        <v>2463.0</v>
      </c>
      <c r="P977" s="109">
        <v>92307.0</v>
      </c>
      <c r="Q977" s="109">
        <v>159047.0</v>
      </c>
      <c r="R977" s="81">
        <v>1.0</v>
      </c>
      <c r="S977" s="81">
        <v>6.0</v>
      </c>
      <c r="T977" s="81"/>
      <c r="U977" s="81">
        <v>1.0</v>
      </c>
      <c r="V977" s="81">
        <v>7.0</v>
      </c>
      <c r="W977" s="81">
        <v>7.0</v>
      </c>
      <c r="X977" s="81"/>
      <c r="Y977" s="81"/>
      <c r="Z977" s="81">
        <v>4.0</v>
      </c>
      <c r="AA977" s="81">
        <v>3.0</v>
      </c>
      <c r="AB977" s="81">
        <v>87466.0</v>
      </c>
      <c r="AC977" s="81">
        <v>3.0</v>
      </c>
      <c r="AD977" s="81">
        <v>1936.0</v>
      </c>
      <c r="AE977" s="81"/>
      <c r="AF977" s="81"/>
      <c r="AG977" s="81"/>
      <c r="AH977" s="81">
        <v>1.0</v>
      </c>
      <c r="AI977" s="81">
        <v>13.0</v>
      </c>
      <c r="AJ977" s="118" t="s">
        <v>1015</v>
      </c>
      <c r="AK977" s="81"/>
      <c r="AL977" s="81">
        <v>25.0</v>
      </c>
      <c r="AM977" s="44">
        <f t="array" ref="AM977">AVERAGE(K977/20)/86400</f>
        <v>0.02312210648</v>
      </c>
    </row>
    <row r="978" ht="17.25" customHeight="1">
      <c r="A978" s="105">
        <v>44583.94034126555</v>
      </c>
      <c r="B978" s="106">
        <v>0.01738425925925926</v>
      </c>
      <c r="C978" s="106">
        <v>4.6296296296296294E-5</v>
      </c>
      <c r="D978" s="106">
        <v>0.0019560185185185184</v>
      </c>
      <c r="E978" s="106">
        <v>0.002800925925925926</v>
      </c>
      <c r="F978" s="106">
        <v>0.0037962962962962963</v>
      </c>
      <c r="G978" s="106">
        <v>0.01</v>
      </c>
      <c r="H978" s="106">
        <v>0.01099537037037037</v>
      </c>
      <c r="I978" s="107">
        <v>0.014351851851851852</v>
      </c>
      <c r="J978" s="108">
        <v>0.015844907407407408</v>
      </c>
      <c r="K978" s="119">
        <v>29581.0</v>
      </c>
      <c r="L978" s="109">
        <v>209.0</v>
      </c>
      <c r="M978" s="109">
        <v>7.0</v>
      </c>
      <c r="N978" s="109">
        <v>12.0</v>
      </c>
      <c r="O978" s="109">
        <v>1590.0</v>
      </c>
      <c r="P978" s="109">
        <v>108832.0</v>
      </c>
      <c r="Q978" s="81">
        <v>2496.0</v>
      </c>
      <c r="R978" s="81">
        <v>1.0</v>
      </c>
      <c r="S978" s="81">
        <v>15.0</v>
      </c>
      <c r="T978" s="81"/>
      <c r="U978" s="81">
        <v>1.0</v>
      </c>
      <c r="V978" s="81">
        <v>7.0</v>
      </c>
      <c r="W978" s="81">
        <v>7.0</v>
      </c>
      <c r="X978" s="81"/>
      <c r="Y978" s="81"/>
      <c r="Z978" s="81"/>
      <c r="AA978" s="81"/>
      <c r="AB978" s="81">
        <v>307.0</v>
      </c>
      <c r="AC978" s="81">
        <v>5.0</v>
      </c>
      <c r="AD978" s="81">
        <v>5285.0</v>
      </c>
      <c r="AE978" s="81"/>
      <c r="AF978" s="81"/>
      <c r="AG978" s="81"/>
      <c r="AH978" s="81">
        <v>1.0</v>
      </c>
      <c r="AI978" s="81">
        <v>32.0</v>
      </c>
      <c r="AJ978" s="118" t="s">
        <v>1016</v>
      </c>
      <c r="AK978" s="81"/>
      <c r="AL978" s="81">
        <v>24.0</v>
      </c>
      <c r="AM978" s="44">
        <f t="array" ref="AM978">AVERAGE(K978/20)/86400</f>
        <v>0.01711863426</v>
      </c>
    </row>
    <row r="979" ht="17.25" customHeight="1">
      <c r="A979" s="105">
        <v>44583.915110837836</v>
      </c>
      <c r="B979" s="106">
        <v>0.020381944444444446</v>
      </c>
      <c r="C979" s="106">
        <v>6.944444444444444E-5</v>
      </c>
      <c r="D979" s="106">
        <v>0.002905092592592593</v>
      </c>
      <c r="E979" s="106">
        <v>0.003553240740740741</v>
      </c>
      <c r="F979" s="106">
        <v>0.0050578703703703706</v>
      </c>
      <c r="G979" s="106">
        <v>0.010486111111111111</v>
      </c>
      <c r="H979" s="106">
        <v>0.013252314814814814</v>
      </c>
      <c r="I979" s="107">
        <v>0.01730324074074074</v>
      </c>
      <c r="J979" s="108">
        <v>0.01943287037037037</v>
      </c>
      <c r="K979" s="119">
        <v>34762.0</v>
      </c>
      <c r="L979" s="109">
        <v>261.0</v>
      </c>
      <c r="M979" s="109">
        <v>8.0</v>
      </c>
      <c r="N979" s="109">
        <v>16.0</v>
      </c>
      <c r="O979" s="109">
        <v>1522.0</v>
      </c>
      <c r="P979" s="109">
        <v>111840.0</v>
      </c>
      <c r="Q979" s="81">
        <v>152805.0</v>
      </c>
      <c r="R979" s="81">
        <v>1.0</v>
      </c>
      <c r="S979" s="81">
        <v>19.0</v>
      </c>
      <c r="T979" s="81"/>
      <c r="U979" s="81">
        <v>2.0</v>
      </c>
      <c r="V979" s="81">
        <v>5.0</v>
      </c>
      <c r="W979" s="81">
        <v>5.0</v>
      </c>
      <c r="X979" s="81"/>
      <c r="Y979" s="81"/>
      <c r="Z979" s="81"/>
      <c r="AA979" s="81">
        <v>1.0</v>
      </c>
      <c r="AB979" s="81">
        <v>43712.0</v>
      </c>
      <c r="AC979" s="81">
        <v>1.0</v>
      </c>
      <c r="AD979" s="81">
        <v>2131.0</v>
      </c>
      <c r="AE979" s="81"/>
      <c r="AF979" s="81"/>
      <c r="AG979" s="81"/>
      <c r="AH979" s="81">
        <v>1.0</v>
      </c>
      <c r="AI979" s="81">
        <v>16.0</v>
      </c>
      <c r="AJ979" s="118" t="s">
        <v>1017</v>
      </c>
      <c r="AK979" s="81"/>
      <c r="AL979" s="81">
        <v>23.0</v>
      </c>
      <c r="AM979" s="44">
        <f t="array" ref="AM979">AVERAGE(K979/20)/86400</f>
        <v>0.02011689815</v>
      </c>
    </row>
    <row r="980" ht="17.25" customHeight="1">
      <c r="A980" s="105">
        <v>44583.89399293345</v>
      </c>
      <c r="B980" s="106">
        <v>0.02065972222222222</v>
      </c>
      <c r="C980" s="106">
        <v>4.6296296296296294E-5</v>
      </c>
      <c r="D980" s="106">
        <v>0.0023148148148148147</v>
      </c>
      <c r="E980" s="106">
        <v>0.007048611111111111</v>
      </c>
      <c r="F980" s="106">
        <v>0.007974537037037037</v>
      </c>
      <c r="G980" s="106">
        <v>0.011886574074074074</v>
      </c>
      <c r="H980" s="106">
        <v>0.013194444444444444</v>
      </c>
      <c r="I980" s="107">
        <v>0.016064814814814816</v>
      </c>
      <c r="J980" s="108">
        <v>0.01695601851851852</v>
      </c>
      <c r="K980" s="119">
        <v>34963.0</v>
      </c>
      <c r="L980" s="109">
        <v>63.0</v>
      </c>
      <c r="M980" s="109">
        <v>8.0</v>
      </c>
      <c r="N980" s="109">
        <v>11.0</v>
      </c>
      <c r="O980" s="109">
        <v>1896.0</v>
      </c>
      <c r="P980" s="109">
        <v>111854.0</v>
      </c>
      <c r="Q980" s="81">
        <v>202.0</v>
      </c>
      <c r="R980" s="81">
        <v>1.0</v>
      </c>
      <c r="S980" s="81">
        <v>26.0</v>
      </c>
      <c r="T980" s="81"/>
      <c r="U980" s="81">
        <v>1.0</v>
      </c>
      <c r="V980" s="81">
        <v>8.0</v>
      </c>
      <c r="W980" s="81">
        <v>8.0</v>
      </c>
      <c r="X980" s="81"/>
      <c r="Y980" s="81"/>
      <c r="Z980" s="81">
        <v>5.0</v>
      </c>
      <c r="AA980" s="81"/>
      <c r="AB980" s="81">
        <v>2414.0</v>
      </c>
      <c r="AC980" s="81"/>
      <c r="AD980" s="81">
        <v>34962.0</v>
      </c>
      <c r="AE980" s="81"/>
      <c r="AF980" s="81"/>
      <c r="AG980" s="81"/>
      <c r="AH980" s="81">
        <v>1.0</v>
      </c>
      <c r="AI980" s="81">
        <v>5.0</v>
      </c>
      <c r="AJ980" s="118" t="s">
        <v>1018</v>
      </c>
      <c r="AK980" s="81"/>
      <c r="AL980" s="81">
        <v>22.0</v>
      </c>
      <c r="AM980" s="44">
        <f t="array" ref="AM980">AVERAGE(K980/20)/86400</f>
        <v>0.02023321759</v>
      </c>
    </row>
    <row r="981" ht="17.25" customHeight="1">
      <c r="A981" s="105">
        <v>44583.87402873882</v>
      </c>
      <c r="B981" s="106">
        <v>0.0196875</v>
      </c>
      <c r="C981" s="106">
        <v>4.6296296296296294E-5</v>
      </c>
      <c r="D981" s="106">
        <v>0.0015046296296296296</v>
      </c>
      <c r="E981" s="106">
        <v>0.002384259259259259</v>
      </c>
      <c r="F981" s="106">
        <v>0.003472222222222222</v>
      </c>
      <c r="G981" s="106">
        <v>0.007442129629629629</v>
      </c>
      <c r="H981" s="106">
        <v>0.013449074074074073</v>
      </c>
      <c r="I981" s="107">
        <v>0.01633101851851852</v>
      </c>
      <c r="J981" s="108">
        <v>0.01726851851851852</v>
      </c>
      <c r="K981" s="119">
        <v>33650.0</v>
      </c>
      <c r="L981" s="109">
        <v>154.0</v>
      </c>
      <c r="M981" s="109">
        <v>8.0</v>
      </c>
      <c r="N981" s="109">
        <v>14.0</v>
      </c>
      <c r="O981" s="109">
        <v>1610.0</v>
      </c>
      <c r="P981" s="109">
        <v>128549.0</v>
      </c>
      <c r="Q981" s="81">
        <v>60931.0</v>
      </c>
      <c r="R981" s="81">
        <v>2.0</v>
      </c>
      <c r="S981" s="81">
        <v>14.0</v>
      </c>
      <c r="T981" s="81"/>
      <c r="U981" s="81">
        <v>1.0</v>
      </c>
      <c r="V981" s="81">
        <v>5.0</v>
      </c>
      <c r="W981" s="81">
        <v>5.0</v>
      </c>
      <c r="X981" s="81"/>
      <c r="Y981" s="81"/>
      <c r="Z981" s="81">
        <v>4.0</v>
      </c>
      <c r="AA981" s="81"/>
      <c r="AB981" s="81">
        <v>84023.0</v>
      </c>
      <c r="AC981" s="81">
        <v>1.0</v>
      </c>
      <c r="AD981" s="81">
        <v>17847.0</v>
      </c>
      <c r="AE981" s="81"/>
      <c r="AF981" s="81"/>
      <c r="AG981" s="81"/>
      <c r="AH981" s="81">
        <v>1.0</v>
      </c>
      <c r="AI981" s="81">
        <v>5.0</v>
      </c>
      <c r="AJ981" s="118" t="s">
        <v>1019</v>
      </c>
      <c r="AK981" s="81"/>
      <c r="AL981" s="81">
        <v>21.0</v>
      </c>
      <c r="AM981" s="44">
        <f t="array" ref="AM981">AVERAGE(K981/20)/86400</f>
        <v>0.01947337963</v>
      </c>
    </row>
    <row r="982" ht="17.25" customHeight="1">
      <c r="A982" s="105">
        <v>44583.841362007835</v>
      </c>
      <c r="B982" s="106">
        <v>0.03229166666666667</v>
      </c>
      <c r="C982" s="106">
        <v>6.944444444444444E-5</v>
      </c>
      <c r="D982" s="106">
        <v>0.0015972222222222223</v>
      </c>
      <c r="E982" s="106">
        <v>0.003449074074074074</v>
      </c>
      <c r="F982" s="106">
        <v>0.0052199074074074075</v>
      </c>
      <c r="G982" s="106">
        <v>0.009502314814814814</v>
      </c>
      <c r="H982" s="106">
        <v>0.01460648148148148</v>
      </c>
      <c r="I982" s="107">
        <v>0.019618055555555555</v>
      </c>
      <c r="J982" s="108">
        <v>0.01994212962962963</v>
      </c>
      <c r="K982" s="119">
        <v>55376.0</v>
      </c>
      <c r="L982" s="109">
        <v>151.0</v>
      </c>
      <c r="M982" s="109">
        <v>11.0</v>
      </c>
      <c r="N982" s="109">
        <v>25.0</v>
      </c>
      <c r="O982" s="109">
        <v>2062.0</v>
      </c>
      <c r="P982" s="109">
        <v>175206.0</v>
      </c>
      <c r="Q982" s="81">
        <v>270564.0</v>
      </c>
      <c r="R982" s="81">
        <v>3.0</v>
      </c>
      <c r="S982" s="81">
        <v>9.0</v>
      </c>
      <c r="T982" s="81"/>
      <c r="U982" s="81"/>
      <c r="V982" s="81">
        <v>10.0</v>
      </c>
      <c r="W982" s="81"/>
      <c r="X982" s="81">
        <v>8.0</v>
      </c>
      <c r="Y982" s="81"/>
      <c r="Z982" s="81">
        <v>1.0</v>
      </c>
      <c r="AA982" s="81">
        <v>3.0</v>
      </c>
      <c r="AB982" s="81">
        <v>163692.0</v>
      </c>
      <c r="AC982" s="81">
        <v>3.0</v>
      </c>
      <c r="AD982" s="81">
        <v>9737.0</v>
      </c>
      <c r="AE982" s="81"/>
      <c r="AF982" s="81"/>
      <c r="AG982" s="81"/>
      <c r="AH982" s="81">
        <v>1.0</v>
      </c>
      <c r="AI982" s="81">
        <v>3.0</v>
      </c>
      <c r="AJ982" s="118" t="s">
        <v>1020</v>
      </c>
      <c r="AK982" s="81"/>
      <c r="AL982" s="81">
        <v>20.0</v>
      </c>
      <c r="AM982" s="44">
        <f t="array" ref="AM982">AVERAGE(K982/20)/86400</f>
        <v>0.0320462963</v>
      </c>
    </row>
    <row r="983" ht="17.25" customHeight="1">
      <c r="A983" s="105">
        <v>44583.80628609264</v>
      </c>
      <c r="B983" s="106">
        <v>0.03319444444444444</v>
      </c>
      <c r="C983" s="106">
        <v>1.388888888888889E-4</v>
      </c>
      <c r="D983" s="106">
        <v>0.0025462962962962965</v>
      </c>
      <c r="E983" s="106">
        <v>0.0043518518518518515</v>
      </c>
      <c r="F983" s="106">
        <v>0.005497685185185185</v>
      </c>
      <c r="G983" s="106">
        <v>0.02386574074074074</v>
      </c>
      <c r="H983" s="106">
        <v>0.025138888888888888</v>
      </c>
      <c r="I983" s="107">
        <v>0.028668981481481483</v>
      </c>
      <c r="J983" s="108">
        <v>0.030706018518518518</v>
      </c>
      <c r="K983" s="119">
        <v>56509.0</v>
      </c>
      <c r="L983" s="109">
        <v>210.0</v>
      </c>
      <c r="M983" s="109">
        <v>7.0</v>
      </c>
      <c r="N983" s="109">
        <v>13.0</v>
      </c>
      <c r="O983" s="109">
        <v>2604.0</v>
      </c>
      <c r="P983" s="109">
        <v>230253.0</v>
      </c>
      <c r="Q983" s="81">
        <v>28261.0</v>
      </c>
      <c r="R983" s="81">
        <v>6.0</v>
      </c>
      <c r="S983" s="81">
        <v>59.0</v>
      </c>
      <c r="T983" s="81"/>
      <c r="U983" s="81">
        <v>1.0</v>
      </c>
      <c r="V983" s="81">
        <v>8.0</v>
      </c>
      <c r="W983" s="81">
        <v>8.0</v>
      </c>
      <c r="X983" s="81"/>
      <c r="Y983" s="81"/>
      <c r="Z983" s="81"/>
      <c r="AA983" s="81">
        <v>1.0</v>
      </c>
      <c r="AB983" s="81">
        <v>20749.0</v>
      </c>
      <c r="AC983" s="81">
        <v>2.0</v>
      </c>
      <c r="AD983" s="81">
        <v>39470.0</v>
      </c>
      <c r="AE983" s="81"/>
      <c r="AF983" s="81"/>
      <c r="AG983" s="81"/>
      <c r="AH983" s="81">
        <v>1.0</v>
      </c>
      <c r="AI983" s="81">
        <v>5.0</v>
      </c>
      <c r="AJ983" s="118" t="s">
        <v>1021</v>
      </c>
      <c r="AK983" s="81"/>
      <c r="AL983" s="81">
        <v>19.0</v>
      </c>
      <c r="AM983" s="44">
        <f t="array" ref="AM983">AVERAGE(K983/20)/86400</f>
        <v>0.03270196759</v>
      </c>
    </row>
    <row r="984" ht="17.25" customHeight="1">
      <c r="A984" s="105">
        <v>44583.79104250756</v>
      </c>
      <c r="B984" s="106">
        <v>0.015</v>
      </c>
      <c r="C984" s="106">
        <v>1.0416666666666667E-4</v>
      </c>
      <c r="D984" s="106">
        <v>0.0021064814814814813</v>
      </c>
      <c r="E984" s="106">
        <v>0.003171296296296296</v>
      </c>
      <c r="F984" s="106">
        <v>0.004363425925925926</v>
      </c>
      <c r="G984" s="106">
        <v>0.007534722222222222</v>
      </c>
      <c r="H984" s="106">
        <v>0.010289351851851852</v>
      </c>
      <c r="I984" s="107">
        <v>0.0121875</v>
      </c>
      <c r="J984" s="108">
        <v>0.013090277777777777</v>
      </c>
      <c r="K984" s="119">
        <v>25642.0</v>
      </c>
      <c r="L984" s="109">
        <v>49.0</v>
      </c>
      <c r="M984" s="109">
        <v>7.0</v>
      </c>
      <c r="N984" s="109">
        <v>23.0</v>
      </c>
      <c r="O984" s="109">
        <v>865.0</v>
      </c>
      <c r="P984" s="109">
        <v>70034.0</v>
      </c>
      <c r="Q984" s="81">
        <v>41654.0</v>
      </c>
      <c r="R984" s="81">
        <v>1.0</v>
      </c>
      <c r="S984" s="81">
        <v>48.0</v>
      </c>
      <c r="T984" s="81"/>
      <c r="U984" s="81"/>
      <c r="V984" s="81">
        <v>5.0</v>
      </c>
      <c r="W984" s="81"/>
      <c r="X984" s="81"/>
      <c r="Y984" s="81"/>
      <c r="Z984" s="81"/>
      <c r="AA984" s="81">
        <v>1.0</v>
      </c>
      <c r="AB984" s="81">
        <v>61085.0</v>
      </c>
      <c r="AC984" s="81"/>
      <c r="AD984" s="81">
        <v>25641.0</v>
      </c>
      <c r="AE984" s="81"/>
      <c r="AF984" s="81"/>
      <c r="AG984" s="81"/>
      <c r="AH984" s="81">
        <v>1.0</v>
      </c>
      <c r="AI984" s="81">
        <v>3.0</v>
      </c>
      <c r="AJ984" s="118" t="s">
        <v>1022</v>
      </c>
      <c r="AK984" s="81"/>
      <c r="AL984" s="81">
        <v>18.0</v>
      </c>
      <c r="AM984" s="44">
        <f t="array" ref="AM984">AVERAGE(K984/20)/86400</f>
        <v>0.01483912037</v>
      </c>
    </row>
    <row r="985" ht="17.25" customHeight="1">
      <c r="A985" s="105">
        <v>44583.75130619493</v>
      </c>
      <c r="B985" s="106">
        <v>0.02746527777777778</v>
      </c>
      <c r="C985" s="106">
        <v>8.101851851851852E-5</v>
      </c>
      <c r="D985" s="106">
        <v>0.0017476851851851852</v>
      </c>
      <c r="E985" s="106">
        <v>0.005324074074074074</v>
      </c>
      <c r="F985" s="106">
        <v>0.012685185185185185</v>
      </c>
      <c r="G985" s="106">
        <v>0.015358796296296296</v>
      </c>
      <c r="H985" s="106">
        <v>0.01892361111111111</v>
      </c>
      <c r="I985" s="107">
        <v>0.023310185185185184</v>
      </c>
      <c r="J985" s="108">
        <v>0.02435185185185185</v>
      </c>
      <c r="K985" s="119">
        <v>44338.0</v>
      </c>
      <c r="L985" s="109">
        <v>73.0</v>
      </c>
      <c r="M985" s="109">
        <v>7.0</v>
      </c>
      <c r="N985" s="109">
        <v>20.0</v>
      </c>
      <c r="O985" s="109">
        <v>1708.0</v>
      </c>
      <c r="P985" s="109">
        <v>180680.0</v>
      </c>
      <c r="Q985" s="81">
        <v>35922.0</v>
      </c>
      <c r="R985" s="81">
        <v>2.0</v>
      </c>
      <c r="S985" s="81">
        <v>24.0</v>
      </c>
      <c r="T985" s="81"/>
      <c r="U985" s="81">
        <v>1.0</v>
      </c>
      <c r="V985" s="81">
        <v>13.0</v>
      </c>
      <c r="W985" s="81">
        <v>8.0</v>
      </c>
      <c r="X985" s="81"/>
      <c r="Y985" s="81"/>
      <c r="Z985" s="81">
        <v>1.0</v>
      </c>
      <c r="AA985" s="81">
        <v>1.0</v>
      </c>
      <c r="AB985" s="81">
        <v>168561.0</v>
      </c>
      <c r="AC985" s="81">
        <v>2.0</v>
      </c>
      <c r="AD985" s="81">
        <v>32592.0</v>
      </c>
      <c r="AE985" s="81"/>
      <c r="AF985" s="81"/>
      <c r="AG985" s="81"/>
      <c r="AH985" s="81">
        <v>2.0</v>
      </c>
      <c r="AI985" s="81">
        <v>3.0</v>
      </c>
      <c r="AJ985" s="118" t="s">
        <v>1023</v>
      </c>
      <c r="AK985" s="81" t="s">
        <v>78</v>
      </c>
      <c r="AL985" s="81">
        <v>17.0</v>
      </c>
      <c r="AM985" s="44">
        <f t="array" ref="AM985">AVERAGE(K985/20)/86400</f>
        <v>0.02565856481</v>
      </c>
    </row>
    <row r="986" ht="17.25" customHeight="1">
      <c r="A986" s="105">
        <v>44583.72384464183</v>
      </c>
      <c r="B986" s="106">
        <v>0.026597222222222223</v>
      </c>
      <c r="C986" s="106">
        <v>2.8935185185185184E-4</v>
      </c>
      <c r="D986" s="106">
        <v>0.001585648148148148</v>
      </c>
      <c r="E986" s="106">
        <v>0.003275462962962963</v>
      </c>
      <c r="F986" s="106">
        <v>0.004293981481481481</v>
      </c>
      <c r="G986" s="106">
        <v>0.018055555555555554</v>
      </c>
      <c r="H986" s="106">
        <v>0.020694444444444446</v>
      </c>
      <c r="I986" s="107">
        <v>0.02326388888888889</v>
      </c>
      <c r="J986" s="108">
        <v>0.024502314814814814</v>
      </c>
      <c r="K986" s="119">
        <v>45283.0</v>
      </c>
      <c r="L986" s="109">
        <v>225.0</v>
      </c>
      <c r="M986" s="109">
        <v>8.0</v>
      </c>
      <c r="N986" s="109">
        <v>23.0</v>
      </c>
      <c r="O986" s="109">
        <v>2574.0</v>
      </c>
      <c r="P986" s="109">
        <v>138235.0</v>
      </c>
      <c r="Q986" s="81">
        <v>80435.0</v>
      </c>
      <c r="R986" s="81">
        <v>1.0</v>
      </c>
      <c r="S986" s="81">
        <v>10.0</v>
      </c>
      <c r="T986" s="81"/>
      <c r="U986" s="81"/>
      <c r="V986" s="81">
        <v>1.0</v>
      </c>
      <c r="W986" s="81"/>
      <c r="X986" s="81"/>
      <c r="Y986" s="81"/>
      <c r="Z986" s="81"/>
      <c r="AA986" s="81">
        <v>2.0</v>
      </c>
      <c r="AB986" s="81">
        <v>49861.0</v>
      </c>
      <c r="AC986" s="81">
        <v>2.0</v>
      </c>
      <c r="AD986" s="81">
        <v>3302.0</v>
      </c>
      <c r="AE986" s="81"/>
      <c r="AF986" s="81"/>
      <c r="AG986" s="81">
        <v>1.0</v>
      </c>
      <c r="AH986" s="81">
        <v>1.0</v>
      </c>
      <c r="AI986" s="81">
        <v>7.0</v>
      </c>
      <c r="AJ986" s="118" t="s">
        <v>1024</v>
      </c>
      <c r="AK986" s="81"/>
      <c r="AL986" s="81">
        <v>16.0</v>
      </c>
      <c r="AM986" s="44">
        <f t="array" ref="AM986">AVERAGE(K986/20)/86400</f>
        <v>0.02620543981</v>
      </c>
    </row>
    <row r="987" ht="17.25" customHeight="1">
      <c r="A987" s="105">
        <v>44583.70521675748</v>
      </c>
      <c r="B987" s="106">
        <v>0.018333333333333333</v>
      </c>
      <c r="C987" s="106">
        <v>1.6203703703703703E-4</v>
      </c>
      <c r="D987" s="106">
        <v>0.002476851851851852</v>
      </c>
      <c r="E987" s="106">
        <v>0.002939814814814815</v>
      </c>
      <c r="F987" s="106"/>
      <c r="G987" s="106">
        <v>0.006875</v>
      </c>
      <c r="H987" s="106">
        <v>0.012962962962962963</v>
      </c>
      <c r="I987" s="107">
        <v>0.016203703703703703</v>
      </c>
      <c r="J987" s="108">
        <v>0.01670138888888889</v>
      </c>
      <c r="K987" s="119">
        <v>31419.0</v>
      </c>
      <c r="L987" s="109">
        <v>74.0</v>
      </c>
      <c r="M987" s="109">
        <v>7.0</v>
      </c>
      <c r="N987" s="109">
        <v>23.0</v>
      </c>
      <c r="O987" s="109">
        <v>986.0</v>
      </c>
      <c r="P987" s="109">
        <v>107710.0</v>
      </c>
      <c r="Q987" s="81">
        <v>69976.0</v>
      </c>
      <c r="R987" s="81">
        <v>1.0</v>
      </c>
      <c r="S987" s="81">
        <v>18.0</v>
      </c>
      <c r="T987" s="81"/>
      <c r="U987" s="81">
        <v>1.0</v>
      </c>
      <c r="V987" s="81">
        <v>6.0</v>
      </c>
      <c r="W987" s="81">
        <v>4.0</v>
      </c>
      <c r="X987" s="81"/>
      <c r="Y987" s="81"/>
      <c r="Z987" s="81">
        <v>1.0</v>
      </c>
      <c r="AA987" s="81"/>
      <c r="AB987" s="81">
        <v>97285.0</v>
      </c>
      <c r="AC987" s="81"/>
      <c r="AD987" s="81">
        <v>31418.0</v>
      </c>
      <c r="AE987" s="81"/>
      <c r="AF987" s="81">
        <v>1.0</v>
      </c>
      <c r="AG987" s="81">
        <v>1.0</v>
      </c>
      <c r="AH987" s="81">
        <v>1.0</v>
      </c>
      <c r="AI987" s="81">
        <v>3.0</v>
      </c>
      <c r="AJ987" s="118" t="s">
        <v>1025</v>
      </c>
      <c r="AK987" s="81"/>
      <c r="AL987" s="81">
        <v>15.0</v>
      </c>
      <c r="AM987" s="44">
        <f t="array" ref="AM987">AVERAGE(K987/20)/86400</f>
        <v>0.01818229167</v>
      </c>
    </row>
    <row r="988" ht="17.25" customHeight="1">
      <c r="A988" s="105">
        <v>44583.68431803381</v>
      </c>
      <c r="B988" s="106">
        <v>0.020370370370370372</v>
      </c>
      <c r="C988" s="106">
        <v>1.273148148148148E-4</v>
      </c>
      <c r="D988" s="106">
        <v>0.003738425925925926</v>
      </c>
      <c r="E988" s="106">
        <v>0.0040625</v>
      </c>
      <c r="F988" s="106">
        <v>0.007534722222222222</v>
      </c>
      <c r="G988" s="106">
        <v>0.005335648148148148</v>
      </c>
      <c r="H988" s="106">
        <v>0.011608796296296296</v>
      </c>
      <c r="I988" s="107">
        <v>0.01355324074074074</v>
      </c>
      <c r="J988" s="108">
        <v>0.018206018518518517</v>
      </c>
      <c r="K988" s="119">
        <v>34690.0</v>
      </c>
      <c r="L988" s="109">
        <v>123.0</v>
      </c>
      <c r="M988" s="109">
        <v>7.0</v>
      </c>
      <c r="N988" s="109">
        <v>12.0</v>
      </c>
      <c r="O988" s="109">
        <v>1396.0</v>
      </c>
      <c r="P988" s="109">
        <v>138124.0</v>
      </c>
      <c r="Q988" s="81">
        <v>15810.0</v>
      </c>
      <c r="R988" s="81">
        <v>1.0</v>
      </c>
      <c r="S988" s="81">
        <v>8.0</v>
      </c>
      <c r="T988" s="81"/>
      <c r="U988" s="81">
        <v>1.0</v>
      </c>
      <c r="V988" s="81">
        <v>7.0</v>
      </c>
      <c r="W988" s="81">
        <v>7.0</v>
      </c>
      <c r="X988" s="81">
        <v>2.0</v>
      </c>
      <c r="Y988" s="81"/>
      <c r="Z988" s="81">
        <v>2.0</v>
      </c>
      <c r="AA988" s="81">
        <v>2.0</v>
      </c>
      <c r="AB988" s="81">
        <v>5933.0</v>
      </c>
      <c r="AC988" s="81">
        <v>2.0</v>
      </c>
      <c r="AD988" s="81">
        <v>10289.0</v>
      </c>
      <c r="AE988" s="81"/>
      <c r="AF988" s="81"/>
      <c r="AG988" s="81"/>
      <c r="AH988" s="81">
        <v>1.0</v>
      </c>
      <c r="AI988" s="81">
        <v>12.0</v>
      </c>
      <c r="AJ988" s="118" t="s">
        <v>1026</v>
      </c>
      <c r="AK988" s="81"/>
      <c r="AL988" s="81">
        <v>14.0</v>
      </c>
      <c r="AM988" s="44">
        <f t="array" ref="AM988">AVERAGE(K988/20)/86400</f>
        <v>0.02007523148</v>
      </c>
    </row>
    <row r="989" ht="17.25" customHeight="1">
      <c r="A989" s="105">
        <v>44583.65534412391</v>
      </c>
      <c r="B989" s="106">
        <v>0.028217592592592593</v>
      </c>
      <c r="C989" s="106">
        <v>6.944444444444444E-5</v>
      </c>
      <c r="D989" s="106">
        <v>0.0033796296296296296</v>
      </c>
      <c r="E989" s="106">
        <v>0.004583333333333333</v>
      </c>
      <c r="F989" s="106">
        <v>0.005787037037037037</v>
      </c>
      <c r="G989" s="106">
        <v>0.012534722222222221</v>
      </c>
      <c r="H989" s="106">
        <v>0.015243055555555555</v>
      </c>
      <c r="I989" s="107">
        <v>0.01814814814814815</v>
      </c>
      <c r="J989" s="108">
        <v>0.01863425925925926</v>
      </c>
      <c r="K989" s="119">
        <v>48109.0</v>
      </c>
      <c r="L989" s="109">
        <v>186.0</v>
      </c>
      <c r="M989" s="109">
        <v>8.0</v>
      </c>
      <c r="N989" s="109">
        <v>14.0</v>
      </c>
      <c r="O989" s="109">
        <v>2370.0</v>
      </c>
      <c r="P989" s="109">
        <v>155627.0</v>
      </c>
      <c r="Q989" s="81">
        <v>6360.0</v>
      </c>
      <c r="R989" s="81">
        <v>3.0</v>
      </c>
      <c r="S989" s="81">
        <v>7.0</v>
      </c>
      <c r="T989" s="81"/>
      <c r="U989" s="81">
        <v>1.0</v>
      </c>
      <c r="V989" s="81">
        <v>15.0</v>
      </c>
      <c r="W989" s="81">
        <v>8.0</v>
      </c>
      <c r="X989" s="81"/>
      <c r="Y989" s="81"/>
      <c r="Z989" s="81"/>
      <c r="AA989" s="81"/>
      <c r="AB989" s="81">
        <v>1397.0</v>
      </c>
      <c r="AC989" s="81">
        <v>1.0</v>
      </c>
      <c r="AD989" s="81">
        <v>15324.0</v>
      </c>
      <c r="AE989" s="81"/>
      <c r="AF989" s="81"/>
      <c r="AG989" s="81"/>
      <c r="AH989" s="81">
        <v>1.0</v>
      </c>
      <c r="AI989" s="81">
        <v>7.0</v>
      </c>
      <c r="AJ989" s="118" t="s">
        <v>1027</v>
      </c>
      <c r="AK989" s="81"/>
      <c r="AL989" s="81">
        <v>13.0</v>
      </c>
      <c r="AM989" s="44">
        <f t="array" ref="AM989">AVERAGE(K989/20)/86400</f>
        <v>0.02784085648</v>
      </c>
    </row>
    <row r="990" ht="17.25" customHeight="1">
      <c r="A990" s="105">
        <v>44583.62881951121</v>
      </c>
      <c r="B990" s="106">
        <v>0.02564814814814815</v>
      </c>
      <c r="C990" s="106">
        <v>1.273148148148148E-4</v>
      </c>
      <c r="D990" s="106">
        <v>0.001261574074074074</v>
      </c>
      <c r="E990" s="106">
        <v>0.0025925925925925925</v>
      </c>
      <c r="F990" s="106"/>
      <c r="G990" s="106">
        <v>0.0033912037037037036</v>
      </c>
      <c r="H990" s="106">
        <v>0.011921296296296296</v>
      </c>
      <c r="I990" s="107">
        <v>0.015509259259259259</v>
      </c>
      <c r="J990" s="108">
        <v>0.01650462962962963</v>
      </c>
      <c r="K990" s="119">
        <v>43847.0</v>
      </c>
      <c r="L990" s="109">
        <v>291.0</v>
      </c>
      <c r="M990" s="109">
        <v>7.0</v>
      </c>
      <c r="N990" s="109">
        <v>12.0</v>
      </c>
      <c r="O990" s="109">
        <v>2178.0</v>
      </c>
      <c r="P990" s="109">
        <v>97912.0</v>
      </c>
      <c r="Q990" s="81">
        <v>248001.0</v>
      </c>
      <c r="R990" s="81">
        <v>2.0</v>
      </c>
      <c r="S990" s="81">
        <v>23.0</v>
      </c>
      <c r="T990" s="81">
        <v>3.0</v>
      </c>
      <c r="U990" s="81"/>
      <c r="V990" s="81">
        <v>2.0</v>
      </c>
      <c r="W990" s="81"/>
      <c r="X990" s="81"/>
      <c r="Y990" s="81"/>
      <c r="Z990" s="81">
        <v>5.0</v>
      </c>
      <c r="AA990" s="81">
        <v>2.0</v>
      </c>
      <c r="AB990" s="81">
        <v>151870.0</v>
      </c>
      <c r="AC990" s="81">
        <v>6.0</v>
      </c>
      <c r="AD990" s="81">
        <v>3287.0</v>
      </c>
      <c r="AE990" s="81"/>
      <c r="AF990" s="81">
        <v>1.0</v>
      </c>
      <c r="AG990" s="81"/>
      <c r="AH990" s="81">
        <v>1.0</v>
      </c>
      <c r="AI990" s="81">
        <v>14.0</v>
      </c>
      <c r="AJ990" s="118" t="s">
        <v>1028</v>
      </c>
      <c r="AK990" s="81"/>
      <c r="AL990" s="81">
        <v>12.0</v>
      </c>
      <c r="AM990" s="44">
        <f t="array" ref="AM990">AVERAGE(K990/20)/86400</f>
        <v>0.0253744213</v>
      </c>
    </row>
    <row r="991" ht="17.25" customHeight="1">
      <c r="A991" s="105">
        <v>44583.27951388889</v>
      </c>
      <c r="B991" s="106">
        <v>0.018425925925925925</v>
      </c>
      <c r="C991" s="106">
        <v>4.6296296296296294E-5</v>
      </c>
      <c r="D991" s="106">
        <v>0.0011111111111111111</v>
      </c>
      <c r="E991" s="106">
        <v>0.0028703703703703703</v>
      </c>
      <c r="F991" s="106">
        <v>0.003946759259259259</v>
      </c>
      <c r="G991" s="106">
        <v>0.007847222222222222</v>
      </c>
      <c r="H991" s="106">
        <v>0.011585648148148149</v>
      </c>
      <c r="I991" s="107">
        <v>0.01462962962962963</v>
      </c>
      <c r="J991" s="108">
        <v>0.01633101851851852</v>
      </c>
      <c r="K991" s="119">
        <v>31841.0</v>
      </c>
      <c r="L991" s="109">
        <v>49.0</v>
      </c>
      <c r="M991" s="109">
        <v>8.0</v>
      </c>
      <c r="N991" s="109">
        <v>22.0</v>
      </c>
      <c r="O991" s="109">
        <v>1223.0</v>
      </c>
      <c r="P991" s="109">
        <v>114267.0</v>
      </c>
      <c r="Q991" s="81">
        <v>120837.0</v>
      </c>
      <c r="R991" s="81">
        <v>1.0</v>
      </c>
      <c r="S991" s="81">
        <v>11.0</v>
      </c>
      <c r="T991" s="81"/>
      <c r="U991" s="81"/>
      <c r="V991" s="81"/>
      <c r="W991" s="81">
        <v>3.0</v>
      </c>
      <c r="X991" s="81"/>
      <c r="Y991" s="81"/>
      <c r="Z991" s="81"/>
      <c r="AA991" s="81">
        <v>1.0</v>
      </c>
      <c r="AB991" s="81">
        <v>88244.0</v>
      </c>
      <c r="AC991" s="81"/>
      <c r="AD991" s="81">
        <v>31840.0</v>
      </c>
      <c r="AE991" s="81"/>
      <c r="AF991" s="81">
        <v>2.0</v>
      </c>
      <c r="AG991" s="81"/>
      <c r="AH991" s="81">
        <v>2.0</v>
      </c>
      <c r="AI991" s="81">
        <v>5.0</v>
      </c>
      <c r="AJ991" s="118" t="s">
        <v>1029</v>
      </c>
      <c r="AK991" s="81" t="s">
        <v>78</v>
      </c>
      <c r="AL991" s="81">
        <v>11.0</v>
      </c>
      <c r="AM991" s="44">
        <f t="array" ref="AM991">AVERAGE(K991/20)/86400</f>
        <v>0.01842650463</v>
      </c>
    </row>
    <row r="992" ht="17.25" customHeight="1">
      <c r="A992" s="105">
        <v>44583.25468783197</v>
      </c>
      <c r="B992" s="106">
        <v>0.017175925925925924</v>
      </c>
      <c r="C992" s="106">
        <v>1.1574074074074075E-4</v>
      </c>
      <c r="D992" s="106">
        <v>0.0030208333333333333</v>
      </c>
      <c r="E992" s="106">
        <v>0.0038541666666666668</v>
      </c>
      <c r="F992" s="106">
        <v>0.006099537037037037</v>
      </c>
      <c r="G992" s="106">
        <v>0.010821759259259258</v>
      </c>
      <c r="H992" s="106">
        <v>0.011944444444444445</v>
      </c>
      <c r="I992" s="107">
        <v>0.014421296296296297</v>
      </c>
      <c r="J992" s="108">
        <v>0.01511574074074074</v>
      </c>
      <c r="K992" s="119">
        <v>29385.0</v>
      </c>
      <c r="L992" s="109">
        <v>155.0</v>
      </c>
      <c r="M992" s="109">
        <v>7.0</v>
      </c>
      <c r="N992" s="109">
        <v>8.0</v>
      </c>
      <c r="O992" s="109">
        <v>1758.0</v>
      </c>
      <c r="P992" s="109">
        <v>104324.0</v>
      </c>
      <c r="Q992" s="81">
        <v>76189.0</v>
      </c>
      <c r="R992" s="81">
        <v>2.0</v>
      </c>
      <c r="S992" s="81">
        <v>11.0</v>
      </c>
      <c r="T992" s="81"/>
      <c r="U992" s="81">
        <v>1.0</v>
      </c>
      <c r="V992" s="81">
        <v>7.0</v>
      </c>
      <c r="W992" s="81">
        <v>7.0</v>
      </c>
      <c r="X992" s="81"/>
      <c r="Y992" s="81"/>
      <c r="Z992" s="81"/>
      <c r="AA992" s="81"/>
      <c r="AB992" s="81">
        <v>15564.0</v>
      </c>
      <c r="AC992" s="81"/>
      <c r="AD992" s="81">
        <v>29384.0</v>
      </c>
      <c r="AE992" s="81"/>
      <c r="AF992" s="81"/>
      <c r="AG992" s="81"/>
      <c r="AH992" s="81">
        <v>1.0</v>
      </c>
      <c r="AI992" s="81">
        <v>6.0</v>
      </c>
      <c r="AJ992" s="118" t="s">
        <v>1030</v>
      </c>
      <c r="AK992" s="81"/>
      <c r="AL992" s="81">
        <v>10.0</v>
      </c>
      <c r="AM992" s="44">
        <f t="array" ref="AM992">AVERAGE(K992/20)/86400</f>
        <v>0.01700520833</v>
      </c>
    </row>
    <row r="993" ht="17.25" customHeight="1">
      <c r="A993" s="105">
        <v>44583.23557533421</v>
      </c>
      <c r="B993" s="106">
        <v>0.02378472222222222</v>
      </c>
      <c r="C993" s="106">
        <v>1.1574074074074075E-4</v>
      </c>
      <c r="D993" s="106">
        <v>0.002361111111111111</v>
      </c>
      <c r="E993" s="106">
        <v>0.005590277777777777</v>
      </c>
      <c r="F993" s="106">
        <v>0.005775462962962963</v>
      </c>
      <c r="G993" s="106">
        <v>0.012268518518518519</v>
      </c>
      <c r="H993" s="106">
        <v>0.01423611111111111</v>
      </c>
      <c r="I993" s="107">
        <v>0.02048611111111111</v>
      </c>
      <c r="J993" s="108">
        <v>0.02136574074074074</v>
      </c>
      <c r="K993" s="119">
        <v>41109.0</v>
      </c>
      <c r="L993" s="109">
        <v>87.0</v>
      </c>
      <c r="M993" s="109">
        <v>9.0</v>
      </c>
      <c r="N993" s="109">
        <v>14.0</v>
      </c>
      <c r="O993" s="109">
        <v>2016.0</v>
      </c>
      <c r="P993" s="109">
        <v>143409.0</v>
      </c>
      <c r="Q993" s="81">
        <v>6045.0</v>
      </c>
      <c r="R993" s="81">
        <v>1.0</v>
      </c>
      <c r="S993" s="81">
        <v>29.0</v>
      </c>
      <c r="T993" s="81"/>
      <c r="U993" s="81">
        <v>1.0</v>
      </c>
      <c r="V993" s="81">
        <v>4.0</v>
      </c>
      <c r="W993" s="81">
        <v>6.0</v>
      </c>
      <c r="X993" s="81"/>
      <c r="Y993" s="81">
        <v>1.0</v>
      </c>
      <c r="Z993" s="81"/>
      <c r="AA993" s="81"/>
      <c r="AB993" s="81">
        <v>17440.0</v>
      </c>
      <c r="AC993" s="81">
        <v>1.0</v>
      </c>
      <c r="AD993" s="81">
        <v>30202.0</v>
      </c>
      <c r="AE993" s="81"/>
      <c r="AF993" s="81"/>
      <c r="AG993" s="81">
        <v>1.0</v>
      </c>
      <c r="AH993" s="81">
        <v>1.0</v>
      </c>
      <c r="AI993" s="81">
        <v>7.0</v>
      </c>
      <c r="AJ993" s="118" t="s">
        <v>1031</v>
      </c>
      <c r="AK993" s="81" t="s">
        <v>78</v>
      </c>
      <c r="AL993" s="81">
        <v>9.0</v>
      </c>
      <c r="AM993" s="44">
        <f t="array" ref="AM993">AVERAGE(K993/20)/86400</f>
        <v>0.02378993056</v>
      </c>
    </row>
    <row r="994" ht="17.25" customHeight="1">
      <c r="A994" s="105">
        <v>44583.19705518809</v>
      </c>
      <c r="B994" s="106">
        <v>0.022199074074074072</v>
      </c>
      <c r="C994" s="106">
        <v>2.314814814814815E-4</v>
      </c>
      <c r="D994" s="106">
        <v>0.0016319444444444445</v>
      </c>
      <c r="E994" s="106">
        <v>0.0036458333333333334</v>
      </c>
      <c r="F994" s="106">
        <v>0.004930555555555555</v>
      </c>
      <c r="G994" s="106">
        <v>0.008344907407407407</v>
      </c>
      <c r="H994" s="106">
        <v>0.016793981481481483</v>
      </c>
      <c r="I994" s="107">
        <v>0.01940972222222222</v>
      </c>
      <c r="J994" s="108">
        <v>0.020127314814814813</v>
      </c>
      <c r="K994" s="119">
        <v>38060.0</v>
      </c>
      <c r="L994" s="109">
        <v>204.0</v>
      </c>
      <c r="M994" s="109">
        <v>8.0</v>
      </c>
      <c r="N994" s="109">
        <v>18.0</v>
      </c>
      <c r="O994" s="109">
        <v>2415.0</v>
      </c>
      <c r="P994" s="109">
        <v>134882.0</v>
      </c>
      <c r="Q994" s="81">
        <v>38526.0</v>
      </c>
      <c r="R994" s="81">
        <v>1.0</v>
      </c>
      <c r="S994" s="81">
        <v>7.0</v>
      </c>
      <c r="T994" s="81"/>
      <c r="U994" s="81">
        <v>1.0</v>
      </c>
      <c r="V994" s="81">
        <v>3.0</v>
      </c>
      <c r="W994" s="81">
        <v>3.0</v>
      </c>
      <c r="X994" s="81">
        <v>6.0</v>
      </c>
      <c r="Y994" s="81">
        <v>1.0</v>
      </c>
      <c r="Z994" s="81"/>
      <c r="AA994" s="81"/>
      <c r="AB994" s="81">
        <v>1254.0</v>
      </c>
      <c r="AC994" s="81">
        <v>2.0</v>
      </c>
      <c r="AD994" s="81">
        <v>13371.0</v>
      </c>
      <c r="AE994" s="81"/>
      <c r="AF994" s="81"/>
      <c r="AG994" s="122"/>
      <c r="AH994" s="81">
        <v>1.0</v>
      </c>
      <c r="AI994" s="81">
        <v>5.0</v>
      </c>
      <c r="AJ994" s="118" t="s">
        <v>1032</v>
      </c>
      <c r="AK994" s="81"/>
      <c r="AL994" s="81">
        <v>8.0</v>
      </c>
      <c r="AM994" s="44">
        <f t="array" ref="AM994">AVERAGE(K994/20)/86400</f>
        <v>0.02202546296</v>
      </c>
    </row>
    <row r="995" ht="17.25" customHeight="1">
      <c r="A995" s="105">
        <v>44583.17434197316</v>
      </c>
      <c r="B995" s="106">
        <v>0.024027777777777776</v>
      </c>
      <c r="C995" s="106">
        <v>2.314814814814815E-4</v>
      </c>
      <c r="D995" s="106">
        <v>0.0010416666666666667</v>
      </c>
      <c r="E995" s="106">
        <v>0.007928240740740741</v>
      </c>
      <c r="F995" s="106">
        <v>0.010949074074074075</v>
      </c>
      <c r="G995" s="106">
        <v>0.015648148148148147</v>
      </c>
      <c r="H995" s="106">
        <v>0.017511574074074075</v>
      </c>
      <c r="I995" s="107">
        <v>0.02269675925925926</v>
      </c>
      <c r="J995" s="108">
        <v>0.02300925925925926</v>
      </c>
      <c r="K995" s="119">
        <v>41529.0</v>
      </c>
      <c r="L995" s="109">
        <v>207.0</v>
      </c>
      <c r="M995" s="109">
        <v>7.0</v>
      </c>
      <c r="N995" s="109">
        <v>18.0</v>
      </c>
      <c r="O995" s="109">
        <v>2575.0</v>
      </c>
      <c r="P995" s="109">
        <v>142270.0</v>
      </c>
      <c r="Q995" s="81">
        <v>9676.0</v>
      </c>
      <c r="R995" s="81">
        <v>2.0</v>
      </c>
      <c r="S995" s="81">
        <v>9.0</v>
      </c>
      <c r="T995" s="81"/>
      <c r="U995" s="81">
        <v>1.0</v>
      </c>
      <c r="V995" s="81">
        <v>7.0</v>
      </c>
      <c r="W995" s="81">
        <v>9.0</v>
      </c>
      <c r="X995" s="81"/>
      <c r="Y995" s="81">
        <v>1.0</v>
      </c>
      <c r="Z995" s="81"/>
      <c r="AA995" s="81"/>
      <c r="AB995" s="81">
        <v>21246.0</v>
      </c>
      <c r="AC995" s="81"/>
      <c r="AD995" s="81">
        <v>32172.0</v>
      </c>
      <c r="AE995" s="81"/>
      <c r="AF995" s="81"/>
      <c r="AG995" s="122"/>
      <c r="AH995" s="81">
        <v>1.0</v>
      </c>
      <c r="AI995" s="81">
        <v>8.0</v>
      </c>
      <c r="AJ995" s="118" t="s">
        <v>1033</v>
      </c>
      <c r="AK995" s="81" t="s">
        <v>78</v>
      </c>
      <c r="AL995" s="81">
        <v>7.0</v>
      </c>
      <c r="AM995" s="44">
        <f t="array" ref="AM995">AVERAGE(K995/20)/86400</f>
        <v>0.02403298611</v>
      </c>
    </row>
    <row r="996" ht="17.25" customHeight="1">
      <c r="A996" s="105">
        <v>44583.14850110977</v>
      </c>
      <c r="B996" s="106">
        <v>0.019074074074074073</v>
      </c>
      <c r="C996" s="106">
        <v>3.935185185185185E-4</v>
      </c>
      <c r="D996" s="106">
        <v>0.0031134259259259257</v>
      </c>
      <c r="E996" s="106">
        <v>0.004027777777777778</v>
      </c>
      <c r="F996" s="106">
        <v>0.006550925925925926</v>
      </c>
      <c r="G996" s="106">
        <v>0.01</v>
      </c>
      <c r="H996" s="106">
        <v>0.011840277777777778</v>
      </c>
      <c r="I996" s="107">
        <v>0.0159375</v>
      </c>
      <c r="J996" s="108">
        <v>0.017777777777777778</v>
      </c>
      <c r="K996" s="119">
        <v>31839.0</v>
      </c>
      <c r="L996" s="109">
        <v>215.0</v>
      </c>
      <c r="M996" s="109">
        <v>7.0</v>
      </c>
      <c r="N996" s="109">
        <v>11.0</v>
      </c>
      <c r="O996" s="109">
        <v>1584.0</v>
      </c>
      <c r="P996" s="109">
        <v>128590.0</v>
      </c>
      <c r="Q996" s="81">
        <v>2110.0</v>
      </c>
      <c r="R996" s="81">
        <v>1.0</v>
      </c>
      <c r="S996" s="81">
        <v>17.0</v>
      </c>
      <c r="T996" s="81"/>
      <c r="U996" s="81">
        <v>1.0</v>
      </c>
      <c r="V996" s="81">
        <v>8.0</v>
      </c>
      <c r="W996" s="81">
        <v>9.0</v>
      </c>
      <c r="X996" s="81"/>
      <c r="Y996" s="81"/>
      <c r="Z996" s="81"/>
      <c r="AA996" s="81"/>
      <c r="AB996" s="81">
        <v>2314.0</v>
      </c>
      <c r="AC996" s="81">
        <v>1.0</v>
      </c>
      <c r="AD996" s="81">
        <v>30558.0</v>
      </c>
      <c r="AE996" s="81"/>
      <c r="AF996" s="81"/>
      <c r="AG996" s="122"/>
      <c r="AH996" s="81">
        <v>1.0</v>
      </c>
      <c r="AI996" s="81">
        <v>6.0</v>
      </c>
      <c r="AJ996" s="118" t="s">
        <v>1034</v>
      </c>
      <c r="AK996" s="81"/>
      <c r="AL996" s="81">
        <v>6.0</v>
      </c>
      <c r="AM996" s="44">
        <f t="array" ref="AM996">AVERAGE(K996/20)/86400</f>
        <v>0.01842534722</v>
      </c>
    </row>
    <row r="997" ht="17.25" customHeight="1">
      <c r="A997" s="105">
        <v>44583.128960968585</v>
      </c>
      <c r="B997" s="106">
        <v>0.021377314814814814</v>
      </c>
      <c r="C997" s="106">
        <v>3.935185185185185E-4</v>
      </c>
      <c r="D997" s="106">
        <v>0.001990740740740741</v>
      </c>
      <c r="E997" s="106">
        <v>0.0067476851851851856</v>
      </c>
      <c r="F997" s="106">
        <v>0.008148148148148147</v>
      </c>
      <c r="G997" s="106">
        <v>0.011805555555555555</v>
      </c>
      <c r="H997" s="106">
        <v>0.013796296296296296</v>
      </c>
      <c r="I997" s="107">
        <v>0.017604166666666667</v>
      </c>
      <c r="J997" s="108">
        <v>0.018113425925925925</v>
      </c>
      <c r="K997" s="119">
        <v>35906.0</v>
      </c>
      <c r="L997" s="109">
        <v>105.0</v>
      </c>
      <c r="M997" s="109">
        <v>7.0</v>
      </c>
      <c r="N997" s="109">
        <v>16.0</v>
      </c>
      <c r="O997" s="109">
        <v>1588.0</v>
      </c>
      <c r="P997" s="109">
        <v>97507.0</v>
      </c>
      <c r="Q997" s="81">
        <v>4731.0</v>
      </c>
      <c r="R997" s="81">
        <v>1.0</v>
      </c>
      <c r="S997" s="81">
        <v>27.0</v>
      </c>
      <c r="T997" s="81"/>
      <c r="U997" s="81"/>
      <c r="V997" s="81">
        <v>8.0</v>
      </c>
      <c r="W997" s="81">
        <v>6.0</v>
      </c>
      <c r="X997" s="81">
        <v>14.0</v>
      </c>
      <c r="Y997" s="81">
        <v>1.0</v>
      </c>
      <c r="Z997" s="81"/>
      <c r="AA997" s="81"/>
      <c r="AB997" s="81">
        <v>4403.0</v>
      </c>
      <c r="AC997" s="81"/>
      <c r="AD997" s="81">
        <v>35905.0</v>
      </c>
      <c r="AE997" s="81">
        <v>4.0</v>
      </c>
      <c r="AF997" s="81"/>
      <c r="AG997" s="122"/>
      <c r="AH997" s="81"/>
      <c r="AI997" s="81">
        <v>3.0</v>
      </c>
      <c r="AJ997" s="118" t="s">
        <v>1035</v>
      </c>
      <c r="AK997" s="81"/>
      <c r="AL997" s="81">
        <v>5.0</v>
      </c>
      <c r="AM997" s="44">
        <f t="array" ref="AM997">AVERAGE(K997/20)/86400</f>
        <v>0.02077893519</v>
      </c>
    </row>
    <row r="998" ht="17.25" customHeight="1">
      <c r="A998" s="105">
        <v>44583.10645659558</v>
      </c>
      <c r="B998" s="106">
        <v>0.015671296296296298</v>
      </c>
      <c r="C998" s="106">
        <v>8.101851851851852E-5</v>
      </c>
      <c r="D998" s="106">
        <v>0.002916666666666667</v>
      </c>
      <c r="E998" s="106">
        <v>0.004074074074074074</v>
      </c>
      <c r="F998" s="106">
        <v>0.00568287037037037</v>
      </c>
      <c r="G998" s="106">
        <v>0.009155092592592593</v>
      </c>
      <c r="H998" s="106">
        <v>0.010775462962962962</v>
      </c>
      <c r="I998" s="107">
        <v>0.012592592592592593</v>
      </c>
      <c r="J998" s="108">
        <v>0.012766203703703703</v>
      </c>
      <c r="K998" s="119">
        <v>26779.0</v>
      </c>
      <c r="L998" s="109">
        <v>81.0</v>
      </c>
      <c r="M998" s="109">
        <v>7.0</v>
      </c>
      <c r="N998" s="109">
        <v>16.0</v>
      </c>
      <c r="O998" s="109">
        <v>1537.0</v>
      </c>
      <c r="P998" s="109">
        <v>87361.0</v>
      </c>
      <c r="Q998" s="81">
        <v>5376.0</v>
      </c>
      <c r="R998" s="81">
        <v>1.0</v>
      </c>
      <c r="S998" s="81">
        <v>10.0</v>
      </c>
      <c r="T998" s="81"/>
      <c r="U998" s="81">
        <v>1.0</v>
      </c>
      <c r="V998" s="81">
        <v>7.0</v>
      </c>
      <c r="W998" s="81">
        <v>7.0</v>
      </c>
      <c r="X998" s="81"/>
      <c r="Y998" s="81"/>
      <c r="Z998" s="81"/>
      <c r="AA998" s="81"/>
      <c r="AB998" s="81">
        <v>1380.0</v>
      </c>
      <c r="AC998" s="81"/>
      <c r="AD998" s="81">
        <v>26778.0</v>
      </c>
      <c r="AE998" s="122"/>
      <c r="AF998" s="81">
        <v>1.0</v>
      </c>
      <c r="AG998" s="122"/>
      <c r="AH998" s="81">
        <v>1.0</v>
      </c>
      <c r="AI998" s="81">
        <v>5.0</v>
      </c>
      <c r="AJ998" s="118" t="s">
        <v>1036</v>
      </c>
      <c r="AK998" s="81"/>
      <c r="AL998" s="81">
        <v>4.0</v>
      </c>
      <c r="AM998" s="44">
        <f t="array" ref="AM998">AVERAGE(K998/20)/86400</f>
        <v>0.01549710648</v>
      </c>
    </row>
    <row r="999" ht="17.25" customHeight="1">
      <c r="A999" s="105">
        <v>44583.09051178033</v>
      </c>
      <c r="B999" s="106">
        <v>0.014641203703703703</v>
      </c>
      <c r="C999" s="106">
        <v>2.314814814814815E-4</v>
      </c>
      <c r="D999" s="106">
        <v>0.0026041666666666665</v>
      </c>
      <c r="E999" s="106">
        <v>0.003287037037037037</v>
      </c>
      <c r="F999" s="106">
        <v>0.005</v>
      </c>
      <c r="G999" s="106">
        <v>0.008472222222222223</v>
      </c>
      <c r="H999" s="106">
        <v>0.010405092592592593</v>
      </c>
      <c r="I999" s="107">
        <v>0.012430555555555556</v>
      </c>
      <c r="J999" s="108">
        <v>0.01324074074074074</v>
      </c>
      <c r="K999" s="119">
        <v>24528.0</v>
      </c>
      <c r="L999" s="109">
        <v>197.0</v>
      </c>
      <c r="M999" s="109">
        <v>7.0</v>
      </c>
      <c r="N999" s="109">
        <v>17.0</v>
      </c>
      <c r="O999" s="109">
        <v>1247.0</v>
      </c>
      <c r="P999" s="109">
        <v>86241.0</v>
      </c>
      <c r="Q999" s="81"/>
      <c r="R999" s="81">
        <v>1.0</v>
      </c>
      <c r="S999" s="81">
        <v>23.0</v>
      </c>
      <c r="T999" s="81"/>
      <c r="U999" s="81">
        <v>1.0</v>
      </c>
      <c r="V999" s="81">
        <v>8.0</v>
      </c>
      <c r="W999" s="81">
        <v>8.0</v>
      </c>
      <c r="X999" s="81"/>
      <c r="Y999" s="81"/>
      <c r="Z999" s="81"/>
      <c r="AA999" s="81"/>
      <c r="AB999" s="81">
        <v>256.0</v>
      </c>
      <c r="AC999" s="81"/>
      <c r="AD999" s="81">
        <v>24527.0</v>
      </c>
      <c r="AE999" s="122"/>
      <c r="AF999" s="122"/>
      <c r="AG999" s="122"/>
      <c r="AH999" s="81">
        <v>1.0</v>
      </c>
      <c r="AI999" s="81">
        <v>3.0</v>
      </c>
      <c r="AJ999" s="118" t="s">
        <v>1037</v>
      </c>
      <c r="AK999" s="81"/>
      <c r="AL999" s="81">
        <v>3.0</v>
      </c>
      <c r="AM999" s="44">
        <f t="array" ref="AM999">AVERAGE(K999/20)/86400</f>
        <v>0.01419444444</v>
      </c>
    </row>
    <row r="1000" ht="17.25" customHeight="1">
      <c r="A1000" s="105">
        <v>44583.07568557088</v>
      </c>
      <c r="B1000" s="106">
        <v>0.012997685185185185</v>
      </c>
      <c r="C1000" s="106">
        <v>8.101851851851852E-5</v>
      </c>
      <c r="D1000" s="106">
        <v>6.018518518518519E-4</v>
      </c>
      <c r="E1000" s="106">
        <v>0.0027199074074074074</v>
      </c>
      <c r="F1000" s="106">
        <v>0.003738425925925926</v>
      </c>
      <c r="G1000" s="106">
        <v>0.008067129629629629</v>
      </c>
      <c r="H1000" s="106">
        <v>0.009143518518518518</v>
      </c>
      <c r="I1000" s="107">
        <v>0.011122685185185185</v>
      </c>
      <c r="J1000" s="108">
        <v>0.011620370370370371</v>
      </c>
      <c r="K1000" s="119">
        <v>21420.0</v>
      </c>
      <c r="L1000" s="109">
        <v>103.0</v>
      </c>
      <c r="M1000" s="109">
        <v>8.0</v>
      </c>
      <c r="N1000" s="109">
        <v>11.0</v>
      </c>
      <c r="O1000" s="109">
        <v>460.0</v>
      </c>
      <c r="P1000" s="109">
        <v>71219.0</v>
      </c>
      <c r="Q1000" s="81">
        <v>7308.0</v>
      </c>
      <c r="R1000" s="81">
        <v>1.0</v>
      </c>
      <c r="S1000" s="81">
        <v>13.0</v>
      </c>
      <c r="T1000" s="81"/>
      <c r="U1000" s="81"/>
      <c r="V1000" s="81"/>
      <c r="W1000" s="81"/>
      <c r="X1000" s="81">
        <v>2.0</v>
      </c>
      <c r="Y1000" s="81">
        <v>1.0</v>
      </c>
      <c r="Z1000" s="81"/>
      <c r="AA1000" s="81"/>
      <c r="AB1000" s="81">
        <v>26288.0</v>
      </c>
      <c r="AC1000" s="81"/>
      <c r="AD1000" s="81">
        <v>21419.0</v>
      </c>
      <c r="AE1000" s="122"/>
      <c r="AF1000" s="122"/>
      <c r="AG1000" s="122"/>
      <c r="AH1000" s="81">
        <v>1.0</v>
      </c>
      <c r="AI1000" s="81">
        <v>1.0</v>
      </c>
      <c r="AJ1000" s="118" t="s">
        <v>1038</v>
      </c>
      <c r="AK1000" s="81"/>
      <c r="AL1000" s="81">
        <v>2.0</v>
      </c>
      <c r="AM1000" s="44">
        <f t="array" ref="AM1000">AVERAGE(K1000/20)/86400</f>
        <v>0.01239583333</v>
      </c>
    </row>
    <row r="1001" ht="17.25" customHeight="1">
      <c r="A1001" s="105">
        <v>44583.061948807604</v>
      </c>
      <c r="B1001" s="106">
        <v>0.023275462962962963</v>
      </c>
      <c r="C1001" s="106">
        <v>6.944444444444444E-5</v>
      </c>
      <c r="D1001" s="106">
        <v>0.002361111111111111</v>
      </c>
      <c r="E1001" s="106">
        <v>0.004375</v>
      </c>
      <c r="F1001" s="106">
        <v>0.009085648148148148</v>
      </c>
      <c r="G1001" s="106">
        <v>0.011631944444444445</v>
      </c>
      <c r="H1001" s="106">
        <v>0.016967592592592593</v>
      </c>
      <c r="I1001" s="107">
        <v>0.019282407407407408</v>
      </c>
      <c r="J1001" s="108">
        <v>0.020648148148148148</v>
      </c>
      <c r="K1001" s="119">
        <v>39777.0</v>
      </c>
      <c r="L1001" s="109">
        <v>167.0</v>
      </c>
      <c r="M1001" s="109">
        <v>9.0</v>
      </c>
      <c r="N1001" s="109">
        <v>13.0</v>
      </c>
      <c r="O1001" s="109">
        <v>1469.0</v>
      </c>
      <c r="P1001" s="109">
        <v>107903.0</v>
      </c>
      <c r="Q1001" s="81">
        <v>132535.0</v>
      </c>
      <c r="R1001" s="81">
        <v>2.0</v>
      </c>
      <c r="S1001" s="81">
        <v>22.0</v>
      </c>
      <c r="T1001" s="81"/>
      <c r="U1001" s="81"/>
      <c r="V1001" s="81">
        <v>5.0</v>
      </c>
      <c r="W1001" s="81">
        <v>1.0</v>
      </c>
      <c r="X1001" s="81">
        <v>10.0</v>
      </c>
      <c r="Y1001" s="81">
        <v>1.0</v>
      </c>
      <c r="Z1001" s="81">
        <v>4.0</v>
      </c>
      <c r="AA1001" s="81">
        <v>2.0</v>
      </c>
      <c r="AB1001" s="81">
        <v>252899.0</v>
      </c>
      <c r="AC1001" s="81"/>
      <c r="AD1001" s="81">
        <v>17821.0</v>
      </c>
      <c r="AE1001" s="122"/>
      <c r="AF1001" s="122"/>
      <c r="AG1001" s="122"/>
      <c r="AH1001" s="81">
        <v>1.0</v>
      </c>
      <c r="AI1001" s="81">
        <v>5.0</v>
      </c>
      <c r="AJ1001" s="118" t="s">
        <v>1039</v>
      </c>
      <c r="AK1001" s="81"/>
      <c r="AL1001" s="81">
        <v>1.0</v>
      </c>
      <c r="AM1001" s="44">
        <f t="array" ref="AM1001">AVERAGE(K1001/20)/86400</f>
        <v>0.02301909722</v>
      </c>
    </row>
  </sheetData>
  <conditionalFormatting sqref="A1:AL1001 AM1">
    <cfRule type="expression" dxfId="0" priority="1">
      <formula>((SECOND($B1) + (60 * MINUTE($B1)) * 20 ) &gt; (($K1 * 1.5)))</formula>
    </cfRule>
  </conditionalFormatting>
  <conditionalFormatting sqref="A1:K1001">
    <cfRule type="containsBlanks" dxfId="1" priority="2">
      <formula>LEN(TRIM(A1))=0</formula>
    </cfRule>
  </conditionalFormatting>
  <conditionalFormatting sqref="T2:T1001">
    <cfRule type="notContainsBlanks" dxfId="2" priority="3">
      <formula>LEN(TRIM(T2))&gt;0</formula>
    </cfRule>
  </conditionalFormatting>
  <conditionalFormatting sqref="AC1:AC1001">
    <cfRule type="cellIs" dxfId="2" priority="4" operator="greaterThanOrEqual">
      <formula>5</formula>
    </cfRule>
  </conditionalFormatting>
  <conditionalFormatting sqref="K1:K1001">
    <cfRule type="cellIs" dxfId="3" priority="5" operator="lessThan">
      <formula>24000</formula>
    </cfRule>
  </conditionalFormatting>
  <conditionalFormatting sqref="K1:K1001">
    <cfRule type="cellIs" dxfId="2" priority="6" operator="greaterThanOrEqual">
      <formula>72000</formula>
    </cfRule>
  </conditionalFormatting>
  <conditionalFormatting sqref="K1:K1001">
    <cfRule type="cellIs" dxfId="4" priority="7" operator="lessThanOrEqual">
      <formula>36000</formula>
    </cfRule>
  </conditionalFormatting>
  <conditionalFormatting sqref="AM1:AM1001">
    <cfRule type="cellIs" dxfId="5" priority="8" operator="equal">
      <formula>0</formula>
    </cfRule>
  </conditionalFormatting>
  <conditionalFormatting sqref="AM1:AM1001">
    <cfRule type="containsBlanks" dxfId="5" priority="9">
      <formula>LEN(TRIM(AM1))=0</formula>
    </cfRule>
  </conditionalFormatting>
  <conditionalFormatting sqref="AM1:AM1001">
    <cfRule type="cellIs" dxfId="6" priority="10" operator="lessThanOrEqual">
      <formula>0.01388888888</formula>
    </cfRule>
  </conditionalFormatting>
  <conditionalFormatting sqref="AM1:AM1001">
    <cfRule type="cellIs" dxfId="4" priority="11" operator="lessThanOrEqual">
      <formula>0.02083333333</formula>
    </cfRule>
  </conditionalFormatting>
  <conditionalFormatting sqref="AM1:AM1001">
    <cfRule type="cellIs" dxfId="2" priority="12" operator="greaterThanOrEqual">
      <formula>0.04166666666</formula>
    </cfRule>
  </conditionalFormatting>
  <conditionalFormatting sqref="E1:G1001">
    <cfRule type="cellIs" dxfId="4" priority="13" operator="lessThanOrEqual">
      <formula>"12:01:00 AM"</formula>
    </cfRule>
  </conditionalFormatting>
  <conditionalFormatting sqref="B1:B1001">
    <cfRule type="cellIs" dxfId="4" priority="14" operator="lessThan">
      <formula>"0:14:00"</formula>
    </cfRule>
  </conditionalFormatting>
  <conditionalFormatting sqref="AM1:AM1001">
    <cfRule type="expression" dxfId="4" priority="15">
      <formula>MIN(AM)</formula>
    </cfRule>
  </conditionalFormatting>
  <drawing r:id="rId2"/>
  <legacyDrawing r:id="rId3"/>
  <tableParts count="1"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1.22" defaultRowHeight="15.75"/>
  <cols>
    <col customWidth="1" min="1" max="1" width="5.22"/>
  </cols>
  <sheetData>
    <row r="1">
      <c r="A1" s="124" t="s">
        <v>1040</v>
      </c>
      <c r="J1" s="125"/>
    </row>
    <row r="2">
      <c r="J2" s="125"/>
    </row>
    <row r="3">
      <c r="I3" s="126"/>
      <c r="J3" s="126"/>
    </row>
    <row r="4">
      <c r="I4" s="126"/>
      <c r="J4" s="126"/>
    </row>
    <row r="6">
      <c r="A6" s="126" t="s">
        <v>1041</v>
      </c>
    </row>
    <row r="9">
      <c r="A9" s="127"/>
      <c r="B9" s="128" t="s">
        <v>1042</v>
      </c>
      <c r="C9" s="129"/>
      <c r="D9" s="129"/>
      <c r="E9" s="129"/>
      <c r="F9" s="129"/>
      <c r="G9" s="129"/>
      <c r="H9" s="129"/>
    </row>
    <row r="10" ht="20.25" customHeight="1">
      <c r="A10" s="127"/>
      <c r="B10" s="129"/>
      <c r="C10" s="129"/>
      <c r="D10" s="129"/>
      <c r="E10" s="129"/>
      <c r="F10" s="129"/>
      <c r="G10" s="129"/>
      <c r="H10" s="129"/>
    </row>
    <row r="12">
      <c r="A12" s="130" t="s">
        <v>1043</v>
      </c>
    </row>
    <row r="13">
      <c r="A13" s="131" t="s">
        <v>1044</v>
      </c>
      <c r="D13" s="132" t="s">
        <v>1045</v>
      </c>
    </row>
    <row r="14">
      <c r="A14" s="132" t="s">
        <v>1046</v>
      </c>
    </row>
    <row r="16">
      <c r="A16" s="133"/>
      <c r="B16" s="39" t="s">
        <v>1047</v>
      </c>
    </row>
    <row r="17">
      <c r="A17" s="134"/>
      <c r="B17" s="39" t="s">
        <v>1048</v>
      </c>
    </row>
  </sheetData>
  <mergeCells count="2">
    <mergeCell ref="A1:I2"/>
    <mergeCell ref="A6:I8"/>
  </mergeCells>
  <hyperlinks>
    <hyperlink r:id="rId1" ref="A1"/>
    <hyperlink r:id="rId2" ref="B9"/>
    <hyperlink r:id="rId3" location="gid=309228281" ref="A13"/>
    <hyperlink r:id="rId4" location="gid=0" ref="D13"/>
    <hyperlink r:id="rId5" location="gid=0" ref="A14"/>
  </hyperlinks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2" max="2" width="7.22"/>
  </cols>
  <sheetData>
    <row r="3">
      <c r="B3" s="135" t="s">
        <v>49</v>
      </c>
      <c r="C3" s="136"/>
      <c r="D3" s="49">
        <f>AVERAGE(B4:B282)</f>
        <v>37074.23551</v>
      </c>
      <c r="E3" s="43">
        <f>AVERAGEIF(B4:B282,"&lt;&gt;0")</f>
        <v>37074.23551</v>
      </c>
    </row>
    <row r="4">
      <c r="B4" s="79">
        <v>42916.0</v>
      </c>
      <c r="C4" s="137"/>
      <c r="D4" s="43">
        <f t="shared" ref="D4:E4" si="1">SUM(D3/60)</f>
        <v>617.9039251</v>
      </c>
      <c r="E4" s="43">
        <f t="shared" si="1"/>
        <v>617.9039251</v>
      </c>
      <c r="G4" s="79">
        <v>40501.0</v>
      </c>
      <c r="I4" s="49">
        <f>AVERAGE(G4:G33)</f>
        <v>36452.16667</v>
      </c>
    </row>
    <row r="5">
      <c r="B5" s="79">
        <v>24417.0</v>
      </c>
      <c r="C5" s="137"/>
      <c r="D5" s="43">
        <f t="shared" ref="D5:E5" si="2">SUM(D4/60)</f>
        <v>10.29839875</v>
      </c>
      <c r="E5" s="43">
        <f t="shared" si="2"/>
        <v>10.29839875</v>
      </c>
      <c r="G5" s="79">
        <v>36043.0</v>
      </c>
      <c r="I5" s="43">
        <f t="shared" ref="I5:I6" si="4">SUM(I4/60)</f>
        <v>607.5361111</v>
      </c>
    </row>
    <row r="6">
      <c r="B6" s="79">
        <v>35059.0</v>
      </c>
      <c r="C6" s="137"/>
      <c r="D6" s="43">
        <f t="shared" ref="D6:E6" si="3">SUM(D5/24)</f>
        <v>0.429099948</v>
      </c>
      <c r="E6" s="43">
        <f t="shared" si="3"/>
        <v>0.429099948</v>
      </c>
      <c r="G6" s="79">
        <v>30444.0</v>
      </c>
      <c r="I6" s="43">
        <f t="shared" si="4"/>
        <v>10.12560185</v>
      </c>
    </row>
    <row r="7">
      <c r="B7" s="79">
        <v>51068.0</v>
      </c>
      <c r="C7" s="137"/>
      <c r="D7" s="44"/>
      <c r="E7" s="43">
        <f>SUM(E6/20)</f>
        <v>0.0214549974</v>
      </c>
      <c r="F7" s="44"/>
      <c r="G7" s="79">
        <v>37127.0</v>
      </c>
      <c r="I7" s="43">
        <f>SUM(I6/20)</f>
        <v>0.5062800926</v>
      </c>
    </row>
    <row r="8">
      <c r="B8" s="79">
        <v>29044.0</v>
      </c>
      <c r="C8" s="137"/>
      <c r="D8" s="49"/>
      <c r="E8" s="44">
        <f>SUM(E6/20)</f>
        <v>0.0214549974</v>
      </c>
      <c r="G8" s="79">
        <v>42095.0</v>
      </c>
      <c r="I8" s="44">
        <f>SUM(I7/24)</f>
        <v>0.02109500386</v>
      </c>
    </row>
    <row r="9">
      <c r="B9" s="79">
        <v>27878.0</v>
      </c>
      <c r="C9" s="137"/>
      <c r="D9" s="49"/>
      <c r="G9" s="79">
        <v>51410.0</v>
      </c>
    </row>
    <row r="10">
      <c r="B10" s="79">
        <v>34675.0</v>
      </c>
      <c r="C10" s="137"/>
      <c r="D10" s="49"/>
      <c r="G10" s="79">
        <v>21557.0</v>
      </c>
    </row>
    <row r="11">
      <c r="B11" s="87">
        <v>38753.0</v>
      </c>
      <c r="C11" s="138"/>
      <c r="D11" s="49"/>
      <c r="G11" s="79">
        <v>27535.0</v>
      </c>
    </row>
    <row r="12">
      <c r="B12" s="87">
        <v>33029.0</v>
      </c>
      <c r="C12" s="138"/>
      <c r="D12" s="49"/>
      <c r="G12" s="79">
        <v>32033.0</v>
      </c>
    </row>
    <row r="13">
      <c r="B13" s="87">
        <v>61909.0</v>
      </c>
      <c r="C13" s="138"/>
      <c r="D13" s="49"/>
      <c r="F13" s="139"/>
      <c r="G13" s="79">
        <v>33933.0</v>
      </c>
      <c r="J13" s="31"/>
    </row>
    <row r="14">
      <c r="B14" s="87">
        <v>29279.0</v>
      </c>
      <c r="C14" s="138"/>
      <c r="D14" s="49"/>
      <c r="F14" s="139"/>
      <c r="G14" s="79">
        <v>45261.0</v>
      </c>
    </row>
    <row r="15">
      <c r="B15" s="87">
        <v>24802.0</v>
      </c>
      <c r="C15" s="138"/>
      <c r="D15" s="49"/>
      <c r="F15" s="139"/>
      <c r="G15" s="79">
        <v>59170.0</v>
      </c>
    </row>
    <row r="16">
      <c r="B16" s="87">
        <v>31025.0</v>
      </c>
      <c r="C16" s="138"/>
      <c r="D16" s="49"/>
      <c r="F16" s="139"/>
      <c r="G16" s="79">
        <v>36342.0</v>
      </c>
    </row>
    <row r="17">
      <c r="B17" s="87">
        <v>31518.0</v>
      </c>
      <c r="C17" s="138"/>
      <c r="D17" s="49"/>
      <c r="F17" s="139"/>
      <c r="G17" s="79">
        <v>24160.0</v>
      </c>
    </row>
    <row r="18">
      <c r="B18" s="87">
        <v>43540.0</v>
      </c>
      <c r="C18" s="138"/>
      <c r="D18" s="49"/>
      <c r="F18" s="139"/>
      <c r="G18" s="79">
        <v>37042.0</v>
      </c>
    </row>
    <row r="19">
      <c r="B19" s="87">
        <v>41430.0</v>
      </c>
      <c r="C19" s="138"/>
      <c r="D19" s="49"/>
      <c r="F19" s="139"/>
      <c r="G19" s="79">
        <v>42916.0</v>
      </c>
    </row>
    <row r="20">
      <c r="B20" s="87">
        <v>51554.0</v>
      </c>
      <c r="C20" s="138"/>
      <c r="D20" s="49"/>
      <c r="F20" s="139"/>
      <c r="G20" s="79">
        <v>24417.0</v>
      </c>
    </row>
    <row r="21">
      <c r="B21" s="87">
        <v>33314.0</v>
      </c>
      <c r="C21" s="138"/>
      <c r="D21" s="49"/>
      <c r="F21" s="139"/>
      <c r="G21" s="79">
        <v>35059.0</v>
      </c>
    </row>
    <row r="22">
      <c r="B22" s="87">
        <v>35390.0</v>
      </c>
      <c r="C22" s="138"/>
      <c r="D22" s="49"/>
      <c r="F22" s="139"/>
      <c r="G22" s="79">
        <v>51068.0</v>
      </c>
    </row>
    <row r="23">
      <c r="B23" s="87">
        <v>31205.0</v>
      </c>
      <c r="C23" s="138"/>
      <c r="D23" s="49"/>
      <c r="F23" s="139"/>
      <c r="G23" s="79">
        <v>29044.0</v>
      </c>
    </row>
    <row r="24">
      <c r="B24" s="79">
        <v>23267.0</v>
      </c>
      <c r="C24" s="137"/>
      <c r="D24" s="49"/>
      <c r="F24" s="139"/>
      <c r="G24" s="79">
        <v>27878.0</v>
      </c>
    </row>
    <row r="25">
      <c r="B25" s="79">
        <v>29002.0</v>
      </c>
      <c r="C25" s="137"/>
      <c r="D25" s="49"/>
      <c r="F25" s="139"/>
      <c r="G25" s="79">
        <v>34675.0</v>
      </c>
    </row>
    <row r="26">
      <c r="B26" s="79">
        <v>43227.0</v>
      </c>
      <c r="C26" s="137"/>
      <c r="D26" s="49"/>
      <c r="F26" s="139"/>
      <c r="G26" s="87">
        <v>38753.0</v>
      </c>
    </row>
    <row r="27">
      <c r="B27" s="79">
        <v>27450.0</v>
      </c>
      <c r="C27" s="137"/>
      <c r="D27" s="49"/>
      <c r="F27" s="139"/>
      <c r="G27" s="87">
        <v>33029.0</v>
      </c>
    </row>
    <row r="28">
      <c r="B28" s="79">
        <v>40680.0</v>
      </c>
      <c r="C28" s="137"/>
      <c r="D28" s="49"/>
      <c r="F28" s="139"/>
      <c r="G28" s="87">
        <v>61909.0</v>
      </c>
    </row>
    <row r="29">
      <c r="B29" s="87">
        <v>80480.0</v>
      </c>
      <c r="C29" s="138"/>
      <c r="D29" s="49"/>
      <c r="G29" s="87">
        <v>29279.0</v>
      </c>
    </row>
    <row r="30">
      <c r="B30" s="87">
        <v>30746.0</v>
      </c>
      <c r="C30" s="138"/>
      <c r="D30" s="49"/>
      <c r="G30" s="87">
        <v>24802.0</v>
      </c>
    </row>
    <row r="31">
      <c r="B31" s="87">
        <v>31974.0</v>
      </c>
      <c r="C31" s="138"/>
      <c r="D31" s="49"/>
      <c r="G31" s="87">
        <v>31025.0</v>
      </c>
    </row>
    <row r="32">
      <c r="B32" s="87">
        <v>27617.0</v>
      </c>
      <c r="C32" s="138"/>
      <c r="D32" s="49"/>
      <c r="G32" s="87">
        <v>31518.0</v>
      </c>
    </row>
    <row r="33">
      <c r="B33" s="87">
        <v>36494.0</v>
      </c>
      <c r="C33" s="138"/>
      <c r="D33" s="49"/>
      <c r="G33" s="87">
        <v>43540.0</v>
      </c>
    </row>
    <row r="34">
      <c r="B34" s="87">
        <v>31128.0</v>
      </c>
      <c r="C34" s="138"/>
      <c r="D34" s="49"/>
    </row>
    <row r="35">
      <c r="B35" s="87">
        <v>28675.0</v>
      </c>
      <c r="C35" s="138"/>
      <c r="D35" s="49"/>
    </row>
    <row r="36">
      <c r="B36" s="87">
        <v>25484.0</v>
      </c>
      <c r="C36" s="138"/>
      <c r="D36" s="49"/>
    </row>
    <row r="37">
      <c r="B37" s="87">
        <v>26115.0</v>
      </c>
      <c r="C37" s="138"/>
      <c r="D37" s="49"/>
    </row>
    <row r="38">
      <c r="B38" s="79">
        <v>24995.0</v>
      </c>
      <c r="C38" s="137"/>
      <c r="D38" s="49"/>
    </row>
    <row r="39">
      <c r="B39" s="79">
        <v>23003.0</v>
      </c>
      <c r="C39" s="137"/>
      <c r="D39" s="49"/>
    </row>
    <row r="40">
      <c r="B40" s="79">
        <v>32562.0</v>
      </c>
      <c r="C40" s="137"/>
      <c r="D40" s="49"/>
    </row>
    <row r="41">
      <c r="B41" s="79">
        <v>33031.0</v>
      </c>
      <c r="C41" s="137"/>
      <c r="D41" s="49"/>
    </row>
    <row r="42">
      <c r="B42" s="79">
        <v>27950.0</v>
      </c>
      <c r="C42" s="137"/>
      <c r="D42" s="49"/>
    </row>
    <row r="43">
      <c r="B43" s="79">
        <v>30481.0</v>
      </c>
      <c r="C43" s="137"/>
      <c r="D43" s="49"/>
    </row>
    <row r="44">
      <c r="B44" s="79">
        <v>56601.0</v>
      </c>
      <c r="C44" s="137"/>
      <c r="D44" s="49"/>
    </row>
    <row r="45">
      <c r="B45" s="79">
        <v>40640.0</v>
      </c>
      <c r="C45" s="137"/>
      <c r="D45" s="49"/>
    </row>
    <row r="46">
      <c r="B46" s="79">
        <v>45218.0</v>
      </c>
      <c r="C46" s="137"/>
      <c r="D46" s="49"/>
    </row>
    <row r="47">
      <c r="B47" s="79">
        <v>29341.0</v>
      </c>
      <c r="C47" s="137"/>
      <c r="D47" s="49"/>
    </row>
    <row r="48">
      <c r="B48" s="87">
        <v>63692.0</v>
      </c>
      <c r="C48" s="138"/>
      <c r="D48" s="49"/>
    </row>
    <row r="49">
      <c r="B49" s="87">
        <v>32506.0</v>
      </c>
      <c r="C49" s="138"/>
      <c r="D49" s="49"/>
    </row>
    <row r="50">
      <c r="B50" s="87">
        <v>37278.0</v>
      </c>
      <c r="C50" s="138"/>
      <c r="D50" s="49"/>
    </row>
    <row r="51">
      <c r="B51" s="87">
        <v>51512.0</v>
      </c>
      <c r="C51" s="138"/>
      <c r="D51" s="49"/>
    </row>
    <row r="52">
      <c r="B52" s="87">
        <v>79446.0</v>
      </c>
      <c r="C52" s="138"/>
      <c r="D52" s="49"/>
    </row>
    <row r="53">
      <c r="B53" s="87">
        <v>31580.0</v>
      </c>
      <c r="C53" s="138"/>
      <c r="D53" s="49"/>
    </row>
    <row r="54">
      <c r="B54" s="79">
        <v>25913.0</v>
      </c>
      <c r="C54" s="137"/>
      <c r="D54" s="49"/>
    </row>
    <row r="55">
      <c r="B55" s="87">
        <v>22920.0</v>
      </c>
      <c r="C55" s="138"/>
      <c r="D55" s="49"/>
    </row>
    <row r="56">
      <c r="B56" s="87">
        <v>38517.0</v>
      </c>
      <c r="C56" s="138"/>
      <c r="D56" s="49"/>
    </row>
    <row r="57">
      <c r="B57" s="87">
        <v>27240.0</v>
      </c>
      <c r="C57" s="138"/>
      <c r="D57" s="49"/>
    </row>
    <row r="58">
      <c r="B58" s="87">
        <v>39710.0</v>
      </c>
      <c r="C58" s="138"/>
      <c r="D58" s="49"/>
    </row>
    <row r="59">
      <c r="B59" s="87">
        <v>35006.0</v>
      </c>
      <c r="C59" s="138"/>
      <c r="D59" s="49"/>
    </row>
    <row r="60">
      <c r="B60" s="87">
        <v>37692.0</v>
      </c>
      <c r="C60" s="138"/>
      <c r="D60" s="49"/>
    </row>
    <row r="61">
      <c r="B61" s="87">
        <v>59566.0</v>
      </c>
      <c r="C61" s="138"/>
      <c r="D61" s="49"/>
    </row>
    <row r="62">
      <c r="B62" s="87">
        <v>44704.0</v>
      </c>
      <c r="C62" s="138"/>
      <c r="D62" s="49"/>
    </row>
    <row r="63">
      <c r="B63" s="87">
        <v>33491.0</v>
      </c>
      <c r="C63" s="138"/>
      <c r="D63" s="49"/>
    </row>
    <row r="64">
      <c r="B64" s="87">
        <v>49138.0</v>
      </c>
      <c r="C64" s="138"/>
      <c r="D64" s="49"/>
    </row>
    <row r="65">
      <c r="B65" s="79">
        <v>43739.0</v>
      </c>
      <c r="C65" s="137"/>
      <c r="D65" s="49"/>
    </row>
    <row r="66">
      <c r="B66" s="87">
        <v>54417.0</v>
      </c>
      <c r="C66" s="138"/>
      <c r="D66" s="49"/>
    </row>
    <row r="67">
      <c r="B67" s="87">
        <v>36327.0</v>
      </c>
      <c r="C67" s="138"/>
      <c r="D67" s="49"/>
    </row>
    <row r="68">
      <c r="B68" s="87">
        <v>35665.0</v>
      </c>
      <c r="C68" s="138"/>
      <c r="D68" s="49"/>
    </row>
    <row r="69">
      <c r="B69" s="87">
        <v>23790.0</v>
      </c>
      <c r="C69" s="138"/>
      <c r="D69" s="49"/>
    </row>
    <row r="70">
      <c r="B70" s="87">
        <v>33854.0</v>
      </c>
      <c r="C70" s="138"/>
      <c r="D70" s="49"/>
    </row>
    <row r="71">
      <c r="B71" s="87">
        <v>30014.0</v>
      </c>
      <c r="C71" s="138"/>
      <c r="D71" s="49"/>
    </row>
    <row r="72">
      <c r="B72" s="87"/>
      <c r="C72" s="138"/>
      <c r="D72" s="49"/>
    </row>
    <row r="73">
      <c r="B73" s="87">
        <v>28458.0</v>
      </c>
      <c r="C73" s="138"/>
      <c r="D73" s="49"/>
    </row>
    <row r="74">
      <c r="B74" s="79">
        <v>42807.0</v>
      </c>
      <c r="C74" s="137"/>
      <c r="D74" s="49"/>
    </row>
    <row r="75">
      <c r="B75" s="79">
        <v>40165.0</v>
      </c>
      <c r="C75" s="137"/>
      <c r="D75" s="49"/>
    </row>
    <row r="76">
      <c r="B76" s="79">
        <v>36647.0</v>
      </c>
      <c r="C76" s="137"/>
      <c r="D76" s="49"/>
    </row>
    <row r="77">
      <c r="B77" s="79">
        <v>31317.0</v>
      </c>
      <c r="C77" s="137"/>
      <c r="D77" s="49"/>
    </row>
    <row r="78">
      <c r="B78" s="79">
        <v>55705.0</v>
      </c>
      <c r="C78" s="137"/>
      <c r="D78" s="49"/>
    </row>
    <row r="79">
      <c r="B79" s="79">
        <v>22156.0</v>
      </c>
      <c r="C79" s="137"/>
      <c r="D79" s="49"/>
    </row>
    <row r="80">
      <c r="B80" s="79">
        <v>19743.0</v>
      </c>
      <c r="C80" s="137"/>
      <c r="D80" s="49"/>
    </row>
    <row r="81">
      <c r="B81" s="79">
        <v>31832.0</v>
      </c>
      <c r="C81" s="137"/>
      <c r="D81" s="49"/>
    </row>
    <row r="82">
      <c r="B82" s="79">
        <v>27237.0</v>
      </c>
      <c r="C82" s="137"/>
      <c r="D82" s="49"/>
    </row>
    <row r="83">
      <c r="B83" s="99">
        <v>40331.0</v>
      </c>
      <c r="C83" s="140"/>
      <c r="D83" s="49"/>
    </row>
    <row r="84">
      <c r="B84" s="99">
        <v>51884.0</v>
      </c>
      <c r="C84" s="140"/>
      <c r="D84" s="49"/>
    </row>
    <row r="85">
      <c r="B85" s="99">
        <v>37210.0</v>
      </c>
      <c r="C85" s="140"/>
      <c r="D85" s="49"/>
    </row>
    <row r="86">
      <c r="B86" s="99">
        <v>33150.0</v>
      </c>
      <c r="C86" s="140"/>
      <c r="D86" s="49"/>
    </row>
    <row r="87">
      <c r="B87" s="99">
        <v>42309.0</v>
      </c>
      <c r="C87" s="140"/>
      <c r="D87" s="49"/>
    </row>
    <row r="88">
      <c r="B88" s="99">
        <v>32950.0</v>
      </c>
      <c r="C88" s="140"/>
      <c r="D88" s="49"/>
    </row>
    <row r="89">
      <c r="B89" s="99">
        <v>30996.0</v>
      </c>
      <c r="C89" s="140"/>
      <c r="D89" s="49"/>
    </row>
    <row r="90">
      <c r="B90" s="99">
        <v>28924.0</v>
      </c>
      <c r="C90" s="140"/>
      <c r="D90" s="49"/>
    </row>
    <row r="91">
      <c r="B91" s="99">
        <v>29140.0</v>
      </c>
      <c r="C91" s="140"/>
      <c r="D91" s="49"/>
    </row>
    <row r="92">
      <c r="B92" s="99">
        <v>109501.0</v>
      </c>
      <c r="C92" s="140"/>
      <c r="D92" s="49"/>
    </row>
    <row r="93">
      <c r="B93" s="99">
        <v>46711.0</v>
      </c>
      <c r="C93" s="140"/>
      <c r="D93" s="49"/>
    </row>
    <row r="94">
      <c r="B94" s="99">
        <v>44370.0</v>
      </c>
      <c r="C94" s="140"/>
      <c r="D94" s="49"/>
    </row>
    <row r="95">
      <c r="B95" s="99">
        <v>30179.0</v>
      </c>
      <c r="C95" s="140"/>
      <c r="D95" s="49"/>
    </row>
    <row r="96">
      <c r="B96" s="99">
        <v>29639.0</v>
      </c>
      <c r="C96" s="140"/>
      <c r="D96" s="49"/>
    </row>
    <row r="97">
      <c r="B97" s="99">
        <v>32161.0</v>
      </c>
      <c r="C97" s="140"/>
      <c r="D97" s="49"/>
    </row>
    <row r="98">
      <c r="B98" s="99">
        <v>34099.0</v>
      </c>
      <c r="C98" s="140"/>
      <c r="D98" s="49"/>
    </row>
    <row r="99">
      <c r="B99" s="99">
        <v>51268.0</v>
      </c>
      <c r="C99" s="140"/>
      <c r="D99" s="49"/>
    </row>
    <row r="100">
      <c r="B100" s="99">
        <v>23982.0</v>
      </c>
      <c r="C100" s="140"/>
      <c r="D100" s="49"/>
    </row>
    <row r="101">
      <c r="B101" s="99">
        <v>20676.0</v>
      </c>
      <c r="C101" s="140"/>
      <c r="D101" s="49"/>
    </row>
    <row r="102">
      <c r="B102" s="99">
        <v>28447.0</v>
      </c>
      <c r="C102" s="140"/>
      <c r="D102" s="49"/>
    </row>
    <row r="103">
      <c r="B103" s="99">
        <v>39503.0</v>
      </c>
      <c r="C103" s="140"/>
      <c r="D103" s="49"/>
    </row>
    <row r="104">
      <c r="B104" s="99">
        <v>24270.0</v>
      </c>
      <c r="C104" s="140"/>
      <c r="D104" s="49"/>
    </row>
    <row r="105">
      <c r="B105" s="99">
        <v>55217.0</v>
      </c>
      <c r="C105" s="140"/>
      <c r="D105" s="49"/>
    </row>
    <row r="106">
      <c r="B106" s="99">
        <v>26528.0</v>
      </c>
      <c r="C106" s="140"/>
      <c r="D106" s="49"/>
    </row>
    <row r="107">
      <c r="B107" s="99">
        <v>32528.0</v>
      </c>
      <c r="C107" s="140"/>
      <c r="D107" s="49"/>
    </row>
    <row r="108">
      <c r="B108" s="99">
        <v>28350.0</v>
      </c>
      <c r="C108" s="140"/>
      <c r="D108" s="49"/>
    </row>
    <row r="109">
      <c r="B109" s="99">
        <v>46488.0</v>
      </c>
      <c r="C109" s="140"/>
      <c r="D109" s="49"/>
    </row>
    <row r="110">
      <c r="B110" s="99">
        <v>48375.0</v>
      </c>
      <c r="C110" s="140"/>
      <c r="D110" s="49"/>
    </row>
    <row r="111">
      <c r="B111" s="99">
        <v>35313.0</v>
      </c>
      <c r="C111" s="140"/>
      <c r="D111" s="49"/>
    </row>
    <row r="112">
      <c r="B112" s="99">
        <v>30589.0</v>
      </c>
      <c r="C112" s="140"/>
      <c r="D112" s="49"/>
    </row>
    <row r="113">
      <c r="B113" s="99">
        <v>22049.0</v>
      </c>
      <c r="C113" s="140"/>
      <c r="D113" s="49"/>
    </row>
    <row r="114">
      <c r="B114" s="99">
        <v>43813.0</v>
      </c>
      <c r="C114" s="140"/>
      <c r="D114" s="49"/>
    </row>
    <row r="115">
      <c r="B115" s="99">
        <v>29340.0</v>
      </c>
      <c r="C115" s="140"/>
      <c r="D115" s="49"/>
    </row>
    <row r="116">
      <c r="B116" s="99">
        <v>29208.0</v>
      </c>
      <c r="C116" s="140"/>
      <c r="D116" s="49"/>
    </row>
    <row r="117">
      <c r="B117" s="99">
        <v>29180.0</v>
      </c>
      <c r="C117" s="140"/>
      <c r="D117" s="49"/>
    </row>
    <row r="118">
      <c r="B118" s="99">
        <v>43420.0</v>
      </c>
      <c r="C118" s="140"/>
      <c r="D118" s="49"/>
    </row>
    <row r="119">
      <c r="B119" s="99">
        <v>23592.0</v>
      </c>
      <c r="C119" s="140"/>
      <c r="D119" s="49"/>
    </row>
    <row r="120">
      <c r="B120" s="99">
        <v>35464.0</v>
      </c>
      <c r="C120" s="140"/>
      <c r="D120" s="49"/>
    </row>
    <row r="121">
      <c r="B121" s="99">
        <v>53134.0</v>
      </c>
      <c r="C121" s="140"/>
      <c r="D121" s="49"/>
    </row>
    <row r="122">
      <c r="B122" s="109"/>
      <c r="C122" s="140"/>
      <c r="D122" s="49"/>
    </row>
    <row r="123">
      <c r="B123" s="109">
        <v>39247.0</v>
      </c>
      <c r="C123" s="140"/>
      <c r="D123" s="49"/>
    </row>
    <row r="124">
      <c r="B124" s="109">
        <v>22570.0</v>
      </c>
      <c r="C124" s="140"/>
      <c r="D124" s="49"/>
    </row>
    <row r="125">
      <c r="B125" s="109">
        <v>38725.0</v>
      </c>
      <c r="C125" s="140"/>
      <c r="D125" s="49"/>
    </row>
    <row r="126">
      <c r="B126" s="109">
        <v>30127.0</v>
      </c>
      <c r="C126" s="140"/>
      <c r="D126" s="49"/>
    </row>
    <row r="127">
      <c r="B127" s="109">
        <v>26486.0</v>
      </c>
      <c r="C127" s="140"/>
      <c r="D127" s="49"/>
    </row>
    <row r="128">
      <c r="B128" s="109">
        <v>25633.0</v>
      </c>
      <c r="C128" s="140"/>
      <c r="D128" s="49"/>
    </row>
    <row r="129">
      <c r="B129" s="109">
        <v>56197.0</v>
      </c>
      <c r="C129" s="140"/>
      <c r="D129" s="49"/>
    </row>
    <row r="130">
      <c r="B130" s="109">
        <v>29563.0</v>
      </c>
      <c r="C130" s="140"/>
      <c r="D130" s="49"/>
    </row>
    <row r="131">
      <c r="B131" s="109">
        <v>32275.0</v>
      </c>
      <c r="C131" s="140"/>
      <c r="D131" s="49"/>
    </row>
    <row r="132">
      <c r="B132" s="109">
        <v>26552.0</v>
      </c>
      <c r="C132" s="140"/>
      <c r="D132" s="49"/>
    </row>
    <row r="133">
      <c r="B133" s="109">
        <v>44631.0</v>
      </c>
      <c r="C133" s="140"/>
      <c r="D133" s="49"/>
    </row>
    <row r="134">
      <c r="B134" s="109">
        <v>56284.0</v>
      </c>
      <c r="C134" s="140"/>
      <c r="D134" s="49"/>
    </row>
    <row r="135">
      <c r="B135" s="109">
        <v>46334.0</v>
      </c>
      <c r="C135" s="140"/>
      <c r="D135" s="49"/>
    </row>
    <row r="136">
      <c r="B136" s="109">
        <v>29390.0</v>
      </c>
      <c r="C136" s="140"/>
      <c r="D136" s="49"/>
    </row>
    <row r="137">
      <c r="B137" s="109">
        <v>79503.0</v>
      </c>
      <c r="C137" s="140"/>
      <c r="D137" s="49"/>
    </row>
    <row r="138">
      <c r="B138" s="109">
        <v>70069.0</v>
      </c>
      <c r="C138" s="140"/>
      <c r="D138" s="49"/>
    </row>
    <row r="139">
      <c r="B139" s="109">
        <v>31460.0</v>
      </c>
      <c r="C139" s="140"/>
      <c r="D139" s="49"/>
    </row>
    <row r="140">
      <c r="B140" s="109">
        <v>30203.0</v>
      </c>
      <c r="C140" s="140"/>
      <c r="D140" s="49"/>
    </row>
    <row r="141">
      <c r="B141" s="109">
        <v>21830.0</v>
      </c>
      <c r="C141" s="140"/>
      <c r="D141" s="49"/>
    </row>
    <row r="142">
      <c r="B142" s="109">
        <v>32531.0</v>
      </c>
      <c r="C142" s="140"/>
      <c r="D142" s="49"/>
    </row>
    <row r="143">
      <c r="B143" s="109">
        <v>32695.0</v>
      </c>
      <c r="C143" s="140"/>
      <c r="D143" s="49"/>
    </row>
    <row r="144">
      <c r="B144" s="109">
        <v>49584.0</v>
      </c>
      <c r="C144" s="140"/>
      <c r="D144" s="49"/>
    </row>
    <row r="145">
      <c r="B145" s="109">
        <v>22830.0</v>
      </c>
      <c r="C145" s="140"/>
      <c r="D145" s="49"/>
    </row>
    <row r="146">
      <c r="B146" s="109">
        <v>60360.0</v>
      </c>
      <c r="C146" s="140"/>
      <c r="D146" s="49"/>
    </row>
    <row r="147">
      <c r="B147" s="109">
        <v>23710.0</v>
      </c>
      <c r="C147" s="140"/>
      <c r="D147" s="49"/>
    </row>
    <row r="148">
      <c r="B148" s="109">
        <v>26208.0</v>
      </c>
      <c r="C148" s="140"/>
      <c r="D148" s="49"/>
    </row>
    <row r="149">
      <c r="B149" s="109">
        <v>29787.0</v>
      </c>
      <c r="C149" s="140"/>
      <c r="D149" s="49"/>
    </row>
    <row r="150">
      <c r="B150" s="109">
        <v>36618.0</v>
      </c>
      <c r="C150" s="140"/>
      <c r="D150" s="49"/>
    </row>
    <row r="151">
      <c r="B151" s="109">
        <v>51391.0</v>
      </c>
      <c r="C151" s="140"/>
      <c r="D151" s="49"/>
    </row>
    <row r="152">
      <c r="B152" s="109">
        <v>55994.0</v>
      </c>
      <c r="C152" s="140"/>
      <c r="D152" s="49"/>
    </row>
    <row r="153">
      <c r="B153" s="109">
        <v>39951.0</v>
      </c>
      <c r="C153" s="140"/>
      <c r="D153" s="49"/>
    </row>
    <row r="154">
      <c r="B154" s="109">
        <v>33705.0</v>
      </c>
      <c r="C154" s="140"/>
      <c r="D154" s="49"/>
    </row>
    <row r="155">
      <c r="B155" s="109">
        <v>27286.0</v>
      </c>
      <c r="C155" s="140"/>
      <c r="D155" s="49"/>
    </row>
    <row r="156">
      <c r="B156" s="109">
        <v>29784.0</v>
      </c>
      <c r="C156" s="140"/>
      <c r="D156" s="49"/>
    </row>
    <row r="157">
      <c r="B157" s="109">
        <v>44457.0</v>
      </c>
      <c r="C157" s="140"/>
      <c r="D157" s="49"/>
    </row>
    <row r="158">
      <c r="B158" s="109">
        <v>34581.0</v>
      </c>
      <c r="C158" s="140"/>
      <c r="D158" s="49"/>
    </row>
    <row r="159">
      <c r="B159" s="109">
        <v>68554.0</v>
      </c>
      <c r="C159" s="140"/>
      <c r="D159" s="49"/>
    </row>
    <row r="160">
      <c r="B160" s="109">
        <v>29145.0</v>
      </c>
      <c r="C160" s="140"/>
      <c r="D160" s="49"/>
    </row>
    <row r="161">
      <c r="B161" s="109">
        <v>28300.0</v>
      </c>
      <c r="C161" s="140"/>
      <c r="D161" s="49"/>
    </row>
    <row r="162">
      <c r="B162" s="109">
        <v>42070.0</v>
      </c>
      <c r="C162" s="140"/>
      <c r="D162" s="49"/>
    </row>
    <row r="163">
      <c r="B163" s="109">
        <v>19094.0</v>
      </c>
      <c r="C163" s="140"/>
      <c r="D163" s="49"/>
    </row>
    <row r="164">
      <c r="B164" s="109">
        <v>67609.0</v>
      </c>
      <c r="C164" s="140"/>
      <c r="D164" s="49"/>
    </row>
    <row r="165">
      <c r="B165" s="109">
        <v>33412.0</v>
      </c>
      <c r="C165" s="140"/>
      <c r="D165" s="49"/>
    </row>
    <row r="166">
      <c r="B166" s="109">
        <v>25594.0</v>
      </c>
      <c r="C166" s="140"/>
      <c r="D166" s="49"/>
    </row>
    <row r="167">
      <c r="B167" s="109">
        <v>35155.0</v>
      </c>
      <c r="C167" s="140"/>
      <c r="D167" s="49"/>
    </row>
    <row r="168">
      <c r="B168" s="109">
        <v>36980.0</v>
      </c>
      <c r="C168" s="140"/>
      <c r="D168" s="49"/>
    </row>
    <row r="169">
      <c r="B169" s="109">
        <v>32306.0</v>
      </c>
      <c r="C169" s="140"/>
      <c r="D169" s="49"/>
    </row>
    <row r="170">
      <c r="B170" s="109">
        <v>30700.0</v>
      </c>
      <c r="C170" s="140"/>
      <c r="D170" s="49"/>
    </row>
    <row r="171">
      <c r="B171" s="109">
        <v>27834.0</v>
      </c>
      <c r="C171" s="140"/>
      <c r="D171" s="49"/>
    </row>
    <row r="172">
      <c r="B172" s="109">
        <v>66634.0</v>
      </c>
      <c r="C172" s="140"/>
      <c r="D172" s="49"/>
    </row>
    <row r="173">
      <c r="B173" s="109">
        <v>43059.0</v>
      </c>
      <c r="C173" s="140"/>
      <c r="D173" s="49"/>
    </row>
    <row r="174">
      <c r="B174" s="109">
        <v>38322.0</v>
      </c>
      <c r="C174" s="140"/>
      <c r="D174" s="49"/>
    </row>
    <row r="175">
      <c r="B175" s="109">
        <v>26809.0</v>
      </c>
      <c r="C175" s="140"/>
      <c r="D175" s="49"/>
    </row>
    <row r="176">
      <c r="B176" s="109">
        <v>51299.0</v>
      </c>
      <c r="C176" s="140"/>
      <c r="D176" s="49"/>
    </row>
    <row r="177">
      <c r="B177" s="109">
        <v>30888.0</v>
      </c>
      <c r="C177" s="140"/>
      <c r="D177" s="49"/>
    </row>
    <row r="178">
      <c r="B178" s="109">
        <v>31458.0</v>
      </c>
      <c r="C178" s="140"/>
      <c r="D178" s="49"/>
    </row>
    <row r="179">
      <c r="B179" s="109">
        <v>36120.0</v>
      </c>
      <c r="C179" s="140"/>
      <c r="D179" s="49"/>
    </row>
    <row r="180">
      <c r="B180" s="109">
        <v>38440.0</v>
      </c>
      <c r="C180" s="140"/>
      <c r="D180" s="49"/>
    </row>
    <row r="181">
      <c r="B181" s="109">
        <v>23244.0</v>
      </c>
      <c r="C181" s="140"/>
      <c r="D181" s="49"/>
    </row>
    <row r="182">
      <c r="B182" s="109">
        <v>33827.0</v>
      </c>
      <c r="C182" s="140"/>
      <c r="D182" s="49"/>
    </row>
    <row r="183">
      <c r="B183" s="115">
        <v>24731.0</v>
      </c>
      <c r="C183" s="122"/>
      <c r="D183" s="49"/>
    </row>
    <row r="184">
      <c r="B184" s="115">
        <v>34120.0</v>
      </c>
      <c r="C184" s="122"/>
      <c r="D184" s="49"/>
    </row>
    <row r="185">
      <c r="B185" s="115">
        <v>26516.0</v>
      </c>
      <c r="C185" s="122"/>
      <c r="D185" s="49"/>
    </row>
    <row r="186">
      <c r="B186" s="115">
        <v>30765.0</v>
      </c>
      <c r="C186" s="122"/>
      <c r="D186" s="49"/>
    </row>
    <row r="187">
      <c r="B187" s="115">
        <v>48947.0</v>
      </c>
      <c r="C187" s="122"/>
      <c r="D187" s="49"/>
    </row>
    <row r="188">
      <c r="B188" s="115">
        <v>63571.0</v>
      </c>
      <c r="C188" s="122"/>
      <c r="D188" s="49"/>
    </row>
    <row r="189">
      <c r="B189" s="115">
        <v>39820.0</v>
      </c>
      <c r="C189" s="122"/>
      <c r="D189" s="49"/>
    </row>
    <row r="190">
      <c r="B190" s="115">
        <v>32501.0</v>
      </c>
      <c r="C190" s="122"/>
      <c r="D190" s="49"/>
    </row>
    <row r="191">
      <c r="B191" s="115">
        <v>21138.0</v>
      </c>
      <c r="C191" s="122"/>
      <c r="D191" s="49"/>
    </row>
    <row r="192">
      <c r="B192" s="115">
        <v>63536.0</v>
      </c>
      <c r="C192" s="122"/>
      <c r="D192" s="49"/>
    </row>
    <row r="193">
      <c r="B193" s="115">
        <v>41955.0</v>
      </c>
      <c r="C193" s="122"/>
      <c r="D193" s="49"/>
    </row>
    <row r="194">
      <c r="B194" s="115">
        <v>26966.0</v>
      </c>
      <c r="C194" s="122"/>
      <c r="D194" s="49"/>
    </row>
    <row r="195">
      <c r="B195" s="115">
        <v>31779.0</v>
      </c>
      <c r="C195" s="122"/>
      <c r="D195" s="49"/>
    </row>
    <row r="196">
      <c r="B196" s="115">
        <v>27164.0</v>
      </c>
      <c r="C196" s="122"/>
      <c r="D196" s="49"/>
    </row>
    <row r="197">
      <c r="B197" s="109">
        <v>26623.0</v>
      </c>
      <c r="C197" s="140"/>
      <c r="D197" s="49"/>
    </row>
    <row r="198">
      <c r="B198" s="109">
        <v>35704.0</v>
      </c>
      <c r="C198" s="140"/>
      <c r="D198" s="49"/>
    </row>
    <row r="199">
      <c r="B199" s="119">
        <v>28506.0</v>
      </c>
      <c r="C199" s="140"/>
      <c r="D199" s="49"/>
    </row>
    <row r="200">
      <c r="B200" s="119"/>
      <c r="C200" s="140"/>
      <c r="D200" s="49"/>
    </row>
    <row r="201">
      <c r="B201" s="119">
        <v>34216.0</v>
      </c>
      <c r="C201" s="140"/>
      <c r="D201" s="49"/>
    </row>
    <row r="202">
      <c r="B202" s="119">
        <v>31912.0</v>
      </c>
      <c r="C202" s="140"/>
      <c r="D202" s="49"/>
    </row>
    <row r="203">
      <c r="B203" s="119">
        <v>25994.0</v>
      </c>
      <c r="C203" s="140"/>
      <c r="D203" s="49"/>
    </row>
    <row r="204">
      <c r="B204" s="119">
        <v>46360.0</v>
      </c>
      <c r="C204" s="140"/>
      <c r="D204" s="49"/>
    </row>
    <row r="205">
      <c r="B205" s="119">
        <v>21040.0</v>
      </c>
      <c r="C205" s="140"/>
      <c r="D205" s="49"/>
    </row>
    <row r="206">
      <c r="B206" s="119">
        <v>45558.0</v>
      </c>
      <c r="C206" s="140"/>
      <c r="D206" s="49"/>
    </row>
    <row r="207">
      <c r="B207" s="119">
        <v>23680.0</v>
      </c>
      <c r="C207" s="140"/>
      <c r="D207" s="49"/>
    </row>
    <row r="208">
      <c r="B208" s="119">
        <v>35930.0</v>
      </c>
      <c r="C208" s="140"/>
      <c r="D208" s="49"/>
    </row>
    <row r="209">
      <c r="B209" s="119">
        <v>28806.0</v>
      </c>
      <c r="C209" s="140"/>
      <c r="D209" s="49"/>
    </row>
    <row r="210">
      <c r="B210" s="119">
        <v>36021.0</v>
      </c>
      <c r="C210" s="140"/>
      <c r="D210" s="49"/>
    </row>
    <row r="211">
      <c r="B211" s="119">
        <v>24349.0</v>
      </c>
      <c r="C211" s="140"/>
      <c r="D211" s="49"/>
    </row>
    <row r="212">
      <c r="B212" s="119">
        <v>36934.0</v>
      </c>
      <c r="C212" s="140"/>
      <c r="D212" s="49"/>
    </row>
    <row r="213">
      <c r="B213" s="119">
        <v>26440.0</v>
      </c>
      <c r="C213" s="140"/>
      <c r="D213" s="49"/>
    </row>
    <row r="214">
      <c r="B214" s="119">
        <v>35870.0</v>
      </c>
      <c r="C214" s="140"/>
      <c r="D214" s="49"/>
    </row>
    <row r="215">
      <c r="B215" s="119">
        <v>22860.0</v>
      </c>
      <c r="C215" s="140"/>
      <c r="D215" s="49"/>
    </row>
    <row r="216">
      <c r="B216" s="119">
        <v>37940.0</v>
      </c>
      <c r="C216" s="140"/>
      <c r="D216" s="49"/>
    </row>
    <row r="217">
      <c r="B217" s="119">
        <v>43324.0</v>
      </c>
      <c r="C217" s="140"/>
      <c r="D217" s="49"/>
    </row>
    <row r="218">
      <c r="B218" s="119">
        <v>33026.0</v>
      </c>
      <c r="C218" s="140"/>
      <c r="D218" s="49"/>
    </row>
    <row r="219">
      <c r="B219" s="119">
        <v>26940.0</v>
      </c>
      <c r="C219" s="140"/>
      <c r="D219" s="49"/>
    </row>
    <row r="220">
      <c r="B220" s="119">
        <v>25387.0</v>
      </c>
      <c r="C220" s="140"/>
      <c r="D220" s="49"/>
    </row>
    <row r="221">
      <c r="B221" s="119">
        <v>39474.0</v>
      </c>
      <c r="C221" s="140"/>
      <c r="D221" s="49"/>
    </row>
    <row r="222">
      <c r="B222" s="119">
        <v>30649.0</v>
      </c>
      <c r="C222" s="140"/>
      <c r="D222" s="49"/>
    </row>
    <row r="223">
      <c r="B223" s="119">
        <v>27083.0</v>
      </c>
      <c r="C223" s="140"/>
      <c r="D223" s="49"/>
    </row>
    <row r="224">
      <c r="B224" s="119">
        <v>78747.0</v>
      </c>
      <c r="C224" s="140"/>
      <c r="D224" s="49"/>
    </row>
    <row r="225">
      <c r="B225" s="119">
        <v>38825.0</v>
      </c>
      <c r="C225" s="140"/>
      <c r="D225" s="49"/>
    </row>
    <row r="226">
      <c r="B226" s="119">
        <v>49160.0</v>
      </c>
      <c r="C226" s="140"/>
      <c r="D226" s="49"/>
    </row>
    <row r="227">
      <c r="B227" s="119">
        <v>63926.0</v>
      </c>
      <c r="C227" s="140"/>
      <c r="D227" s="49"/>
    </row>
    <row r="228">
      <c r="B228" s="119">
        <v>28181.0</v>
      </c>
      <c r="C228" s="140"/>
      <c r="D228" s="49"/>
    </row>
    <row r="229">
      <c r="B229" s="119">
        <v>35581.0</v>
      </c>
      <c r="C229" s="140"/>
      <c r="D229" s="49"/>
    </row>
    <row r="230">
      <c r="B230" s="119">
        <v>29804.0</v>
      </c>
      <c r="C230" s="140"/>
      <c r="D230" s="49"/>
    </row>
    <row r="231">
      <c r="B231" s="119">
        <v>34290.0</v>
      </c>
      <c r="C231" s="140"/>
      <c r="D231" s="49"/>
    </row>
    <row r="232">
      <c r="B232" s="119">
        <v>36134.0</v>
      </c>
      <c r="C232" s="140"/>
      <c r="D232" s="49"/>
    </row>
    <row r="233">
      <c r="B233" s="119">
        <v>36479.0</v>
      </c>
      <c r="C233" s="140"/>
      <c r="D233" s="49"/>
    </row>
    <row r="234">
      <c r="B234" s="119">
        <v>35320.0</v>
      </c>
      <c r="C234" s="140"/>
      <c r="D234" s="49"/>
    </row>
    <row r="235">
      <c r="B235" s="119">
        <v>56660.0</v>
      </c>
      <c r="C235" s="140"/>
      <c r="D235" s="49"/>
    </row>
    <row r="236">
      <c r="B236" s="119">
        <v>64200.0</v>
      </c>
      <c r="C236" s="140"/>
      <c r="D236" s="49"/>
    </row>
    <row r="237">
      <c r="B237" s="119">
        <v>43225.0</v>
      </c>
      <c r="C237" s="140"/>
      <c r="D237" s="49"/>
    </row>
    <row r="238">
      <c r="B238" s="119">
        <v>36660.0</v>
      </c>
      <c r="C238" s="140"/>
      <c r="D238" s="49"/>
    </row>
    <row r="239">
      <c r="B239" s="119">
        <v>26581.0</v>
      </c>
      <c r="C239" s="140"/>
      <c r="D239" s="49"/>
    </row>
    <row r="240">
      <c r="B240" s="119">
        <v>33988.0</v>
      </c>
      <c r="C240" s="140"/>
      <c r="D240" s="49"/>
    </row>
    <row r="241">
      <c r="B241" s="119">
        <v>25420.0</v>
      </c>
      <c r="C241" s="140"/>
      <c r="D241" s="49"/>
    </row>
    <row r="242">
      <c r="B242" s="119">
        <v>28860.0</v>
      </c>
      <c r="C242" s="140"/>
      <c r="D242" s="49"/>
    </row>
    <row r="243">
      <c r="B243" s="119">
        <v>57077.0</v>
      </c>
      <c r="C243" s="140"/>
      <c r="D243" s="49"/>
    </row>
    <row r="244">
      <c r="B244" s="119">
        <v>34740.0</v>
      </c>
      <c r="C244" s="140"/>
      <c r="D244" s="49"/>
    </row>
    <row r="245">
      <c r="B245" s="119">
        <v>59880.0</v>
      </c>
      <c r="C245" s="140"/>
      <c r="D245" s="49"/>
    </row>
    <row r="246">
      <c r="B246" s="119">
        <v>55840.0</v>
      </c>
      <c r="C246" s="140"/>
      <c r="D246" s="49"/>
    </row>
    <row r="247">
      <c r="B247" s="119">
        <v>30680.0</v>
      </c>
      <c r="C247" s="140"/>
      <c r="D247" s="49"/>
    </row>
    <row r="248">
      <c r="B248" s="119">
        <v>46320.0</v>
      </c>
      <c r="C248" s="140"/>
      <c r="D248" s="49"/>
    </row>
    <row r="249">
      <c r="B249" s="119">
        <v>36042.0</v>
      </c>
      <c r="C249" s="140"/>
      <c r="D249" s="49"/>
    </row>
    <row r="250">
      <c r="B250" s="119">
        <v>70060.0</v>
      </c>
      <c r="C250" s="140"/>
      <c r="D250" s="49"/>
    </row>
    <row r="251">
      <c r="B251" s="119">
        <v>30280.0</v>
      </c>
      <c r="C251" s="140"/>
      <c r="D251" s="49"/>
    </row>
    <row r="252">
      <c r="B252" s="119">
        <v>40920.0</v>
      </c>
      <c r="C252" s="140"/>
      <c r="D252" s="49"/>
    </row>
    <row r="253">
      <c r="B253" s="119">
        <v>31180.0</v>
      </c>
      <c r="C253" s="140"/>
      <c r="D253" s="49"/>
    </row>
    <row r="254">
      <c r="B254" s="119">
        <v>33000.0</v>
      </c>
      <c r="C254" s="140"/>
      <c r="D254" s="49"/>
    </row>
    <row r="255">
      <c r="B255" s="120">
        <v>30160.0</v>
      </c>
      <c r="C255" s="140"/>
      <c r="D255" s="49"/>
    </row>
    <row r="256">
      <c r="B256" s="119">
        <v>25680.0</v>
      </c>
      <c r="C256" s="140"/>
      <c r="D256" s="49"/>
    </row>
    <row r="257">
      <c r="B257" s="119">
        <v>22715.0</v>
      </c>
      <c r="C257" s="140"/>
      <c r="D257" s="48"/>
    </row>
    <row r="258">
      <c r="B258" s="119">
        <v>39955.0</v>
      </c>
      <c r="C258" s="140"/>
      <c r="D258" s="49"/>
    </row>
    <row r="259">
      <c r="B259" s="119">
        <v>29581.0</v>
      </c>
      <c r="C259" s="140"/>
      <c r="D259" s="49"/>
    </row>
    <row r="260">
      <c r="B260" s="119">
        <v>34762.0</v>
      </c>
      <c r="C260" s="140"/>
      <c r="D260" s="49"/>
    </row>
    <row r="261">
      <c r="B261" s="119">
        <v>34963.0</v>
      </c>
      <c r="C261" s="140"/>
      <c r="D261" s="49"/>
    </row>
    <row r="262">
      <c r="B262" s="119">
        <v>33650.0</v>
      </c>
      <c r="C262" s="140"/>
      <c r="D262" s="49"/>
    </row>
    <row r="263">
      <c r="B263" s="119">
        <v>55376.0</v>
      </c>
      <c r="C263" s="140"/>
      <c r="D263" s="49"/>
    </row>
    <row r="264">
      <c r="B264" s="119">
        <v>56509.0</v>
      </c>
      <c r="C264" s="140"/>
      <c r="D264" s="49"/>
    </row>
    <row r="265">
      <c r="B265" s="119">
        <v>25642.0</v>
      </c>
      <c r="C265" s="140"/>
      <c r="D265" s="49"/>
    </row>
    <row r="266">
      <c r="B266" s="119">
        <v>44338.0</v>
      </c>
      <c r="C266" s="140"/>
      <c r="D266" s="49"/>
    </row>
    <row r="267">
      <c r="B267" s="119">
        <v>45283.0</v>
      </c>
      <c r="C267" s="140"/>
      <c r="D267" s="49"/>
    </row>
    <row r="268">
      <c r="B268" s="119">
        <v>31419.0</v>
      </c>
      <c r="C268" s="140"/>
      <c r="D268" s="49"/>
    </row>
    <row r="269">
      <c r="B269" s="119">
        <v>34690.0</v>
      </c>
      <c r="C269" s="140"/>
      <c r="D269" s="49"/>
    </row>
    <row r="270">
      <c r="B270" s="119">
        <v>48109.0</v>
      </c>
      <c r="C270" s="140"/>
      <c r="D270" s="49"/>
    </row>
    <row r="271">
      <c r="B271" s="119">
        <v>43847.0</v>
      </c>
      <c r="C271" s="140"/>
      <c r="D271" s="49"/>
    </row>
    <row r="272">
      <c r="B272" s="119">
        <v>31841.0</v>
      </c>
      <c r="C272" s="140"/>
      <c r="D272" s="49"/>
    </row>
    <row r="273">
      <c r="B273" s="119">
        <v>29385.0</v>
      </c>
      <c r="C273" s="140"/>
      <c r="D273" s="49"/>
    </row>
    <row r="274">
      <c r="B274" s="119">
        <v>41109.0</v>
      </c>
      <c r="C274" s="140"/>
      <c r="D274" s="49"/>
    </row>
    <row r="275">
      <c r="B275" s="119">
        <v>38060.0</v>
      </c>
      <c r="C275" s="140"/>
      <c r="D275" s="49"/>
    </row>
    <row r="276">
      <c r="B276" s="119">
        <v>41529.0</v>
      </c>
      <c r="C276" s="140"/>
      <c r="D276" s="49"/>
    </row>
    <row r="277">
      <c r="B277" s="119">
        <v>31839.0</v>
      </c>
      <c r="C277" s="140"/>
      <c r="D277" s="49"/>
    </row>
    <row r="278">
      <c r="B278" s="119">
        <v>35906.0</v>
      </c>
      <c r="C278" s="140"/>
      <c r="D278" s="49"/>
    </row>
    <row r="279">
      <c r="B279" s="119">
        <v>26779.0</v>
      </c>
      <c r="C279" s="140"/>
      <c r="D279" s="49"/>
    </row>
    <row r="280">
      <c r="B280" s="119">
        <v>24528.0</v>
      </c>
      <c r="C280" s="140"/>
      <c r="D280" s="49"/>
    </row>
    <row r="281">
      <c r="B281" s="119">
        <v>21420.0</v>
      </c>
      <c r="C281" s="140"/>
      <c r="D281" s="49"/>
    </row>
    <row r="282">
      <c r="B282" s="119">
        <v>39777.0</v>
      </c>
      <c r="C282" s="140"/>
      <c r="D282" s="49"/>
    </row>
    <row r="283">
      <c r="B283" s="141"/>
      <c r="D283" s="49"/>
    </row>
    <row r="284">
      <c r="D284" s="49"/>
    </row>
  </sheetData>
  <conditionalFormatting sqref="B3:B283 G4:G33">
    <cfRule type="expression" dxfId="0" priority="1">
      <formula>((SECOND($B3) + (60 * MINUTE($B3)) * 20 ) &gt; (($K3 * 1.5)))</formula>
    </cfRule>
  </conditionalFormatting>
  <conditionalFormatting sqref="B3:B283 G4:G33">
    <cfRule type="cellIs" dxfId="3" priority="2" operator="lessThan">
      <formula>24000</formula>
    </cfRule>
  </conditionalFormatting>
  <conditionalFormatting sqref="B3:B283 G4:G33">
    <cfRule type="cellIs" dxfId="2" priority="3" operator="greaterThanOrEqual">
      <formula>72000</formula>
    </cfRule>
  </conditionalFormatting>
  <conditionalFormatting sqref="B3:B283 G4:G33">
    <cfRule type="cellIs" dxfId="4" priority="4" operator="lessThanOrEqual">
      <formula>36000</formula>
    </cfRule>
  </conditionalFormatting>
  <drawing r:id="rId2"/>
  <legacyDrawing r:id="rId3"/>
  <tableParts count="2">
    <tablePart r:id="rId6"/>
    <tablePart r:id="rId7"/>
  </tableParts>
</worksheet>
</file>