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genieriausacedu-my.sharepoint.com/personal/3034161730108_ingenieria_usac_edu_gt/Documents/6 S E X T O   S E M E S T R E/arquiiiiiiii  1/LAB ARQUI/PROYECTOS/2/ACE1-222S0778A202000194PROY2/"/>
    </mc:Choice>
  </mc:AlternateContent>
  <xr:revisionPtr revIDLastSave="380" documentId="8_{05E1CDAB-573B-4DFC-B76E-A5132CD5C57C}" xr6:coauthVersionLast="47" xr6:coauthVersionMax="47" xr10:uidLastSave="{ECE05F0B-FD6B-4174-8749-3D107E07323E}"/>
  <bookViews>
    <workbookView xWindow="20370" yWindow="-120" windowWidth="20730" windowHeight="11040" activeTab="1" xr2:uid="{6F3C35C3-D571-4B00-8695-660D6BC17960}"/>
  </bookViews>
  <sheets>
    <sheet name="LOGIN" sheetId="1" r:id="rId1"/>
    <sheet name="MENU USER" sheetId="3" r:id="rId2"/>
    <sheet name="Hoja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7" i="3" l="1"/>
  <c r="BC9" i="3"/>
  <c r="AW8" i="3"/>
  <c r="BB10" i="3"/>
  <c r="BB17" i="3"/>
  <c r="AW26" i="3"/>
  <c r="BH27" i="3"/>
  <c r="BG28" i="3"/>
  <c r="BE25" i="3"/>
  <c r="BE24" i="3"/>
  <c r="BI19" i="3"/>
  <c r="BC17" i="3"/>
  <c r="BH20" i="3"/>
  <c r="BD16" i="3"/>
  <c r="BG12" i="3"/>
  <c r="BF14" i="3"/>
  <c r="BE7" i="3"/>
  <c r="BD8" i="3"/>
  <c r="BH4" i="3"/>
  <c r="BK5" i="3"/>
  <c r="BF5" i="3"/>
  <c r="AS25" i="3"/>
  <c r="AW9" i="3"/>
  <c r="AS17" i="3"/>
  <c r="BM14" i="3"/>
  <c r="BM13" i="3"/>
  <c r="AS10" i="3"/>
  <c r="AT9" i="3"/>
  <c r="AM7" i="3"/>
  <c r="W9" i="3"/>
  <c r="V6" i="3"/>
  <c r="AK10" i="3"/>
  <c r="AG10" i="3"/>
  <c r="AD10" i="3"/>
  <c r="AD12" i="3"/>
  <c r="U7" i="3"/>
  <c r="Z12" i="3"/>
  <c r="X13" i="3"/>
  <c r="AQ7" i="3"/>
  <c r="AK7" i="3"/>
  <c r="AR26" i="3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T1" i="3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tc={A9DD81C7-8D7A-4502-AB03-AD673118E7BE}</author>
  </authors>
  <commentList>
    <comment ref="BL2" authorId="0" shapeId="0" xr:uid="{A9DD81C7-8D7A-4502-AB03-AD673118E7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782,0,800,18</t>
      </text>
    </comment>
  </commentList>
</comments>
</file>

<file path=xl/sharedStrings.xml><?xml version="1.0" encoding="utf-8"?>
<sst xmlns="http://schemas.openxmlformats.org/spreadsheetml/2006/main" count="72" uniqueCount="70">
  <si>
    <t>TECLAS DE FUNCION</t>
  </si>
  <si>
    <t>LOGIN</t>
  </si>
  <si>
    <t xml:space="preserve">USER Y PASS </t>
  </si>
  <si>
    <t>pass mostrar $$$$</t>
  </si>
  <si>
    <t>3 veces mal bloquea user</t>
  </si>
  <si>
    <t>USER BLOQUEADO</t>
  </si>
  <si>
    <t>mostrar "Usuario Bloqueado, Acceso Denegado.</t>
  </si>
  <si>
    <t>solamente ADMIN puede desbloquearlo</t>
  </si>
  <si>
    <t>LOGINADMIN</t>
  </si>
  <si>
    <t xml:space="preserve">cooldown ( mete su password ) </t>
  </si>
  <si>
    <t>ES ERRONEO</t>
  </si>
  <si>
    <t>ES CORRECTA</t>
  </si>
  <si>
    <t>va a sumar 30 seg a TIMCONTERRORADMIN</t>
  </si>
  <si>
    <t>TIMCONTERRORADMIN = 0       y loggea</t>
  </si>
  <si>
    <t>llevo index para multiplicar por 30 segundos mas</t>
  </si>
  <si>
    <t>F1</t>
  </si>
  <si>
    <t>F5</t>
  </si>
  <si>
    <t xml:space="preserve">Registrar </t>
  </si>
  <si>
    <t>USERNAME:</t>
  </si>
  <si>
    <t>if pos[0] = numero</t>
  </si>
  <si>
    <t>if tamanoarray &lt;8 0 &gt;15  F</t>
  </si>
  <si>
    <t>buscar en lista de usuarios.</t>
  </si>
  <si>
    <t xml:space="preserve">    -,_,.  </t>
  </si>
  <si>
    <t>validar 3 mayusculas</t>
  </si>
  <si>
    <t>validar 2 numeros</t>
  </si>
  <si>
    <t xml:space="preserve">tener 2 especiales </t>
  </si>
  <si>
    <t xml:space="preserve"> @, &gt;, #, +, *</t>
  </si>
  <si>
    <t>CMAYPASS</t>
  </si>
  <si>
    <t>PASSWORD:</t>
  </si>
  <si>
    <t>CNUMPASS</t>
  </si>
  <si>
    <t>CESPEPASS</t>
  </si>
  <si>
    <t>Validar tamano lista &gt; 16 &lt; 20</t>
  </si>
  <si>
    <t>Tomar nombre del user registrado</t>
  </si>
  <si>
    <t>F3</t>
  </si>
  <si>
    <t>JUGAR</t>
  </si>
  <si>
    <t>F4</t>
  </si>
  <si>
    <t>TOP GENERAL PUNTUACIONES</t>
  </si>
  <si>
    <t>TOP PUNTUACIONES JUGADOR ASIGNADO</t>
  </si>
  <si>
    <t>F10</t>
  </si>
  <si>
    <t>CERRAR SESION</t>
  </si>
  <si>
    <t>BENITO</t>
  </si>
  <si>
    <t>FIG SIGUIENTE: CUADRO</t>
  </si>
  <si>
    <t xml:space="preserve">NIVEL: </t>
  </si>
  <si>
    <t>PUNTEO:</t>
  </si>
  <si>
    <t>TIEMPO:</t>
  </si>
  <si>
    <t>08:02:10 s</t>
  </si>
  <si>
    <t>min,seg, centiseg</t>
  </si>
  <si>
    <t>ENTER PARA CAMBIAR DE NIVEL</t>
  </si>
  <si>
    <t>3 NIVELES</t>
  </si>
  <si>
    <t>AL LLEGAR A 10 seg cambio nivel</t>
  </si>
  <si>
    <t>AUMENTAR CANT LINEAS ELIMINAR</t>
  </si>
  <si>
    <t>AUMENTAR TIEMPO A ELIMINAR</t>
  </si>
  <si>
    <t>ESC</t>
  </si>
  <si>
    <t>PAUSAR</t>
  </si>
  <si>
    <t>ESC PARA MENU PRINCIPAL GUARDANDO SCORE</t>
  </si>
  <si>
    <t>DEL PARA CONTINUAR</t>
  </si>
  <si>
    <t>PRESIONO TECLA ESPACIO REGRESA AL MENU ANTERIOR</t>
  </si>
  <si>
    <t>ALVARO SOCOP</t>
  </si>
  <si>
    <t>EMMA SP</t>
  </si>
  <si>
    <t>JORGE</t>
  </si>
  <si>
    <t>ALVAROSOCOP &amp; EMMASP &amp; JORGE &amp;</t>
  </si>
  <si>
    <t>NOMBRES:</t>
  </si>
  <si>
    <t>6549641  &amp;  5661  &amp;  658498489  &amp;</t>
  </si>
  <si>
    <t>tde MOV SI + nn ( tde DEC SI ) + (nn-1) [ tde JZ (f)] + tde JZ (v) + (nn-1) (tde MOV DI) + (rr) (nn-1) (tde DEC DI) + (rr-1) (nn-1) [tde JNZ(v)] + (nn-1)[tde JNZ (f)] + (nn-1)(tde JMP)</t>
  </si>
  <si>
    <t>800,0</t>
  </si>
  <si>
    <t>LIGHT_GREEN</t>
  </si>
  <si>
    <t>CYAN</t>
  </si>
  <si>
    <t>RED</t>
  </si>
  <si>
    <t>BROWN</t>
  </si>
  <si>
    <t>LIGHTGRAY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</si>
</sst>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1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/>
    <xf numFmtId="21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4" xfId="0" applyFont="1" applyFill="1" applyBorder="1"/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1" fillId="2" borderId="9" xfId="0" applyFont="1" applyFill="1" applyBorder="1"/>
    <xf numFmtId="0" fontId="1" fillId="2" borderId="0" xfId="0" applyFont="1" applyFill="1" applyBorder="1" applyAlignment="1">
      <alignment horizontal="left"/>
    </xf>
    <xf numFmtId="0" fontId="7" fillId="2" borderId="9" xfId="0" applyFont="1" applyFill="1" applyBorder="1"/>
    <xf numFmtId="0" fontId="7" fillId="7" borderId="9" xfId="0" applyFont="1" applyFill="1" applyBorder="1"/>
    <xf numFmtId="0" fontId="7" fillId="5" borderId="9" xfId="0" applyFont="1" applyFill="1" applyBorder="1"/>
    <xf numFmtId="0" fontId="7" fillId="10" borderId="9" xfId="0" applyFont="1" applyFill="1" applyBorder="1"/>
    <xf numFmtId="0" fontId="7" fillId="2" borderId="0" xfId="0" applyFont="1" applyFill="1" applyBorder="1"/>
    <xf numFmtId="0" fontId="7" fillId="10" borderId="10" xfId="0" applyFont="1" applyFill="1" applyBorder="1"/>
    <xf numFmtId="0" fontId="7" fillId="2" borderId="0" xfId="0" applyFont="1" applyFill="1" applyBorder="1" applyAlignment="1">
      <alignment horizontal="left"/>
    </xf>
    <xf numFmtId="0" fontId="7" fillId="8" borderId="9" xfId="0" applyFont="1" applyFill="1" applyBorder="1"/>
    <xf numFmtId="0" fontId="7" fillId="9" borderId="9" xfId="0" applyFont="1" applyFill="1" applyBorder="1"/>
    <xf numFmtId="0" fontId="7" fillId="6" borderId="9" xfId="0" applyFont="1" applyFill="1" applyBorder="1"/>
    <xf numFmtId="0" fontId="7" fillId="4" borderId="9" xfId="0" applyFont="1" applyFill="1" applyBorder="1"/>
    <xf numFmtId="0" fontId="7" fillId="11" borderId="9" xfId="0" applyFont="1" applyFill="1" applyBorder="1"/>
    <xf numFmtId="0" fontId="7" fillId="12" borderId="9" xfId="0" applyFont="1" applyFill="1" applyBorder="1"/>
    <xf numFmtId="0" fontId="7" fillId="13" borderId="9" xfId="0" applyFont="1" applyFill="1" applyBorder="1"/>
    <xf numFmtId="0" fontId="7" fillId="2" borderId="11" xfId="0" applyFont="1" applyFill="1" applyBorder="1"/>
    <xf numFmtId="0" fontId="7" fillId="10" borderId="12" xfId="0" applyFont="1" applyFill="1" applyBorder="1"/>
    <xf numFmtId="0" fontId="7" fillId="2" borderId="13" xfId="0" applyFont="1" applyFill="1" applyBorder="1"/>
    <xf numFmtId="0" fontId="8" fillId="7" borderId="9" xfId="0" applyFont="1" applyFill="1" applyBorder="1"/>
    <xf numFmtId="0" fontId="9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342899</xdr:colOff>
      <xdr:row>2</xdr:row>
      <xdr:rowOff>200025</xdr:rowOff>
    </xdr:from>
    <xdr:to>
      <xdr:col>9</xdr:col>
      <xdr:colOff>28574</xdr:colOff>
      <xdr:row>23</xdr:row>
      <xdr:rowOff>154734</xdr:rowOff>
    </xdr:to>
    <xdr:pic>
      <xdr:nvPicPr>
        <xdr:cNvPr id="3" name="Imagen 2" descr="Human tetris GIF - Conseguir el mejor gif en GIFER">
          <a:extLst>
            <a:ext uri="{FF2B5EF4-FFF2-40B4-BE49-F238E27FC236}">
              <a16:creationId xmlns:a16="http://schemas.microsoft.com/office/drawing/2014/main" id="{77715000-E9CD-A8D1-DC10-0C83B6E2B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4" y="628650"/>
          <a:ext cx="2181225" cy="4155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209549</xdr:colOff>
      <xdr:row>16</xdr:row>
      <xdr:rowOff>66676</xdr:rowOff>
    </xdr:from>
    <xdr:to>
      <xdr:col>16</xdr:col>
      <xdr:colOff>575944</xdr:colOff>
      <xdr:row>23</xdr:row>
      <xdr:rowOff>22149</xdr:rowOff>
    </xdr:to>
    <xdr:pic>
      <xdr:nvPicPr>
        <xdr:cNvPr id="2" name="image1.png" descr="Imagen que contiene juego, dibujo, reloj  Descripción generada automáticamente">
          <a:extLst>
            <a:ext uri="{FF2B5EF4-FFF2-40B4-BE49-F238E27FC236}">
              <a16:creationId xmlns:a16="http://schemas.microsoft.com/office/drawing/2014/main" id="{4042E522-D737-8C85-C495-D68C0463B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81824" y="3295651"/>
          <a:ext cx="4938395" cy="13556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varo Socop" id="{085D36F1-F55F-49AA-9FD1-57A4FF0A6B7A}" userId="Alvaro Socop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L2" dT="2022-09-30T23:06:03.23" personId="{085D36F1-F55F-49AA-9FD1-57A4FF0A6B7A}" id="{A9DD81C7-8D7A-4502-AB03-AD673118E7BE}">
    <text>782,0,800,18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CC8C-0C45-4F93-81BC-9AFC562AEB8A}">
  <dimension ref="A1:AQ82"/>
  <sheetViews>
    <sheetView zoomScaleNormal="100" workbookViewId="0">
      <selection activeCell="A3" sqref="A3:B3"/>
    </sheetView>
  </sheetViews>
  <sheetFormatPr baseColWidth="10" defaultRowHeight="15" x14ac:dyDescent="0.25"/>
  <cols>
    <col min="1" max="1" width="6.85546875" style="4" customWidth="1"/>
    <col min="2" max="2" width="8.85546875" style="4" customWidth="1"/>
    <col min="3" max="3" width="15.5703125" style="4" customWidth="1"/>
    <col min="4" max="4" width="22.5703125" style="4" customWidth="1"/>
    <col min="5" max="5" width="8.5703125" style="4" customWidth="1"/>
    <col min="6" max="16384" width="11.42578125" style="4"/>
  </cols>
  <sheetData>
    <row r="1" spans="1:43" ht="18.75" x14ac:dyDescent="0.3">
      <c r="A1" s="1"/>
      <c r="B1" s="6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1"/>
      <c r="B2" s="1"/>
      <c r="C2" s="1"/>
      <c r="D2" s="5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x14ac:dyDescent="0.3">
      <c r="A3" s="8" t="s">
        <v>15</v>
      </c>
      <c r="B3" s="7" t="s">
        <v>1</v>
      </c>
      <c r="C3" s="1"/>
      <c r="D3" s="1"/>
      <c r="E3" s="1"/>
      <c r="F3" s="1"/>
      <c r="G3" s="1"/>
      <c r="H3" s="1"/>
      <c r="I3" s="1" t="s">
        <v>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75" x14ac:dyDescent="0.25">
      <c r="A4" s="1"/>
      <c r="B4" s="1"/>
      <c r="C4" s="2" t="s">
        <v>2</v>
      </c>
      <c r="D4" s="3"/>
      <c r="E4" s="2" t="s">
        <v>3</v>
      </c>
      <c r="F4" s="1"/>
      <c r="G4" s="1" t="s">
        <v>4</v>
      </c>
      <c r="H4" s="1"/>
      <c r="I4" s="1"/>
      <c r="J4" s="1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.75" x14ac:dyDescent="0.25">
      <c r="A5" s="1"/>
      <c r="B5" s="1"/>
      <c r="C5" s="2"/>
      <c r="D5" s="3"/>
      <c r="E5" s="2"/>
      <c r="F5" s="1"/>
      <c r="G5" s="1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.75" x14ac:dyDescent="0.25">
      <c r="A6" s="1"/>
      <c r="B6" s="1"/>
      <c r="C6" s="2" t="s">
        <v>8</v>
      </c>
      <c r="D6" s="3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.75" x14ac:dyDescent="0.25">
      <c r="A7" s="1"/>
      <c r="B7" s="1"/>
      <c r="C7" s="2"/>
      <c r="D7" s="3" t="s">
        <v>9</v>
      </c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.75" x14ac:dyDescent="0.25">
      <c r="A8" s="1"/>
      <c r="B8" s="1"/>
      <c r="C8" s="2"/>
      <c r="D8" s="3"/>
      <c r="E8" s="2" t="s">
        <v>10</v>
      </c>
      <c r="F8" s="1"/>
      <c r="G8" s="1" t="s">
        <v>12</v>
      </c>
      <c r="H8" s="1"/>
      <c r="I8" s="1"/>
      <c r="J8" s="1"/>
      <c r="K8" s="1" t="s">
        <v>14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.75" x14ac:dyDescent="0.25">
      <c r="A9" s="1"/>
      <c r="B9" s="1"/>
      <c r="C9" s="2"/>
      <c r="D9" s="3"/>
      <c r="E9" s="2" t="s">
        <v>11</v>
      </c>
      <c r="F9" s="1"/>
      <c r="G9" s="1" t="s">
        <v>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x14ac:dyDescent="0.25">
      <c r="A10" s="1"/>
      <c r="B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.75" x14ac:dyDescent="0.25">
      <c r="A11" s="1"/>
      <c r="B11" s="1"/>
      <c r="C11" s="2"/>
      <c r="D11" s="3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8.75" x14ac:dyDescent="0.3">
      <c r="A12" s="8" t="s">
        <v>16</v>
      </c>
      <c r="B12" s="7" t="s">
        <v>17</v>
      </c>
      <c r="C12" s="2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.75" x14ac:dyDescent="0.25">
      <c r="A13" s="1"/>
      <c r="B13" s="1"/>
      <c r="C13" s="3" t="s">
        <v>18</v>
      </c>
      <c r="D13" s="3" t="s">
        <v>19</v>
      </c>
      <c r="E13" s="3" t="s">
        <v>20</v>
      </c>
      <c r="F13" s="3"/>
      <c r="G13" s="3"/>
      <c r="H13" s="3" t="s">
        <v>21</v>
      </c>
      <c r="I13" s="3"/>
      <c r="J13" s="3"/>
      <c r="K13" s="3" t="s">
        <v>22</v>
      </c>
      <c r="L13" s="3"/>
      <c r="M13" s="3"/>
      <c r="N13" s="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.75" x14ac:dyDescent="0.25">
      <c r="A14" s="1"/>
      <c r="B14" s="1"/>
      <c r="C14" s="3" t="s">
        <v>28</v>
      </c>
      <c r="D14" s="3" t="s">
        <v>23</v>
      </c>
      <c r="E14" s="3" t="s">
        <v>24</v>
      </c>
      <c r="F14" s="3"/>
      <c r="G14" s="3"/>
      <c r="H14" s="3" t="s">
        <v>25</v>
      </c>
      <c r="I14" s="3"/>
      <c r="J14" s="3" t="s">
        <v>26</v>
      </c>
      <c r="K14" s="3"/>
      <c r="L14" s="3" t="s">
        <v>31</v>
      </c>
      <c r="M14" s="3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5.75" x14ac:dyDescent="0.25">
      <c r="A15" s="1"/>
      <c r="B15" s="1"/>
      <c r="C15" s="3"/>
      <c r="D15" s="3" t="s">
        <v>27</v>
      </c>
      <c r="E15" s="3" t="s">
        <v>29</v>
      </c>
      <c r="F15" s="3"/>
      <c r="G15" s="3"/>
      <c r="H15" s="3" t="s">
        <v>30</v>
      </c>
      <c r="I15" s="3"/>
      <c r="J15" s="3"/>
      <c r="K15" s="3"/>
      <c r="L15" s="3"/>
      <c r="M15" s="3"/>
      <c r="N15" s="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5.75" x14ac:dyDescent="0.25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5.75" x14ac:dyDescent="0.25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5.75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5.75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5.75" x14ac:dyDescent="0.25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5.75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5.75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4F38-09C7-4593-8119-C86553811D3D}">
  <dimension ref="A1:CL89"/>
  <sheetViews>
    <sheetView tabSelected="1" topLeftCell="AO19" zoomScale="175" zoomScaleNormal="175" workbookViewId="0">
      <selection activeCell="BB28" sqref="BB28"/>
    </sheetView>
  </sheetViews>
  <sheetFormatPr baseColWidth="10" defaultRowHeight="15" x14ac:dyDescent="0.25"/>
  <cols>
    <col min="1" max="1" width="6.85546875" style="4" customWidth="1"/>
    <col min="2" max="2" width="8.85546875" style="4" customWidth="1"/>
    <col min="3" max="3" width="11" style="4" customWidth="1"/>
    <col min="4" max="4" width="9.140625" style="4" customWidth="1"/>
    <col min="5" max="5" width="8.5703125" style="4" customWidth="1"/>
    <col min="6" max="8" width="11.42578125" style="4"/>
    <col min="9" max="9" width="14.5703125" style="4" customWidth="1"/>
    <col min="10" max="18" width="11.42578125" style="4"/>
    <col min="19" max="19" width="11.42578125" style="1"/>
    <col min="20" max="64" width="3.7109375" style="1" customWidth="1"/>
    <col min="65" max="65" width="15.140625" style="1" customWidth="1"/>
    <col min="66" max="89" width="3.7109375" style="1" customWidth="1"/>
    <col min="90" max="90" width="3.7109375" style="4" customWidth="1"/>
    <col min="91" max="16384" width="11.42578125" style="4"/>
  </cols>
  <sheetData>
    <row r="1" spans="1:90" ht="18.75" x14ac:dyDescent="0.3">
      <c r="A1" s="1"/>
      <c r="B1" s="6"/>
      <c r="C1" s="1" t="s">
        <v>32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>
        <f>1+S1</f>
        <v>1</v>
      </c>
      <c r="U1" s="1">
        <f t="shared" ref="U1:BL1" si="0">1+T1</f>
        <v>2</v>
      </c>
      <c r="V1" s="1">
        <f t="shared" si="0"/>
        <v>3</v>
      </c>
      <c r="W1" s="1">
        <f t="shared" si="0"/>
        <v>4</v>
      </c>
      <c r="X1" s="1">
        <f t="shared" si="0"/>
        <v>5</v>
      </c>
      <c r="Y1" s="1">
        <f t="shared" si="0"/>
        <v>6</v>
      </c>
      <c r="Z1" s="1">
        <f t="shared" si="0"/>
        <v>7</v>
      </c>
      <c r="AA1" s="1">
        <f t="shared" si="0"/>
        <v>8</v>
      </c>
      <c r="AB1" s="1">
        <f t="shared" si="0"/>
        <v>9</v>
      </c>
      <c r="AC1" s="1">
        <f t="shared" si="0"/>
        <v>10</v>
      </c>
      <c r="AD1" s="1">
        <f t="shared" si="0"/>
        <v>11</v>
      </c>
      <c r="AE1" s="1">
        <f t="shared" si="0"/>
        <v>12</v>
      </c>
      <c r="AF1" s="1">
        <f t="shared" si="0"/>
        <v>13</v>
      </c>
      <c r="AG1" s="1">
        <f t="shared" si="0"/>
        <v>14</v>
      </c>
      <c r="AH1" s="1">
        <f t="shared" si="0"/>
        <v>15</v>
      </c>
      <c r="AI1" s="1">
        <f t="shared" si="0"/>
        <v>16</v>
      </c>
      <c r="AJ1" s="1">
        <f t="shared" si="0"/>
        <v>17</v>
      </c>
      <c r="AK1" s="1">
        <f t="shared" si="0"/>
        <v>18</v>
      </c>
      <c r="AL1" s="1">
        <f t="shared" si="0"/>
        <v>19</v>
      </c>
      <c r="AM1" s="1">
        <f t="shared" si="0"/>
        <v>20</v>
      </c>
      <c r="AN1" s="1">
        <f t="shared" si="0"/>
        <v>21</v>
      </c>
      <c r="AO1" s="1">
        <f t="shared" si="0"/>
        <v>22</v>
      </c>
      <c r="AP1" s="1">
        <f t="shared" si="0"/>
        <v>23</v>
      </c>
      <c r="AQ1" s="1">
        <f t="shared" si="0"/>
        <v>24</v>
      </c>
      <c r="AR1" s="1">
        <f t="shared" si="0"/>
        <v>25</v>
      </c>
      <c r="AS1" s="1">
        <f t="shared" si="0"/>
        <v>26</v>
      </c>
      <c r="AT1" s="1">
        <f t="shared" si="0"/>
        <v>27</v>
      </c>
      <c r="AU1" s="1">
        <f t="shared" si="0"/>
        <v>28</v>
      </c>
      <c r="AV1" s="1">
        <f t="shared" si="0"/>
        <v>29</v>
      </c>
      <c r="AW1" s="1">
        <f t="shared" si="0"/>
        <v>30</v>
      </c>
      <c r="AX1" s="1">
        <f t="shared" si="0"/>
        <v>31</v>
      </c>
      <c r="AY1" s="1">
        <f t="shared" si="0"/>
        <v>32</v>
      </c>
      <c r="AZ1" s="1">
        <f t="shared" si="0"/>
        <v>33</v>
      </c>
      <c r="BA1" s="1">
        <f t="shared" si="0"/>
        <v>34</v>
      </c>
      <c r="BB1" s="1">
        <f t="shared" si="0"/>
        <v>35</v>
      </c>
      <c r="BC1" s="1">
        <f t="shared" si="0"/>
        <v>36</v>
      </c>
      <c r="BD1" s="1">
        <f t="shared" si="0"/>
        <v>37</v>
      </c>
      <c r="BE1" s="1">
        <f t="shared" si="0"/>
        <v>38</v>
      </c>
      <c r="BF1" s="1">
        <f t="shared" si="0"/>
        <v>39</v>
      </c>
      <c r="BG1" s="1">
        <f t="shared" si="0"/>
        <v>40</v>
      </c>
      <c r="BH1" s="1">
        <f t="shared" si="0"/>
        <v>41</v>
      </c>
      <c r="BI1" s="1">
        <f t="shared" si="0"/>
        <v>42</v>
      </c>
      <c r="BJ1" s="1">
        <f t="shared" si="0"/>
        <v>43</v>
      </c>
      <c r="BK1" s="1">
        <f t="shared" si="0"/>
        <v>44</v>
      </c>
      <c r="BL1" s="1">
        <f t="shared" si="0"/>
        <v>45</v>
      </c>
      <c r="BM1" s="33" t="s">
        <v>64</v>
      </c>
      <c r="CL1" s="1"/>
    </row>
    <row r="2" spans="1:90" x14ac:dyDescent="0.25">
      <c r="A2" s="1"/>
      <c r="B2" s="1"/>
      <c r="C2" s="1"/>
      <c r="D2" s="5"/>
      <c r="E2" s="5"/>
      <c r="F2" s="1"/>
      <c r="G2" s="1"/>
      <c r="H2" s="1"/>
      <c r="I2" s="1"/>
      <c r="J2" s="1"/>
      <c r="K2" s="1"/>
      <c r="L2" s="1" t="s">
        <v>47</v>
      </c>
      <c r="M2" s="1"/>
      <c r="N2" s="1"/>
      <c r="O2" s="1"/>
      <c r="P2" s="1"/>
      <c r="Q2" s="1"/>
      <c r="R2" s="1"/>
      <c r="S2" s="1">
        <f>1+S1</f>
        <v>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49"/>
      <c r="BE2" s="49"/>
      <c r="BF2" s="49"/>
      <c r="BG2" s="49"/>
      <c r="BH2" s="49"/>
      <c r="BI2" s="49"/>
      <c r="BJ2" s="49"/>
      <c r="BK2" s="49"/>
      <c r="BL2" s="37"/>
      <c r="BM2" s="40"/>
      <c r="CL2" s="1"/>
    </row>
    <row r="3" spans="1:90" ht="16.5" thickBot="1" x14ac:dyDescent="0.3">
      <c r="A3" s="9" t="s">
        <v>33</v>
      </c>
      <c r="B3" s="10" t="s">
        <v>34</v>
      </c>
      <c r="C3" s="1"/>
      <c r="D3" s="1"/>
      <c r="E3" s="1"/>
      <c r="F3" s="1"/>
      <c r="G3" s="1"/>
      <c r="H3" s="1">
        <v>180</v>
      </c>
      <c r="I3" s="1"/>
      <c r="J3" s="1"/>
      <c r="K3" s="1"/>
      <c r="L3" s="1"/>
      <c r="M3" s="1"/>
      <c r="N3" s="1"/>
      <c r="O3" s="1"/>
      <c r="P3" s="1"/>
      <c r="Q3" s="1"/>
      <c r="R3" s="1"/>
      <c r="S3" s="1">
        <f t="shared" ref="S3:S34" si="1">1+S2</f>
        <v>2</v>
      </c>
      <c r="T3" s="37"/>
      <c r="U3" s="34"/>
      <c r="V3" s="38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2"/>
      <c r="AL3" s="32"/>
      <c r="AM3" s="32"/>
      <c r="AN3" s="32"/>
      <c r="AO3" s="34"/>
      <c r="AP3" s="32"/>
      <c r="AQ3" s="32"/>
      <c r="AR3" s="34"/>
      <c r="AS3" s="32"/>
      <c r="AT3" s="32"/>
      <c r="AU3" s="32"/>
      <c r="AV3" s="34"/>
      <c r="AW3" s="32"/>
      <c r="AX3" s="32"/>
      <c r="AY3" s="34"/>
      <c r="AZ3" s="32"/>
      <c r="BA3" s="32"/>
      <c r="BB3" s="34"/>
      <c r="BC3" s="32"/>
      <c r="BD3" s="32"/>
      <c r="BE3" s="32"/>
      <c r="BF3" s="34"/>
      <c r="BG3" s="32"/>
      <c r="BH3" s="32"/>
      <c r="BI3" s="32"/>
      <c r="BJ3" s="34"/>
      <c r="BK3" s="34"/>
      <c r="BL3" s="39"/>
      <c r="BM3" s="38"/>
      <c r="CL3" s="1"/>
    </row>
    <row r="4" spans="1:90" ht="15.75" x14ac:dyDescent="0.25">
      <c r="A4" s="1"/>
      <c r="B4" s="1"/>
      <c r="C4" s="2"/>
      <c r="D4" s="13" t="s">
        <v>40</v>
      </c>
      <c r="E4" s="14"/>
      <c r="F4" s="15"/>
      <c r="G4" s="25"/>
      <c r="H4" s="15"/>
      <c r="I4" s="15"/>
      <c r="J4" s="16"/>
      <c r="K4" s="16"/>
      <c r="L4" s="1" t="s">
        <v>48</v>
      </c>
      <c r="M4" s="1"/>
      <c r="N4" s="1"/>
      <c r="O4" s="1"/>
      <c r="P4" s="1"/>
      <c r="Q4" s="1"/>
      <c r="R4" s="1"/>
      <c r="S4" s="1">
        <f t="shared" si="1"/>
        <v>3</v>
      </c>
      <c r="T4" s="37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2"/>
      <c r="AQ4" s="32"/>
      <c r="AR4" s="34"/>
      <c r="AS4" s="32"/>
      <c r="AT4" s="32"/>
      <c r="AU4" s="32"/>
      <c r="AV4" s="34"/>
      <c r="AW4" s="32"/>
      <c r="AX4" s="32"/>
      <c r="AY4" s="34"/>
      <c r="AZ4" s="32"/>
      <c r="BA4" s="32"/>
      <c r="BB4" s="34"/>
      <c r="BC4" s="32"/>
      <c r="BD4" s="32"/>
      <c r="BE4" s="32"/>
      <c r="BF4" s="34"/>
      <c r="BG4" s="32"/>
      <c r="BH4" s="32">
        <f>4*18</f>
        <v>72</v>
      </c>
      <c r="BI4" s="32"/>
      <c r="BJ4" s="34"/>
      <c r="BK4" s="34"/>
      <c r="BL4" s="39"/>
      <c r="BM4" s="38"/>
      <c r="CL4" s="1"/>
    </row>
    <row r="5" spans="1:90" ht="15.75" x14ac:dyDescent="0.25">
      <c r="A5" s="1"/>
      <c r="B5" s="1"/>
      <c r="C5" s="2"/>
      <c r="D5" s="17" t="s">
        <v>41</v>
      </c>
      <c r="E5" s="2"/>
      <c r="F5" s="1"/>
      <c r="G5" s="26"/>
      <c r="H5" s="1"/>
      <c r="I5" s="1"/>
      <c r="J5" s="18"/>
      <c r="K5" s="18"/>
      <c r="L5" s="1"/>
      <c r="M5" s="1" t="s">
        <v>49</v>
      </c>
      <c r="N5" s="1"/>
      <c r="O5" s="1"/>
      <c r="P5" s="1"/>
      <c r="Q5" s="1"/>
      <c r="R5" s="1"/>
      <c r="S5" s="1">
        <f t="shared" si="1"/>
        <v>4</v>
      </c>
      <c r="T5" s="37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2"/>
      <c r="AX5" s="32"/>
      <c r="AY5" s="34"/>
      <c r="AZ5" s="32"/>
      <c r="BA5" s="32"/>
      <c r="BB5" s="34"/>
      <c r="BC5" s="34"/>
      <c r="BD5" s="34"/>
      <c r="BE5" s="34"/>
      <c r="BF5" s="34">
        <f>40*18</f>
        <v>720</v>
      </c>
      <c r="BG5" s="41" t="s">
        <v>65</v>
      </c>
      <c r="BH5" s="41"/>
      <c r="BI5" s="41"/>
      <c r="BJ5" s="41"/>
      <c r="BK5" s="34">
        <f>44*18</f>
        <v>792</v>
      </c>
      <c r="BL5" s="39"/>
      <c r="BM5" s="38"/>
      <c r="CL5" s="1"/>
    </row>
    <row r="6" spans="1:90" ht="15.75" x14ac:dyDescent="0.25">
      <c r="A6" s="1"/>
      <c r="B6" s="1"/>
      <c r="C6" s="2"/>
      <c r="D6" s="17" t="s">
        <v>42</v>
      </c>
      <c r="E6" s="2">
        <v>5</v>
      </c>
      <c r="F6" s="1"/>
      <c r="G6" s="26"/>
      <c r="H6" s="1"/>
      <c r="I6" s="1"/>
      <c r="J6" s="18"/>
      <c r="K6" s="18"/>
      <c r="L6" s="1"/>
      <c r="M6" s="1"/>
      <c r="N6" s="1"/>
      <c r="O6" s="1"/>
      <c r="P6" s="1"/>
      <c r="Q6" s="1"/>
      <c r="R6" s="1"/>
      <c r="S6" s="1">
        <f t="shared" si="1"/>
        <v>5</v>
      </c>
      <c r="T6" s="37"/>
      <c r="U6" s="34"/>
      <c r="V6" s="34">
        <f>6*18</f>
        <v>108</v>
      </c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9"/>
      <c r="BM6" s="38"/>
      <c r="CL6" s="1"/>
    </row>
    <row r="7" spans="1:90" ht="15.75" x14ac:dyDescent="0.25">
      <c r="A7" s="1"/>
      <c r="B7" s="1"/>
      <c r="C7" s="2"/>
      <c r="D7" s="17" t="s">
        <v>43</v>
      </c>
      <c r="E7" s="2">
        <v>10</v>
      </c>
      <c r="F7" s="1"/>
      <c r="G7" s="26"/>
      <c r="H7" s="1"/>
      <c r="I7" s="1"/>
      <c r="J7" s="18"/>
      <c r="K7" s="18"/>
      <c r="L7" s="1"/>
      <c r="M7" s="1" t="s">
        <v>50</v>
      </c>
      <c r="N7" s="1"/>
      <c r="O7" s="1"/>
      <c r="P7" s="1"/>
      <c r="Q7" s="1"/>
      <c r="R7" s="1"/>
      <c r="S7" s="1">
        <f t="shared" si="1"/>
        <v>6</v>
      </c>
      <c r="T7" s="37"/>
      <c r="U7" s="34">
        <f>3*18</f>
        <v>54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34">
        <f>18*18</f>
        <v>324</v>
      </c>
      <c r="AL7" s="47"/>
      <c r="AM7" s="34">
        <f>21*18</f>
        <v>378</v>
      </c>
      <c r="AN7" s="47"/>
      <c r="AO7" s="47"/>
      <c r="AP7" s="47"/>
      <c r="AQ7" s="34">
        <f>23*18</f>
        <v>414</v>
      </c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48"/>
      <c r="BD7" s="34"/>
      <c r="BE7" s="34">
        <f>9*18</f>
        <v>162</v>
      </c>
      <c r="BF7" s="34"/>
      <c r="BG7" s="34"/>
      <c r="BH7" s="34"/>
      <c r="BI7" s="34"/>
      <c r="BJ7" s="34"/>
      <c r="BK7" s="34"/>
      <c r="BL7" s="39"/>
      <c r="BM7" s="38"/>
      <c r="CL7" s="1"/>
    </row>
    <row r="8" spans="1:90" ht="15.75" x14ac:dyDescent="0.25">
      <c r="A8" s="1"/>
      <c r="B8" s="1"/>
      <c r="C8" s="12" t="s">
        <v>46</v>
      </c>
      <c r="D8" s="17" t="s">
        <v>44</v>
      </c>
      <c r="E8" s="11" t="s">
        <v>45</v>
      </c>
      <c r="F8" s="1"/>
      <c r="G8" s="26"/>
      <c r="H8" s="1"/>
      <c r="I8" s="1"/>
      <c r="J8" s="18"/>
      <c r="K8" s="18"/>
      <c r="L8" s="1"/>
      <c r="M8" s="1"/>
      <c r="N8" s="1"/>
      <c r="O8" s="1"/>
      <c r="P8" s="1"/>
      <c r="Q8" s="1"/>
      <c r="R8" s="1"/>
      <c r="S8" s="1">
        <f t="shared" si="1"/>
        <v>7</v>
      </c>
      <c r="T8" s="37"/>
      <c r="U8" s="34"/>
      <c r="V8" s="34"/>
      <c r="W8" s="34"/>
      <c r="X8" s="47"/>
      <c r="Y8" s="34"/>
      <c r="Z8" s="34"/>
      <c r="AA8" s="47"/>
      <c r="AB8" s="34"/>
      <c r="AC8" s="34"/>
      <c r="AD8" s="34"/>
      <c r="AE8" s="47"/>
      <c r="AF8" s="34"/>
      <c r="AG8" s="34"/>
      <c r="AH8" s="47"/>
      <c r="AI8" s="34"/>
      <c r="AJ8" s="47"/>
      <c r="AK8" s="34"/>
      <c r="AL8" s="47"/>
      <c r="AM8" s="34"/>
      <c r="AN8" s="47"/>
      <c r="AO8" s="34"/>
      <c r="AP8" s="34"/>
      <c r="AQ8" s="34"/>
      <c r="AR8" s="34"/>
      <c r="AS8" s="34">
        <v>144</v>
      </c>
      <c r="AT8" s="34"/>
      <c r="AU8" s="34"/>
      <c r="AV8" s="34"/>
      <c r="AW8" s="52">
        <f>8*19</f>
        <v>152</v>
      </c>
      <c r="AX8" s="34"/>
      <c r="AY8" s="34"/>
      <c r="AZ8" s="34"/>
      <c r="BA8" s="34"/>
      <c r="BB8" s="34">
        <v>144</v>
      </c>
      <c r="BC8" s="48"/>
      <c r="BD8" s="34">
        <f>38*18</f>
        <v>684</v>
      </c>
      <c r="BE8" s="42"/>
      <c r="BF8" s="42"/>
      <c r="BG8" s="34"/>
      <c r="BH8" s="34"/>
      <c r="BI8" s="34"/>
      <c r="BJ8" s="34"/>
      <c r="BK8" s="34"/>
      <c r="BL8" s="39"/>
      <c r="BM8" s="38"/>
      <c r="CL8" s="1"/>
    </row>
    <row r="9" spans="1:90" ht="15.75" x14ac:dyDescent="0.25">
      <c r="A9" s="1"/>
      <c r="B9" s="1"/>
      <c r="C9" s="2"/>
      <c r="D9" s="17"/>
      <c r="E9" s="2"/>
      <c r="F9" s="1"/>
      <c r="G9" s="26"/>
      <c r="H9"/>
      <c r="I9" s="1"/>
      <c r="J9" s="18"/>
      <c r="K9" s="18"/>
      <c r="L9" s="1"/>
      <c r="M9" s="1" t="s">
        <v>51</v>
      </c>
      <c r="N9" s="1"/>
      <c r="O9" s="1"/>
      <c r="P9" s="1"/>
      <c r="Q9" s="1"/>
      <c r="R9" s="1"/>
      <c r="S9" s="1">
        <f t="shared" si="1"/>
        <v>8</v>
      </c>
      <c r="T9" s="37"/>
      <c r="U9" s="34"/>
      <c r="V9" s="34"/>
      <c r="W9" s="34">
        <f>5*18</f>
        <v>90</v>
      </c>
      <c r="X9" s="47"/>
      <c r="Y9" s="34"/>
      <c r="Z9" s="34"/>
      <c r="AA9" s="47"/>
      <c r="AB9" s="47"/>
      <c r="AC9" s="34"/>
      <c r="AD9" s="34"/>
      <c r="AE9" s="47"/>
      <c r="AF9" s="34"/>
      <c r="AG9" s="34"/>
      <c r="AH9" s="47"/>
      <c r="AI9" s="47"/>
      <c r="AJ9" s="34"/>
      <c r="AK9" s="34"/>
      <c r="AL9" s="47"/>
      <c r="AM9" s="34"/>
      <c r="AN9" s="47"/>
      <c r="AO9" s="47"/>
      <c r="AP9" s="47"/>
      <c r="AQ9" s="34"/>
      <c r="AR9" s="34">
        <v>468</v>
      </c>
      <c r="AS9" s="35"/>
      <c r="AT9" s="51">
        <f>144+18</f>
        <v>162</v>
      </c>
      <c r="AU9" s="35"/>
      <c r="AV9" s="35"/>
      <c r="AW9" s="51">
        <f>144+18</f>
        <v>162</v>
      </c>
      <c r="AX9" s="35"/>
      <c r="AY9" s="35"/>
      <c r="AZ9" s="35"/>
      <c r="BA9" s="35"/>
      <c r="BB9" s="35"/>
      <c r="BC9" s="48">
        <f>AW8+486+18</f>
        <v>656</v>
      </c>
      <c r="BD9" s="34"/>
      <c r="BE9" s="42" t="s">
        <v>66</v>
      </c>
      <c r="BF9" s="42"/>
      <c r="BG9" s="34"/>
      <c r="BH9" s="34"/>
      <c r="BI9" s="34"/>
      <c r="BJ9" s="34"/>
      <c r="BK9" s="34"/>
      <c r="BL9" s="39"/>
      <c r="BM9" s="38"/>
      <c r="CL9" s="1"/>
    </row>
    <row r="10" spans="1:90" x14ac:dyDescent="0.25">
      <c r="A10" s="1"/>
      <c r="B10" s="1"/>
      <c r="D10" s="19"/>
      <c r="G10" s="19"/>
      <c r="J10" s="20"/>
      <c r="K10" s="20"/>
      <c r="O10" s="1"/>
      <c r="P10" s="1"/>
      <c r="Q10" s="1"/>
      <c r="R10" s="1"/>
      <c r="S10" s="1">
        <f t="shared" si="1"/>
        <v>9</v>
      </c>
      <c r="T10" s="37"/>
      <c r="U10" s="34"/>
      <c r="V10" s="34"/>
      <c r="W10" s="34"/>
      <c r="X10" s="47"/>
      <c r="Y10" s="34"/>
      <c r="Z10" s="34"/>
      <c r="AA10" s="47"/>
      <c r="AB10" s="34"/>
      <c r="AC10" s="34"/>
      <c r="AD10" s="34">
        <f>12*18</f>
        <v>216</v>
      </c>
      <c r="AE10" s="47"/>
      <c r="AF10" s="34"/>
      <c r="AG10" s="34">
        <f>15*18</f>
        <v>270</v>
      </c>
      <c r="AH10" s="47"/>
      <c r="AI10" s="34"/>
      <c r="AJ10" s="47"/>
      <c r="AK10" s="34">
        <f>19*18</f>
        <v>342</v>
      </c>
      <c r="AL10" s="47"/>
      <c r="AM10" s="34"/>
      <c r="AN10" s="34"/>
      <c r="AO10" s="34"/>
      <c r="AP10" s="47"/>
      <c r="AQ10" s="34"/>
      <c r="AR10" s="34"/>
      <c r="AS10" s="51">
        <f>468+18</f>
        <v>486</v>
      </c>
      <c r="AT10" s="36"/>
      <c r="AU10" s="36"/>
      <c r="AV10" s="36"/>
      <c r="AW10" s="36"/>
      <c r="AX10" s="36"/>
      <c r="AY10" s="36"/>
      <c r="AZ10" s="36"/>
      <c r="BA10" s="36"/>
      <c r="BB10" s="51">
        <f>8*19+AS10</f>
        <v>638</v>
      </c>
      <c r="BC10" s="48"/>
      <c r="BD10" s="34"/>
      <c r="BE10" s="34"/>
      <c r="BF10" s="34"/>
      <c r="BG10" s="34"/>
      <c r="BH10" s="34"/>
      <c r="BI10" s="34"/>
      <c r="BJ10" s="34"/>
      <c r="BK10" s="34"/>
      <c r="BL10" s="39"/>
      <c r="BM10" s="38"/>
      <c r="CL10" s="1"/>
    </row>
    <row r="11" spans="1:90" ht="15.75" x14ac:dyDescent="0.25">
      <c r="A11" s="1"/>
      <c r="B11" s="1"/>
      <c r="C11" s="2"/>
      <c r="D11" s="17"/>
      <c r="E11" s="2"/>
      <c r="F11" s="1"/>
      <c r="G11" s="26"/>
      <c r="H11" s="1"/>
      <c r="I11" s="1"/>
      <c r="J11" s="18"/>
      <c r="K11" s="18"/>
      <c r="L11" s="1"/>
      <c r="M11" s="1"/>
      <c r="N11" s="1"/>
      <c r="O11" s="1"/>
      <c r="P11" s="1"/>
      <c r="Q11" s="1"/>
      <c r="R11" s="1"/>
      <c r="S11" s="1">
        <f t="shared" si="1"/>
        <v>10</v>
      </c>
      <c r="T11" s="37"/>
      <c r="U11" s="34"/>
      <c r="V11" s="34"/>
      <c r="W11" s="34"/>
      <c r="X11" s="47"/>
      <c r="Y11" s="34"/>
      <c r="Z11" s="34"/>
      <c r="AA11" s="47"/>
      <c r="AB11" s="34"/>
      <c r="AC11" s="34"/>
      <c r="AD11" s="34"/>
      <c r="AE11" s="47"/>
      <c r="AF11" s="34"/>
      <c r="AG11" s="34"/>
      <c r="AH11" s="47"/>
      <c r="AI11" s="34"/>
      <c r="AJ11" s="47"/>
      <c r="AK11" s="34"/>
      <c r="AL11" s="47"/>
      <c r="AM11" s="34"/>
      <c r="AN11" s="34"/>
      <c r="AO11" s="34"/>
      <c r="AP11" s="47"/>
      <c r="AQ11" s="34"/>
      <c r="AR11" s="34"/>
      <c r="AS11" s="35"/>
      <c r="AT11" s="36"/>
      <c r="AU11" s="36"/>
      <c r="AV11" s="36"/>
      <c r="AW11" s="36"/>
      <c r="AX11" s="36"/>
      <c r="AY11" s="36"/>
      <c r="AZ11" s="36"/>
      <c r="BA11" s="36"/>
      <c r="BB11" s="35"/>
      <c r="BC11" s="48"/>
      <c r="BD11" s="34"/>
      <c r="BE11" s="34"/>
      <c r="BF11" s="34"/>
      <c r="BG11" s="34"/>
      <c r="BH11" s="34"/>
      <c r="BI11" s="34"/>
      <c r="BJ11" s="34"/>
      <c r="BK11" s="34"/>
      <c r="BL11" s="39"/>
      <c r="BM11" s="38"/>
      <c r="CL11" s="1"/>
    </row>
    <row r="12" spans="1:90" ht="15.75" x14ac:dyDescent="0.25">
      <c r="A12" s="2"/>
      <c r="B12" s="2"/>
      <c r="C12" s="2"/>
      <c r="D12" s="17"/>
      <c r="E12" s="1"/>
      <c r="F12" s="1"/>
      <c r="G12" s="26"/>
      <c r="H12" s="1"/>
      <c r="I12" s="1"/>
      <c r="J12" s="18"/>
      <c r="K12" s="18"/>
      <c r="L12" s="1"/>
      <c r="M12" s="1"/>
      <c r="N12" s="1"/>
      <c r="O12" s="1"/>
      <c r="P12" s="1"/>
      <c r="Q12" s="1"/>
      <c r="R12" s="1"/>
      <c r="S12" s="1">
        <f t="shared" si="1"/>
        <v>11</v>
      </c>
      <c r="T12" s="37"/>
      <c r="U12" s="34"/>
      <c r="V12" s="34"/>
      <c r="W12" s="34"/>
      <c r="X12" s="47"/>
      <c r="Y12" s="34"/>
      <c r="Z12" s="34">
        <f>8*18</f>
        <v>144</v>
      </c>
      <c r="AA12" s="47"/>
      <c r="AB12" s="47"/>
      <c r="AC12" s="47"/>
      <c r="AD12" s="34">
        <f>11*18</f>
        <v>198</v>
      </c>
      <c r="AE12" s="47"/>
      <c r="AF12" s="34"/>
      <c r="AG12" s="34"/>
      <c r="AH12" s="47"/>
      <c r="AI12" s="34"/>
      <c r="AJ12" s="47"/>
      <c r="AK12" s="34"/>
      <c r="AL12" s="47"/>
      <c r="AM12" s="34"/>
      <c r="AN12" s="47"/>
      <c r="AO12" s="47"/>
      <c r="AP12" s="47"/>
      <c r="AQ12" s="34"/>
      <c r="AR12" s="34"/>
      <c r="AS12" s="35"/>
      <c r="AT12" s="36"/>
      <c r="AU12" s="36"/>
      <c r="AV12" s="36"/>
      <c r="AW12" s="36"/>
      <c r="AX12" s="36"/>
      <c r="AY12" s="36"/>
      <c r="AZ12" s="36"/>
      <c r="BA12" s="36"/>
      <c r="BB12" s="35"/>
      <c r="BC12" s="48"/>
      <c r="BD12" s="34"/>
      <c r="BE12" s="34"/>
      <c r="BF12" s="34"/>
      <c r="BG12" s="34">
        <f>12*18</f>
        <v>216</v>
      </c>
      <c r="BH12" s="34"/>
      <c r="BI12" s="34"/>
      <c r="BJ12" s="34"/>
      <c r="BK12" s="34"/>
      <c r="BL12" s="39"/>
      <c r="BM12" s="38"/>
      <c r="CL12" s="1"/>
    </row>
    <row r="13" spans="1:90" ht="15.75" x14ac:dyDescent="0.25">
      <c r="A13" s="1"/>
      <c r="B13" s="1"/>
      <c r="C13" s="3"/>
      <c r="D13" s="17"/>
      <c r="E13" s="3"/>
      <c r="F13" s="3"/>
      <c r="G13" s="17"/>
      <c r="H13" s="3"/>
      <c r="I13" s="3"/>
      <c r="J13" s="21"/>
      <c r="K13" s="21">
        <v>200</v>
      </c>
      <c r="L13" s="27" t="s">
        <v>52</v>
      </c>
      <c r="M13" s="28" t="s">
        <v>53</v>
      </c>
      <c r="N13" s="3"/>
      <c r="O13" s="1"/>
      <c r="P13" s="1"/>
      <c r="Q13" s="1"/>
      <c r="R13" s="1"/>
      <c r="S13" s="1">
        <f t="shared" si="1"/>
        <v>12</v>
      </c>
      <c r="T13" s="37"/>
      <c r="U13" s="34"/>
      <c r="V13" s="34"/>
      <c r="W13" s="34"/>
      <c r="X13" s="34">
        <f>12*18</f>
        <v>216</v>
      </c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6"/>
      <c r="AU13" s="36"/>
      <c r="AV13" s="36"/>
      <c r="AW13" s="36"/>
      <c r="AX13" s="36"/>
      <c r="AY13" s="36"/>
      <c r="AZ13" s="36"/>
      <c r="BA13" s="36"/>
      <c r="BB13" s="35"/>
      <c r="BC13" s="48"/>
      <c r="BD13" s="34"/>
      <c r="BE13" s="34"/>
      <c r="BF13" s="34"/>
      <c r="BG13" s="34"/>
      <c r="BH13" s="37"/>
      <c r="BI13" s="34"/>
      <c r="BJ13" s="34"/>
      <c r="BK13" s="34"/>
      <c r="BL13" s="39"/>
      <c r="BM13" s="38">
        <f>638-486</f>
        <v>152</v>
      </c>
      <c r="CL13" s="1"/>
    </row>
    <row r="14" spans="1:90" ht="15.75" x14ac:dyDescent="0.25">
      <c r="A14" s="1"/>
      <c r="B14" s="1"/>
      <c r="C14" s="3"/>
      <c r="D14" s="17"/>
      <c r="E14" s="3"/>
      <c r="F14" s="3"/>
      <c r="G14" s="17"/>
      <c r="H14" s="3"/>
      <c r="I14" s="3"/>
      <c r="J14" s="21"/>
      <c r="K14" s="21"/>
      <c r="L14" s="3"/>
      <c r="M14" s="3" t="s">
        <v>54</v>
      </c>
      <c r="N14" s="3"/>
      <c r="O14" s="1"/>
      <c r="P14" s="1"/>
      <c r="Q14" s="1"/>
      <c r="R14" s="1"/>
      <c r="S14" s="1">
        <f t="shared" si="1"/>
        <v>13</v>
      </c>
      <c r="T14" s="37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6"/>
      <c r="AU14" s="36"/>
      <c r="AV14" s="36"/>
      <c r="AW14" s="36"/>
      <c r="AX14" s="36"/>
      <c r="AY14" s="36"/>
      <c r="AZ14" s="36"/>
      <c r="BA14" s="36"/>
      <c r="BB14" s="35"/>
      <c r="BC14" s="48"/>
      <c r="BD14" s="34"/>
      <c r="BE14" s="34"/>
      <c r="BF14" s="34">
        <f>40*18</f>
        <v>720</v>
      </c>
      <c r="BG14" s="37" t="s">
        <v>67</v>
      </c>
      <c r="BH14" s="37"/>
      <c r="BI14" s="37"/>
      <c r="BJ14" s="34"/>
      <c r="BK14" s="34"/>
      <c r="BL14" s="39"/>
      <c r="BM14" s="38">
        <f>BM13/19</f>
        <v>8</v>
      </c>
      <c r="CL14" s="1"/>
    </row>
    <row r="15" spans="1:90" ht="15.75" x14ac:dyDescent="0.25">
      <c r="A15" s="1"/>
      <c r="B15" s="1"/>
      <c r="C15" s="3"/>
      <c r="D15" s="17"/>
      <c r="E15" s="3"/>
      <c r="F15" s="3"/>
      <c r="G15" s="17"/>
      <c r="H15" s="3"/>
      <c r="I15" s="3"/>
      <c r="J15" s="21"/>
      <c r="K15" s="21"/>
      <c r="L15" s="3"/>
      <c r="M15" s="3"/>
      <c r="N15" s="3"/>
      <c r="O15" s="1"/>
      <c r="P15" s="1"/>
      <c r="Q15" s="1"/>
      <c r="R15" s="1"/>
      <c r="S15" s="1">
        <f t="shared" si="1"/>
        <v>14</v>
      </c>
      <c r="T15" s="37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6"/>
      <c r="AU15" s="36"/>
      <c r="AV15" s="36"/>
      <c r="AW15" s="36"/>
      <c r="AX15" s="36"/>
      <c r="AY15" s="36"/>
      <c r="AZ15" s="36"/>
      <c r="BA15" s="36"/>
      <c r="BB15" s="35"/>
      <c r="BC15" s="48"/>
      <c r="BD15" s="34"/>
      <c r="BE15" s="34"/>
      <c r="BF15" s="34"/>
      <c r="BG15" s="34"/>
      <c r="BH15" s="34"/>
      <c r="BI15" s="34"/>
      <c r="BJ15" s="34"/>
      <c r="BK15" s="34"/>
      <c r="BL15" s="39"/>
      <c r="BM15" s="38"/>
      <c r="CL15" s="1"/>
    </row>
    <row r="16" spans="1:90" ht="15.75" x14ac:dyDescent="0.25">
      <c r="A16" s="1"/>
      <c r="B16" s="1"/>
      <c r="C16" s="3"/>
      <c r="D16" s="17"/>
      <c r="E16" s="3"/>
      <c r="F16" s="3"/>
      <c r="G16" s="17"/>
      <c r="H16" s="3"/>
      <c r="I16" s="3"/>
      <c r="J16" s="21"/>
      <c r="K16" s="21"/>
      <c r="L16" s="3"/>
      <c r="M16" s="3" t="s">
        <v>55</v>
      </c>
      <c r="N16" s="3"/>
      <c r="O16" s="1"/>
      <c r="P16" s="1"/>
      <c r="Q16" s="1"/>
      <c r="R16" s="1"/>
      <c r="S16" s="1">
        <f t="shared" si="1"/>
        <v>15</v>
      </c>
      <c r="T16" s="37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6"/>
      <c r="AU16" s="36"/>
      <c r="AV16" s="36"/>
      <c r="AW16" s="36"/>
      <c r="AX16" s="36"/>
      <c r="AY16" s="36"/>
      <c r="AZ16" s="36"/>
      <c r="BA16" s="36"/>
      <c r="BB16" s="35"/>
      <c r="BC16" s="48"/>
      <c r="BD16" s="34">
        <f>16*18</f>
        <v>288</v>
      </c>
      <c r="BE16" s="34"/>
      <c r="BF16" s="34"/>
      <c r="BG16" s="34"/>
      <c r="BH16" s="34"/>
      <c r="BI16" s="34"/>
      <c r="BJ16" s="34"/>
      <c r="BK16" s="34"/>
      <c r="BL16" s="39"/>
      <c r="BM16" s="38"/>
      <c r="CL16" s="1"/>
    </row>
    <row r="17" spans="1:90" ht="15.75" x14ac:dyDescent="0.25">
      <c r="A17" s="1"/>
      <c r="B17" s="1"/>
      <c r="C17" s="3"/>
      <c r="D17" s="17"/>
      <c r="E17" s="3"/>
      <c r="F17" s="3"/>
      <c r="G17" s="17"/>
      <c r="H17" s="3"/>
      <c r="I17" s="3"/>
      <c r="J17" s="21"/>
      <c r="K17" s="21"/>
      <c r="L17" s="3"/>
      <c r="M17" s="3"/>
      <c r="N17" s="3"/>
      <c r="O17" s="1"/>
      <c r="P17" s="1"/>
      <c r="Q17" s="1"/>
      <c r="R17" s="1"/>
      <c r="S17" s="1">
        <f t="shared" si="1"/>
        <v>16</v>
      </c>
      <c r="T17" s="37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51">
        <f>468+18</f>
        <v>486</v>
      </c>
      <c r="AT17" s="36"/>
      <c r="AU17" s="36"/>
      <c r="AV17" s="36"/>
      <c r="AW17" s="36"/>
      <c r="AX17" s="36"/>
      <c r="AY17" s="36"/>
      <c r="AZ17" s="36"/>
      <c r="BA17" s="36"/>
      <c r="BB17" s="51">
        <f>8*19+AS17</f>
        <v>638</v>
      </c>
      <c r="BC17" s="48">
        <f>37*18</f>
        <v>666</v>
      </c>
      <c r="BD17" s="43"/>
      <c r="BE17" s="43">
        <v>1</v>
      </c>
      <c r="BF17" s="34"/>
      <c r="BG17" s="34"/>
      <c r="BH17" s="34"/>
      <c r="BI17" s="34"/>
      <c r="BJ17" s="34"/>
      <c r="BK17" s="34"/>
      <c r="BL17" s="39"/>
      <c r="BM17" s="38"/>
      <c r="CL17" s="1"/>
    </row>
    <row r="18" spans="1:90" ht="15.75" x14ac:dyDescent="0.25">
      <c r="A18" s="1"/>
      <c r="B18" s="1"/>
      <c r="C18" s="3"/>
      <c r="D18" s="17"/>
      <c r="E18" s="3"/>
      <c r="F18" s="3"/>
      <c r="G18" s="17"/>
      <c r="H18" s="3"/>
      <c r="I18" s="3"/>
      <c r="J18" s="21"/>
      <c r="K18" s="21"/>
      <c r="L18" s="3"/>
      <c r="M18" s="3"/>
      <c r="N18" s="3"/>
      <c r="O18" s="1"/>
      <c r="P18" s="1"/>
      <c r="Q18" s="1"/>
      <c r="R18" s="1"/>
      <c r="S18" s="1">
        <f t="shared" si="1"/>
        <v>17</v>
      </c>
      <c r="T18" s="37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6"/>
      <c r="AU18" s="36"/>
      <c r="AV18" s="36"/>
      <c r="AW18" s="36"/>
      <c r="AX18" s="36"/>
      <c r="AY18" s="36"/>
      <c r="AZ18" s="36"/>
      <c r="BA18" s="36"/>
      <c r="BB18" s="35"/>
      <c r="BC18" s="48"/>
      <c r="BD18" s="34"/>
      <c r="BE18" s="43"/>
      <c r="BF18" s="34"/>
      <c r="BG18" s="34"/>
      <c r="BH18" s="34"/>
      <c r="BI18" s="34"/>
      <c r="BJ18" s="34"/>
      <c r="BK18" s="34"/>
      <c r="BL18" s="39"/>
      <c r="BM18" s="38"/>
      <c r="CL18" s="1"/>
    </row>
    <row r="19" spans="1:90" ht="15.75" x14ac:dyDescent="0.25">
      <c r="A19" s="1"/>
      <c r="B19" s="1"/>
      <c r="C19" s="3"/>
      <c r="D19" s="17"/>
      <c r="E19" s="3"/>
      <c r="F19" s="3"/>
      <c r="G19" s="17"/>
      <c r="H19" s="3"/>
      <c r="I19" s="3"/>
      <c r="J19" s="21"/>
      <c r="K19" s="21"/>
      <c r="L19" s="3"/>
      <c r="M19" s="3"/>
      <c r="N19" s="3"/>
      <c r="O19" s="1"/>
      <c r="P19" s="1"/>
      <c r="Q19" s="1"/>
      <c r="R19" s="1"/>
      <c r="S19" s="1">
        <f t="shared" si="1"/>
        <v>18</v>
      </c>
      <c r="T19" s="37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6"/>
      <c r="AU19" s="36"/>
      <c r="AV19" s="36"/>
      <c r="AW19" s="36"/>
      <c r="AX19" s="36"/>
      <c r="AY19" s="36"/>
      <c r="AZ19" s="36"/>
      <c r="BA19" s="36"/>
      <c r="BB19" s="35"/>
      <c r="BC19" s="48"/>
      <c r="BD19" s="34"/>
      <c r="BE19" s="43"/>
      <c r="BF19" s="34"/>
      <c r="BG19" s="34"/>
      <c r="BH19" s="34"/>
      <c r="BI19" s="34">
        <f>20*18</f>
        <v>360</v>
      </c>
      <c r="BJ19" s="34"/>
      <c r="BK19" s="34"/>
      <c r="BL19" s="39"/>
      <c r="BM19" s="38"/>
      <c r="CL19" s="1"/>
    </row>
    <row r="20" spans="1:90" ht="15.75" x14ac:dyDescent="0.25">
      <c r="A20" s="1"/>
      <c r="B20" s="1"/>
      <c r="C20" s="3"/>
      <c r="D20" s="17"/>
      <c r="E20" s="3"/>
      <c r="F20" s="3"/>
      <c r="G20" s="17"/>
      <c r="H20" s="3"/>
      <c r="I20" s="3"/>
      <c r="J20" s="21"/>
      <c r="K20" s="21"/>
      <c r="L20" s="3"/>
      <c r="M20" s="3"/>
      <c r="N20" s="3"/>
      <c r="O20" s="1"/>
      <c r="P20" s="1"/>
      <c r="Q20" s="1"/>
      <c r="R20" s="1"/>
      <c r="S20" s="1">
        <f t="shared" si="1"/>
        <v>19</v>
      </c>
      <c r="T20" s="37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6"/>
      <c r="AU20" s="36"/>
      <c r="AV20" s="36"/>
      <c r="AW20" s="36"/>
      <c r="AX20" s="36"/>
      <c r="AY20" s="36"/>
      <c r="AZ20" s="36"/>
      <c r="BA20" s="36"/>
      <c r="BB20" s="35"/>
      <c r="BC20" s="48"/>
      <c r="BD20" s="34"/>
      <c r="BE20" s="34"/>
      <c r="BF20" s="34"/>
      <c r="BG20" s="34"/>
      <c r="BH20" s="34">
        <f>42*18</f>
        <v>756</v>
      </c>
      <c r="BI20" s="44"/>
      <c r="BJ20" s="44"/>
      <c r="BK20" s="34"/>
      <c r="BL20" s="39"/>
      <c r="BM20" s="38"/>
      <c r="CL20" s="1"/>
    </row>
    <row r="21" spans="1:90" ht="15.75" x14ac:dyDescent="0.25">
      <c r="A21" s="1"/>
      <c r="B21" s="1"/>
      <c r="C21" s="3"/>
      <c r="D21" s="17"/>
      <c r="E21" s="3"/>
      <c r="F21" s="3"/>
      <c r="G21" s="17"/>
      <c r="H21" s="3"/>
      <c r="I21" s="3"/>
      <c r="J21" s="21"/>
      <c r="K21" s="21"/>
      <c r="L21" s="3"/>
      <c r="M21" s="3"/>
      <c r="N21" s="3"/>
      <c r="O21" s="1"/>
      <c r="P21" s="1"/>
      <c r="Q21" s="1"/>
      <c r="R21" s="1"/>
      <c r="S21" s="1">
        <f t="shared" si="1"/>
        <v>20</v>
      </c>
      <c r="T21" s="37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6"/>
      <c r="AU21" s="36"/>
      <c r="AV21" s="36"/>
      <c r="AW21" s="36"/>
      <c r="AX21" s="36"/>
      <c r="AY21" s="36"/>
      <c r="AZ21" s="36"/>
      <c r="BA21" s="36"/>
      <c r="BB21" s="35"/>
      <c r="BC21" s="48"/>
      <c r="BD21" s="34"/>
      <c r="BE21" s="34"/>
      <c r="BF21" s="34"/>
      <c r="BG21" s="34"/>
      <c r="BH21" s="34"/>
      <c r="BI21" s="44"/>
      <c r="BJ21" s="34">
        <v>2</v>
      </c>
      <c r="BK21" s="34"/>
      <c r="BL21" s="39"/>
      <c r="BM21" s="38"/>
      <c r="BN21" s="38"/>
      <c r="BO21" s="38"/>
      <c r="BP21" s="38"/>
      <c r="BQ21" s="38"/>
      <c r="CL21" s="1"/>
    </row>
    <row r="22" spans="1:90" ht="15.75" x14ac:dyDescent="0.25">
      <c r="A22" s="1"/>
      <c r="B22" s="1"/>
      <c r="C22" s="3"/>
      <c r="D22" s="17"/>
      <c r="E22" s="3"/>
      <c r="F22" s="3"/>
      <c r="G22" s="17"/>
      <c r="H22" s="3"/>
      <c r="I22" s="3"/>
      <c r="J22" s="21"/>
      <c r="K22" s="21"/>
      <c r="L22" s="3"/>
      <c r="M22" s="3"/>
      <c r="N22" s="3"/>
      <c r="O22" s="1"/>
      <c r="P22" s="1"/>
      <c r="Q22" s="1"/>
      <c r="R22" s="1"/>
      <c r="S22" s="1">
        <f t="shared" si="1"/>
        <v>21</v>
      </c>
      <c r="T22" s="37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6"/>
      <c r="AU22" s="36"/>
      <c r="AV22" s="36"/>
      <c r="AW22" s="36"/>
      <c r="AX22" s="36"/>
      <c r="AY22" s="36"/>
      <c r="AZ22" s="36"/>
      <c r="BA22" s="36"/>
      <c r="BB22" s="35"/>
      <c r="BC22" s="48"/>
      <c r="BD22" s="34"/>
      <c r="BE22" s="34"/>
      <c r="BF22" s="34"/>
      <c r="BG22" s="34"/>
      <c r="BH22" s="34"/>
      <c r="BI22" s="44"/>
      <c r="BJ22" s="34"/>
      <c r="BK22" s="34"/>
      <c r="BL22" s="39"/>
      <c r="BM22" s="38"/>
      <c r="BN22" s="38"/>
      <c r="BO22" s="38"/>
      <c r="BP22" s="38"/>
      <c r="BQ22" s="38"/>
      <c r="CL22" s="1"/>
    </row>
    <row r="23" spans="1:90" ht="15.75" x14ac:dyDescent="0.25">
      <c r="A23" s="1"/>
      <c r="B23" s="1"/>
      <c r="C23" s="3"/>
      <c r="D23" s="17"/>
      <c r="E23" s="3"/>
      <c r="F23" s="3"/>
      <c r="G23" s="17"/>
      <c r="H23" s="3"/>
      <c r="I23" s="3"/>
      <c r="J23" s="21"/>
      <c r="K23" s="21"/>
      <c r="L23" s="3"/>
      <c r="M23" s="3"/>
      <c r="N23" s="3"/>
      <c r="O23" s="1"/>
      <c r="P23" s="1"/>
      <c r="Q23" s="1"/>
      <c r="R23" s="1"/>
      <c r="S23" s="1">
        <f t="shared" si="1"/>
        <v>22</v>
      </c>
      <c r="T23" s="37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6"/>
      <c r="AU23" s="36"/>
      <c r="AV23" s="36"/>
      <c r="AW23" s="36"/>
      <c r="AX23" s="36"/>
      <c r="AY23" s="36"/>
      <c r="AZ23" s="36"/>
      <c r="BA23" s="36"/>
      <c r="BB23" s="35"/>
      <c r="BC23" s="48"/>
      <c r="BD23" s="34"/>
      <c r="BE23" s="34"/>
      <c r="BF23" s="34"/>
      <c r="BG23" s="34"/>
      <c r="BH23" s="34"/>
      <c r="BI23" s="34"/>
      <c r="BJ23" s="34"/>
      <c r="BK23" s="34"/>
      <c r="BL23" s="39"/>
      <c r="BM23" s="38"/>
      <c r="BN23" s="38"/>
      <c r="BO23" s="38"/>
      <c r="BP23" s="38"/>
      <c r="BQ23" s="38"/>
      <c r="CL23" s="1"/>
    </row>
    <row r="24" spans="1:90" ht="16.5" thickBot="1" x14ac:dyDescent="0.3">
      <c r="A24" s="1"/>
      <c r="B24" s="1"/>
      <c r="C24" s="3"/>
      <c r="D24" s="22"/>
      <c r="E24" s="23"/>
      <c r="F24" s="23"/>
      <c r="G24" s="22"/>
      <c r="H24" s="23"/>
      <c r="I24" s="23"/>
      <c r="J24" s="24"/>
      <c r="K24" s="24"/>
      <c r="L24" s="3"/>
      <c r="M24" s="3"/>
      <c r="N24" s="3"/>
      <c r="O24" s="1"/>
      <c r="P24" s="1"/>
      <c r="Q24" s="1"/>
      <c r="R24" s="1"/>
      <c r="S24" s="1">
        <f t="shared" si="1"/>
        <v>23</v>
      </c>
      <c r="T24" s="37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6"/>
      <c r="AU24" s="36"/>
      <c r="AV24" s="36"/>
      <c r="AW24" s="36"/>
      <c r="AX24" s="36"/>
      <c r="AY24" s="36"/>
      <c r="AZ24" s="36"/>
      <c r="BA24" s="36"/>
      <c r="BB24" s="35"/>
      <c r="BC24" s="48"/>
      <c r="BD24" s="34"/>
      <c r="BE24" s="34">
        <f>25*18</f>
        <v>450</v>
      </c>
      <c r="BF24" s="34"/>
      <c r="BG24" s="34"/>
      <c r="BH24" s="34"/>
      <c r="BI24" s="34"/>
      <c r="BJ24" s="34"/>
      <c r="BK24" s="34"/>
      <c r="BL24" s="39"/>
      <c r="BM24" s="38"/>
      <c r="BN24" s="38"/>
      <c r="BO24" s="38"/>
      <c r="BP24" s="38"/>
      <c r="BQ24" s="38"/>
      <c r="CL24" s="1"/>
    </row>
    <row r="25" spans="1:90" ht="15.75" x14ac:dyDescent="0.25">
      <c r="A25" s="9" t="s">
        <v>35</v>
      </c>
      <c r="B25" s="10" t="s">
        <v>36</v>
      </c>
      <c r="C25" s="10"/>
      <c r="D25" s="10"/>
      <c r="E25" s="3"/>
      <c r="F25" s="3"/>
      <c r="G25" s="3"/>
      <c r="H25" s="3"/>
      <c r="I25" s="3"/>
      <c r="J25" s="3"/>
      <c r="K25" s="3"/>
      <c r="L25" s="3"/>
      <c r="M25" s="3"/>
      <c r="N25" s="3"/>
      <c r="O25" s="1"/>
      <c r="P25" s="1"/>
      <c r="Q25" s="1"/>
      <c r="R25" s="1"/>
      <c r="S25" s="1">
        <f t="shared" si="1"/>
        <v>24</v>
      </c>
      <c r="T25" s="37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51">
        <f>468+18</f>
        <v>486</v>
      </c>
      <c r="AT25" s="36"/>
      <c r="AU25" s="36"/>
      <c r="AV25" s="36"/>
      <c r="AW25" s="36"/>
      <c r="AX25" s="36"/>
      <c r="AY25" s="36"/>
      <c r="AZ25" s="36"/>
      <c r="BA25" s="36"/>
      <c r="BB25" s="35"/>
      <c r="BC25" s="48"/>
      <c r="BD25" s="34"/>
      <c r="BE25" s="34">
        <f>38*18</f>
        <v>684</v>
      </c>
      <c r="BF25" s="45"/>
      <c r="BG25" s="45"/>
      <c r="BH25" s="34"/>
      <c r="BI25" s="34"/>
      <c r="BJ25" s="34"/>
      <c r="BK25" s="34"/>
      <c r="BL25" s="39"/>
      <c r="BM25" s="38"/>
      <c r="BN25" s="38"/>
      <c r="BO25" s="38"/>
      <c r="BP25" s="38"/>
      <c r="BQ25" s="38"/>
      <c r="CL25" s="1"/>
    </row>
    <row r="26" spans="1:90" ht="15.75" x14ac:dyDescent="0.25">
      <c r="A26" s="1"/>
      <c r="B26" s="1" t="s">
        <v>56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/>
      <c r="P26" s="1"/>
      <c r="Q26" s="1"/>
      <c r="R26" s="1"/>
      <c r="S26" s="1">
        <f t="shared" si="1"/>
        <v>25</v>
      </c>
      <c r="T26" s="37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>
        <f>26*18</f>
        <v>468</v>
      </c>
      <c r="AS26" s="35"/>
      <c r="AT26" s="51"/>
      <c r="AU26" s="35"/>
      <c r="AV26" s="35"/>
      <c r="AW26" s="51">
        <f>16*19+162</f>
        <v>466</v>
      </c>
      <c r="AX26" s="35"/>
      <c r="AY26" s="35"/>
      <c r="AZ26" s="35"/>
      <c r="BA26" s="35"/>
      <c r="BB26" s="35"/>
      <c r="BC26" s="48">
        <v>638</v>
      </c>
      <c r="BD26" s="34"/>
      <c r="BE26" s="45" t="s">
        <v>69</v>
      </c>
      <c r="BF26" s="45"/>
      <c r="BG26" s="34">
        <v>1</v>
      </c>
      <c r="BH26" s="34"/>
      <c r="BI26" s="34"/>
      <c r="BJ26" s="34"/>
      <c r="BK26" s="34"/>
      <c r="BL26" s="39"/>
      <c r="BM26" s="38"/>
      <c r="BN26" s="38"/>
      <c r="BO26" s="38"/>
      <c r="BP26" s="38"/>
      <c r="BQ26" s="38"/>
      <c r="CL26" s="1"/>
    </row>
    <row r="27" spans="1:90" ht="15.75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/>
      <c r="P27" s="1"/>
      <c r="Q27" s="1"/>
      <c r="R27" s="1"/>
      <c r="S27" s="1">
        <f t="shared" si="1"/>
        <v>26</v>
      </c>
      <c r="T27" s="37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>
        <v>450</v>
      </c>
      <c r="AT27" s="38"/>
      <c r="AU27" s="34"/>
      <c r="AV27" s="34"/>
      <c r="AW27" s="34">
        <f>162+(19*16)+18</f>
        <v>484</v>
      </c>
      <c r="AX27" s="34"/>
      <c r="AY27" s="34"/>
      <c r="AZ27" s="34"/>
      <c r="BA27" s="34"/>
      <c r="BB27" s="34">
        <v>450</v>
      </c>
      <c r="BC27" s="48"/>
      <c r="BD27" s="34"/>
      <c r="BE27" s="34"/>
      <c r="BF27" s="34"/>
      <c r="BG27" s="34"/>
      <c r="BH27" s="34">
        <f>29*18</f>
        <v>522</v>
      </c>
      <c r="BI27" s="34"/>
      <c r="BJ27" s="34"/>
      <c r="BK27" s="34"/>
      <c r="BL27" s="39"/>
      <c r="BM27" s="38"/>
      <c r="BN27" s="38"/>
      <c r="BO27" s="38"/>
      <c r="BP27" s="38"/>
      <c r="BQ27" s="38"/>
      <c r="CL27" s="1"/>
    </row>
    <row r="28" spans="1:90" ht="15.75" x14ac:dyDescent="0.25">
      <c r="A28" s="1"/>
      <c r="B28" s="1"/>
      <c r="C28" s="3">
        <v>20</v>
      </c>
      <c r="D28" s="3" t="s">
        <v>57</v>
      </c>
      <c r="E28" s="3"/>
      <c r="F28" s="3"/>
      <c r="G28" s="3"/>
      <c r="H28" s="3"/>
      <c r="I28" s="3" t="s">
        <v>61</v>
      </c>
      <c r="J28" s="3" t="s">
        <v>60</v>
      </c>
      <c r="K28" s="3"/>
      <c r="L28" s="3"/>
      <c r="M28" s="3"/>
      <c r="N28" s="3"/>
      <c r="O28" s="1"/>
      <c r="P28" s="1"/>
      <c r="Q28" s="1"/>
      <c r="R28" s="1"/>
      <c r="S28" s="1">
        <f t="shared" si="1"/>
        <v>27</v>
      </c>
      <c r="T28" s="37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48"/>
      <c r="BD28" s="34"/>
      <c r="BE28" s="34"/>
      <c r="BF28" s="34"/>
      <c r="BG28" s="34">
        <f>40*18</f>
        <v>720</v>
      </c>
      <c r="BH28" s="46"/>
      <c r="BI28" s="46"/>
      <c r="BJ28" s="34">
        <v>2</v>
      </c>
      <c r="BK28" s="34"/>
      <c r="BL28" s="39"/>
      <c r="BM28" s="38"/>
      <c r="BN28" s="38"/>
      <c r="BO28" s="38"/>
      <c r="BP28" s="38"/>
      <c r="BQ28" s="38"/>
      <c r="CL28" s="1"/>
    </row>
    <row r="29" spans="1:90" ht="15.75" x14ac:dyDescent="0.25">
      <c r="A29" s="1"/>
      <c r="B29" s="1"/>
      <c r="C29" s="3">
        <v>15</v>
      </c>
      <c r="D29" s="3" t="s">
        <v>58</v>
      </c>
      <c r="E29" s="3"/>
      <c r="F29" s="3"/>
      <c r="G29" s="3"/>
      <c r="H29" s="3"/>
      <c r="I29" s="3" t="s">
        <v>28</v>
      </c>
      <c r="J29" s="3" t="s">
        <v>62</v>
      </c>
      <c r="K29" s="3"/>
      <c r="L29" s="3"/>
      <c r="M29" s="3"/>
      <c r="N29" s="3"/>
      <c r="O29" s="1"/>
      <c r="P29" s="1"/>
      <c r="Q29" s="1"/>
      <c r="R29" s="1"/>
      <c r="S29" s="1">
        <f t="shared" si="1"/>
        <v>28</v>
      </c>
      <c r="T29" s="37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48"/>
      <c r="BD29" s="34"/>
      <c r="BE29" s="34"/>
      <c r="BF29" s="34"/>
      <c r="BG29" s="34"/>
      <c r="BH29" s="34"/>
      <c r="BI29" s="46" t="s">
        <v>68</v>
      </c>
      <c r="BJ29" s="46"/>
      <c r="BK29" s="34"/>
      <c r="BL29" s="39"/>
      <c r="BM29" s="38"/>
      <c r="BN29" s="38"/>
      <c r="BO29" s="38"/>
      <c r="BP29" s="38"/>
      <c r="BQ29" s="38"/>
      <c r="CL29" s="1"/>
    </row>
    <row r="30" spans="1:90" ht="15.75" x14ac:dyDescent="0.25">
      <c r="A30" s="1"/>
      <c r="B30" s="1"/>
      <c r="C30" s="3">
        <v>5</v>
      </c>
      <c r="D30" s="3" t="s">
        <v>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f t="shared" si="1"/>
        <v>29</v>
      </c>
      <c r="T30" s="37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48"/>
      <c r="BD30" s="34"/>
      <c r="BE30" s="34"/>
      <c r="BF30" s="34"/>
      <c r="BG30" s="34"/>
      <c r="BH30" s="34"/>
      <c r="BI30" s="34"/>
      <c r="BJ30" s="34"/>
      <c r="BK30" s="34"/>
      <c r="BL30" s="39"/>
      <c r="BM30" s="38"/>
      <c r="BN30" s="38"/>
      <c r="BO30" s="38"/>
      <c r="BP30" s="38"/>
      <c r="BQ30" s="38"/>
      <c r="CL30" s="1"/>
    </row>
    <row r="31" spans="1:9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>
        <f t="shared" si="1"/>
        <v>30</v>
      </c>
      <c r="T31" s="37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48"/>
      <c r="BD31" s="34"/>
      <c r="BE31" s="34"/>
      <c r="BF31" s="34"/>
      <c r="BG31" s="34"/>
      <c r="BH31" s="34"/>
      <c r="BI31" s="34"/>
      <c r="BJ31" s="34"/>
      <c r="BK31" s="34"/>
      <c r="BL31" s="39"/>
      <c r="BM31" s="38"/>
      <c r="BN31" s="38"/>
      <c r="BO31" s="38"/>
      <c r="BP31" s="38"/>
      <c r="BQ31" s="38"/>
      <c r="CL31" s="1"/>
    </row>
    <row r="32" spans="1:9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>
        <f t="shared" si="1"/>
        <v>31</v>
      </c>
      <c r="T32" s="37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48"/>
      <c r="BD32" s="34"/>
      <c r="BE32" s="34"/>
      <c r="BF32" s="34"/>
      <c r="BG32" s="34"/>
      <c r="BH32" s="34"/>
      <c r="BI32" s="34"/>
      <c r="BJ32" s="34"/>
      <c r="BK32" s="34"/>
      <c r="BL32" s="39"/>
      <c r="BM32" s="38"/>
      <c r="BN32" s="38"/>
      <c r="BO32" s="38"/>
      <c r="BP32" s="38"/>
      <c r="BQ32" s="38"/>
      <c r="CL32" s="1"/>
    </row>
    <row r="33" spans="1:9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f t="shared" si="1"/>
        <v>32</v>
      </c>
      <c r="T33" s="37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50"/>
      <c r="BE33" s="50"/>
      <c r="BF33" s="50"/>
      <c r="BG33" s="50"/>
      <c r="BH33" s="50"/>
      <c r="BI33" s="50"/>
      <c r="BJ33" s="50"/>
      <c r="BK33" s="50"/>
      <c r="BL33" s="37"/>
      <c r="BM33" s="38"/>
      <c r="BN33" s="38"/>
      <c r="BO33" s="38"/>
      <c r="BP33" s="38"/>
      <c r="BQ33" s="38"/>
      <c r="CL33" s="1"/>
    </row>
    <row r="34" spans="1:90" ht="15.75" x14ac:dyDescent="0.25">
      <c r="A34" s="9" t="s">
        <v>16</v>
      </c>
      <c r="B34" s="10" t="s">
        <v>37</v>
      </c>
      <c r="C34" s="10"/>
      <c r="D34" s="10"/>
      <c r="E34" s="7"/>
      <c r="F34" s="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f t="shared" si="1"/>
        <v>33</v>
      </c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8"/>
      <c r="BN34" s="38"/>
      <c r="BO34" s="38"/>
      <c r="BP34" s="38"/>
      <c r="BQ34" s="38"/>
      <c r="CL34" s="1"/>
    </row>
    <row r="35" spans="1:9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CL35" s="1"/>
    </row>
    <row r="36" spans="1:9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CL36" s="1"/>
    </row>
    <row r="37" spans="1:9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CL37" s="1"/>
    </row>
    <row r="38" spans="1:9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CL38" s="1"/>
    </row>
    <row r="39" spans="1:9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CL39" s="1"/>
    </row>
    <row r="40" spans="1:9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CL40" s="1"/>
    </row>
    <row r="41" spans="1:90" ht="15.75" x14ac:dyDescent="0.25">
      <c r="A41" s="9" t="s">
        <v>38</v>
      </c>
      <c r="B41" s="10" t="s">
        <v>39</v>
      </c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CL41" s="1"/>
    </row>
    <row r="42" spans="1:9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CL42" s="1"/>
    </row>
    <row r="43" spans="1:9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CL43" s="1"/>
    </row>
    <row r="44" spans="1:9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CL44" s="1"/>
    </row>
    <row r="45" spans="1:9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CL45" s="1"/>
    </row>
    <row r="46" spans="1:9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CL46" s="1"/>
    </row>
    <row r="47" spans="1:9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CL47" s="1"/>
    </row>
    <row r="48" spans="1:9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CL48" s="1"/>
    </row>
    <row r="49" spans="1:9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CL49" s="1"/>
    </row>
    <row r="50" spans="1:9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CL50" s="1"/>
    </row>
    <row r="51" spans="1:9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CL51" s="1"/>
    </row>
    <row r="52" spans="1:9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CL52" s="1"/>
    </row>
    <row r="53" spans="1:9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CL53" s="1"/>
    </row>
    <row r="54" spans="1:9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CL54" s="1"/>
    </row>
    <row r="55" spans="1:9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CL55" s="1"/>
    </row>
    <row r="56" spans="1:90" x14ac:dyDescent="0.25">
      <c r="A56" s="1"/>
      <c r="B56" s="30" t="s">
        <v>63</v>
      </c>
      <c r="C56" s="1"/>
      <c r="D56" s="1"/>
      <c r="F56" s="31"/>
      <c r="G56" s="31"/>
      <c r="H56" s="31"/>
      <c r="I56" s="1"/>
      <c r="J56" s="1"/>
      <c r="K56" s="1"/>
      <c r="L56" s="1"/>
      <c r="M56" s="1"/>
      <c r="N56" s="1"/>
      <c r="O56" s="1"/>
      <c r="P56" s="1"/>
      <c r="Q56" s="1"/>
      <c r="R56" s="1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CL56" s="1"/>
    </row>
    <row r="57" spans="1:90" x14ac:dyDescent="0.25">
      <c r="A57" s="1"/>
      <c r="B57" s="1"/>
      <c r="C57" s="1"/>
      <c r="D57" s="1"/>
      <c r="E57" s="31"/>
      <c r="F57" s="31"/>
      <c r="G57" s="31"/>
      <c r="H57" s="29"/>
      <c r="I57" s="1"/>
      <c r="J57" s="1"/>
      <c r="K57" s="1"/>
      <c r="L57" s="1"/>
      <c r="M57" s="1"/>
      <c r="N57" s="1"/>
      <c r="O57" s="1"/>
      <c r="P57" s="1"/>
      <c r="Q57" s="1"/>
      <c r="R57" s="1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CL57" s="1"/>
    </row>
    <row r="58" spans="1:90" x14ac:dyDescent="0.25">
      <c r="A58" s="1"/>
      <c r="B58" s="1"/>
      <c r="C58" s="1"/>
      <c r="D58" s="1"/>
      <c r="E58" s="31"/>
      <c r="F58" s="31"/>
      <c r="G58" s="31"/>
      <c r="H58" s="29"/>
      <c r="I58" s="1"/>
      <c r="J58" s="1"/>
      <c r="K58" s="1"/>
      <c r="L58" s="1"/>
      <c r="M58" s="1"/>
      <c r="N58" s="1"/>
      <c r="O58" s="1"/>
      <c r="P58" s="1"/>
      <c r="Q58" s="1"/>
      <c r="R58" s="1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CL58" s="1"/>
    </row>
    <row r="59" spans="1:90" x14ac:dyDescent="0.25">
      <c r="A59" s="1"/>
      <c r="B59" s="1"/>
      <c r="C59" s="1"/>
      <c r="D59" s="1"/>
      <c r="E59" s="29"/>
      <c r="F59" s="31"/>
      <c r="G59" s="31"/>
      <c r="H59" s="31"/>
      <c r="I59" s="1"/>
      <c r="J59" s="1"/>
      <c r="K59" s="1"/>
      <c r="L59" s="1"/>
      <c r="M59" s="1"/>
      <c r="N59" s="1"/>
      <c r="O59" s="1"/>
      <c r="P59" s="1"/>
      <c r="Q59" s="1"/>
      <c r="R59" s="1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CL59" s="1"/>
    </row>
    <row r="60" spans="1:9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CL60" s="1"/>
    </row>
    <row r="61" spans="1:9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CL61" s="1"/>
    </row>
    <row r="62" spans="1:9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CL62" s="1"/>
    </row>
    <row r="63" spans="1:9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CL63" s="1"/>
    </row>
    <row r="64" spans="1:9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CL64" s="1"/>
    </row>
    <row r="65" spans="1:9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CL65" s="1"/>
    </row>
    <row r="66" spans="1:9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CL66" s="1"/>
    </row>
    <row r="67" spans="1:9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CL67" s="1"/>
    </row>
    <row r="68" spans="1:9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CL68" s="1"/>
    </row>
    <row r="69" spans="1:9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CL69" s="1"/>
    </row>
    <row r="70" spans="1:9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CL70" s="1"/>
    </row>
    <row r="71" spans="1:9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CL71" s="1"/>
    </row>
    <row r="72" spans="1:9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CL72" s="1"/>
    </row>
    <row r="73" spans="1:9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CL73" s="1"/>
    </row>
    <row r="74" spans="1:9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CL74" s="1"/>
    </row>
    <row r="75" spans="1:9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CL75" s="1"/>
    </row>
    <row r="76" spans="1:9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CL76" s="1"/>
    </row>
    <row r="77" spans="1:9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CL77" s="1"/>
    </row>
    <row r="78" spans="1:9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CL78" s="1"/>
    </row>
    <row r="79" spans="1:9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CL79" s="1"/>
    </row>
    <row r="80" spans="1:9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CL80" s="1"/>
    </row>
    <row r="81" spans="1:9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CL81" s="1"/>
    </row>
    <row r="82" spans="1:9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CL82" s="1"/>
    </row>
    <row r="83" spans="1:9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CL83" s="1"/>
    </row>
    <row r="84" spans="1:9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CL84" s="1"/>
    </row>
    <row r="85" spans="1:9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CL85" s="1"/>
    </row>
    <row r="86" spans="1:9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CL86" s="1"/>
    </row>
    <row r="87" spans="1:9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CL87" s="1"/>
    </row>
    <row r="88" spans="1:9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CL88" s="1"/>
    </row>
    <row r="89" spans="1:9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CL89" s="1"/>
    </row>
  </sheetData>
  <pageMargins left="0.7" right="0.7" top="0.75" bottom="0.75" header="0.3" footer="0.3"/>
  <pageSetup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3A824-6D92-4B94-97B3-02CB2B92463D}">
  <dimension ref="A1"/>
  <sheetViews>
    <sheetView workbookViewId="0">
      <selection activeCell="D23" sqref="D2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LOGIN</vt:lpstr>
      <vt:lpstr>MENU USER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 Socop</cp:lastModifiedBy>
  <dcterms:created xsi:type="dcterms:W3CDTF">2022-09-21T21:29:53Z</dcterms:created>
  <dcterms:modified xsi:type="dcterms:W3CDTF">2022-10-01T22:55:35Z</dcterms:modified>
</cp:coreProperties>
</file>