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Hoja1" sheetId="1" r:id="rId1"/>
  </sheets>
  <definedNames>
    <definedName name="spot">Hoja1!$C$6</definedName>
    <definedName name="T">Hoja1!$C$5</definedName>
    <definedName name="tipo">Hoja1!$C$4</definedName>
  </definedNames>
  <calcPr calcId="162913" calcMode="autoNoTable"/>
</workbook>
</file>

<file path=xl/calcChain.xml><?xml version="1.0" encoding="utf-8"?>
<calcChain xmlns="http://schemas.openxmlformats.org/spreadsheetml/2006/main">
  <c r="C92" i="1" l="1"/>
  <c r="C93" i="1"/>
  <c r="C69" i="1"/>
  <c r="C41" i="1"/>
  <c r="C42" i="1" s="1"/>
  <c r="C39" i="1"/>
  <c r="C38" i="1" s="1"/>
  <c r="C37" i="1" l="1"/>
  <c r="C90" i="1"/>
  <c r="C94" i="1"/>
  <c r="C43" i="1"/>
  <c r="C91" i="1"/>
  <c r="C44" i="1" l="1"/>
  <c r="C95" i="1"/>
  <c r="C36" i="1"/>
  <c r="C89" i="1"/>
  <c r="S37" i="1"/>
  <c r="S38" i="1"/>
  <c r="S39" i="1"/>
  <c r="S40" i="1"/>
  <c r="S41" i="1"/>
  <c r="S42" i="1"/>
  <c r="S43" i="1"/>
  <c r="S44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69" i="1"/>
  <c r="C5" i="1"/>
  <c r="C35" i="1" l="1"/>
  <c r="C88" i="1"/>
  <c r="S36" i="1"/>
  <c r="C96" i="1"/>
  <c r="C45" i="1"/>
  <c r="G51" i="1"/>
  <c r="G60" i="1"/>
  <c r="G89" i="1"/>
  <c r="G108" i="1"/>
  <c r="G90" i="1"/>
  <c r="G37" i="1"/>
  <c r="G46" i="1"/>
  <c r="G31" i="1"/>
  <c r="K43" i="1"/>
  <c r="F37" i="1"/>
  <c r="G112" i="1"/>
  <c r="F40" i="1"/>
  <c r="F45" i="1"/>
  <c r="K41" i="1"/>
  <c r="G24" i="1"/>
  <c r="G100" i="1"/>
  <c r="G96" i="1"/>
  <c r="G92" i="1"/>
  <c r="G88" i="1"/>
  <c r="G84" i="1"/>
  <c r="G80" i="1"/>
  <c r="G76" i="1"/>
  <c r="G72" i="1"/>
  <c r="G75" i="1"/>
  <c r="G104" i="1"/>
  <c r="G74" i="1"/>
  <c r="G99" i="1"/>
  <c r="G101" i="1"/>
  <c r="G93" i="1"/>
  <c r="G69" i="1"/>
  <c r="G85" i="1"/>
  <c r="F95" i="1"/>
  <c r="G41" i="1"/>
  <c r="G22" i="1"/>
  <c r="G20" i="1"/>
  <c r="G94" i="1"/>
  <c r="G105" i="1"/>
  <c r="G59" i="1"/>
  <c r="G54" i="1"/>
  <c r="G47" i="1"/>
  <c r="G21" i="1"/>
  <c r="G57" i="1"/>
  <c r="G61" i="1"/>
  <c r="G83" i="1"/>
  <c r="F93" i="1"/>
  <c r="C10" i="1"/>
  <c r="K95" i="1"/>
  <c r="K93" i="1"/>
  <c r="F91" i="1"/>
  <c r="K89" i="1"/>
  <c r="G28" i="1"/>
  <c r="G19" i="1"/>
  <c r="K35" i="1"/>
  <c r="K45" i="1"/>
  <c r="G17" i="1"/>
  <c r="G29" i="1"/>
  <c r="G58" i="1"/>
  <c r="G50" i="1"/>
  <c r="G42" i="1"/>
  <c r="F35" i="1"/>
  <c r="G18" i="1"/>
  <c r="G32" i="1"/>
  <c r="K42" i="1"/>
  <c r="G56" i="1"/>
  <c r="G48" i="1"/>
  <c r="G40" i="1"/>
  <c r="K44" i="1"/>
  <c r="F41" i="1"/>
  <c r="F39" i="1"/>
  <c r="F96" i="1"/>
  <c r="K94" i="1"/>
  <c r="K92" i="1"/>
  <c r="F90" i="1"/>
  <c r="K88" i="1"/>
  <c r="G35" i="1"/>
  <c r="G23" i="1"/>
  <c r="K37" i="1"/>
  <c r="G62" i="1"/>
  <c r="G26" i="1"/>
  <c r="F44" i="1"/>
  <c r="G36" i="1"/>
  <c r="G30" i="1"/>
  <c r="F42" i="1"/>
  <c r="F36" i="1"/>
  <c r="G45" i="1"/>
  <c r="H45" i="1" s="1"/>
  <c r="K38" i="1"/>
  <c r="G43" i="1"/>
  <c r="G115" i="1"/>
  <c r="G95" i="1"/>
  <c r="K90" i="1"/>
  <c r="F88" i="1"/>
  <c r="G78" i="1"/>
  <c r="G70" i="1"/>
  <c r="G27" i="1"/>
  <c r="G63" i="1"/>
  <c r="K40" i="1"/>
  <c r="G49" i="1"/>
  <c r="G34" i="1"/>
  <c r="G55" i="1"/>
  <c r="G39" i="1"/>
  <c r="K36" i="1"/>
  <c r="G52" i="1"/>
  <c r="F94" i="1"/>
  <c r="K91" i="1"/>
  <c r="F89" i="1"/>
  <c r="G86" i="1"/>
  <c r="G79" i="1"/>
  <c r="G71" i="1"/>
  <c r="K39" i="1"/>
  <c r="G33" i="1"/>
  <c r="F38" i="1"/>
  <c r="G25" i="1"/>
  <c r="F43" i="1"/>
  <c r="G53" i="1"/>
  <c r="G38" i="1"/>
  <c r="G44" i="1"/>
  <c r="G107" i="1"/>
  <c r="G103" i="1"/>
  <c r="G91" i="1"/>
  <c r="G87" i="1"/>
  <c r="G82" i="1"/>
  <c r="F92" i="1"/>
  <c r="K96" i="1"/>
  <c r="G111" i="1"/>
  <c r="G113" i="1"/>
  <c r="G109" i="1"/>
  <c r="G97" i="1"/>
  <c r="G81" i="1"/>
  <c r="G77" i="1"/>
  <c r="G73" i="1"/>
  <c r="G114" i="1"/>
  <c r="G110" i="1"/>
  <c r="G106" i="1"/>
  <c r="G102" i="1"/>
  <c r="G98" i="1"/>
  <c r="C46" i="1" l="1"/>
  <c r="C97" i="1"/>
  <c r="S45" i="1"/>
  <c r="C34" i="1"/>
  <c r="C87" i="1"/>
  <c r="S35" i="1"/>
  <c r="I37" i="1"/>
  <c r="H37" i="1"/>
  <c r="I40" i="1"/>
  <c r="I93" i="1"/>
  <c r="H93" i="1"/>
  <c r="H95" i="1"/>
  <c r="I36" i="1"/>
  <c r="I42" i="1"/>
  <c r="I95" i="1"/>
  <c r="H39" i="1"/>
  <c r="I39" i="1"/>
  <c r="I43" i="1"/>
  <c r="H43" i="1"/>
  <c r="I94" i="1"/>
  <c r="H94" i="1"/>
  <c r="H44" i="1"/>
  <c r="I44" i="1"/>
  <c r="H90" i="1"/>
  <c r="I90" i="1"/>
  <c r="I35" i="1"/>
  <c r="H35" i="1"/>
  <c r="H40" i="1"/>
  <c r="I45" i="1"/>
  <c r="J45" i="1" s="1"/>
  <c r="H88" i="1"/>
  <c r="I88" i="1"/>
  <c r="H89" i="1"/>
  <c r="I89" i="1"/>
  <c r="H42" i="1"/>
  <c r="H41" i="1"/>
  <c r="I41" i="1"/>
  <c r="I92" i="1"/>
  <c r="H92" i="1"/>
  <c r="I38" i="1"/>
  <c r="H38" i="1"/>
  <c r="H36" i="1"/>
  <c r="I96" i="1"/>
  <c r="H96" i="1"/>
  <c r="I91" i="1"/>
  <c r="H91" i="1"/>
  <c r="C33" i="1" l="1"/>
  <c r="C86" i="1"/>
  <c r="S34" i="1"/>
  <c r="K34" i="1"/>
  <c r="F34" i="1"/>
  <c r="K97" i="1"/>
  <c r="F97" i="1"/>
  <c r="K87" i="1"/>
  <c r="F87" i="1"/>
  <c r="C47" i="1"/>
  <c r="C98" i="1"/>
  <c r="S46" i="1"/>
  <c r="K46" i="1"/>
  <c r="F46" i="1"/>
  <c r="J37" i="1"/>
  <c r="L37" i="1" s="1"/>
  <c r="J40" i="1"/>
  <c r="L40" i="1" s="1"/>
  <c r="J95" i="1"/>
  <c r="L95" i="1" s="1"/>
  <c r="J93" i="1"/>
  <c r="L93" i="1" s="1"/>
  <c r="J41" i="1"/>
  <c r="L41" i="1" s="1"/>
  <c r="J96" i="1"/>
  <c r="L96" i="1" s="1"/>
  <c r="J36" i="1"/>
  <c r="J92" i="1"/>
  <c r="L92" i="1" s="1"/>
  <c r="J35" i="1"/>
  <c r="J88" i="1"/>
  <c r="L88" i="1" s="1"/>
  <c r="J38" i="1"/>
  <c r="L38" i="1" s="1"/>
  <c r="J42" i="1"/>
  <c r="L42" i="1" s="1"/>
  <c r="J90" i="1"/>
  <c r="L90" i="1" s="1"/>
  <c r="J44" i="1"/>
  <c r="L44" i="1" s="1"/>
  <c r="J39" i="1"/>
  <c r="L36" i="1"/>
  <c r="J43" i="1"/>
  <c r="L45" i="1"/>
  <c r="J91" i="1"/>
  <c r="J89" i="1"/>
  <c r="J94" i="1"/>
  <c r="I46" i="1" l="1"/>
  <c r="H46" i="1"/>
  <c r="J46" i="1" s="1"/>
  <c r="N46" i="1" s="1"/>
  <c r="O46" i="1" s="1"/>
  <c r="H34" i="1"/>
  <c r="I34" i="1"/>
  <c r="I97" i="1"/>
  <c r="H97" i="1"/>
  <c r="J97" i="1" s="1"/>
  <c r="L97" i="1" s="1"/>
  <c r="N37" i="1"/>
  <c r="O37" i="1" s="1"/>
  <c r="P36" i="1" s="1"/>
  <c r="Q36" i="1" s="1"/>
  <c r="T36" i="1" s="1"/>
  <c r="F98" i="1"/>
  <c r="K98" i="1"/>
  <c r="C48" i="1"/>
  <c r="C99" i="1"/>
  <c r="S47" i="1"/>
  <c r="F47" i="1"/>
  <c r="K47" i="1"/>
  <c r="F86" i="1"/>
  <c r="K86" i="1"/>
  <c r="N36" i="1"/>
  <c r="O36" i="1" s="1"/>
  <c r="I87" i="1"/>
  <c r="H87" i="1"/>
  <c r="C32" i="1"/>
  <c r="C85" i="1"/>
  <c r="S33" i="1"/>
  <c r="F33" i="1"/>
  <c r="K33" i="1"/>
  <c r="N41" i="1"/>
  <c r="O41" i="1" s="1"/>
  <c r="N42" i="1"/>
  <c r="O42" i="1" s="1"/>
  <c r="N93" i="1"/>
  <c r="O93" i="1" s="1"/>
  <c r="N96" i="1"/>
  <c r="O96" i="1" s="1"/>
  <c r="N39" i="1"/>
  <c r="O39" i="1" s="1"/>
  <c r="N45" i="1"/>
  <c r="O45" i="1" s="1"/>
  <c r="P45" i="1" s="1"/>
  <c r="Q45" i="1" s="1"/>
  <c r="T45" i="1" s="1"/>
  <c r="N38" i="1"/>
  <c r="O38" i="1" s="1"/>
  <c r="L35" i="1"/>
  <c r="L39" i="1"/>
  <c r="N43" i="1"/>
  <c r="O43" i="1" s="1"/>
  <c r="N91" i="1"/>
  <c r="O91" i="1" s="1"/>
  <c r="N40" i="1"/>
  <c r="O40" i="1" s="1"/>
  <c r="L94" i="1"/>
  <c r="N95" i="1"/>
  <c r="O95" i="1" s="1"/>
  <c r="N94" i="1"/>
  <c r="O94" i="1" s="1"/>
  <c r="N92" i="1"/>
  <c r="O92" i="1" s="1"/>
  <c r="L91" i="1"/>
  <c r="L46" i="1"/>
  <c r="N90" i="1"/>
  <c r="O90" i="1" s="1"/>
  <c r="L89" i="1"/>
  <c r="N44" i="1"/>
  <c r="O44" i="1" s="1"/>
  <c r="L43" i="1"/>
  <c r="N89" i="1"/>
  <c r="O89" i="1" s="1"/>
  <c r="I98" i="1" l="1"/>
  <c r="H98" i="1"/>
  <c r="J98" i="1" s="1"/>
  <c r="N98" i="1" s="1"/>
  <c r="O98" i="1" s="1"/>
  <c r="F85" i="1"/>
  <c r="K85" i="1"/>
  <c r="I47" i="1"/>
  <c r="H47" i="1"/>
  <c r="J47" i="1" s="1"/>
  <c r="C31" i="1"/>
  <c r="C84" i="1"/>
  <c r="S32" i="1"/>
  <c r="K32" i="1"/>
  <c r="F32" i="1"/>
  <c r="I33" i="1"/>
  <c r="H33" i="1"/>
  <c r="J87" i="1"/>
  <c r="F99" i="1"/>
  <c r="K99" i="1"/>
  <c r="J34" i="1"/>
  <c r="P37" i="1"/>
  <c r="Q37" i="1" s="1"/>
  <c r="T37" i="1" s="1"/>
  <c r="N97" i="1"/>
  <c r="O97" i="1" s="1"/>
  <c r="C49" i="1"/>
  <c r="C100" i="1"/>
  <c r="S48" i="1"/>
  <c r="F48" i="1"/>
  <c r="K48" i="1"/>
  <c r="H86" i="1"/>
  <c r="I86" i="1"/>
  <c r="P92" i="1"/>
  <c r="Q92" i="1" s="1"/>
  <c r="U40" i="1" s="1"/>
  <c r="P41" i="1"/>
  <c r="Q41" i="1" s="1"/>
  <c r="T41" i="1" s="1"/>
  <c r="P42" i="1"/>
  <c r="Q42" i="1" s="1"/>
  <c r="T42" i="1" s="1"/>
  <c r="P39" i="1"/>
  <c r="Q39" i="1" s="1"/>
  <c r="T39" i="1" s="1"/>
  <c r="P96" i="1"/>
  <c r="Q96" i="1" s="1"/>
  <c r="U44" i="1" s="1"/>
  <c r="P90" i="1"/>
  <c r="Q90" i="1" s="1"/>
  <c r="U38" i="1" s="1"/>
  <c r="P40" i="1"/>
  <c r="Q40" i="1" s="1"/>
  <c r="T40" i="1" s="1"/>
  <c r="P95" i="1"/>
  <c r="Q95" i="1" s="1"/>
  <c r="U43" i="1" s="1"/>
  <c r="P44" i="1"/>
  <c r="Q44" i="1" s="1"/>
  <c r="T44" i="1" s="1"/>
  <c r="P38" i="1"/>
  <c r="Q38" i="1" s="1"/>
  <c r="T38" i="1" s="1"/>
  <c r="P89" i="1"/>
  <c r="Q89" i="1" s="1"/>
  <c r="U37" i="1" s="1"/>
  <c r="P91" i="1"/>
  <c r="Q91" i="1" s="1"/>
  <c r="U39" i="1" s="1"/>
  <c r="P94" i="1"/>
  <c r="Q94" i="1" s="1"/>
  <c r="U42" i="1" s="1"/>
  <c r="P93" i="1"/>
  <c r="Q93" i="1" s="1"/>
  <c r="U41" i="1" s="1"/>
  <c r="P43" i="1"/>
  <c r="Q43" i="1" s="1"/>
  <c r="T43" i="1" s="1"/>
  <c r="J86" i="1" l="1"/>
  <c r="P97" i="1"/>
  <c r="Q97" i="1" s="1"/>
  <c r="U45" i="1" s="1"/>
  <c r="L87" i="1"/>
  <c r="N88" i="1"/>
  <c r="O88" i="1" s="1"/>
  <c r="P88" i="1" s="1"/>
  <c r="Q88" i="1" s="1"/>
  <c r="U36" i="1" s="1"/>
  <c r="L47" i="1"/>
  <c r="N47" i="1"/>
  <c r="O47" i="1" s="1"/>
  <c r="F100" i="1"/>
  <c r="K100" i="1"/>
  <c r="J33" i="1"/>
  <c r="C50" i="1"/>
  <c r="C101" i="1"/>
  <c r="S49" i="1"/>
  <c r="K49" i="1"/>
  <c r="F49" i="1"/>
  <c r="I48" i="1"/>
  <c r="H48" i="1"/>
  <c r="H32" i="1"/>
  <c r="I32" i="1"/>
  <c r="H85" i="1"/>
  <c r="I85" i="1"/>
  <c r="I99" i="1"/>
  <c r="H99" i="1"/>
  <c r="J99" i="1" s="1"/>
  <c r="L86" i="1"/>
  <c r="N87" i="1"/>
  <c r="O87" i="1" s="1"/>
  <c r="P87" i="1" s="1"/>
  <c r="Q87" i="1" s="1"/>
  <c r="U35" i="1" s="1"/>
  <c r="N35" i="1"/>
  <c r="O35" i="1" s="1"/>
  <c r="P35" i="1" s="1"/>
  <c r="Q35" i="1" s="1"/>
  <c r="T35" i="1" s="1"/>
  <c r="L34" i="1"/>
  <c r="L98" i="1"/>
  <c r="C30" i="1"/>
  <c r="C83" i="1"/>
  <c r="S31" i="1"/>
  <c r="K31" i="1"/>
  <c r="F31" i="1"/>
  <c r="F84" i="1"/>
  <c r="K84" i="1"/>
  <c r="I100" i="1" l="1"/>
  <c r="H100" i="1"/>
  <c r="J100" i="1" s="1"/>
  <c r="I49" i="1"/>
  <c r="H49" i="1"/>
  <c r="P46" i="1"/>
  <c r="Q46" i="1" s="1"/>
  <c r="T46" i="1" s="1"/>
  <c r="L99" i="1"/>
  <c r="N100" i="1"/>
  <c r="O100" i="1" s="1"/>
  <c r="N99" i="1"/>
  <c r="O99" i="1" s="1"/>
  <c r="J85" i="1"/>
  <c r="K101" i="1"/>
  <c r="F101" i="1"/>
  <c r="H84" i="1"/>
  <c r="I84" i="1"/>
  <c r="C51" i="1"/>
  <c r="C102" i="1"/>
  <c r="S50" i="1"/>
  <c r="K50" i="1"/>
  <c r="F50" i="1"/>
  <c r="H31" i="1"/>
  <c r="I31" i="1"/>
  <c r="J32" i="1"/>
  <c r="L33" i="1"/>
  <c r="N34" i="1"/>
  <c r="O34" i="1" s="1"/>
  <c r="P34" i="1" s="1"/>
  <c r="Q34" i="1" s="1"/>
  <c r="T34" i="1" s="1"/>
  <c r="F83" i="1"/>
  <c r="K83" i="1"/>
  <c r="C29" i="1"/>
  <c r="C82" i="1"/>
  <c r="S30" i="1"/>
  <c r="K30" i="1"/>
  <c r="F30" i="1"/>
  <c r="J48" i="1"/>
  <c r="C52" i="1" l="1"/>
  <c r="C103" i="1"/>
  <c r="S51" i="1"/>
  <c r="K51" i="1"/>
  <c r="F51" i="1"/>
  <c r="I30" i="1"/>
  <c r="H30" i="1"/>
  <c r="J30" i="1" s="1"/>
  <c r="J84" i="1"/>
  <c r="K102" i="1"/>
  <c r="F102" i="1"/>
  <c r="K82" i="1"/>
  <c r="F82" i="1"/>
  <c r="J31" i="1"/>
  <c r="H101" i="1"/>
  <c r="I101" i="1"/>
  <c r="J49" i="1"/>
  <c r="N49" i="1" s="1"/>
  <c r="O49" i="1" s="1"/>
  <c r="L48" i="1"/>
  <c r="N48" i="1"/>
  <c r="O48" i="1" s="1"/>
  <c r="L32" i="1"/>
  <c r="N33" i="1"/>
  <c r="O33" i="1" s="1"/>
  <c r="P33" i="1" s="1"/>
  <c r="Q33" i="1" s="1"/>
  <c r="T33" i="1" s="1"/>
  <c r="C28" i="1"/>
  <c r="C81" i="1"/>
  <c r="F29" i="1"/>
  <c r="S29" i="1"/>
  <c r="K29" i="1"/>
  <c r="L85" i="1"/>
  <c r="N86" i="1"/>
  <c r="O86" i="1" s="1"/>
  <c r="P86" i="1" s="1"/>
  <c r="Q86" i="1" s="1"/>
  <c r="U34" i="1" s="1"/>
  <c r="L100" i="1"/>
  <c r="H50" i="1"/>
  <c r="I50" i="1"/>
  <c r="H83" i="1"/>
  <c r="I83" i="1"/>
  <c r="P99" i="1"/>
  <c r="Q99" i="1" s="1"/>
  <c r="U47" i="1" s="1"/>
  <c r="P98" i="1"/>
  <c r="Q98" i="1" s="1"/>
  <c r="U46" i="1" s="1"/>
  <c r="J50" i="1" l="1"/>
  <c r="L50" i="1" s="1"/>
  <c r="L30" i="1"/>
  <c r="N31" i="1"/>
  <c r="O31" i="1" s="1"/>
  <c r="C27" i="1"/>
  <c r="C80" i="1"/>
  <c r="S28" i="1"/>
  <c r="K28" i="1"/>
  <c r="F28" i="1"/>
  <c r="L31" i="1"/>
  <c r="N32" i="1"/>
  <c r="O32" i="1" s="1"/>
  <c r="P32" i="1" s="1"/>
  <c r="Q32" i="1" s="1"/>
  <c r="T32" i="1" s="1"/>
  <c r="I51" i="1"/>
  <c r="H51" i="1"/>
  <c r="J51" i="1" s="1"/>
  <c r="J101" i="1"/>
  <c r="I82" i="1"/>
  <c r="H82" i="1"/>
  <c r="J82" i="1" s="1"/>
  <c r="H102" i="1"/>
  <c r="I102" i="1"/>
  <c r="K103" i="1"/>
  <c r="F103" i="1"/>
  <c r="F81" i="1"/>
  <c r="K81" i="1"/>
  <c r="J83" i="1"/>
  <c r="P49" i="1"/>
  <c r="Q49" i="1" s="1"/>
  <c r="T49" i="1" s="1"/>
  <c r="C53" i="1"/>
  <c r="C104" i="1"/>
  <c r="S52" i="1"/>
  <c r="K52" i="1"/>
  <c r="F52" i="1"/>
  <c r="P48" i="1"/>
  <c r="Q48" i="1" s="1"/>
  <c r="T48" i="1" s="1"/>
  <c r="P47" i="1"/>
  <c r="Q47" i="1" s="1"/>
  <c r="T47" i="1" s="1"/>
  <c r="I29" i="1"/>
  <c r="H29" i="1"/>
  <c r="L49" i="1"/>
  <c r="N50" i="1"/>
  <c r="O50" i="1" s="1"/>
  <c r="N85" i="1"/>
  <c r="O85" i="1" s="1"/>
  <c r="P85" i="1" s="1"/>
  <c r="Q85" i="1" s="1"/>
  <c r="U33" i="1" s="1"/>
  <c r="L84" i="1"/>
  <c r="L101" i="1" l="1"/>
  <c r="N101" i="1"/>
  <c r="O101" i="1" s="1"/>
  <c r="F80" i="1"/>
  <c r="K80" i="1"/>
  <c r="L51" i="1"/>
  <c r="C26" i="1"/>
  <c r="C79" i="1"/>
  <c r="K27" i="1"/>
  <c r="F27" i="1"/>
  <c r="S27" i="1"/>
  <c r="I103" i="1"/>
  <c r="H103" i="1"/>
  <c r="J103" i="1" s="1"/>
  <c r="N51" i="1"/>
  <c r="O51" i="1" s="1"/>
  <c r="L83" i="1"/>
  <c r="N84" i="1"/>
  <c r="O84" i="1" s="1"/>
  <c r="I52" i="1"/>
  <c r="H52" i="1"/>
  <c r="N83" i="1"/>
  <c r="O83" i="1" s="1"/>
  <c r="L82" i="1"/>
  <c r="H81" i="1"/>
  <c r="J81" i="1" s="1"/>
  <c r="I81" i="1"/>
  <c r="F104" i="1"/>
  <c r="K104" i="1"/>
  <c r="P31" i="1"/>
  <c r="Q31" i="1" s="1"/>
  <c r="T31" i="1" s="1"/>
  <c r="J29" i="1"/>
  <c r="C54" i="1"/>
  <c r="C105" i="1"/>
  <c r="S53" i="1"/>
  <c r="K53" i="1"/>
  <c r="F53" i="1"/>
  <c r="J102" i="1"/>
  <c r="H28" i="1"/>
  <c r="I28" i="1"/>
  <c r="J52" i="1" l="1"/>
  <c r="N52" i="1" s="1"/>
  <c r="O52" i="1" s="1"/>
  <c r="P51" i="1" s="1"/>
  <c r="Q51" i="1" s="1"/>
  <c r="T51" i="1" s="1"/>
  <c r="P50" i="1"/>
  <c r="Q50" i="1" s="1"/>
  <c r="T50" i="1" s="1"/>
  <c r="C25" i="1"/>
  <c r="C78" i="1"/>
  <c r="S26" i="1"/>
  <c r="F26" i="1"/>
  <c r="K26" i="1"/>
  <c r="L103" i="1"/>
  <c r="N82" i="1"/>
  <c r="O82" i="1" s="1"/>
  <c r="P82" i="1" s="1"/>
  <c r="Q82" i="1" s="1"/>
  <c r="U30" i="1" s="1"/>
  <c r="L81" i="1"/>
  <c r="L29" i="1"/>
  <c r="N30" i="1"/>
  <c r="O30" i="1" s="1"/>
  <c r="P30" i="1" s="1"/>
  <c r="Q30" i="1" s="1"/>
  <c r="T30" i="1" s="1"/>
  <c r="H80" i="1"/>
  <c r="I80" i="1"/>
  <c r="K105" i="1"/>
  <c r="F105" i="1"/>
  <c r="C55" i="1"/>
  <c r="C106" i="1"/>
  <c r="S54" i="1"/>
  <c r="K54" i="1"/>
  <c r="F54" i="1"/>
  <c r="L52" i="1"/>
  <c r="H27" i="1"/>
  <c r="J27" i="1" s="1"/>
  <c r="I27" i="1"/>
  <c r="P100" i="1"/>
  <c r="Q100" i="1" s="1"/>
  <c r="U48" i="1" s="1"/>
  <c r="J28" i="1"/>
  <c r="N103" i="1"/>
  <c r="O103" i="1" s="1"/>
  <c r="L102" i="1"/>
  <c r="H53" i="1"/>
  <c r="I53" i="1"/>
  <c r="H104" i="1"/>
  <c r="I104" i="1"/>
  <c r="P83" i="1"/>
  <c r="Q83" i="1" s="1"/>
  <c r="U31" i="1" s="1"/>
  <c r="P84" i="1"/>
  <c r="Q84" i="1" s="1"/>
  <c r="U32" i="1" s="1"/>
  <c r="F79" i="1"/>
  <c r="K79" i="1"/>
  <c r="N102" i="1"/>
  <c r="O102" i="1" s="1"/>
  <c r="P102" i="1" s="1"/>
  <c r="Q102" i="1" s="1"/>
  <c r="U50" i="1" s="1"/>
  <c r="J80" i="1" l="1"/>
  <c r="J53" i="1"/>
  <c r="L53" i="1" s="1"/>
  <c r="H105" i="1"/>
  <c r="I105" i="1"/>
  <c r="L80" i="1"/>
  <c r="N81" i="1"/>
  <c r="O81" i="1" s="1"/>
  <c r="P81" i="1" s="1"/>
  <c r="Q81" i="1" s="1"/>
  <c r="U29" i="1" s="1"/>
  <c r="I26" i="1"/>
  <c r="H26" i="1"/>
  <c r="J26" i="1" s="1"/>
  <c r="N28" i="1"/>
  <c r="O28" i="1" s="1"/>
  <c r="L27" i="1"/>
  <c r="N53" i="1"/>
  <c r="O53" i="1" s="1"/>
  <c r="K78" i="1"/>
  <c r="F78" i="1"/>
  <c r="N29" i="1"/>
  <c r="O29" i="1" s="1"/>
  <c r="P29" i="1" s="1"/>
  <c r="Q29" i="1" s="1"/>
  <c r="T29" i="1" s="1"/>
  <c r="L28" i="1"/>
  <c r="J104" i="1"/>
  <c r="P101" i="1"/>
  <c r="Q101" i="1" s="1"/>
  <c r="U49" i="1" s="1"/>
  <c r="K106" i="1"/>
  <c r="F106" i="1"/>
  <c r="C24" i="1"/>
  <c r="C77" i="1"/>
  <c r="K25" i="1"/>
  <c r="F25" i="1"/>
  <c r="S25" i="1"/>
  <c r="H79" i="1"/>
  <c r="J79" i="1" s="1"/>
  <c r="I79" i="1"/>
  <c r="H54" i="1"/>
  <c r="I54" i="1"/>
  <c r="C56" i="1"/>
  <c r="C107" i="1"/>
  <c r="S55" i="1"/>
  <c r="K55" i="1"/>
  <c r="F55" i="1"/>
  <c r="P28" i="1" l="1"/>
  <c r="Q28" i="1" s="1"/>
  <c r="T28" i="1" s="1"/>
  <c r="L26" i="1"/>
  <c r="N27" i="1"/>
  <c r="O27" i="1" s="1"/>
  <c r="P27" i="1" s="1"/>
  <c r="Q27" i="1" s="1"/>
  <c r="T27" i="1" s="1"/>
  <c r="I55" i="1"/>
  <c r="H55" i="1"/>
  <c r="J55" i="1" s="1"/>
  <c r="F107" i="1"/>
  <c r="K107" i="1"/>
  <c r="N105" i="1"/>
  <c r="O105" i="1" s="1"/>
  <c r="L104" i="1"/>
  <c r="N104" i="1"/>
  <c r="O104" i="1" s="1"/>
  <c r="C57" i="1"/>
  <c r="C108" i="1"/>
  <c r="S56" i="1"/>
  <c r="F56" i="1"/>
  <c r="K56" i="1"/>
  <c r="F77" i="1"/>
  <c r="K77" i="1"/>
  <c r="H106" i="1"/>
  <c r="I106" i="1"/>
  <c r="N80" i="1"/>
  <c r="O80" i="1" s="1"/>
  <c r="P80" i="1" s="1"/>
  <c r="Q80" i="1" s="1"/>
  <c r="U28" i="1" s="1"/>
  <c r="L79" i="1"/>
  <c r="H25" i="1"/>
  <c r="I25" i="1"/>
  <c r="I78" i="1"/>
  <c r="H78" i="1"/>
  <c r="C23" i="1"/>
  <c r="C76" i="1"/>
  <c r="S24" i="1"/>
  <c r="F24" i="1"/>
  <c r="K24" i="1"/>
  <c r="J54" i="1"/>
  <c r="P52" i="1"/>
  <c r="Q52" i="1" s="1"/>
  <c r="T52" i="1" s="1"/>
  <c r="J105" i="1"/>
  <c r="K69" i="1"/>
  <c r="F69" i="1"/>
  <c r="J78" i="1" l="1"/>
  <c r="L78" i="1" s="1"/>
  <c r="N79" i="1"/>
  <c r="O79" i="1" s="1"/>
  <c r="P79" i="1" s="1"/>
  <c r="Q79" i="1" s="1"/>
  <c r="U27" i="1" s="1"/>
  <c r="N54" i="1"/>
  <c r="O54" i="1" s="1"/>
  <c r="P53" i="1" s="1"/>
  <c r="Q53" i="1" s="1"/>
  <c r="T53" i="1" s="1"/>
  <c r="L54" i="1"/>
  <c r="N55" i="1"/>
  <c r="O55" i="1" s="1"/>
  <c r="I56" i="1"/>
  <c r="H56" i="1"/>
  <c r="J56" i="1" s="1"/>
  <c r="I107" i="1"/>
  <c r="H107" i="1"/>
  <c r="L55" i="1"/>
  <c r="J25" i="1"/>
  <c r="F108" i="1"/>
  <c r="K108" i="1"/>
  <c r="H24" i="1"/>
  <c r="J24" i="1" s="1"/>
  <c r="I24" i="1"/>
  <c r="F76" i="1"/>
  <c r="K76" i="1"/>
  <c r="H77" i="1"/>
  <c r="J77" i="1" s="1"/>
  <c r="I77" i="1"/>
  <c r="C58" i="1"/>
  <c r="C109" i="1"/>
  <c r="S57" i="1"/>
  <c r="K57" i="1"/>
  <c r="F57" i="1"/>
  <c r="L105" i="1"/>
  <c r="C22" i="1"/>
  <c r="C75" i="1"/>
  <c r="F23" i="1"/>
  <c r="S23" i="1"/>
  <c r="K23" i="1"/>
  <c r="J106" i="1"/>
  <c r="N106" i="1" s="1"/>
  <c r="O106" i="1" s="1"/>
  <c r="P105" i="1" s="1"/>
  <c r="Q105" i="1" s="1"/>
  <c r="U53" i="1" s="1"/>
  <c r="P104" i="1"/>
  <c r="Q104" i="1" s="1"/>
  <c r="U52" i="1" s="1"/>
  <c r="P103" i="1"/>
  <c r="Q103" i="1" s="1"/>
  <c r="U51" i="1" s="1"/>
  <c r="I69" i="1"/>
  <c r="H69" i="1"/>
  <c r="S17" i="1"/>
  <c r="K17" i="1"/>
  <c r="F17" i="1"/>
  <c r="L24" i="1" l="1"/>
  <c r="N25" i="1"/>
  <c r="O25" i="1" s="1"/>
  <c r="L56" i="1"/>
  <c r="H23" i="1"/>
  <c r="I23" i="1"/>
  <c r="C59" i="1"/>
  <c r="C110" i="1"/>
  <c r="S58" i="1"/>
  <c r="F58" i="1"/>
  <c r="K58" i="1"/>
  <c r="C21" i="1"/>
  <c r="C74" i="1"/>
  <c r="K22" i="1"/>
  <c r="S22" i="1"/>
  <c r="F22" i="1"/>
  <c r="H108" i="1"/>
  <c r="I108" i="1"/>
  <c r="P54" i="1"/>
  <c r="Q54" i="1" s="1"/>
  <c r="T54" i="1" s="1"/>
  <c r="L77" i="1"/>
  <c r="N78" i="1"/>
  <c r="O78" i="1" s="1"/>
  <c r="P78" i="1" s="1"/>
  <c r="Q78" i="1" s="1"/>
  <c r="U26" i="1" s="1"/>
  <c r="N26" i="1"/>
  <c r="O26" i="1" s="1"/>
  <c r="P26" i="1" s="1"/>
  <c r="Q26" i="1" s="1"/>
  <c r="T26" i="1" s="1"/>
  <c r="L25" i="1"/>
  <c r="N56" i="1"/>
  <c r="O56" i="1" s="1"/>
  <c r="P55" i="1" s="1"/>
  <c r="Q55" i="1" s="1"/>
  <c r="T55" i="1" s="1"/>
  <c r="F109" i="1"/>
  <c r="K109" i="1"/>
  <c r="F75" i="1"/>
  <c r="K75" i="1"/>
  <c r="L106" i="1"/>
  <c r="N107" i="1"/>
  <c r="O107" i="1" s="1"/>
  <c r="I57" i="1"/>
  <c r="H57" i="1"/>
  <c r="J57" i="1" s="1"/>
  <c r="N57" i="1" s="1"/>
  <c r="O57" i="1" s="1"/>
  <c r="H76" i="1"/>
  <c r="J76" i="1" s="1"/>
  <c r="I76" i="1"/>
  <c r="J107" i="1"/>
  <c r="J69" i="1"/>
  <c r="L69" i="1" s="1"/>
  <c r="I17" i="1"/>
  <c r="H17" i="1"/>
  <c r="C60" i="1" l="1"/>
  <c r="C111" i="1"/>
  <c r="S59" i="1"/>
  <c r="F59" i="1"/>
  <c r="K59" i="1"/>
  <c r="K110" i="1"/>
  <c r="F110" i="1"/>
  <c r="F74" i="1"/>
  <c r="K74" i="1"/>
  <c r="J23" i="1"/>
  <c r="H22" i="1"/>
  <c r="I22" i="1"/>
  <c r="P106" i="1"/>
  <c r="Q106" i="1" s="1"/>
  <c r="U54" i="1" s="1"/>
  <c r="I75" i="1"/>
  <c r="H75" i="1"/>
  <c r="C20" i="1"/>
  <c r="C73" i="1"/>
  <c r="F21" i="1"/>
  <c r="S21" i="1"/>
  <c r="K21" i="1"/>
  <c r="L107" i="1"/>
  <c r="L57" i="1"/>
  <c r="H58" i="1"/>
  <c r="J58" i="1" s="1"/>
  <c r="I58" i="1"/>
  <c r="P25" i="1"/>
  <c r="Q25" i="1" s="1"/>
  <c r="T25" i="1" s="1"/>
  <c r="N77" i="1"/>
  <c r="O77" i="1" s="1"/>
  <c r="P77" i="1" s="1"/>
  <c r="Q77" i="1" s="1"/>
  <c r="U25" i="1" s="1"/>
  <c r="L76" i="1"/>
  <c r="I109" i="1"/>
  <c r="H109" i="1"/>
  <c r="P56" i="1"/>
  <c r="Q56" i="1" s="1"/>
  <c r="T56" i="1" s="1"/>
  <c r="J108" i="1"/>
  <c r="N108" i="1" s="1"/>
  <c r="O108" i="1" s="1"/>
  <c r="J17" i="1"/>
  <c r="P107" i="1" l="1"/>
  <c r="Q107" i="1" s="1"/>
  <c r="U55" i="1" s="1"/>
  <c r="J22" i="1"/>
  <c r="H21" i="1"/>
  <c r="I21" i="1"/>
  <c r="L23" i="1"/>
  <c r="N24" i="1"/>
  <c r="O24" i="1" s="1"/>
  <c r="P24" i="1" s="1"/>
  <c r="Q24" i="1" s="1"/>
  <c r="T24" i="1" s="1"/>
  <c r="L108" i="1"/>
  <c r="K111" i="1"/>
  <c r="F111" i="1"/>
  <c r="L58" i="1"/>
  <c r="K73" i="1"/>
  <c r="F73" i="1"/>
  <c r="N58" i="1"/>
  <c r="O58" i="1" s="1"/>
  <c r="C19" i="1"/>
  <c r="C72" i="1"/>
  <c r="K20" i="1"/>
  <c r="S20" i="1"/>
  <c r="F20" i="1"/>
  <c r="H74" i="1"/>
  <c r="I74" i="1"/>
  <c r="C61" i="1"/>
  <c r="C112" i="1"/>
  <c r="S60" i="1"/>
  <c r="K60" i="1"/>
  <c r="F60" i="1"/>
  <c r="H59" i="1"/>
  <c r="I59" i="1"/>
  <c r="J109" i="1"/>
  <c r="L109" i="1" s="1"/>
  <c r="J75" i="1"/>
  <c r="I110" i="1"/>
  <c r="H110" i="1"/>
  <c r="J110" i="1" s="1"/>
  <c r="L17" i="1"/>
  <c r="I60" i="1" l="1"/>
  <c r="H60" i="1"/>
  <c r="J60" i="1" s="1"/>
  <c r="J21" i="1"/>
  <c r="L22" i="1"/>
  <c r="N23" i="1"/>
  <c r="O23" i="1" s="1"/>
  <c r="P23" i="1" s="1"/>
  <c r="Q23" i="1" s="1"/>
  <c r="T23" i="1" s="1"/>
  <c r="J74" i="1"/>
  <c r="H73" i="1"/>
  <c r="I73" i="1"/>
  <c r="H20" i="1"/>
  <c r="I20" i="1"/>
  <c r="N110" i="1"/>
  <c r="O110" i="1" s="1"/>
  <c r="L110" i="1"/>
  <c r="K72" i="1"/>
  <c r="F72" i="1"/>
  <c r="K112" i="1"/>
  <c r="F112" i="1"/>
  <c r="C18" i="1"/>
  <c r="C71" i="1"/>
  <c r="K19" i="1"/>
  <c r="S19" i="1"/>
  <c r="F19" i="1"/>
  <c r="N109" i="1"/>
  <c r="O109" i="1" s="1"/>
  <c r="J59" i="1"/>
  <c r="H111" i="1"/>
  <c r="I111" i="1"/>
  <c r="N76" i="1"/>
  <c r="O76" i="1" s="1"/>
  <c r="P76" i="1" s="1"/>
  <c r="Q76" i="1" s="1"/>
  <c r="U24" i="1" s="1"/>
  <c r="L75" i="1"/>
  <c r="C62" i="1"/>
  <c r="C113" i="1"/>
  <c r="S61" i="1"/>
  <c r="F61" i="1"/>
  <c r="K61" i="1"/>
  <c r="P57" i="1"/>
  <c r="Q57" i="1" s="1"/>
  <c r="T57" i="1" s="1"/>
  <c r="J73" i="1" l="1"/>
  <c r="L73" i="1"/>
  <c r="N74" i="1"/>
  <c r="O74" i="1" s="1"/>
  <c r="I19" i="1"/>
  <c r="H19" i="1"/>
  <c r="J19" i="1" s="1"/>
  <c r="P109" i="1"/>
  <c r="Q109" i="1" s="1"/>
  <c r="U57" i="1" s="1"/>
  <c r="P108" i="1"/>
  <c r="Q108" i="1" s="1"/>
  <c r="U56" i="1" s="1"/>
  <c r="L74" i="1"/>
  <c r="N75" i="1"/>
  <c r="O75" i="1" s="1"/>
  <c r="P75" i="1" s="1"/>
  <c r="Q75" i="1" s="1"/>
  <c r="U23" i="1" s="1"/>
  <c r="K71" i="1"/>
  <c r="F71" i="1"/>
  <c r="L21" i="1"/>
  <c r="N22" i="1"/>
  <c r="O22" i="1" s="1"/>
  <c r="P22" i="1" s="1"/>
  <c r="Q22" i="1" s="1"/>
  <c r="T22" i="1" s="1"/>
  <c r="L59" i="1"/>
  <c r="N60" i="1"/>
  <c r="O60" i="1" s="1"/>
  <c r="N59" i="1"/>
  <c r="O59" i="1" s="1"/>
  <c r="F113" i="1"/>
  <c r="K113" i="1"/>
  <c r="C70" i="1"/>
  <c r="F18" i="1"/>
  <c r="S18" i="1"/>
  <c r="K18" i="1"/>
  <c r="L60" i="1"/>
  <c r="N61" i="1"/>
  <c r="O61" i="1" s="1"/>
  <c r="H72" i="1"/>
  <c r="I72" i="1"/>
  <c r="C63" i="1"/>
  <c r="C114" i="1"/>
  <c r="S62" i="1"/>
  <c r="F62" i="1"/>
  <c r="K62" i="1"/>
  <c r="J111" i="1"/>
  <c r="I61" i="1"/>
  <c r="H61" i="1"/>
  <c r="J61" i="1" s="1"/>
  <c r="I112" i="1"/>
  <c r="H112" i="1"/>
  <c r="J112" i="1" s="1"/>
  <c r="J20" i="1"/>
  <c r="P59" i="1" l="1"/>
  <c r="Q59" i="1" s="1"/>
  <c r="T59" i="1" s="1"/>
  <c r="P58" i="1"/>
  <c r="Q58" i="1" s="1"/>
  <c r="T58" i="1" s="1"/>
  <c r="I62" i="1"/>
  <c r="H62" i="1"/>
  <c r="J62" i="1" s="1"/>
  <c r="N62" i="1" s="1"/>
  <c r="O62" i="1" s="1"/>
  <c r="P61" i="1" s="1"/>
  <c r="Q61" i="1" s="1"/>
  <c r="T61" i="1" s="1"/>
  <c r="P60" i="1"/>
  <c r="Q60" i="1" s="1"/>
  <c r="T60" i="1" s="1"/>
  <c r="L19" i="1"/>
  <c r="N20" i="1"/>
  <c r="O20" i="1" s="1"/>
  <c r="P20" i="1" s="1"/>
  <c r="Q20" i="1" s="1"/>
  <c r="T20" i="1" s="1"/>
  <c r="L112" i="1"/>
  <c r="K114" i="1"/>
  <c r="F114" i="1"/>
  <c r="C115" i="1"/>
  <c r="S63" i="1"/>
  <c r="K63" i="1"/>
  <c r="F63" i="1"/>
  <c r="K70" i="1"/>
  <c r="F70" i="1"/>
  <c r="L111" i="1"/>
  <c r="N112" i="1"/>
  <c r="O112" i="1" s="1"/>
  <c r="N111" i="1"/>
  <c r="O111" i="1" s="1"/>
  <c r="L61" i="1"/>
  <c r="I71" i="1"/>
  <c r="H71" i="1"/>
  <c r="P74" i="1"/>
  <c r="Q74" i="1" s="1"/>
  <c r="U22" i="1" s="1"/>
  <c r="L20" i="1"/>
  <c r="N21" i="1"/>
  <c r="O21" i="1" s="1"/>
  <c r="P21" i="1" s="1"/>
  <c r="Q21" i="1" s="1"/>
  <c r="T21" i="1" s="1"/>
  <c r="I18" i="1"/>
  <c r="H18" i="1"/>
  <c r="J72" i="1"/>
  <c r="I113" i="1"/>
  <c r="H113" i="1"/>
  <c r="J18" i="1" l="1"/>
  <c r="I63" i="1"/>
  <c r="H63" i="1"/>
  <c r="J63" i="1" s="1"/>
  <c r="L63" i="1" s="1"/>
  <c r="F115" i="1"/>
  <c r="K115" i="1"/>
  <c r="H114" i="1"/>
  <c r="I114" i="1"/>
  <c r="N63" i="1"/>
  <c r="O63" i="1" s="1"/>
  <c r="P63" i="1" s="1"/>
  <c r="Q63" i="1" s="1"/>
  <c r="T63" i="1" s="1"/>
  <c r="L62" i="1"/>
  <c r="N73" i="1"/>
  <c r="O73" i="1" s="1"/>
  <c r="P73" i="1" s="1"/>
  <c r="Q73" i="1" s="1"/>
  <c r="U21" i="1" s="1"/>
  <c r="L72" i="1"/>
  <c r="H70" i="1"/>
  <c r="I70" i="1"/>
  <c r="P111" i="1"/>
  <c r="Q111" i="1" s="1"/>
  <c r="U59" i="1" s="1"/>
  <c r="P110" i="1"/>
  <c r="Q110" i="1" s="1"/>
  <c r="U58" i="1" s="1"/>
  <c r="J113" i="1"/>
  <c r="J71" i="1"/>
  <c r="P62" i="1" l="1"/>
  <c r="Q62" i="1" s="1"/>
  <c r="T62" i="1" s="1"/>
  <c r="J70" i="1"/>
  <c r="H115" i="1"/>
  <c r="I115" i="1"/>
  <c r="J115" i="1" s="1"/>
  <c r="L115" i="1" s="1"/>
  <c r="J114" i="1"/>
  <c r="N72" i="1"/>
  <c r="O72" i="1" s="1"/>
  <c r="P72" i="1" s="1"/>
  <c r="Q72" i="1" s="1"/>
  <c r="U20" i="1" s="1"/>
  <c r="L71" i="1"/>
  <c r="L113" i="1"/>
  <c r="N113" i="1"/>
  <c r="O113" i="1" s="1"/>
  <c r="N19" i="1"/>
  <c r="O19" i="1" s="1"/>
  <c r="P19" i="1" s="1"/>
  <c r="Q19" i="1" s="1"/>
  <c r="T19" i="1" s="1"/>
  <c r="L18" i="1"/>
  <c r="N17" i="1" s="1"/>
  <c r="O17" i="1" s="1"/>
  <c r="P17" i="1" s="1"/>
  <c r="Q17" i="1" s="1"/>
  <c r="N18" i="1"/>
  <c r="O18" i="1" s="1"/>
  <c r="P18" i="1" s="1"/>
  <c r="Q18" i="1" s="1"/>
  <c r="T18" i="1" s="1"/>
  <c r="N115" i="1" l="1"/>
  <c r="O115" i="1" s="1"/>
  <c r="P115" i="1" s="1"/>
  <c r="Q115" i="1" s="1"/>
  <c r="U63" i="1" s="1"/>
  <c r="L114" i="1"/>
  <c r="T17" i="1"/>
  <c r="Q16" i="1"/>
  <c r="P113" i="1"/>
  <c r="Q113" i="1" s="1"/>
  <c r="U61" i="1" s="1"/>
  <c r="P112" i="1"/>
  <c r="Q112" i="1" s="1"/>
  <c r="U60" i="1" s="1"/>
  <c r="N71" i="1"/>
  <c r="O71" i="1" s="1"/>
  <c r="P71" i="1" s="1"/>
  <c r="Q71" i="1" s="1"/>
  <c r="U19" i="1" s="1"/>
  <c r="L70" i="1"/>
  <c r="N69" i="1" s="1"/>
  <c r="O69" i="1" s="1"/>
  <c r="P69" i="1" s="1"/>
  <c r="Q69" i="1" s="1"/>
  <c r="N70" i="1"/>
  <c r="O70" i="1" s="1"/>
  <c r="N114" i="1"/>
  <c r="O114" i="1" s="1"/>
  <c r="P114" i="1" s="1"/>
  <c r="Q114" i="1" s="1"/>
  <c r="U62" i="1" s="1"/>
  <c r="U17" i="1" l="1"/>
  <c r="P70" i="1"/>
  <c r="Q70" i="1" s="1"/>
  <c r="U18" i="1" s="1"/>
  <c r="Q68" i="1" l="1"/>
</calcChain>
</file>

<file path=xl/comments1.xml><?xml version="1.0" encoding="utf-8"?>
<comments xmlns="http://schemas.openxmlformats.org/spreadsheetml/2006/main">
  <authors>
    <author>Pablo</author>
    <author>Euclides</author>
  </authors>
  <commentList>
    <comment ref="N17" authorId="0" shapeId="0">
      <text>
        <r>
          <rPr>
            <b/>
            <sz val="9"/>
            <color indexed="81"/>
            <rFont val="Tahoma"/>
            <family val="2"/>
          </rPr>
          <t>El primero es especial. La diferencia de las dos primeras puts nos da la probabilidad de la cola de la izquierda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7" authorId="0" shapeId="0">
      <text>
        <r>
          <rPr>
            <b/>
            <sz val="9"/>
            <color indexed="81"/>
            <rFont val="Tahoma"/>
            <family val="2"/>
          </rPr>
          <t>esta división por 100 es porque la diferencia entre strikes consecutivos es justamente 100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0" shapeId="0">
      <text>
        <r>
          <rPr>
            <b/>
            <sz val="9"/>
            <color indexed="81"/>
            <rFont val="Tahoma"/>
            <family val="2"/>
          </rPr>
          <t>los datos en negro "parecen" haber sido rellenados linealmente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8" authorId="1" shapeId="0">
      <text>
        <r>
          <rPr>
            <b/>
            <sz val="9"/>
            <color indexed="81"/>
            <rFont val="Tahoma"/>
            <family val="2"/>
          </rPr>
          <t>para el resto, usamos calls (se puede hacer con todo puts)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8" authorId="1" shapeId="0">
      <text>
        <r>
          <rPr>
            <b/>
            <sz val="9"/>
            <color indexed="81"/>
            <rFont val="Tahoma"/>
            <family val="2"/>
          </rPr>
          <t>observa que son "segundas" diferencias de precios de calls, para obtener butterflies. En clase escribimos este código como cartera con pesos 1, -2 y 1, de las 3 calls involucradas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</rPr>
          <t>el strike más cercano al ATM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vola ATM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<sst xmlns="http://schemas.openxmlformats.org/spreadsheetml/2006/main" count="127" uniqueCount="24">
  <si>
    <t xml:space="preserve">tipo </t>
  </si>
  <si>
    <t>spot</t>
  </si>
  <si>
    <t>K</t>
  </si>
  <si>
    <t>vola</t>
  </si>
  <si>
    <t>Fecha valoracion</t>
  </si>
  <si>
    <t>Fecha vencimiento</t>
  </si>
  <si>
    <t>vencimiento</t>
  </si>
  <si>
    <t>PUT</t>
  </si>
  <si>
    <t>CALL</t>
  </si>
  <si>
    <t>call</t>
  </si>
  <si>
    <t>fwd</t>
  </si>
  <si>
    <t>put</t>
  </si>
  <si>
    <t>moneyness</t>
  </si>
  <si>
    <t>vola acum</t>
  </si>
  <si>
    <t>phi(d+)</t>
  </si>
  <si>
    <t>phi(d-)</t>
  </si>
  <si>
    <t>precios</t>
  </si>
  <si>
    <t>probs</t>
  </si>
  <si>
    <t>comparación de probs implícitas</t>
  </si>
  <si>
    <t>con volas de mercado</t>
  </si>
  <si>
    <t>con vola ATM</t>
  </si>
  <si>
    <t>ATM</t>
  </si>
  <si>
    <t>Datos</t>
  </si>
  <si>
    <t>strikeATM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</si>
</sst>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%"/>
    <numFmt numFmtId="165" formatCode="0.0000%"/>
    <numFmt numFmtId="166" formatCode="0.00000%"/>
  </numFmts>
  <fonts count="13" x14ac:knownFonts="1">
    <font>
      <sz val="11"/>
      <color theme="1"/>
      <name val="Century Gothic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i/>
      <sz val="11"/>
      <color indexed="8"/>
      <name val="Century Gothic"/>
      <family val="2"/>
      <scheme val="minor"/>
    </font>
    <font>
      <b/>
      <sz val="11"/>
      <color indexed="62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b/>
      <i/>
      <sz val="11"/>
      <color theme="3"/>
      <name val="Century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Font="1"/>
    <xf numFmtId="10" fontId="0" fillId="0" borderId="0" xfId="0" applyNumberFormat="1" applyFont="1"/>
    <xf numFmtId="0" fontId="7" fillId="0" borderId="0" xfId="0" applyFont="1" applyAlignment="1">
      <alignment horizontal="center"/>
    </xf>
    <xf numFmtId="0" fontId="0" fillId="2" borderId="0" xfId="0" applyFont="1" applyFill="1"/>
    <xf numFmtId="0" fontId="0" fillId="0" borderId="0" xfId="0" applyFont="1" applyAlignment="1">
      <alignment horizontal="right"/>
    </xf>
    <xf numFmtId="3" fontId="0" fillId="2" borderId="0" xfId="0" applyNumberFormat="1" applyFont="1" applyFill="1"/>
    <xf numFmtId="2" fontId="0" fillId="0" borderId="0" xfId="0" applyNumberFormat="1" applyFont="1"/>
    <xf numFmtId="0" fontId="0" fillId="4" borderId="0" xfId="0" applyFont="1" applyFill="1"/>
    <xf numFmtId="10" fontId="5" fillId="0" borderId="0" xfId="1" applyNumberFormat="1" applyFont="1"/>
    <xf numFmtId="164" fontId="0" fillId="0" borderId="0" xfId="0" applyNumberFormat="1" applyFont="1"/>
    <xf numFmtId="1" fontId="0" fillId="0" borderId="0" xfId="0" applyNumberFormat="1" applyFont="1"/>
    <xf numFmtId="0" fontId="0" fillId="0" borderId="3" xfId="0" applyFont="1" applyBorder="1" applyAlignment="1">
      <alignment horizontal="right"/>
    </xf>
    <xf numFmtId="10" fontId="5" fillId="4" borderId="0" xfId="1" applyNumberFormat="1" applyFont="1" applyFill="1"/>
    <xf numFmtId="10" fontId="8" fillId="3" borderId="0" xfId="0" applyNumberFormat="1" applyFont="1" applyFill="1"/>
    <xf numFmtId="10" fontId="6" fillId="3" borderId="0" xfId="0" applyNumberFormat="1" applyFont="1" applyFill="1"/>
    <xf numFmtId="10" fontId="8" fillId="3" borderId="3" xfId="0" applyNumberFormat="1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2" fontId="0" fillId="0" borderId="7" xfId="0" applyNumberFormat="1" applyFont="1" applyBorder="1"/>
    <xf numFmtId="2" fontId="0" fillId="0" borderId="9" xfId="0" applyNumberFormat="1" applyFont="1" applyBorder="1"/>
    <xf numFmtId="2" fontId="0" fillId="0" borderId="10" xfId="0" applyNumberFormat="1" applyFont="1" applyBorder="1"/>
    <xf numFmtId="2" fontId="0" fillId="0" borderId="11" xfId="0" applyNumberFormat="1" applyFont="1" applyBorder="1"/>
    <xf numFmtId="2" fontId="0" fillId="0" borderId="12" xfId="0" applyNumberFormat="1" applyFont="1" applyBorder="1"/>
    <xf numFmtId="2" fontId="0" fillId="0" borderId="14" xfId="0" applyNumberFormat="1" applyFont="1" applyBorder="1"/>
    <xf numFmtId="2" fontId="0" fillId="4" borderId="0" xfId="0" applyNumberFormat="1" applyFont="1" applyFill="1"/>
    <xf numFmtId="0" fontId="0" fillId="0" borderId="4" xfId="0" applyFont="1" applyBorder="1" applyAlignment="1">
      <alignment horizontal="right"/>
    </xf>
    <xf numFmtId="165" fontId="5" fillId="2" borderId="0" xfId="1" applyNumberFormat="1" applyFont="1" applyFill="1"/>
    <xf numFmtId="165" fontId="5" fillId="0" borderId="0" xfId="1" applyNumberFormat="1" applyFont="1"/>
    <xf numFmtId="165" fontId="5" fillId="4" borderId="0" xfId="1" applyNumberFormat="1" applyFont="1" applyFill="1"/>
    <xf numFmtId="0" fontId="0" fillId="0" borderId="0" xfId="0" applyAlignment="1">
      <alignment horizontal="center"/>
    </xf>
    <xf numFmtId="0" fontId="9" fillId="0" borderId="0" xfId="0" applyFont="1"/>
    <xf numFmtId="0" fontId="10" fillId="5" borderId="0" xfId="0" applyFont="1" applyFill="1" applyAlignment="1">
      <alignment horizontal="center"/>
    </xf>
    <xf numFmtId="10" fontId="8" fillId="3" borderId="15" xfId="0" applyNumberFormat="1" applyFont="1" applyFill="1" applyBorder="1"/>
    <xf numFmtId="3" fontId="0" fillId="2" borderId="15" xfId="0" applyNumberFormat="1" applyFont="1" applyFill="1" applyBorder="1"/>
    <xf numFmtId="3" fontId="0" fillId="2" borderId="16" xfId="0" applyNumberFormat="1" applyFont="1" applyFill="1" applyBorder="1"/>
    <xf numFmtId="166" fontId="0" fillId="0" borderId="0" xfId="1" applyNumberFormat="1" applyFo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6" borderId="0" xfId="0" applyFont="1" applyFill="1" applyBorder="1" applyAlignment="1">
      <alignment horizontal="right"/>
    </xf>
    <xf numFmtId="10" fontId="0" fillId="0" borderId="0" xfId="0" applyNumberFormat="1" applyFont="1" applyFill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0" fontId="0" fillId="0" borderId="0" xfId="0" applyFont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5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10" fontId="11" fillId="0" borderId="0" xfId="0" applyNumberFormat="1" applyFont="1" applyFill="1"/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Hoja1!$T$15</c:f>
              <c:strCache>
                <c:ptCount val="1"/>
                <c:pt idx="0">
                  <c:v>con volas de mercado</c:v>
                </c:pt>
              </c:strCache>
            </c:strRef>
          </c:tx>
          <c:marker>
            <c:symbol val="circle"/>
            <c:size val="2"/>
          </c:marker>
          <c:cat>
            <c:numRef>
              <c:f>Hoja1!$S$17:$S$63</c:f>
              <c:numCache>
                <c:formatCode>#,##0</c:formatCode>
                <c:ptCount val="47"/>
                <c:pt idx="0">
                  <c:v>8200</c:v>
                </c:pt>
                <c:pt idx="1">
                  <c:v>8300</c:v>
                </c:pt>
                <c:pt idx="2">
                  <c:v>8400</c:v>
                </c:pt>
                <c:pt idx="3">
                  <c:v>8500</c:v>
                </c:pt>
                <c:pt idx="4">
                  <c:v>8600</c:v>
                </c:pt>
                <c:pt idx="5">
                  <c:v>8700</c:v>
                </c:pt>
                <c:pt idx="6">
                  <c:v>8800</c:v>
                </c:pt>
                <c:pt idx="7">
                  <c:v>8900</c:v>
                </c:pt>
                <c:pt idx="8">
                  <c:v>9000</c:v>
                </c:pt>
                <c:pt idx="9">
                  <c:v>9100</c:v>
                </c:pt>
                <c:pt idx="10">
                  <c:v>9200</c:v>
                </c:pt>
                <c:pt idx="11">
                  <c:v>9300</c:v>
                </c:pt>
                <c:pt idx="12">
                  <c:v>9400</c:v>
                </c:pt>
                <c:pt idx="13">
                  <c:v>9500</c:v>
                </c:pt>
                <c:pt idx="14">
                  <c:v>9600</c:v>
                </c:pt>
                <c:pt idx="15">
                  <c:v>9700</c:v>
                </c:pt>
                <c:pt idx="16">
                  <c:v>9800</c:v>
                </c:pt>
                <c:pt idx="17">
                  <c:v>9900</c:v>
                </c:pt>
                <c:pt idx="18">
                  <c:v>10000</c:v>
                </c:pt>
                <c:pt idx="19">
                  <c:v>10100</c:v>
                </c:pt>
                <c:pt idx="20">
                  <c:v>10200</c:v>
                </c:pt>
                <c:pt idx="21">
                  <c:v>10300</c:v>
                </c:pt>
                <c:pt idx="22">
                  <c:v>10400</c:v>
                </c:pt>
                <c:pt idx="23">
                  <c:v>10500</c:v>
                </c:pt>
                <c:pt idx="24">
                  <c:v>10600</c:v>
                </c:pt>
                <c:pt idx="25">
                  <c:v>10700</c:v>
                </c:pt>
                <c:pt idx="26">
                  <c:v>10800</c:v>
                </c:pt>
                <c:pt idx="27">
                  <c:v>10900</c:v>
                </c:pt>
                <c:pt idx="28">
                  <c:v>11000</c:v>
                </c:pt>
                <c:pt idx="29">
                  <c:v>11100</c:v>
                </c:pt>
                <c:pt idx="30">
                  <c:v>11200</c:v>
                </c:pt>
                <c:pt idx="31">
                  <c:v>11300</c:v>
                </c:pt>
                <c:pt idx="32">
                  <c:v>11400</c:v>
                </c:pt>
                <c:pt idx="33">
                  <c:v>11500</c:v>
                </c:pt>
                <c:pt idx="34">
                  <c:v>11600</c:v>
                </c:pt>
                <c:pt idx="35">
                  <c:v>11700</c:v>
                </c:pt>
                <c:pt idx="36">
                  <c:v>11800</c:v>
                </c:pt>
                <c:pt idx="37">
                  <c:v>11900</c:v>
                </c:pt>
                <c:pt idx="38">
                  <c:v>12000</c:v>
                </c:pt>
                <c:pt idx="39">
                  <c:v>12100</c:v>
                </c:pt>
                <c:pt idx="40">
                  <c:v>12200</c:v>
                </c:pt>
                <c:pt idx="41">
                  <c:v>12300</c:v>
                </c:pt>
                <c:pt idx="42">
                  <c:v>12400</c:v>
                </c:pt>
                <c:pt idx="43">
                  <c:v>12500</c:v>
                </c:pt>
                <c:pt idx="44">
                  <c:v>12600</c:v>
                </c:pt>
                <c:pt idx="45">
                  <c:v>12700</c:v>
                </c:pt>
                <c:pt idx="46">
                  <c:v>12800</c:v>
                </c:pt>
              </c:numCache>
            </c:numRef>
          </c:cat>
          <c:val>
            <c:numRef>
              <c:f>Hoja1!$T$17:$T$63</c:f>
              <c:numCache>
                <c:formatCode>0.00%</c:formatCode>
                <c:ptCount val="47"/>
                <c:pt idx="0">
                  <c:v>2.125070282571586E-2</c:v>
                </c:pt>
                <c:pt idx="1">
                  <c:v>4.2556422165172369E-3</c:v>
                </c:pt>
                <c:pt idx="2">
                  <c:v>4.9814222539694246E-3</c:v>
                </c:pt>
                <c:pt idx="3">
                  <c:v>5.8046642123397814E-3</c:v>
                </c:pt>
                <c:pt idx="4">
                  <c:v>6.7331397956390945E-3</c:v>
                </c:pt>
                <c:pt idx="5">
                  <c:v>7.7741074976844411E-3</c:v>
                </c:pt>
                <c:pt idx="6">
                  <c:v>8.9339914120083342E-3</c:v>
                </c:pt>
                <c:pt idx="7">
                  <c:v>1.0218006265738017E-2</c:v>
                </c:pt>
                <c:pt idx="8">
                  <c:v>1.1629729392202798E-2</c:v>
                </c:pt>
                <c:pt idx="9">
                  <c:v>1.3170623313578265E-2</c:v>
                </c:pt>
                <c:pt idx="10">
                  <c:v>1.4839516353238711E-2</c:v>
                </c:pt>
                <c:pt idx="11">
                  <c:v>1.663205330310831E-2</c:v>
                </c:pt>
                <c:pt idx="12">
                  <c:v>1.8540133591443127E-2</c:v>
                </c:pt>
                <c:pt idx="13">
                  <c:v>2.0551360563689558E-2</c:v>
                </c:pt>
                <c:pt idx="14">
                  <c:v>2.2648532196042587E-2</c:v>
                </c:pt>
                <c:pt idx="15">
                  <c:v>2.4545644692584669E-2</c:v>
                </c:pt>
                <c:pt idx="16">
                  <c:v>2.7392231993822031E-2</c:v>
                </c:pt>
                <c:pt idx="17">
                  <c:v>2.9220539323482189E-2</c:v>
                </c:pt>
                <c:pt idx="18">
                  <c:v>3.091320126519809E-2</c:v>
                </c:pt>
                <c:pt idx="19">
                  <c:v>3.3418776715235812E-2</c:v>
                </c:pt>
                <c:pt idx="20">
                  <c:v>3.637125795509169E-2</c:v>
                </c:pt>
                <c:pt idx="21">
                  <c:v>3.6171137710642419E-2</c:v>
                </c:pt>
                <c:pt idx="22">
                  <c:v>3.7648432135159345E-2</c:v>
                </c:pt>
                <c:pt idx="23">
                  <c:v>3.8894815461317678E-2</c:v>
                </c:pt>
                <c:pt idx="24">
                  <c:v>4.0880383270135316E-2</c:v>
                </c:pt>
                <c:pt idx="25">
                  <c:v>4.0467276438965354E-2</c:v>
                </c:pt>
                <c:pt idx="26">
                  <c:v>4.2633416560927291E-2</c:v>
                </c:pt>
                <c:pt idx="27">
                  <c:v>4.129700909328201E-2</c:v>
                </c:pt>
                <c:pt idx="28">
                  <c:v>3.9630723010912527E-2</c:v>
                </c:pt>
                <c:pt idx="29">
                  <c:v>4.0108901700158489E-2</c:v>
                </c:pt>
                <c:pt idx="30">
                  <c:v>3.6692192170917126E-2</c:v>
                </c:pt>
                <c:pt idx="31">
                  <c:v>3.5987481135682453E-2</c:v>
                </c:pt>
                <c:pt idx="32">
                  <c:v>3.2574708130120762E-2</c:v>
                </c:pt>
                <c:pt idx="33">
                  <c:v>2.9147348094648969E-2</c:v>
                </c:pt>
                <c:pt idx="34">
                  <c:v>2.7036653480844056E-2</c:v>
                </c:pt>
                <c:pt idx="35">
                  <c:v>2.3170058407021462E-2</c:v>
                </c:pt>
                <c:pt idx="36">
                  <c:v>1.9575941144847328E-2</c:v>
                </c:pt>
                <c:pt idx="37">
                  <c:v>1.6304071273914554E-2</c:v>
                </c:pt>
                <c:pt idx="38">
                  <c:v>1.4667130376626057E-2</c:v>
                </c:pt>
                <c:pt idx="39">
                  <c:v>1.0317195353504243E-2</c:v>
                </c:pt>
                <c:pt idx="40">
                  <c:v>8.2756067524549885E-3</c:v>
                </c:pt>
                <c:pt idx="41">
                  <c:v>6.1117196874790267E-3</c:v>
                </c:pt>
                <c:pt idx="42">
                  <c:v>4.5186707584867159E-3</c:v>
                </c:pt>
                <c:pt idx="43">
                  <c:v>3.068638929175005E-3</c:v>
                </c:pt>
                <c:pt idx="44">
                  <c:v>2.028865175104401E-3</c:v>
                </c:pt>
                <c:pt idx="45">
                  <c:v>1.2962878808448304E-3</c:v>
                </c:pt>
                <c:pt idx="46">
                  <c:v>1.6700587285041818E-3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9-495B-BAA7-A076C9033FFC}"/>
            </c:ext>
          </c:extLst>
        </c:ser>
        <c:ser>
          <c:idx val="1"/>
          <c:order val="1"/>
          <c:tx>
            <c:strRef>
              <c:f>Hoja1!$U$15</c:f>
              <c:strCache>
                <c:ptCount val="1"/>
                <c:pt idx="0">
                  <c:v>con vola ATM</c:v>
                </c:pt>
              </c:strCache>
            </c:strRef>
          </c:tx>
          <c:marker>
            <c:symbol val="circle"/>
            <c:size val="2"/>
          </c:marker>
          <c:cat>
            <c:numRef>
              <c:f>Hoja1!$S$17:$S$63</c:f>
              <c:numCache>
                <c:formatCode>#,##0</c:formatCode>
                <c:ptCount val="47"/>
                <c:pt idx="0">
                  <c:v>8200</c:v>
                </c:pt>
                <c:pt idx="1">
                  <c:v>8300</c:v>
                </c:pt>
                <c:pt idx="2">
                  <c:v>8400</c:v>
                </c:pt>
                <c:pt idx="3">
                  <c:v>8500</c:v>
                </c:pt>
                <c:pt idx="4">
                  <c:v>8600</c:v>
                </c:pt>
                <c:pt idx="5">
                  <c:v>8700</c:v>
                </c:pt>
                <c:pt idx="6">
                  <c:v>8800</c:v>
                </c:pt>
                <c:pt idx="7">
                  <c:v>8900</c:v>
                </c:pt>
                <c:pt idx="8">
                  <c:v>9000</c:v>
                </c:pt>
                <c:pt idx="9">
                  <c:v>9100</c:v>
                </c:pt>
                <c:pt idx="10">
                  <c:v>9200</c:v>
                </c:pt>
                <c:pt idx="11">
                  <c:v>9300</c:v>
                </c:pt>
                <c:pt idx="12">
                  <c:v>9400</c:v>
                </c:pt>
                <c:pt idx="13">
                  <c:v>9500</c:v>
                </c:pt>
                <c:pt idx="14">
                  <c:v>9600</c:v>
                </c:pt>
                <c:pt idx="15">
                  <c:v>9700</c:v>
                </c:pt>
                <c:pt idx="16">
                  <c:v>9800</c:v>
                </c:pt>
                <c:pt idx="17">
                  <c:v>9900</c:v>
                </c:pt>
                <c:pt idx="18">
                  <c:v>10000</c:v>
                </c:pt>
                <c:pt idx="19">
                  <c:v>10100</c:v>
                </c:pt>
                <c:pt idx="20">
                  <c:v>10200</c:v>
                </c:pt>
                <c:pt idx="21">
                  <c:v>10300</c:v>
                </c:pt>
                <c:pt idx="22">
                  <c:v>10400</c:v>
                </c:pt>
                <c:pt idx="23">
                  <c:v>10500</c:v>
                </c:pt>
                <c:pt idx="24">
                  <c:v>10600</c:v>
                </c:pt>
                <c:pt idx="25">
                  <c:v>10700</c:v>
                </c:pt>
                <c:pt idx="26">
                  <c:v>10800</c:v>
                </c:pt>
                <c:pt idx="27">
                  <c:v>10900</c:v>
                </c:pt>
                <c:pt idx="28">
                  <c:v>11000</c:v>
                </c:pt>
                <c:pt idx="29">
                  <c:v>11100</c:v>
                </c:pt>
                <c:pt idx="30">
                  <c:v>11200</c:v>
                </c:pt>
                <c:pt idx="31">
                  <c:v>11300</c:v>
                </c:pt>
                <c:pt idx="32">
                  <c:v>11400</c:v>
                </c:pt>
                <c:pt idx="33">
                  <c:v>11500</c:v>
                </c:pt>
                <c:pt idx="34">
                  <c:v>11600</c:v>
                </c:pt>
                <c:pt idx="35">
                  <c:v>11700</c:v>
                </c:pt>
                <c:pt idx="36">
                  <c:v>11800</c:v>
                </c:pt>
                <c:pt idx="37">
                  <c:v>11900</c:v>
                </c:pt>
                <c:pt idx="38">
                  <c:v>12000</c:v>
                </c:pt>
                <c:pt idx="39">
                  <c:v>12100</c:v>
                </c:pt>
                <c:pt idx="40">
                  <c:v>12200</c:v>
                </c:pt>
                <c:pt idx="41">
                  <c:v>12300</c:v>
                </c:pt>
                <c:pt idx="42">
                  <c:v>12400</c:v>
                </c:pt>
                <c:pt idx="43">
                  <c:v>12500</c:v>
                </c:pt>
                <c:pt idx="44">
                  <c:v>12600</c:v>
                </c:pt>
                <c:pt idx="45">
                  <c:v>12700</c:v>
                </c:pt>
                <c:pt idx="46">
                  <c:v>12800</c:v>
                </c:pt>
              </c:numCache>
            </c:numRef>
          </c:cat>
          <c:val>
            <c:numRef>
              <c:f>Hoja1!$U$17:$U$63</c:f>
              <c:numCache>
                <c:formatCode>0.00%</c:formatCode>
                <c:ptCount val="47"/>
                <c:pt idx="0">
                  <c:v>5.7633933670430118E-3</c:v>
                </c:pt>
                <c:pt idx="1">
                  <c:v>2.4812789980936055E-3</c:v>
                </c:pt>
                <c:pt idx="2">
                  <c:v>3.3283582814875234E-3</c:v>
                </c:pt>
                <c:pt idx="3">
                  <c:v>4.3787072451432962E-3</c:v>
                </c:pt>
                <c:pt idx="4">
                  <c:v>5.653264460456893E-3</c:v>
                </c:pt>
                <c:pt idx="5">
                  <c:v>7.1672925184225363E-3</c:v>
                </c:pt>
                <c:pt idx="6">
                  <c:v>8.928274706020695E-3</c:v>
                </c:pt>
                <c:pt idx="7">
                  <c:v>1.0934036117950303E-2</c:v>
                </c:pt>
                <c:pt idx="8">
                  <c:v>1.3171288960991092E-2</c:v>
                </c:pt>
                <c:pt idx="9">
                  <c:v>1.5614781718000058E-2</c:v>
                </c:pt>
                <c:pt idx="10">
                  <c:v>1.8227189433414934E-2</c:v>
                </c:pt>
                <c:pt idx="11">
                  <c:v>2.0959821614553599E-2</c:v>
                </c:pt>
                <c:pt idx="12">
                  <c:v>2.3754151738605161E-2</c:v>
                </c:pt>
                <c:pt idx="13">
                  <c:v>2.6544096452413294E-2</c:v>
                </c:pt>
                <c:pt idx="14">
                  <c:v>2.9258902132167402E-2</c:v>
                </c:pt>
                <c:pt idx="15">
                  <c:v>3.1826439630040691E-2</c:v>
                </c:pt>
                <c:pt idx="16">
                  <c:v>3.417667104007184E-2</c:v>
                </c:pt>
                <c:pt idx="17">
                  <c:v>3.6245038796154483E-2</c:v>
                </c:pt>
                <c:pt idx="18">
                  <c:v>3.7975538008020351E-2</c:v>
                </c:pt>
                <c:pt idx="19">
                  <c:v>3.9323265431298111E-2</c:v>
                </c:pt>
                <c:pt idx="20">
                  <c:v>4.0256288256250043E-2</c:v>
                </c:pt>
                <c:pt idx="21">
                  <c:v>4.0756736770386263E-2</c:v>
                </c:pt>
                <c:pt idx="22">
                  <c:v>4.0821090025316413E-2</c:v>
                </c:pt>
                <c:pt idx="23">
                  <c:v>4.0459686218167749E-2</c:v>
                </c:pt>
                <c:pt idx="24">
                  <c:v>3.9695543864980566E-2</c:v>
                </c:pt>
                <c:pt idx="25">
                  <c:v>3.8562621794913647E-2</c:v>
                </c:pt>
                <c:pt idx="26">
                  <c:v>3.7103673099848335E-2</c:v>
                </c:pt>
                <c:pt idx="27">
                  <c:v>3.5367859821788299E-2</c:v>
                </c:pt>
                <c:pt idx="28">
                  <c:v>3.3408292349958804E-2</c:v>
                </c:pt>
                <c:pt idx="29">
                  <c:v>3.1279642469827458E-2</c:v>
                </c:pt>
                <c:pt idx="30">
                  <c:v>2.903595482886057E-2</c:v>
                </c:pt>
                <c:pt idx="31">
                  <c:v>2.6728751676537731E-2</c:v>
                </c:pt>
                <c:pt idx="32">
                  <c:v>2.4405493477649209E-2</c:v>
                </c:pt>
                <c:pt idx="33">
                  <c:v>2.210842638384956E-2</c:v>
                </c:pt>
                <c:pt idx="34">
                  <c:v>1.9873818980528427E-2</c:v>
                </c:pt>
                <c:pt idx="35">
                  <c:v>1.7731566886399881E-2</c:v>
                </c:pt>
                <c:pt idx="36">
                  <c:v>1.5705125631852425E-2</c:v>
                </c:pt>
                <c:pt idx="37">
                  <c:v>1.3811720059558132E-2</c:v>
                </c:pt>
                <c:pt idx="38">
                  <c:v>1.2062772017344851E-2</c:v>
                </c:pt>
                <c:pt idx="39">
                  <c:v>1.0464486663139944E-2</c:v>
                </c:pt>
                <c:pt idx="40">
                  <c:v>9.0185403479205988E-3</c:v>
                </c:pt>
                <c:pt idx="41">
                  <c:v>7.7228187237344519E-3</c:v>
                </c:pt>
                <c:pt idx="42">
                  <c:v>6.572161389491054E-3</c:v>
                </c:pt>
                <c:pt idx="43">
                  <c:v>5.5590780698879351E-3</c:v>
                </c:pt>
                <c:pt idx="44">
                  <c:v>4.6744102054595447E-3</c:v>
                </c:pt>
                <c:pt idx="45">
                  <c:v>3.9079202760067952E-3</c:v>
                </c:pt>
                <c:pt idx="46">
                  <c:v>1.7193729059998993E-2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9-495B-BAA7-A076C9033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86368"/>
        <c:axId val="120188288"/>
      </c:lineChart>
      <c:catAx>
        <c:axId val="120186368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crossAx val="120188288"/>
        <c:crosses val="autoZero"/>
        <c:auto val="1"/>
        <c:lblAlgn val="ctr"/>
        <c:lblOffset val="100"/>
        <c:noMultiLvlLbl val="0"/>
      </c:catAx>
      <c:valAx>
        <c:axId val="12018828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20186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23</xdr:row>
      <xdr:rowOff>161924</xdr:rowOff>
    </xdr:from>
    <xdr:to>
      <xdr:col>23</xdr:col>
      <xdr:colOff>657225</xdr:colOff>
      <xdr:row>38</xdr:row>
      <xdr:rowOff>95249</xdr:rowOff>
    </xdr:to>
    <xdr:graphicFrame macro="">
      <xdr:nvGraphicFramePr>
        <xdr:cNvPr id="1030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3:U115"/>
  <sheetViews>
    <sheetView showGridLines="0" tabSelected="1" workbookViewId="0"/>
  </sheetViews>
  <sheetFormatPr defaultColWidth="11.375" defaultRowHeight="16.5" x14ac:dyDescent="0.3"/>
  <cols>
    <col min="1" max="1" width="7.5" style="1" customWidth="1"/>
    <col min="2" max="2" width="18.875" style="1" bestFit="1" customWidth="1"/>
    <col min="3" max="4" width="11.375" style="1"/>
    <col min="5" max="5" width="4.875" style="1" customWidth="1"/>
    <col min="6" max="12" width="11.375" style="1"/>
    <col min="13" max="13" width="6.625" style="1" customWidth="1"/>
    <col min="14" max="17" width="11.375" style="1"/>
    <col min="18" max="18" width="7.25" style="1" customWidth="1"/>
    <col min="19" max="19" width="12" style="1" customWidth="1"/>
    <col min="20" max="20" width="13.125" style="1" customWidth="1"/>
    <col min="21" max="21" width="13.5" style="1" customWidth="1"/>
    <col min="22" max="16384" width="11.375" style="1"/>
  </cols>
  <sheetData>
    <row r="3" spans="2:21" x14ac:dyDescent="0.3">
      <c r="B3" s="49" t="s">
        <v>22</v>
      </c>
      <c r="C3" s="49"/>
    </row>
    <row r="4" spans="2:21" x14ac:dyDescent="0.3">
      <c r="B4" s="50" t="s">
        <v>0</v>
      </c>
      <c r="C4" s="51">
        <v>3.2000000000000002E-3</v>
      </c>
    </row>
    <row r="5" spans="2:21" x14ac:dyDescent="0.3">
      <c r="B5" s="50" t="s">
        <v>6</v>
      </c>
      <c r="C5" s="52">
        <f>(C8-C7)/365</f>
        <v>6.0273972602739728E-2</v>
      </c>
    </row>
    <row r="6" spans="2:21" x14ac:dyDescent="0.3">
      <c r="B6" s="50" t="s">
        <v>1</v>
      </c>
      <c r="C6" s="52">
        <v>10500</v>
      </c>
    </row>
    <row r="7" spans="2:21" x14ac:dyDescent="0.3">
      <c r="B7" s="50" t="s">
        <v>4</v>
      </c>
      <c r="C7" s="53">
        <v>43854</v>
      </c>
      <c r="G7" s="2"/>
    </row>
    <row r="8" spans="2:21" x14ac:dyDescent="0.3">
      <c r="B8" s="50" t="s">
        <v>5</v>
      </c>
      <c r="C8" s="53">
        <v>43876</v>
      </c>
    </row>
    <row r="10" spans="2:21" x14ac:dyDescent="0.3">
      <c r="B10" s="50" t="s">
        <v>23</v>
      </c>
      <c r="C10" s="54">
        <f>spot*EXP(tipo*T)</f>
        <v>10502.025400799497</v>
      </c>
    </row>
    <row r="13" spans="2:21" x14ac:dyDescent="0.3">
      <c r="T13" s="38" t="s">
        <v>18</v>
      </c>
    </row>
    <row r="14" spans="2:21" ht="17.25" thickBot="1" x14ac:dyDescent="0.35"/>
    <row r="15" spans="2:21" ht="17.25" thickBot="1" x14ac:dyDescent="0.35">
      <c r="C15" s="3" t="s">
        <v>2</v>
      </c>
      <c r="D15" s="3" t="s">
        <v>3</v>
      </c>
      <c r="J15" s="44" t="s">
        <v>16</v>
      </c>
      <c r="K15" s="45"/>
      <c r="L15" s="46"/>
      <c r="P15" s="43"/>
      <c r="Q15" s="37" t="s">
        <v>17</v>
      </c>
      <c r="T15" s="47" t="s">
        <v>19</v>
      </c>
      <c r="U15" s="47" t="s">
        <v>20</v>
      </c>
    </row>
    <row r="16" spans="2:21" ht="17.25" thickBot="1" x14ac:dyDescent="0.35">
      <c r="C16" s="4">
        <v>0</v>
      </c>
      <c r="F16" s="55" t="s">
        <v>12</v>
      </c>
      <c r="G16" s="56" t="s">
        <v>13</v>
      </c>
      <c r="H16" s="56" t="s">
        <v>14</v>
      </c>
      <c r="I16" s="56" t="s">
        <v>15</v>
      </c>
      <c r="J16" s="55" t="s">
        <v>9</v>
      </c>
      <c r="K16" s="56" t="s">
        <v>10</v>
      </c>
      <c r="L16" s="57" t="s">
        <v>11</v>
      </c>
      <c r="Q16" s="58">
        <f>SUM(Q17:Q63)</f>
        <v>1.0000000000000064</v>
      </c>
      <c r="S16" s="9"/>
      <c r="T16" s="48"/>
      <c r="U16" s="48"/>
    </row>
    <row r="17" spans="2:21" x14ac:dyDescent="0.3">
      <c r="B17" s="5" t="s">
        <v>7</v>
      </c>
      <c r="C17" s="6">
        <v>8200</v>
      </c>
      <c r="D17" s="14">
        <v>0.50080000000000002</v>
      </c>
      <c r="F17" s="17">
        <f>LN(spot/(C17*EXP(-tipo*T)))</f>
        <v>0.2474339796055991</v>
      </c>
      <c r="G17" s="18">
        <f t="shared" ref="G17:G63" si="0">D17*SQRT(T)</f>
        <v>0.12295019684453372</v>
      </c>
      <c r="H17" s="18">
        <f>NORMSDIST(F17/G17+0.5*G17)</f>
        <v>0.98095794494796662</v>
      </c>
      <c r="I17" s="19">
        <f>NORMSDIST(F17/G17-0.5*G17)</f>
        <v>0.97447136589520589</v>
      </c>
      <c r="J17" s="26">
        <f t="shared" ref="J17:J63" si="1">spot*H17-C17*EXP(-tipo*T)*I17</f>
        <v>2310.934286223609</v>
      </c>
      <c r="K17" s="18">
        <f t="shared" ref="K17:K63" si="2">spot-C17*EXP(-tipo*T)</f>
        <v>2301.5814365250553</v>
      </c>
      <c r="L17" s="27">
        <f>J17-K17</f>
        <v>9.3528496985536549</v>
      </c>
      <c r="N17" s="32">
        <f>L18-L17</f>
        <v>2.1246604455272973</v>
      </c>
      <c r="O17" s="8">
        <f>N17/100</f>
        <v>2.1246604455272974E-2</v>
      </c>
      <c r="P17" s="34">
        <f>O17</f>
        <v>2.1246604455272974E-2</v>
      </c>
      <c r="Q17" s="9">
        <f>P17*EXP(tipo*T)</f>
        <v>2.125070282571586E-2</v>
      </c>
      <c r="S17" s="6">
        <f>C17</f>
        <v>8200</v>
      </c>
      <c r="T17" s="2">
        <f>Q17</f>
        <v>2.125070282571586E-2</v>
      </c>
      <c r="U17" s="2">
        <f>Q69</f>
        <v>5.7633933670430118E-3</v>
      </c>
    </row>
    <row r="18" spans="2:21" x14ac:dyDescent="0.3">
      <c r="B18" s="5" t="s">
        <v>7</v>
      </c>
      <c r="C18" s="6">
        <f t="shared" ref="C18:C38" si="3">C19-100</f>
        <v>8300</v>
      </c>
      <c r="D18" s="15">
        <v>0.49563333333333337</v>
      </c>
      <c r="E18" s="10"/>
      <c r="F18" s="20">
        <f t="shared" ref="F18:F63" si="4">LN(spot/(C18*EXP(-tipo*T)))</f>
        <v>0.23531261907325432</v>
      </c>
      <c r="G18" s="21">
        <f t="shared" si="0"/>
        <v>0.12168174100648109</v>
      </c>
      <c r="H18" s="21">
        <f t="shared" ref="H18:H63" si="5">NORMSDIST(F18/G18+0.5*G18)</f>
        <v>0.97696097255907166</v>
      </c>
      <c r="I18" s="22">
        <f t="shared" ref="I18:I63" si="6">NORMSDIST(F18/G18-0.5*G18)</f>
        <v>0.96946552102453576</v>
      </c>
      <c r="J18" s="28">
        <f t="shared" si="1"/>
        <v>2213.0782324804168</v>
      </c>
      <c r="K18" s="21">
        <f t="shared" si="2"/>
        <v>2201.6007223363358</v>
      </c>
      <c r="L18" s="29">
        <f t="shared" ref="L18:L63" si="7">J18-K18</f>
        <v>11.477510144080952</v>
      </c>
      <c r="N18" s="7">
        <f>J17-J18</f>
        <v>97.856053743192206</v>
      </c>
      <c r="O18" s="1">
        <f>N18/100</f>
        <v>0.97856053743192206</v>
      </c>
      <c r="P18" s="35">
        <f>O18-O19</f>
        <v>4.2548214813905583E-3</v>
      </c>
      <c r="Q18" s="9">
        <f>P18*EXP(tipo*T)</f>
        <v>4.2556422165172369E-3</v>
      </c>
      <c r="S18" s="6">
        <f t="shared" ref="S18:S63" si="8">C18</f>
        <v>8300</v>
      </c>
      <c r="T18" s="2">
        <f t="shared" ref="T18:T63" si="9">Q18</f>
        <v>4.2556422165172369E-3</v>
      </c>
      <c r="U18" s="2">
        <f t="shared" ref="U18:U63" si="10">Q70</f>
        <v>2.4812789980936055E-3</v>
      </c>
    </row>
    <row r="19" spans="2:21" x14ac:dyDescent="0.3">
      <c r="B19" s="5" t="s">
        <v>7</v>
      </c>
      <c r="C19" s="6">
        <f t="shared" si="3"/>
        <v>8400</v>
      </c>
      <c r="D19" s="15">
        <v>0.49046666666666672</v>
      </c>
      <c r="E19" s="10"/>
      <c r="F19" s="20">
        <f t="shared" si="4"/>
        <v>0.22333642802653844</v>
      </c>
      <c r="G19" s="21">
        <f t="shared" si="0"/>
        <v>0.12041328516842847</v>
      </c>
      <c r="H19" s="21">
        <f t="shared" si="5"/>
        <v>0.97225092374143118</v>
      </c>
      <c r="I19" s="22">
        <f t="shared" si="6"/>
        <v>0.96363668305685202</v>
      </c>
      <c r="J19" s="28">
        <f t="shared" si="1"/>
        <v>2115.6476608853636</v>
      </c>
      <c r="K19" s="21">
        <f t="shared" si="2"/>
        <v>2101.6200081476163</v>
      </c>
      <c r="L19" s="29">
        <f t="shared" si="7"/>
        <v>14.027652737747303</v>
      </c>
      <c r="N19" s="7">
        <f t="shared" ref="N19:N62" si="11">J18-J19</f>
        <v>97.430571595053152</v>
      </c>
      <c r="O19" s="1">
        <f t="shared" ref="O19:O63" si="12">N19/100</f>
        <v>0.9743057159505315</v>
      </c>
      <c r="P19" s="35">
        <f>O19-O20</f>
        <v>4.9804615462744062E-3</v>
      </c>
      <c r="Q19" s="9">
        <f t="shared" ref="Q19:Q63" si="13">P19*EXP(tipo*T)</f>
        <v>4.9814222539694246E-3</v>
      </c>
      <c r="S19" s="6">
        <f t="shared" si="8"/>
        <v>8400</v>
      </c>
      <c r="T19" s="2">
        <f t="shared" si="9"/>
        <v>4.9814222539694246E-3</v>
      </c>
      <c r="U19" s="2">
        <f t="shared" si="10"/>
        <v>3.3283582814875234E-3</v>
      </c>
    </row>
    <row r="20" spans="2:21" x14ac:dyDescent="0.3">
      <c r="B20" s="5" t="s">
        <v>7</v>
      </c>
      <c r="C20" s="6">
        <f t="shared" si="3"/>
        <v>8500</v>
      </c>
      <c r="D20" s="14">
        <v>0.48530000000000001</v>
      </c>
      <c r="F20" s="20">
        <f t="shared" si="4"/>
        <v>0.21150197037953583</v>
      </c>
      <c r="G20" s="21">
        <f t="shared" si="0"/>
        <v>0.11914482933037583</v>
      </c>
      <c r="H20" s="21">
        <f t="shared" si="5"/>
        <v>0.96672784606546069</v>
      </c>
      <c r="I20" s="22">
        <f t="shared" si="6"/>
        <v>0.95688186575344802</v>
      </c>
      <c r="J20" s="28">
        <f t="shared" si="1"/>
        <v>2018.7151354449379</v>
      </c>
      <c r="K20" s="21">
        <f t="shared" si="2"/>
        <v>2001.6392939588986</v>
      </c>
      <c r="L20" s="29">
        <f t="shared" si="7"/>
        <v>17.07584148603928</v>
      </c>
      <c r="N20" s="7">
        <f t="shared" si="11"/>
        <v>96.932525440425707</v>
      </c>
      <c r="O20" s="1">
        <f t="shared" si="12"/>
        <v>0.9693252544042571</v>
      </c>
      <c r="P20" s="35">
        <f t="shared" ref="P20:P61" si="14">O20-O21</f>
        <v>5.8035447357542846E-3</v>
      </c>
      <c r="Q20" s="9">
        <f t="shared" si="13"/>
        <v>5.8046642123397814E-3</v>
      </c>
      <c r="S20" s="6">
        <f t="shared" si="8"/>
        <v>8500</v>
      </c>
      <c r="T20" s="2">
        <f t="shared" si="9"/>
        <v>5.8046642123397814E-3</v>
      </c>
      <c r="U20" s="2">
        <f t="shared" si="10"/>
        <v>4.3787072451432962E-3</v>
      </c>
    </row>
    <row r="21" spans="2:21" x14ac:dyDescent="0.3">
      <c r="B21" s="5" t="s">
        <v>7</v>
      </c>
      <c r="C21" s="6">
        <f t="shared" si="3"/>
        <v>8600</v>
      </c>
      <c r="D21" s="15">
        <v>0.48013333333333336</v>
      </c>
      <c r="F21" s="20">
        <f t="shared" si="4"/>
        <v>0.1998059306163445</v>
      </c>
      <c r="G21" s="21">
        <f t="shared" si="0"/>
        <v>0.1178763734923232</v>
      </c>
      <c r="H21" s="21">
        <f t="shared" si="5"/>
        <v>0.96028343175684416</v>
      </c>
      <c r="I21" s="22">
        <f t="shared" si="6"/>
        <v>0.94909153639431243</v>
      </c>
      <c r="J21" s="28">
        <f t="shared" si="1"/>
        <v>1922.3629644780876</v>
      </c>
      <c r="K21" s="21">
        <f t="shared" si="2"/>
        <v>1901.6585797701791</v>
      </c>
      <c r="L21" s="29">
        <f t="shared" si="7"/>
        <v>20.704384707908503</v>
      </c>
      <c r="N21" s="7">
        <f t="shared" si="11"/>
        <v>96.352170966850281</v>
      </c>
      <c r="O21" s="1">
        <f t="shared" si="12"/>
        <v>0.96352170966850281</v>
      </c>
      <c r="P21" s="35">
        <f t="shared" si="14"/>
        <v>6.7318412550048112E-3</v>
      </c>
      <c r="Q21" s="9">
        <f t="shared" si="13"/>
        <v>6.7331397956390945E-3</v>
      </c>
      <c r="S21" s="6">
        <f t="shared" si="8"/>
        <v>8600</v>
      </c>
      <c r="T21" s="2">
        <f t="shared" si="9"/>
        <v>6.7331397956390945E-3</v>
      </c>
      <c r="U21" s="2">
        <f t="shared" si="10"/>
        <v>5.653264460456893E-3</v>
      </c>
    </row>
    <row r="22" spans="2:21" x14ac:dyDescent="0.3">
      <c r="B22" s="5" t="s">
        <v>7</v>
      </c>
      <c r="C22" s="6">
        <f t="shared" si="3"/>
        <v>8700</v>
      </c>
      <c r="D22" s="15">
        <v>0.4749666666666667</v>
      </c>
      <c r="F22" s="20">
        <f t="shared" si="4"/>
        <v>0.18824510821526827</v>
      </c>
      <c r="G22" s="21">
        <f t="shared" si="0"/>
        <v>0.11660791765427057</v>
      </c>
      <c r="H22" s="21">
        <f t="shared" si="5"/>
        <v>0.95280153472240303</v>
      </c>
      <c r="I22" s="22">
        <f t="shared" si="6"/>
        <v>0.94015052679986244</v>
      </c>
      <c r="J22" s="28">
        <f t="shared" si="1"/>
        <v>1826.6839776367378</v>
      </c>
      <c r="K22" s="21">
        <f t="shared" si="2"/>
        <v>1801.6778655814596</v>
      </c>
      <c r="L22" s="29">
        <f t="shared" si="7"/>
        <v>25.006112055278209</v>
      </c>
      <c r="N22" s="7">
        <f t="shared" si="11"/>
        <v>95.678986841349797</v>
      </c>
      <c r="O22" s="1">
        <f t="shared" si="12"/>
        <v>0.956789868413498</v>
      </c>
      <c r="P22" s="35">
        <f t="shared" si="14"/>
        <v>7.7726081979836437E-3</v>
      </c>
      <c r="Q22" s="9">
        <f t="shared" si="13"/>
        <v>7.7741074976844411E-3</v>
      </c>
      <c r="S22" s="6">
        <f t="shared" si="8"/>
        <v>8700</v>
      </c>
      <c r="T22" s="2">
        <f t="shared" si="9"/>
        <v>7.7741074976844411E-3</v>
      </c>
      <c r="U22" s="2">
        <f t="shared" si="10"/>
        <v>7.1672925184225363E-3</v>
      </c>
    </row>
    <row r="23" spans="2:21" x14ac:dyDescent="0.3">
      <c r="B23" s="5" t="s">
        <v>7</v>
      </c>
      <c r="C23" s="6">
        <f t="shared" si="3"/>
        <v>8800</v>
      </c>
      <c r="D23" s="15">
        <v>0.46980000000000005</v>
      </c>
      <c r="F23" s="20">
        <f t="shared" si="4"/>
        <v>0.17681641239164567</v>
      </c>
      <c r="G23" s="21">
        <f t="shared" si="0"/>
        <v>0.11533946181621794</v>
      </c>
      <c r="H23" s="21">
        <f t="shared" si="5"/>
        <v>0.94415903190678652</v>
      </c>
      <c r="I23" s="22">
        <f t="shared" si="6"/>
        <v>0.92993929899801508</v>
      </c>
      <c r="J23" s="28">
        <f t="shared" si="1"/>
        <v>1731.7822516151864</v>
      </c>
      <c r="K23" s="21">
        <f t="shared" si="2"/>
        <v>1701.6971513927419</v>
      </c>
      <c r="L23" s="29">
        <f t="shared" si="7"/>
        <v>30.085100222444453</v>
      </c>
      <c r="N23" s="7">
        <f t="shared" si="11"/>
        <v>94.90172602155144</v>
      </c>
      <c r="O23" s="1">
        <f t="shared" si="12"/>
        <v>0.94901726021551436</v>
      </c>
      <c r="P23" s="35">
        <f t="shared" si="14"/>
        <v>8.932268419284739E-3</v>
      </c>
      <c r="Q23" s="9">
        <f t="shared" si="13"/>
        <v>8.9339914120083342E-3</v>
      </c>
      <c r="S23" s="6">
        <f t="shared" si="8"/>
        <v>8800</v>
      </c>
      <c r="T23" s="2">
        <f t="shared" si="9"/>
        <v>8.9339914120083342E-3</v>
      </c>
      <c r="U23" s="2">
        <f t="shared" si="10"/>
        <v>8.928274706020695E-3</v>
      </c>
    </row>
    <row r="24" spans="2:21" x14ac:dyDescent="0.3">
      <c r="B24" s="5" t="s">
        <v>7</v>
      </c>
      <c r="C24" s="6">
        <f t="shared" si="3"/>
        <v>8900</v>
      </c>
      <c r="D24" s="15">
        <v>0.4646333333333334</v>
      </c>
      <c r="F24" s="20">
        <f t="shared" si="4"/>
        <v>0.16551685713771236</v>
      </c>
      <c r="G24" s="21">
        <f t="shared" si="0"/>
        <v>0.11407100597816532</v>
      </c>
      <c r="H24" s="21">
        <f t="shared" si="5"/>
        <v>0.93422708609010163</v>
      </c>
      <c r="I24" s="22">
        <f t="shared" si="6"/>
        <v>0.91833560864212982</v>
      </c>
      <c r="J24" s="28">
        <f t="shared" si="1"/>
        <v>1637.7737524355634</v>
      </c>
      <c r="K24" s="21">
        <f t="shared" si="2"/>
        <v>1601.7164372040224</v>
      </c>
      <c r="L24" s="29">
        <f t="shared" si="7"/>
        <v>36.057315231540997</v>
      </c>
      <c r="N24" s="7">
        <f t="shared" si="11"/>
        <v>94.008499179622959</v>
      </c>
      <c r="O24" s="1">
        <f t="shared" si="12"/>
        <v>0.94008499179622962</v>
      </c>
      <c r="P24" s="35">
        <f t="shared" si="14"/>
        <v>1.021603564033291E-2</v>
      </c>
      <c r="Q24" s="9">
        <f t="shared" si="13"/>
        <v>1.0218006265738017E-2</v>
      </c>
      <c r="S24" s="6">
        <f t="shared" si="8"/>
        <v>8900</v>
      </c>
      <c r="T24" s="2">
        <f t="shared" si="9"/>
        <v>1.0218006265738017E-2</v>
      </c>
      <c r="U24" s="2">
        <f t="shared" si="10"/>
        <v>1.0934036117950303E-2</v>
      </c>
    </row>
    <row r="25" spans="2:21" x14ac:dyDescent="0.3">
      <c r="B25" s="5" t="s">
        <v>7</v>
      </c>
      <c r="C25" s="6">
        <f t="shared" si="3"/>
        <v>9000</v>
      </c>
      <c r="D25" s="15">
        <v>0.45946666666666675</v>
      </c>
      <c r="F25" s="20">
        <f t="shared" si="4"/>
        <v>0.15434355653958715</v>
      </c>
      <c r="G25" s="21">
        <f t="shared" si="0"/>
        <v>0.11280255014011269</v>
      </c>
      <c r="H25" s="21">
        <f t="shared" si="5"/>
        <v>0.92287286580841221</v>
      </c>
      <c r="I25" s="22">
        <f t="shared" si="6"/>
        <v>0.90521660438471341</v>
      </c>
      <c r="J25" s="28">
        <f t="shared" si="1"/>
        <v>1544.7868568199738</v>
      </c>
      <c r="K25" s="21">
        <f t="shared" si="2"/>
        <v>1501.7357230153048</v>
      </c>
      <c r="L25" s="29">
        <f t="shared" si="7"/>
        <v>43.051133804669007</v>
      </c>
      <c r="N25" s="7">
        <f t="shared" si="11"/>
        <v>92.986895615589674</v>
      </c>
      <c r="O25" s="1">
        <f t="shared" si="12"/>
        <v>0.92986895615589671</v>
      </c>
      <c r="P25" s="35">
        <f t="shared" si="14"/>
        <v>1.1627486504539708E-2</v>
      </c>
      <c r="Q25" s="9">
        <f t="shared" si="13"/>
        <v>1.1629729392202798E-2</v>
      </c>
      <c r="S25" s="6">
        <f t="shared" si="8"/>
        <v>9000</v>
      </c>
      <c r="T25" s="2">
        <f t="shared" si="9"/>
        <v>1.1629729392202798E-2</v>
      </c>
      <c r="U25" s="2">
        <f t="shared" si="10"/>
        <v>1.3171288960991092E-2</v>
      </c>
    </row>
    <row r="26" spans="2:21" x14ac:dyDescent="0.3">
      <c r="B26" s="5" t="s">
        <v>7</v>
      </c>
      <c r="C26" s="6">
        <f t="shared" si="3"/>
        <v>9100</v>
      </c>
      <c r="D26" s="15">
        <v>0.45430000000000009</v>
      </c>
      <c r="F26" s="20">
        <f t="shared" si="4"/>
        <v>0.14329372035300211</v>
      </c>
      <c r="G26" s="21">
        <f t="shared" si="0"/>
        <v>0.11153409430206006</v>
      </c>
      <c r="H26" s="21">
        <f t="shared" si="5"/>
        <v>0.90996177334670458</v>
      </c>
      <c r="I26" s="22">
        <f t="shared" si="6"/>
        <v>0.89046139317475981</v>
      </c>
      <c r="J26" s="28">
        <f t="shared" si="1"/>
        <v>1452.9627098548381</v>
      </c>
      <c r="K26" s="21">
        <f t="shared" si="2"/>
        <v>1401.7550088265853</v>
      </c>
      <c r="L26" s="29">
        <f t="shared" si="7"/>
        <v>51.207701028252814</v>
      </c>
      <c r="N26" s="7">
        <f t="shared" si="11"/>
        <v>91.824146965135697</v>
      </c>
      <c r="O26" s="1">
        <f t="shared" si="12"/>
        <v>0.918241469651357</v>
      </c>
      <c r="P26" s="35">
        <f t="shared" si="14"/>
        <v>1.3168083252021456E-2</v>
      </c>
      <c r="Q26" s="9">
        <f t="shared" si="13"/>
        <v>1.3170623313578265E-2</v>
      </c>
      <c r="S26" s="6">
        <f t="shared" si="8"/>
        <v>9100</v>
      </c>
      <c r="T26" s="2">
        <f t="shared" si="9"/>
        <v>1.3170623313578265E-2</v>
      </c>
      <c r="U26" s="2">
        <f t="shared" si="10"/>
        <v>1.5614781718000058E-2</v>
      </c>
    </row>
    <row r="27" spans="2:21" x14ac:dyDescent="0.3">
      <c r="B27" s="5" t="s">
        <v>7</v>
      </c>
      <c r="C27" s="6">
        <f t="shared" si="3"/>
        <v>9200</v>
      </c>
      <c r="D27" s="15">
        <v>0.44913333333333344</v>
      </c>
      <c r="F27" s="20">
        <f t="shared" si="4"/>
        <v>0.13236464982081186</v>
      </c>
      <c r="G27" s="21">
        <f t="shared" si="0"/>
        <v>0.11026563846400743</v>
      </c>
      <c r="H27" s="21">
        <f t="shared" si="5"/>
        <v>0.89536022289016159</v>
      </c>
      <c r="I27" s="22">
        <f t="shared" si="6"/>
        <v>0.87395408925935936</v>
      </c>
      <c r="J27" s="28">
        <f t="shared" si="1"/>
        <v>1362.4553712149045</v>
      </c>
      <c r="K27" s="21">
        <f t="shared" si="2"/>
        <v>1301.7742946378658</v>
      </c>
      <c r="L27" s="29">
        <f t="shared" si="7"/>
        <v>60.681076577038766</v>
      </c>
      <c r="N27" s="7">
        <f t="shared" si="11"/>
        <v>90.50733863993355</v>
      </c>
      <c r="O27" s="1">
        <f t="shared" si="12"/>
        <v>0.90507338639933554</v>
      </c>
      <c r="P27" s="35">
        <f t="shared" si="14"/>
        <v>1.4836654432119789E-2</v>
      </c>
      <c r="Q27" s="9">
        <f t="shared" si="13"/>
        <v>1.4839516353238711E-2</v>
      </c>
      <c r="S27" s="6">
        <f t="shared" si="8"/>
        <v>9200</v>
      </c>
      <c r="T27" s="2">
        <f t="shared" si="9"/>
        <v>1.4839516353238711E-2</v>
      </c>
      <c r="U27" s="2">
        <f t="shared" si="10"/>
        <v>1.8227189433414934E-2</v>
      </c>
    </row>
    <row r="28" spans="2:21" x14ac:dyDescent="0.3">
      <c r="B28" s="5" t="s">
        <v>7</v>
      </c>
      <c r="C28" s="6">
        <f t="shared" si="3"/>
        <v>9300</v>
      </c>
      <c r="D28" s="15">
        <v>0.44396666666666679</v>
      </c>
      <c r="F28" s="20">
        <f t="shared" si="4"/>
        <v>0.12155373371659638</v>
      </c>
      <c r="G28" s="21">
        <f t="shared" si="0"/>
        <v>0.10899718262595481</v>
      </c>
      <c r="H28" s="21">
        <f t="shared" si="5"/>
        <v>0.87893899708162249</v>
      </c>
      <c r="I28" s="22">
        <f t="shared" si="6"/>
        <v>0.85558734796545188</v>
      </c>
      <c r="J28" s="28">
        <f t="shared" si="1"/>
        <v>1273.4316980181829</v>
      </c>
      <c r="K28" s="21">
        <f t="shared" si="2"/>
        <v>1201.7935804491481</v>
      </c>
      <c r="L28" s="29">
        <f t="shared" si="7"/>
        <v>71.638117569034875</v>
      </c>
      <c r="N28" s="7">
        <f t="shared" si="11"/>
        <v>89.023673196721575</v>
      </c>
      <c r="O28" s="1">
        <f t="shared" si="12"/>
        <v>0.89023673196721576</v>
      </c>
      <c r="P28" s="35">
        <f t="shared" si="14"/>
        <v>1.6628845676696091E-2</v>
      </c>
      <c r="Q28" s="9">
        <f t="shared" si="13"/>
        <v>1.663205330310831E-2</v>
      </c>
      <c r="S28" s="6">
        <f t="shared" si="8"/>
        <v>9300</v>
      </c>
      <c r="T28" s="2">
        <f t="shared" si="9"/>
        <v>1.663205330310831E-2</v>
      </c>
      <c r="U28" s="2">
        <f t="shared" si="10"/>
        <v>2.0959821614553599E-2</v>
      </c>
    </row>
    <row r="29" spans="2:21" x14ac:dyDescent="0.3">
      <c r="B29" s="5" t="s">
        <v>7</v>
      </c>
      <c r="C29" s="6">
        <f t="shared" si="3"/>
        <v>9400</v>
      </c>
      <c r="D29" s="15">
        <v>0.43880000000000013</v>
      </c>
      <c r="F29" s="20">
        <f t="shared" si="4"/>
        <v>0.11085844459984828</v>
      </c>
      <c r="G29" s="21">
        <f t="shared" si="0"/>
        <v>0.10772872678790218</v>
      </c>
      <c r="H29" s="21">
        <f t="shared" si="5"/>
        <v>0.86057719062531401</v>
      </c>
      <c r="I29" s="22">
        <f t="shared" si="6"/>
        <v>0.83526636365806517</v>
      </c>
      <c r="J29" s="28">
        <f t="shared" si="1"/>
        <v>1186.070909389131</v>
      </c>
      <c r="K29" s="21">
        <f t="shared" si="2"/>
        <v>1101.8128662604286</v>
      </c>
      <c r="L29" s="29">
        <f t="shared" si="7"/>
        <v>84.258043128702411</v>
      </c>
      <c r="N29" s="7">
        <f t="shared" si="11"/>
        <v>87.360788629051967</v>
      </c>
      <c r="O29" s="1">
        <f t="shared" si="12"/>
        <v>0.87360788629051966</v>
      </c>
      <c r="P29" s="35">
        <f t="shared" si="14"/>
        <v>1.8536557976267409E-2</v>
      </c>
      <c r="Q29" s="9">
        <f t="shared" si="13"/>
        <v>1.8540133591443127E-2</v>
      </c>
      <c r="S29" s="6">
        <f t="shared" si="8"/>
        <v>9400</v>
      </c>
      <c r="T29" s="2">
        <f t="shared" si="9"/>
        <v>1.8540133591443127E-2</v>
      </c>
      <c r="U29" s="2">
        <f t="shared" si="10"/>
        <v>2.3754151738605161E-2</v>
      </c>
    </row>
    <row r="30" spans="2:21" x14ac:dyDescent="0.3">
      <c r="B30" s="5" t="s">
        <v>7</v>
      </c>
      <c r="C30" s="6">
        <f t="shared" si="3"/>
        <v>9500</v>
      </c>
      <c r="D30" s="15">
        <v>0.43363333333333348</v>
      </c>
      <c r="F30" s="20">
        <f t="shared" si="4"/>
        <v>0.10027633526931133</v>
      </c>
      <c r="G30" s="21">
        <f t="shared" si="0"/>
        <v>0.10646027094984956</v>
      </c>
      <c r="H30" s="21">
        <f t="shared" si="5"/>
        <v>0.84016672353644728</v>
      </c>
      <c r="I30" s="22">
        <f t="shared" si="6"/>
        <v>0.81291328435084576</v>
      </c>
      <c r="J30" s="28">
        <f t="shared" si="1"/>
        <v>1100.5637765577058</v>
      </c>
      <c r="K30" s="21">
        <f t="shared" si="2"/>
        <v>1001.8321520717091</v>
      </c>
      <c r="L30" s="29">
        <f t="shared" si="7"/>
        <v>98.73162448599669</v>
      </c>
      <c r="N30" s="7">
        <f t="shared" si="11"/>
        <v>85.507132831425224</v>
      </c>
      <c r="O30" s="1">
        <f t="shared" si="12"/>
        <v>0.85507132831425225</v>
      </c>
      <c r="P30" s="35">
        <f t="shared" si="14"/>
        <v>2.0547397067075535E-2</v>
      </c>
      <c r="Q30" s="9">
        <f t="shared" si="13"/>
        <v>2.0551360563689558E-2</v>
      </c>
      <c r="S30" s="6">
        <f t="shared" si="8"/>
        <v>9500</v>
      </c>
      <c r="T30" s="2">
        <f t="shared" si="9"/>
        <v>2.0551360563689558E-2</v>
      </c>
      <c r="U30" s="2">
        <f t="shared" si="10"/>
        <v>2.6544096452413294E-2</v>
      </c>
    </row>
    <row r="31" spans="2:21" x14ac:dyDescent="0.3">
      <c r="B31" s="5" t="s">
        <v>7</v>
      </c>
      <c r="C31" s="6">
        <f t="shared" si="3"/>
        <v>9600</v>
      </c>
      <c r="D31" s="15">
        <v>0.42846666666666683</v>
      </c>
      <c r="F31" s="20">
        <f t="shared" si="4"/>
        <v>8.980503540201594E-2</v>
      </c>
      <c r="G31" s="21">
        <f t="shared" si="0"/>
        <v>0.10519181511179693</v>
      </c>
      <c r="H31" s="21">
        <f t="shared" si="5"/>
        <v>0.81761737374428523</v>
      </c>
      <c r="I31" s="22">
        <f t="shared" si="6"/>
        <v>0.78847196330672387</v>
      </c>
      <c r="J31" s="28">
        <f t="shared" si="1"/>
        <v>1017.1113834329881</v>
      </c>
      <c r="K31" s="21">
        <f t="shared" si="2"/>
        <v>901.85143788299138</v>
      </c>
      <c r="L31" s="29">
        <f t="shared" si="7"/>
        <v>115.2599455499967</v>
      </c>
      <c r="N31" s="7">
        <f t="shared" si="11"/>
        <v>83.452393124717673</v>
      </c>
      <c r="O31" s="1">
        <f t="shared" si="12"/>
        <v>0.83452393124717672</v>
      </c>
      <c r="P31" s="35">
        <f t="shared" si="14"/>
        <v>2.2644164242865306E-2</v>
      </c>
      <c r="Q31" s="9">
        <f t="shared" si="13"/>
        <v>2.2648532196042587E-2</v>
      </c>
      <c r="S31" s="6">
        <f t="shared" si="8"/>
        <v>9600</v>
      </c>
      <c r="T31" s="2">
        <f t="shared" si="9"/>
        <v>2.2648532196042587E-2</v>
      </c>
      <c r="U31" s="2">
        <f t="shared" si="10"/>
        <v>2.9258902132167402E-2</v>
      </c>
    </row>
    <row r="32" spans="2:21" x14ac:dyDescent="0.3">
      <c r="B32" s="5" t="s">
        <v>7</v>
      </c>
      <c r="C32" s="6">
        <f t="shared" si="3"/>
        <v>9700</v>
      </c>
      <c r="D32" s="14">
        <v>0.42330000000000001</v>
      </c>
      <c r="F32" s="20">
        <f t="shared" si="4"/>
        <v>7.9442248366469237E-2</v>
      </c>
      <c r="G32" s="21">
        <f t="shared" si="0"/>
        <v>0.10392335927374426</v>
      </c>
      <c r="H32" s="21">
        <f t="shared" si="5"/>
        <v>0.79286223897483898</v>
      </c>
      <c r="I32" s="22">
        <f t="shared" si="6"/>
        <v>0.76191293103879576</v>
      </c>
      <c r="J32" s="28">
        <f t="shared" si="1"/>
        <v>935.92340673255694</v>
      </c>
      <c r="K32" s="21">
        <f t="shared" si="2"/>
        <v>801.87072369427187</v>
      </c>
      <c r="L32" s="29">
        <f t="shared" si="7"/>
        <v>134.05268303828507</v>
      </c>
      <c r="N32" s="7">
        <f t="shared" si="11"/>
        <v>81.187976700431136</v>
      </c>
      <c r="O32" s="1">
        <f t="shared" si="12"/>
        <v>0.81187976700431141</v>
      </c>
      <c r="P32" s="35">
        <f t="shared" si="14"/>
        <v>2.4540910865871512E-2</v>
      </c>
      <c r="Q32" s="9">
        <f t="shared" si="13"/>
        <v>2.4545644692584669E-2</v>
      </c>
      <c r="S32" s="6">
        <f t="shared" si="8"/>
        <v>9700</v>
      </c>
      <c r="T32" s="2">
        <f t="shared" si="9"/>
        <v>2.4545644692584669E-2</v>
      </c>
      <c r="U32" s="2">
        <f t="shared" si="10"/>
        <v>3.1826439630040691E-2</v>
      </c>
    </row>
    <row r="33" spans="1:21" x14ac:dyDescent="0.3">
      <c r="B33" s="5" t="s">
        <v>7</v>
      </c>
      <c r="C33" s="6">
        <f t="shared" si="3"/>
        <v>9800</v>
      </c>
      <c r="D33" s="14">
        <v>0.41810000000000003</v>
      </c>
      <c r="F33" s="20">
        <f t="shared" si="4"/>
        <v>6.9185748199280278E-2</v>
      </c>
      <c r="G33" s="21">
        <f t="shared" si="0"/>
        <v>0.10264671984963968</v>
      </c>
      <c r="H33" s="21">
        <f t="shared" si="5"/>
        <v>0.76587871496428772</v>
      </c>
      <c r="I33" s="22">
        <f t="shared" si="6"/>
        <v>0.73325743362508944</v>
      </c>
      <c r="J33" s="28">
        <f t="shared" si="1"/>
        <v>857.18952111871295</v>
      </c>
      <c r="K33" s="21">
        <f t="shared" si="2"/>
        <v>701.89000950555237</v>
      </c>
      <c r="L33" s="29">
        <f t="shared" si="7"/>
        <v>155.29951161316058</v>
      </c>
      <c r="N33" s="7">
        <f t="shared" si="11"/>
        <v>78.733885613843995</v>
      </c>
      <c r="O33" s="1">
        <f t="shared" si="12"/>
        <v>0.7873388561384399</v>
      </c>
      <c r="P33" s="35">
        <f t="shared" si="14"/>
        <v>2.7386949179654008E-2</v>
      </c>
      <c r="Q33" s="9">
        <f t="shared" si="13"/>
        <v>2.7392231993822031E-2</v>
      </c>
      <c r="S33" s="6">
        <f t="shared" si="8"/>
        <v>9800</v>
      </c>
      <c r="T33" s="2">
        <f t="shared" si="9"/>
        <v>2.7392231993822031E-2</v>
      </c>
      <c r="U33" s="2">
        <f t="shared" si="10"/>
        <v>3.417667104007184E-2</v>
      </c>
    </row>
    <row r="34" spans="1:21" x14ac:dyDescent="0.3">
      <c r="B34" s="5" t="s">
        <v>7</v>
      </c>
      <c r="C34" s="6">
        <f t="shared" si="3"/>
        <v>9900</v>
      </c>
      <c r="D34" s="15">
        <v>0.41295000000000004</v>
      </c>
      <c r="F34" s="20">
        <f t="shared" si="4"/>
        <v>5.903337673526219E-2</v>
      </c>
      <c r="G34" s="21">
        <f t="shared" si="0"/>
        <v>0.10138235580461302</v>
      </c>
      <c r="H34" s="21">
        <f t="shared" si="5"/>
        <v>0.73662524460017031</v>
      </c>
      <c r="I34" s="22">
        <f t="shared" si="6"/>
        <v>0.70249616267802517</v>
      </c>
      <c r="J34" s="28">
        <f t="shared" si="1"/>
        <v>781.19433042283435</v>
      </c>
      <c r="K34" s="21">
        <f t="shared" si="2"/>
        <v>601.90929531683469</v>
      </c>
      <c r="L34" s="29">
        <f t="shared" si="7"/>
        <v>179.28503510599967</v>
      </c>
      <c r="N34" s="7">
        <f t="shared" si="11"/>
        <v>75.995190695878591</v>
      </c>
      <c r="O34" s="1">
        <f t="shared" si="12"/>
        <v>0.75995190695878589</v>
      </c>
      <c r="P34" s="35">
        <f t="shared" si="14"/>
        <v>2.9214903905412926E-2</v>
      </c>
      <c r="Q34" s="9">
        <f t="shared" si="13"/>
        <v>2.9220539323482189E-2</v>
      </c>
      <c r="S34" s="6">
        <f t="shared" si="8"/>
        <v>9900</v>
      </c>
      <c r="T34" s="2">
        <f t="shared" si="9"/>
        <v>2.9220539323482189E-2</v>
      </c>
      <c r="U34" s="2">
        <f t="shared" si="10"/>
        <v>3.6245038796154483E-2</v>
      </c>
    </row>
    <row r="35" spans="1:21" x14ac:dyDescent="0.3">
      <c r="B35" s="5" t="s">
        <v>7</v>
      </c>
      <c r="C35" s="6">
        <f t="shared" si="3"/>
        <v>10000</v>
      </c>
      <c r="D35" s="14">
        <v>0.4078</v>
      </c>
      <c r="F35" s="20">
        <f t="shared" si="4"/>
        <v>4.8983040881760823E-2</v>
      </c>
      <c r="G35" s="21">
        <f t="shared" si="0"/>
        <v>0.10011799175958636</v>
      </c>
      <c r="H35" s="21">
        <f t="shared" si="5"/>
        <v>0.705164248517412</v>
      </c>
      <c r="I35" s="22">
        <f t="shared" si="6"/>
        <v>0.66973956263965873</v>
      </c>
      <c r="J35" s="28">
        <f t="shared" si="1"/>
        <v>708.12063011749706</v>
      </c>
      <c r="K35" s="21">
        <f t="shared" si="2"/>
        <v>501.92858112811518</v>
      </c>
      <c r="L35" s="29">
        <f t="shared" si="7"/>
        <v>206.19204898938187</v>
      </c>
      <c r="N35" s="7">
        <f t="shared" si="11"/>
        <v>73.073700305337297</v>
      </c>
      <c r="O35" s="1">
        <f t="shared" si="12"/>
        <v>0.73073700305337297</v>
      </c>
      <c r="P35" s="35">
        <f t="shared" si="14"/>
        <v>3.090723940354112E-2</v>
      </c>
      <c r="Q35" s="9">
        <f t="shared" si="13"/>
        <v>3.091320126519809E-2</v>
      </c>
      <c r="S35" s="6">
        <f t="shared" si="8"/>
        <v>10000</v>
      </c>
      <c r="T35" s="2">
        <f t="shared" si="9"/>
        <v>3.091320126519809E-2</v>
      </c>
      <c r="U35" s="2">
        <f t="shared" si="10"/>
        <v>3.7975538008020351E-2</v>
      </c>
    </row>
    <row r="36" spans="1:21" x14ac:dyDescent="0.3">
      <c r="B36" s="5" t="s">
        <v>7</v>
      </c>
      <c r="C36" s="6">
        <f t="shared" si="3"/>
        <v>10100</v>
      </c>
      <c r="D36" s="15">
        <v>0.40259999999999996</v>
      </c>
      <c r="F36" s="20">
        <f t="shared" si="4"/>
        <v>3.9032710028592772E-2</v>
      </c>
      <c r="G36" s="21">
        <f t="shared" si="0"/>
        <v>9.8841352335481775E-2</v>
      </c>
      <c r="H36" s="21">
        <f t="shared" si="5"/>
        <v>0.67159557342067322</v>
      </c>
      <c r="I36" s="22">
        <f t="shared" si="6"/>
        <v>0.63513396273392608</v>
      </c>
      <c r="J36" s="28">
        <f t="shared" si="1"/>
        <v>638.13765375251387</v>
      </c>
      <c r="K36" s="21">
        <f t="shared" si="2"/>
        <v>401.9478669393975</v>
      </c>
      <c r="L36" s="29">
        <f t="shared" si="7"/>
        <v>236.18978681311637</v>
      </c>
      <c r="N36" s="7">
        <f t="shared" si="11"/>
        <v>69.982976364983188</v>
      </c>
      <c r="O36" s="1">
        <f t="shared" si="12"/>
        <v>0.69982976364983185</v>
      </c>
      <c r="P36" s="35">
        <f t="shared" si="14"/>
        <v>3.3412331633026038E-2</v>
      </c>
      <c r="Q36" s="9">
        <f t="shared" si="13"/>
        <v>3.3418776715235812E-2</v>
      </c>
      <c r="S36" s="6">
        <f t="shared" si="8"/>
        <v>10100</v>
      </c>
      <c r="T36" s="2">
        <f t="shared" si="9"/>
        <v>3.3418776715235812E-2</v>
      </c>
      <c r="U36" s="2">
        <f t="shared" si="10"/>
        <v>3.9323265431298111E-2</v>
      </c>
    </row>
    <row r="37" spans="1:21" x14ac:dyDescent="0.3">
      <c r="B37" s="5" t="s">
        <v>7</v>
      </c>
      <c r="C37" s="6">
        <f t="shared" si="3"/>
        <v>10200</v>
      </c>
      <c r="D37" s="14">
        <v>0.39739999999999998</v>
      </c>
      <c r="F37" s="20">
        <f t="shared" si="4"/>
        <v>2.9180413585581169E-2</v>
      </c>
      <c r="G37" s="21">
        <f t="shared" si="0"/>
        <v>9.7564712911377194E-2</v>
      </c>
      <c r="H37" s="21">
        <f t="shared" si="5"/>
        <v>0.63603114383312276</v>
      </c>
      <c r="I37" s="22">
        <f t="shared" si="6"/>
        <v>0.5988244194902872</v>
      </c>
      <c r="J37" s="28">
        <f t="shared" si="1"/>
        <v>571.49591055083329</v>
      </c>
      <c r="K37" s="21">
        <f t="shared" si="2"/>
        <v>301.967152750678</v>
      </c>
      <c r="L37" s="29">
        <f t="shared" si="7"/>
        <v>269.52875780015529</v>
      </c>
      <c r="N37" s="7">
        <f t="shared" si="11"/>
        <v>66.641743201680583</v>
      </c>
      <c r="O37" s="1">
        <f t="shared" si="12"/>
        <v>0.66641743201680581</v>
      </c>
      <c r="P37" s="35">
        <f t="shared" si="14"/>
        <v>3.6364243462921886E-2</v>
      </c>
      <c r="Q37" s="9">
        <f t="shared" si="13"/>
        <v>3.637125795509169E-2</v>
      </c>
      <c r="S37" s="6">
        <f t="shared" si="8"/>
        <v>10200</v>
      </c>
      <c r="T37" s="2">
        <f t="shared" si="9"/>
        <v>3.637125795509169E-2</v>
      </c>
      <c r="U37" s="2">
        <f t="shared" si="10"/>
        <v>4.0256288256250043E-2</v>
      </c>
    </row>
    <row r="38" spans="1:21" x14ac:dyDescent="0.3">
      <c r="B38" s="5" t="s">
        <v>7</v>
      </c>
      <c r="C38" s="6">
        <f t="shared" si="3"/>
        <v>10300</v>
      </c>
      <c r="D38" s="14">
        <v>0.39229999999999998</v>
      </c>
      <c r="F38" s="20">
        <f t="shared" si="4"/>
        <v>1.9424238640216425E-2</v>
      </c>
      <c r="G38" s="21">
        <f t="shared" si="0"/>
        <v>9.6312624245428469E-2</v>
      </c>
      <c r="H38" s="21">
        <f t="shared" si="5"/>
        <v>0.59864266447386594</v>
      </c>
      <c r="I38" s="22">
        <f t="shared" si="6"/>
        <v>0.56100697001542854</v>
      </c>
      <c r="J38" s="28">
        <f t="shared" si="1"/>
        <v>508.49059169544489</v>
      </c>
      <c r="K38" s="21">
        <f t="shared" si="2"/>
        <v>201.98643856195849</v>
      </c>
      <c r="L38" s="29">
        <f t="shared" si="7"/>
        <v>306.5041531334864</v>
      </c>
      <c r="N38" s="7">
        <f t="shared" si="11"/>
        <v>63.005318855388396</v>
      </c>
      <c r="O38" s="1">
        <f t="shared" si="12"/>
        <v>0.63005318855388392</v>
      </c>
      <c r="P38" s="35">
        <f t="shared" si="14"/>
        <v>3.61641618132853E-2</v>
      </c>
      <c r="Q38" s="9">
        <f t="shared" si="13"/>
        <v>3.6171137710642419E-2</v>
      </c>
      <c r="S38" s="6">
        <f t="shared" si="8"/>
        <v>10300</v>
      </c>
      <c r="T38" s="2">
        <f t="shared" si="9"/>
        <v>3.6171137710642419E-2</v>
      </c>
      <c r="U38" s="2">
        <f t="shared" si="10"/>
        <v>4.0756736770386263E-2</v>
      </c>
    </row>
    <row r="39" spans="1:21" ht="17.25" thickBot="1" x14ac:dyDescent="0.35">
      <c r="B39" s="5" t="s">
        <v>7</v>
      </c>
      <c r="C39" s="6">
        <f>C40-100</f>
        <v>10400</v>
      </c>
      <c r="D39" s="14">
        <v>0.3871</v>
      </c>
      <c r="F39" s="20">
        <f t="shared" si="4"/>
        <v>9.7623277284796129E-3</v>
      </c>
      <c r="G39" s="21">
        <f t="shared" si="0"/>
        <v>9.5035984821323888E-2</v>
      </c>
      <c r="H39" s="21">
        <f t="shared" si="5"/>
        <v>0.55971253411647448</v>
      </c>
      <c r="I39" s="22">
        <f t="shared" si="6"/>
        <v>0.52201220498117851</v>
      </c>
      <c r="J39" s="28">
        <f t="shared" si="1"/>
        <v>449.10168902138503</v>
      </c>
      <c r="K39" s="21">
        <f t="shared" si="2"/>
        <v>102.00572437324081</v>
      </c>
      <c r="L39" s="29">
        <f t="shared" si="7"/>
        <v>347.09596464814422</v>
      </c>
      <c r="N39" s="7">
        <f t="shared" si="11"/>
        <v>59.388902674059864</v>
      </c>
      <c r="O39" s="1">
        <f t="shared" si="12"/>
        <v>0.59388902674059862</v>
      </c>
      <c r="P39" s="35">
        <f t="shared" si="14"/>
        <v>3.7641171329587442E-2</v>
      </c>
      <c r="Q39" s="9">
        <f t="shared" si="13"/>
        <v>3.7648432135159345E-2</v>
      </c>
      <c r="S39" s="6">
        <f t="shared" si="8"/>
        <v>10400</v>
      </c>
      <c r="T39" s="2">
        <f t="shared" si="9"/>
        <v>3.7648432135159345E-2</v>
      </c>
      <c r="U39" s="2">
        <f t="shared" si="10"/>
        <v>4.0821090025316413E-2</v>
      </c>
    </row>
    <row r="40" spans="1:21" ht="17.25" thickBot="1" x14ac:dyDescent="0.35">
      <c r="A40" s="39" t="s">
        <v>21</v>
      </c>
      <c r="B40" s="33" t="s">
        <v>7</v>
      </c>
      <c r="C40" s="41">
        <v>10500</v>
      </c>
      <c r="D40" s="40">
        <v>0.38179999999999997</v>
      </c>
      <c r="F40" s="20">
        <f t="shared" si="4"/>
        <v>1.9287671232881017E-4</v>
      </c>
      <c r="G40" s="21">
        <f t="shared" si="0"/>
        <v>9.3734794639063437E-2</v>
      </c>
      <c r="H40" s="21">
        <f t="shared" si="5"/>
        <v>0.51951050013675615</v>
      </c>
      <c r="I40" s="22">
        <f t="shared" si="6"/>
        <v>0.48212949191305127</v>
      </c>
      <c r="J40" s="28">
        <f t="shared" si="1"/>
        <v>393.47690348028391</v>
      </c>
      <c r="K40" s="21">
        <f t="shared" si="2"/>
        <v>2.0250101845213067</v>
      </c>
      <c r="L40" s="29">
        <f t="shared" si="7"/>
        <v>391.4518932957626</v>
      </c>
      <c r="N40" s="7">
        <f t="shared" si="11"/>
        <v>55.624785541101119</v>
      </c>
      <c r="O40" s="1">
        <f t="shared" si="12"/>
        <v>0.55624785541101118</v>
      </c>
      <c r="P40" s="35">
        <f t="shared" si="14"/>
        <v>3.8887314280609653E-2</v>
      </c>
      <c r="Q40" s="9">
        <f t="shared" si="13"/>
        <v>3.8894815461317678E-2</v>
      </c>
      <c r="S40" s="6">
        <f t="shared" si="8"/>
        <v>10500</v>
      </c>
      <c r="T40" s="2">
        <f t="shared" si="9"/>
        <v>3.8894815461317678E-2</v>
      </c>
      <c r="U40" s="2">
        <f t="shared" si="10"/>
        <v>4.0459686218167749E-2</v>
      </c>
    </row>
    <row r="41" spans="1:21" x14ac:dyDescent="0.3">
      <c r="B41" s="5" t="s">
        <v>7</v>
      </c>
      <c r="C41" s="6">
        <f>C40+100</f>
        <v>10600</v>
      </c>
      <c r="D41" s="14">
        <v>0.37640000000000001</v>
      </c>
      <c r="F41" s="20">
        <f t="shared" si="4"/>
        <v>-9.285867242215062E-3</v>
      </c>
      <c r="G41" s="21">
        <f t="shared" si="0"/>
        <v>9.2409053698647145E-2</v>
      </c>
      <c r="H41" s="21">
        <f t="shared" si="5"/>
        <v>0.4783552348752288</v>
      </c>
      <c r="I41" s="22">
        <f t="shared" si="6"/>
        <v>0.4416879299706879</v>
      </c>
      <c r="J41" s="28">
        <f t="shared" si="1"/>
        <v>341.74084936724375</v>
      </c>
      <c r="K41" s="21">
        <f t="shared" si="2"/>
        <v>-97.955704004198196</v>
      </c>
      <c r="L41" s="29">
        <f t="shared" si="7"/>
        <v>439.69655337144195</v>
      </c>
      <c r="N41" s="7">
        <f t="shared" si="11"/>
        <v>51.736054113040154</v>
      </c>
      <c r="O41" s="1">
        <f t="shared" si="12"/>
        <v>0.51736054113040153</v>
      </c>
      <c r="P41" s="35">
        <f t="shared" si="14"/>
        <v>4.0872499156566822E-2</v>
      </c>
      <c r="Q41" s="9">
        <f t="shared" si="13"/>
        <v>4.0880383270135316E-2</v>
      </c>
      <c r="S41" s="6">
        <f t="shared" si="8"/>
        <v>10600</v>
      </c>
      <c r="T41" s="2">
        <f t="shared" si="9"/>
        <v>4.0880383270135316E-2</v>
      </c>
      <c r="U41" s="2">
        <f t="shared" si="10"/>
        <v>3.9695543864980566E-2</v>
      </c>
    </row>
    <row r="42" spans="1:21" x14ac:dyDescent="0.3">
      <c r="B42" s="5" t="s">
        <v>7</v>
      </c>
      <c r="C42" s="6">
        <f>C41+100</f>
        <v>10700</v>
      </c>
      <c r="D42" s="14">
        <v>0.371</v>
      </c>
      <c r="F42" s="20">
        <f t="shared" si="4"/>
        <v>-1.8675607592053899E-2</v>
      </c>
      <c r="G42" s="21">
        <f t="shared" si="0"/>
        <v>9.1083312758230853E-2</v>
      </c>
      <c r="H42" s="21">
        <f t="shared" si="5"/>
        <v>0.43663862831339972</v>
      </c>
      <c r="I42" s="22">
        <f t="shared" si="6"/>
        <v>0.40106927022151839</v>
      </c>
      <c r="J42" s="28">
        <f t="shared" si="1"/>
        <v>294.09204516986028</v>
      </c>
      <c r="K42" s="21">
        <f t="shared" si="2"/>
        <v>-197.93641819291588</v>
      </c>
      <c r="L42" s="29">
        <f t="shared" si="7"/>
        <v>492.02846336277617</v>
      </c>
      <c r="N42" s="7">
        <f t="shared" si="11"/>
        <v>47.64880419738347</v>
      </c>
      <c r="O42" s="1">
        <f t="shared" si="12"/>
        <v>0.47648804197383471</v>
      </c>
      <c r="P42" s="35">
        <f t="shared" si="14"/>
        <v>4.0459471996400709E-2</v>
      </c>
      <c r="Q42" s="9">
        <f t="shared" si="13"/>
        <v>4.0467276438965354E-2</v>
      </c>
      <c r="S42" s="6">
        <f t="shared" si="8"/>
        <v>10700</v>
      </c>
      <c r="T42" s="2">
        <f t="shared" si="9"/>
        <v>4.0467276438965354E-2</v>
      </c>
      <c r="U42" s="2">
        <f t="shared" si="10"/>
        <v>3.8562621794913647E-2</v>
      </c>
    </row>
    <row r="43" spans="1:21" x14ac:dyDescent="0.3">
      <c r="B43" s="5" t="s">
        <v>7</v>
      </c>
      <c r="C43" s="42">
        <f>C42+100</f>
        <v>10800</v>
      </c>
      <c r="D43" s="14">
        <v>0.36549999999999999</v>
      </c>
      <c r="F43" s="20">
        <f t="shared" si="4"/>
        <v>-2.797800025436752E-2</v>
      </c>
      <c r="G43" s="21">
        <f t="shared" si="0"/>
        <v>8.9733021059658691E-2</v>
      </c>
      <c r="H43" s="21">
        <f t="shared" si="5"/>
        <v>0.39476342772341239</v>
      </c>
      <c r="I43" s="22">
        <f t="shared" si="6"/>
        <v>0.36067389249029358</v>
      </c>
      <c r="J43" s="28">
        <f t="shared" si="1"/>
        <v>250.48918817211688</v>
      </c>
      <c r="K43" s="21">
        <f t="shared" si="2"/>
        <v>-297.91713238163538</v>
      </c>
      <c r="L43" s="29">
        <f t="shared" si="7"/>
        <v>548.40632055375227</v>
      </c>
      <c r="N43" s="7">
        <f t="shared" si="11"/>
        <v>43.602856997743402</v>
      </c>
      <c r="O43" s="1">
        <f t="shared" si="12"/>
        <v>0.436028569977434</v>
      </c>
      <c r="P43" s="35">
        <f t="shared" si="14"/>
        <v>4.2625194360666641E-2</v>
      </c>
      <c r="Q43" s="9">
        <f t="shared" si="13"/>
        <v>4.2633416560927291E-2</v>
      </c>
      <c r="S43" s="6">
        <f t="shared" si="8"/>
        <v>10800</v>
      </c>
      <c r="T43" s="2">
        <f t="shared" si="9"/>
        <v>4.2633416560927291E-2</v>
      </c>
      <c r="U43" s="2">
        <f t="shared" si="10"/>
        <v>3.7103673099848335E-2</v>
      </c>
    </row>
    <row r="44" spans="1:21" x14ac:dyDescent="0.3">
      <c r="B44" s="12" t="s">
        <v>8</v>
      </c>
      <c r="C44" s="6">
        <f>C43+100</f>
        <v>10900</v>
      </c>
      <c r="D44" s="16">
        <v>0.36009999999999998</v>
      </c>
      <c r="F44" s="20">
        <f t="shared" si="4"/>
        <v>-3.7194655359291548E-2</v>
      </c>
      <c r="G44" s="21">
        <f t="shared" si="0"/>
        <v>8.8407280119242385E-2</v>
      </c>
      <c r="H44" s="21">
        <f t="shared" si="5"/>
        <v>0.35326676110734223</v>
      </c>
      <c r="I44" s="22">
        <f t="shared" si="6"/>
        <v>0.32099329524524278</v>
      </c>
      <c r="J44" s="28">
        <f t="shared" si="1"/>
        <v>211.14885061044015</v>
      </c>
      <c r="K44" s="21">
        <f t="shared" si="2"/>
        <v>-397.89784657035489</v>
      </c>
      <c r="L44" s="29">
        <f t="shared" si="7"/>
        <v>609.04669718079504</v>
      </c>
      <c r="N44" s="7">
        <f t="shared" si="11"/>
        <v>39.340337561676733</v>
      </c>
      <c r="O44" s="1">
        <f t="shared" si="12"/>
        <v>0.39340337561676736</v>
      </c>
      <c r="P44" s="35">
        <f t="shared" si="14"/>
        <v>4.1289044630043514E-2</v>
      </c>
      <c r="Q44" s="9">
        <f t="shared" si="13"/>
        <v>4.129700909328201E-2</v>
      </c>
      <c r="S44" s="6">
        <f t="shared" si="8"/>
        <v>10900</v>
      </c>
      <c r="T44" s="2">
        <f t="shared" si="9"/>
        <v>4.129700909328201E-2</v>
      </c>
      <c r="U44" s="2">
        <f t="shared" si="10"/>
        <v>3.5367859821788299E-2</v>
      </c>
    </row>
    <row r="45" spans="1:21" x14ac:dyDescent="0.3">
      <c r="B45" s="5" t="s">
        <v>8</v>
      </c>
      <c r="C45" s="6">
        <f t="shared" ref="C45:C63" si="15">C44+100</f>
        <v>11000</v>
      </c>
      <c r="D45" s="14">
        <v>0.35470000000000002</v>
      </c>
      <c r="F45" s="20">
        <f t="shared" si="4"/>
        <v>-4.6327138922563994E-2</v>
      </c>
      <c r="G45" s="21">
        <f t="shared" si="0"/>
        <v>8.7081539178826106E-2</v>
      </c>
      <c r="H45" s="21">
        <f t="shared" si="5"/>
        <v>0.31261327391278337</v>
      </c>
      <c r="I45" s="22">
        <f t="shared" si="6"/>
        <v>0.28246374438581245</v>
      </c>
      <c r="J45" s="28">
        <f t="shared" si="1"/>
        <v>175.93741751176776</v>
      </c>
      <c r="K45" s="21">
        <f t="shared" si="2"/>
        <v>-497.87856075907257</v>
      </c>
      <c r="L45" s="29">
        <f t="shared" si="7"/>
        <v>673.81597827084033</v>
      </c>
      <c r="N45" s="7">
        <f t="shared" si="11"/>
        <v>35.211433098672387</v>
      </c>
      <c r="O45" s="1">
        <f t="shared" si="12"/>
        <v>0.35211433098672384</v>
      </c>
      <c r="P45" s="35">
        <f t="shared" si="14"/>
        <v>3.9623079904463288E-2</v>
      </c>
      <c r="Q45" s="9">
        <f t="shared" si="13"/>
        <v>3.9630723010912527E-2</v>
      </c>
      <c r="S45" s="6">
        <f t="shared" si="8"/>
        <v>11000</v>
      </c>
      <c r="T45" s="2">
        <f t="shared" si="9"/>
        <v>3.9630723010912527E-2</v>
      </c>
      <c r="U45" s="2">
        <f t="shared" si="10"/>
        <v>3.3408292349958804E-2</v>
      </c>
    </row>
    <row r="46" spans="1:21" x14ac:dyDescent="0.3">
      <c r="B46" s="5" t="s">
        <v>8</v>
      </c>
      <c r="C46" s="6">
        <f t="shared" si="15"/>
        <v>11100</v>
      </c>
      <c r="D46" s="14">
        <v>0.34920000000000001</v>
      </c>
      <c r="F46" s="20">
        <f t="shared" si="4"/>
        <v>-5.5376974442482012E-2</v>
      </c>
      <c r="G46" s="21">
        <f t="shared" si="0"/>
        <v>8.5731247480253944E-2</v>
      </c>
      <c r="H46" s="21">
        <f t="shared" si="5"/>
        <v>0.27323064386891627</v>
      </c>
      <c r="I46" s="22">
        <f t="shared" si="6"/>
        <v>0.24547378018837734</v>
      </c>
      <c r="J46" s="28">
        <f t="shared" si="1"/>
        <v>144.68829240354171</v>
      </c>
      <c r="K46" s="21">
        <f t="shared" si="2"/>
        <v>-597.85927494779207</v>
      </c>
      <c r="L46" s="29">
        <f t="shared" si="7"/>
        <v>742.54756735133378</v>
      </c>
      <c r="N46" s="7">
        <f t="shared" si="11"/>
        <v>31.249125108226053</v>
      </c>
      <c r="O46" s="1">
        <f t="shared" si="12"/>
        <v>0.31249125108226056</v>
      </c>
      <c r="P46" s="35">
        <f t="shared" si="14"/>
        <v>4.0101166373069652E-2</v>
      </c>
      <c r="Q46" s="9">
        <f t="shared" si="13"/>
        <v>4.0108901700158489E-2</v>
      </c>
      <c r="S46" s="6">
        <f t="shared" si="8"/>
        <v>11100</v>
      </c>
      <c r="T46" s="2">
        <f t="shared" si="9"/>
        <v>4.0108901700158489E-2</v>
      </c>
      <c r="U46" s="2">
        <f t="shared" si="10"/>
        <v>3.1279642469827458E-2</v>
      </c>
    </row>
    <row r="47" spans="1:21" x14ac:dyDescent="0.3">
      <c r="B47" s="5" t="s">
        <v>8</v>
      </c>
      <c r="C47" s="6">
        <f t="shared" si="15"/>
        <v>11200</v>
      </c>
      <c r="D47" s="14">
        <v>0.34379999999999999</v>
      </c>
      <c r="F47" s="20">
        <f t="shared" si="4"/>
        <v>-6.4345644425242321E-2</v>
      </c>
      <c r="G47" s="21">
        <f t="shared" si="0"/>
        <v>8.4405506539837638E-2</v>
      </c>
      <c r="H47" s="21">
        <f t="shared" si="5"/>
        <v>0.23572042855700415</v>
      </c>
      <c r="I47" s="22">
        <f t="shared" si="6"/>
        <v>0.21054196328962921</v>
      </c>
      <c r="J47" s="28">
        <f t="shared" si="1"/>
        <v>117.44928393262262</v>
      </c>
      <c r="K47" s="21">
        <f t="shared" si="2"/>
        <v>-697.83998913650976</v>
      </c>
      <c r="L47" s="29">
        <f t="shared" si="7"/>
        <v>815.28927306913238</v>
      </c>
      <c r="N47" s="7">
        <f t="shared" si="11"/>
        <v>27.239008470919089</v>
      </c>
      <c r="O47" s="1">
        <f t="shared" si="12"/>
        <v>0.2723900847091909</v>
      </c>
      <c r="P47" s="35">
        <f t="shared" si="14"/>
        <v>3.6685115783980121E-2</v>
      </c>
      <c r="Q47" s="9">
        <f t="shared" si="13"/>
        <v>3.6692192170917126E-2</v>
      </c>
      <c r="S47" s="6">
        <f t="shared" si="8"/>
        <v>11200</v>
      </c>
      <c r="T47" s="2">
        <f t="shared" si="9"/>
        <v>3.6692192170917126E-2</v>
      </c>
      <c r="U47" s="2">
        <f t="shared" si="10"/>
        <v>2.903595482886057E-2</v>
      </c>
    </row>
    <row r="48" spans="1:21" x14ac:dyDescent="0.3">
      <c r="B48" s="5" t="s">
        <v>8</v>
      </c>
      <c r="C48" s="6">
        <f t="shared" si="15"/>
        <v>11300</v>
      </c>
      <c r="D48" s="14">
        <v>0.33829999999999999</v>
      </c>
      <c r="F48" s="20">
        <f t="shared" si="4"/>
        <v>-7.3234591842488317E-2</v>
      </c>
      <c r="G48" s="21">
        <f t="shared" si="0"/>
        <v>8.305521484126549E-2</v>
      </c>
      <c r="H48" s="21">
        <f t="shared" si="5"/>
        <v>0.20038963833833298</v>
      </c>
      <c r="I48" s="22">
        <f t="shared" si="6"/>
        <v>0.17792921912105927</v>
      </c>
      <c r="J48" s="28">
        <f t="shared" si="1"/>
        <v>93.878787040101543</v>
      </c>
      <c r="K48" s="21">
        <f t="shared" si="2"/>
        <v>-797.82070332522926</v>
      </c>
      <c r="L48" s="29">
        <f t="shared" si="7"/>
        <v>891.6994903653308</v>
      </c>
      <c r="N48" s="7">
        <f t="shared" si="11"/>
        <v>23.570496892521078</v>
      </c>
      <c r="O48" s="1">
        <f t="shared" si="12"/>
        <v>0.23570496892521078</v>
      </c>
      <c r="P48" s="35">
        <f t="shared" si="14"/>
        <v>3.5980540657985782E-2</v>
      </c>
      <c r="Q48" s="9">
        <f t="shared" si="13"/>
        <v>3.5987481135682453E-2</v>
      </c>
      <c r="S48" s="6">
        <f t="shared" si="8"/>
        <v>11300</v>
      </c>
      <c r="T48" s="2">
        <f t="shared" si="9"/>
        <v>3.5987481135682453E-2</v>
      </c>
      <c r="U48" s="2">
        <f t="shared" si="10"/>
        <v>2.6728751676537731E-2</v>
      </c>
    </row>
    <row r="49" spans="1:21" x14ac:dyDescent="0.3">
      <c r="B49" s="5" t="s">
        <v>8</v>
      </c>
      <c r="C49" s="6">
        <f t="shared" si="15"/>
        <v>11400</v>
      </c>
      <c r="D49" s="14">
        <v>0.33289999999999997</v>
      </c>
      <c r="F49" s="20">
        <f t="shared" si="4"/>
        <v>-8.204522152464333E-2</v>
      </c>
      <c r="G49" s="21">
        <f t="shared" si="0"/>
        <v>8.1729473900849184E-2</v>
      </c>
      <c r="H49" s="21">
        <f t="shared" si="5"/>
        <v>0.1677741156009413</v>
      </c>
      <c r="I49" s="22">
        <f t="shared" si="6"/>
        <v>0.14807433537165671</v>
      </c>
      <c r="J49" s="28">
        <f t="shared" si="1"/>
        <v>73.906344213379043</v>
      </c>
      <c r="K49" s="21">
        <f t="shared" si="2"/>
        <v>-897.80141751394876</v>
      </c>
      <c r="L49" s="29">
        <f t="shared" si="7"/>
        <v>971.70776172732781</v>
      </c>
      <c r="N49" s="7">
        <f t="shared" si="11"/>
        <v>19.972442826722499</v>
      </c>
      <c r="O49" s="1">
        <f t="shared" si="12"/>
        <v>0.199724428267225</v>
      </c>
      <c r="P49" s="35">
        <f t="shared" si="14"/>
        <v>3.25684258333854E-2</v>
      </c>
      <c r="Q49" s="9">
        <f t="shared" si="13"/>
        <v>3.2574708130120762E-2</v>
      </c>
      <c r="S49" s="6">
        <f t="shared" si="8"/>
        <v>11400</v>
      </c>
      <c r="T49" s="2">
        <f t="shared" si="9"/>
        <v>3.2574708130120762E-2</v>
      </c>
      <c r="U49" s="2">
        <f t="shared" si="10"/>
        <v>2.4405493477649209E-2</v>
      </c>
    </row>
    <row r="50" spans="1:21" x14ac:dyDescent="0.3">
      <c r="B50" s="5" t="s">
        <v>8</v>
      </c>
      <c r="C50" s="6">
        <f t="shared" si="15"/>
        <v>11500</v>
      </c>
      <c r="D50" s="14">
        <v>0.32750000000000001</v>
      </c>
      <c r="F50" s="20">
        <f t="shared" si="4"/>
        <v>-9.0778901493397859E-2</v>
      </c>
      <c r="G50" s="21">
        <f t="shared" si="0"/>
        <v>8.0403732960432892E-2</v>
      </c>
      <c r="H50" s="21">
        <f t="shared" si="5"/>
        <v>0.13811299034779231</v>
      </c>
      <c r="I50" s="22">
        <f t="shared" si="6"/>
        <v>0.12115342234924921</v>
      </c>
      <c r="J50" s="28">
        <f t="shared" si="1"/>
        <v>57.190743969995083</v>
      </c>
      <c r="K50" s="21">
        <f t="shared" si="2"/>
        <v>-997.78213170266645</v>
      </c>
      <c r="L50" s="29">
        <f t="shared" si="7"/>
        <v>1054.9728756726615</v>
      </c>
      <c r="N50" s="7">
        <f t="shared" si="11"/>
        <v>16.71560024338396</v>
      </c>
      <c r="O50" s="1">
        <f t="shared" si="12"/>
        <v>0.1671560024338396</v>
      </c>
      <c r="P50" s="35">
        <f t="shared" si="14"/>
        <v>2.9141726792101974E-2</v>
      </c>
      <c r="Q50" s="9">
        <f t="shared" si="13"/>
        <v>2.9147348094648969E-2</v>
      </c>
      <c r="S50" s="6">
        <f t="shared" si="8"/>
        <v>11500</v>
      </c>
      <c r="T50" s="2">
        <f t="shared" si="9"/>
        <v>2.9147348094648969E-2</v>
      </c>
      <c r="U50" s="2">
        <f t="shared" si="10"/>
        <v>2.210842638384956E-2</v>
      </c>
    </row>
    <row r="51" spans="1:21" x14ac:dyDescent="0.3">
      <c r="B51" s="5" t="s">
        <v>8</v>
      </c>
      <c r="C51" s="6">
        <f t="shared" si="15"/>
        <v>11600</v>
      </c>
      <c r="D51" s="14">
        <v>0.32200000000000001</v>
      </c>
      <c r="F51" s="20">
        <f t="shared" si="4"/>
        <v>-9.943696423651241E-2</v>
      </c>
      <c r="G51" s="21">
        <f t="shared" si="0"/>
        <v>7.9053441261860743E-2</v>
      </c>
      <c r="H51" s="21">
        <f t="shared" si="5"/>
        <v>0.11155155099885589</v>
      </c>
      <c r="I51" s="22">
        <f t="shared" si="6"/>
        <v>9.7251684145424233E-2</v>
      </c>
      <c r="J51" s="28">
        <f t="shared" si="1"/>
        <v>43.389316405821319</v>
      </c>
      <c r="K51" s="21">
        <f t="shared" si="2"/>
        <v>-1097.762845891386</v>
      </c>
      <c r="L51" s="29">
        <f t="shared" si="7"/>
        <v>1141.1521622972073</v>
      </c>
      <c r="N51" s="7">
        <f t="shared" si="11"/>
        <v>13.801427564173764</v>
      </c>
      <c r="O51" s="1">
        <f t="shared" si="12"/>
        <v>0.13801427564173763</v>
      </c>
      <c r="P51" s="35">
        <f t="shared" si="14"/>
        <v>2.7031439242877001E-2</v>
      </c>
      <c r="Q51" s="9">
        <f t="shared" si="13"/>
        <v>2.7036653480844056E-2</v>
      </c>
      <c r="S51" s="6">
        <f t="shared" si="8"/>
        <v>11600</v>
      </c>
      <c r="T51" s="2">
        <f t="shared" si="9"/>
        <v>2.7036653480844056E-2</v>
      </c>
      <c r="U51" s="2">
        <f t="shared" si="10"/>
        <v>1.9873818980528427E-2</v>
      </c>
    </row>
    <row r="52" spans="1:21" x14ac:dyDescent="0.3">
      <c r="B52" s="5" t="s">
        <v>8</v>
      </c>
      <c r="C52" s="6">
        <f t="shared" si="15"/>
        <v>11700</v>
      </c>
      <c r="D52" s="14">
        <v>0.31659999999999999</v>
      </c>
      <c r="F52" s="20">
        <f t="shared" si="4"/>
        <v>-0.10802070792790405</v>
      </c>
      <c r="G52" s="21">
        <f t="shared" si="0"/>
        <v>7.7727700321444437E-2</v>
      </c>
      <c r="H52" s="21">
        <f t="shared" si="5"/>
        <v>8.836876308135351E-2</v>
      </c>
      <c r="I52" s="22">
        <f t="shared" si="6"/>
        <v>7.6560148116475185E-2</v>
      </c>
      <c r="J52" s="28">
        <f t="shared" si="1"/>
        <v>32.291032765935256</v>
      </c>
      <c r="K52" s="21">
        <f t="shared" si="2"/>
        <v>-1197.7435600801055</v>
      </c>
      <c r="L52" s="29">
        <f t="shared" si="7"/>
        <v>1230.0345928460406</v>
      </c>
      <c r="N52" s="7">
        <f t="shared" si="11"/>
        <v>11.098283639886063</v>
      </c>
      <c r="O52" s="1">
        <f t="shared" si="12"/>
        <v>0.11098283639886063</v>
      </c>
      <c r="P52" s="35">
        <f t="shared" si="14"/>
        <v>2.3165589873283349E-2</v>
      </c>
      <c r="Q52" s="9">
        <f t="shared" si="13"/>
        <v>2.3170058407021462E-2</v>
      </c>
      <c r="S52" s="6">
        <f t="shared" si="8"/>
        <v>11700</v>
      </c>
      <c r="T52" s="2">
        <f t="shared" si="9"/>
        <v>2.3170058407021462E-2</v>
      </c>
      <c r="U52" s="2">
        <f t="shared" si="10"/>
        <v>1.7731566886399881E-2</v>
      </c>
    </row>
    <row r="53" spans="1:21" x14ac:dyDescent="0.3">
      <c r="B53" s="5" t="s">
        <v>8</v>
      </c>
      <c r="C53" s="6">
        <f t="shared" si="15"/>
        <v>11800</v>
      </c>
      <c r="D53" s="14">
        <v>0.31119999999999998</v>
      </c>
      <c r="F53" s="20">
        <f t="shared" si="4"/>
        <v>-0.11653139759581252</v>
      </c>
      <c r="G53" s="21">
        <f t="shared" si="0"/>
        <v>7.6401959381028131E-2</v>
      </c>
      <c r="H53" s="21">
        <f t="shared" si="5"/>
        <v>6.8502126435771443E-2</v>
      </c>
      <c r="I53" s="22">
        <f t="shared" si="6"/>
        <v>5.8974341431228545E-2</v>
      </c>
      <c r="J53" s="28">
        <f t="shared" si="1"/>
        <v>23.509308113377529</v>
      </c>
      <c r="K53" s="21">
        <f t="shared" si="2"/>
        <v>-1297.7242742688231</v>
      </c>
      <c r="L53" s="29">
        <f t="shared" si="7"/>
        <v>1321.2335823822007</v>
      </c>
      <c r="N53" s="7">
        <f t="shared" si="11"/>
        <v>8.7817246525577275</v>
      </c>
      <c r="O53" s="1">
        <f t="shared" si="12"/>
        <v>8.7817246525577278E-2</v>
      </c>
      <c r="P53" s="35">
        <f t="shared" si="14"/>
        <v>1.9572165765781621E-2</v>
      </c>
      <c r="Q53" s="9">
        <f t="shared" si="13"/>
        <v>1.9575941144847328E-2</v>
      </c>
      <c r="S53" s="6">
        <f t="shared" si="8"/>
        <v>11800</v>
      </c>
      <c r="T53" s="2">
        <f t="shared" si="9"/>
        <v>1.9575941144847328E-2</v>
      </c>
      <c r="U53" s="2">
        <f t="shared" si="10"/>
        <v>1.5705125631852425E-2</v>
      </c>
    </row>
    <row r="54" spans="1:21" x14ac:dyDescent="0.3">
      <c r="B54" s="5" t="s">
        <v>8</v>
      </c>
      <c r="C54" s="6">
        <f t="shared" si="15"/>
        <v>11900</v>
      </c>
      <c r="D54" s="14">
        <v>0.30570000000000003</v>
      </c>
      <c r="F54" s="20">
        <f t="shared" si="4"/>
        <v>-0.12497026624167727</v>
      </c>
      <c r="G54" s="21">
        <f t="shared" si="0"/>
        <v>7.5051667682455997E-2</v>
      </c>
      <c r="H54" s="21">
        <f t="shared" si="5"/>
        <v>5.1805153622301314E-2</v>
      </c>
      <c r="I54" s="22">
        <f t="shared" si="6"/>
        <v>4.431689250223398E-2</v>
      </c>
      <c r="J54" s="28">
        <f t="shared" si="1"/>
        <v>16.684800037397963</v>
      </c>
      <c r="K54" s="21">
        <f t="shared" si="2"/>
        <v>-1397.7049884575426</v>
      </c>
      <c r="L54" s="29">
        <f t="shared" si="7"/>
        <v>1414.3897884949406</v>
      </c>
      <c r="N54" s="7">
        <f t="shared" si="11"/>
        <v>6.8245080759795655</v>
      </c>
      <c r="O54" s="1">
        <f t="shared" si="12"/>
        <v>6.8245080759795657E-2</v>
      </c>
      <c r="P54" s="35">
        <f t="shared" si="14"/>
        <v>1.6300926901497523E-2</v>
      </c>
      <c r="Q54" s="9">
        <f t="shared" si="13"/>
        <v>1.6304071273914554E-2</v>
      </c>
      <c r="S54" s="6">
        <f t="shared" si="8"/>
        <v>11900</v>
      </c>
      <c r="T54" s="2">
        <f t="shared" si="9"/>
        <v>1.6304071273914554E-2</v>
      </c>
      <c r="U54" s="2">
        <f t="shared" si="10"/>
        <v>1.3811720059558132E-2</v>
      </c>
    </row>
    <row r="55" spans="1:21" x14ac:dyDescent="0.3">
      <c r="B55" s="5" t="s">
        <v>8</v>
      </c>
      <c r="C55" s="6">
        <f t="shared" si="15"/>
        <v>12000</v>
      </c>
      <c r="D55" s="14">
        <v>0.3</v>
      </c>
      <c r="F55" s="20">
        <f t="shared" si="4"/>
        <v>-0.13333851591219384</v>
      </c>
      <c r="G55" s="21">
        <f t="shared" si="0"/>
        <v>7.365227446757211E-2</v>
      </c>
      <c r="H55" s="21">
        <f t="shared" si="5"/>
        <v>3.8068587215011496E-2</v>
      </c>
      <c r="I55" s="22">
        <f t="shared" si="6"/>
        <v>3.2358722400972956E-2</v>
      </c>
      <c r="J55" s="28">
        <f t="shared" si="1"/>
        <v>11.490384651568149</v>
      </c>
      <c r="K55" s="21">
        <f t="shared" si="2"/>
        <v>-1497.6857026462621</v>
      </c>
      <c r="L55" s="29">
        <f t="shared" si="7"/>
        <v>1509.1760872978302</v>
      </c>
      <c r="N55" s="7">
        <f t="shared" si="11"/>
        <v>5.1944153858298137</v>
      </c>
      <c r="O55" s="1">
        <f t="shared" si="12"/>
        <v>5.1944153858298134E-2</v>
      </c>
      <c r="P55" s="35">
        <f t="shared" si="14"/>
        <v>1.466430170154126E-2</v>
      </c>
      <c r="Q55" s="9">
        <f t="shared" si="13"/>
        <v>1.4667130376626057E-2</v>
      </c>
      <c r="S55" s="6">
        <f t="shared" si="8"/>
        <v>12000</v>
      </c>
      <c r="T55" s="2">
        <f t="shared" si="9"/>
        <v>1.4667130376626057E-2</v>
      </c>
      <c r="U55" s="2">
        <f t="shared" si="10"/>
        <v>1.2062772017344851E-2</v>
      </c>
    </row>
    <row r="56" spans="1:21" x14ac:dyDescent="0.3">
      <c r="B56" s="5" t="s">
        <v>8</v>
      </c>
      <c r="C56" s="6">
        <f t="shared" si="15"/>
        <v>12100</v>
      </c>
      <c r="D56" s="14">
        <v>0.29480000000000001</v>
      </c>
      <c r="F56" s="20">
        <f t="shared" si="4"/>
        <v>-0.14163731872688892</v>
      </c>
      <c r="G56" s="21">
        <f t="shared" si="0"/>
        <v>7.2375635043467529E-2</v>
      </c>
      <c r="H56" s="21">
        <f t="shared" si="5"/>
        <v>2.7379262514165222E-2</v>
      </c>
      <c r="I56" s="22">
        <f t="shared" si="6"/>
        <v>2.3121802777896674E-2</v>
      </c>
      <c r="J56" s="28">
        <f t="shared" si="1"/>
        <v>7.762399435892462</v>
      </c>
      <c r="K56" s="21">
        <f t="shared" si="2"/>
        <v>-1597.6664168349798</v>
      </c>
      <c r="L56" s="29">
        <f t="shared" si="7"/>
        <v>1605.4288162708722</v>
      </c>
      <c r="N56" s="7">
        <f t="shared" si="11"/>
        <v>3.7279852156756874</v>
      </c>
      <c r="O56" s="1">
        <f t="shared" si="12"/>
        <v>3.7279852156756874E-2</v>
      </c>
      <c r="P56" s="35">
        <f t="shared" si="14"/>
        <v>1.0315205598678857E-2</v>
      </c>
      <c r="Q56" s="9">
        <f t="shared" si="13"/>
        <v>1.0317195353504243E-2</v>
      </c>
      <c r="S56" s="6">
        <f t="shared" si="8"/>
        <v>12100</v>
      </c>
      <c r="T56" s="2">
        <f t="shared" si="9"/>
        <v>1.0317195353504243E-2</v>
      </c>
      <c r="U56" s="2">
        <f t="shared" si="10"/>
        <v>1.0464486663139944E-2</v>
      </c>
    </row>
    <row r="57" spans="1:21" x14ac:dyDescent="0.3">
      <c r="B57" s="5" t="s">
        <v>8</v>
      </c>
      <c r="C57" s="6">
        <f t="shared" si="15"/>
        <v>12200</v>
      </c>
      <c r="D57" s="14">
        <v>0.28939999999999999</v>
      </c>
      <c r="F57" s="20">
        <f t="shared" si="4"/>
        <v>-0.14986781786340442</v>
      </c>
      <c r="G57" s="21">
        <f t="shared" si="0"/>
        <v>7.1049894103051237E-2</v>
      </c>
      <c r="H57" s="21">
        <f t="shared" si="5"/>
        <v>1.9048615222525243E-2</v>
      </c>
      <c r="I57" s="22">
        <f t="shared" si="6"/>
        <v>1.5982141716545089E-2</v>
      </c>
      <c r="J57" s="28">
        <f t="shared" si="1"/>
        <v>5.0659347800846604</v>
      </c>
      <c r="K57" s="21">
        <f t="shared" si="2"/>
        <v>-1697.6471310236993</v>
      </c>
      <c r="L57" s="29">
        <f t="shared" si="7"/>
        <v>1702.713065803784</v>
      </c>
      <c r="N57" s="7">
        <f t="shared" si="11"/>
        <v>2.6964646558078016</v>
      </c>
      <c r="O57" s="1">
        <f t="shared" si="12"/>
        <v>2.6964646558078016E-2</v>
      </c>
      <c r="P57" s="35">
        <f t="shared" si="14"/>
        <v>8.2740107345543393E-3</v>
      </c>
      <c r="Q57" s="9">
        <f t="shared" si="13"/>
        <v>8.2756067524549885E-3</v>
      </c>
      <c r="S57" s="6">
        <f t="shared" si="8"/>
        <v>12200</v>
      </c>
      <c r="T57" s="2">
        <f t="shared" si="9"/>
        <v>8.2756067524549885E-3</v>
      </c>
      <c r="U57" s="2">
        <f t="shared" si="10"/>
        <v>9.0185403479205988E-3</v>
      </c>
    </row>
    <row r="58" spans="1:21" x14ac:dyDescent="0.3">
      <c r="B58" s="5" t="s">
        <v>8</v>
      </c>
      <c r="C58" s="6">
        <f t="shared" si="15"/>
        <v>12300</v>
      </c>
      <c r="D58" s="14">
        <v>0.28399999999999997</v>
      </c>
      <c r="F58" s="20">
        <f t="shared" si="4"/>
        <v>-0.15803112850256529</v>
      </c>
      <c r="G58" s="21">
        <f t="shared" si="0"/>
        <v>6.972415316263493E-2</v>
      </c>
      <c r="H58" s="21">
        <f t="shared" si="5"/>
        <v>1.281881813660448E-2</v>
      </c>
      <c r="I58" s="22">
        <f t="shared" si="6"/>
        <v>1.068504600159699E-2</v>
      </c>
      <c r="J58" s="28">
        <f t="shared" si="1"/>
        <v>3.1968711977322926</v>
      </c>
      <c r="K58" s="21">
        <f t="shared" si="2"/>
        <v>-1797.627845212417</v>
      </c>
      <c r="L58" s="29">
        <f t="shared" si="7"/>
        <v>1800.8247164101492</v>
      </c>
      <c r="N58" s="7">
        <f t="shared" si="11"/>
        <v>1.8690635823523678</v>
      </c>
      <c r="O58" s="1">
        <f t="shared" si="12"/>
        <v>1.8690635823523677E-2</v>
      </c>
      <c r="P58" s="35">
        <f t="shared" si="14"/>
        <v>6.1105409927540658E-3</v>
      </c>
      <c r="Q58" s="9">
        <f t="shared" si="13"/>
        <v>6.1117196874790267E-3</v>
      </c>
      <c r="S58" s="6">
        <f t="shared" si="8"/>
        <v>12300</v>
      </c>
      <c r="T58" s="2">
        <f t="shared" si="9"/>
        <v>6.1117196874790267E-3</v>
      </c>
      <c r="U58" s="2">
        <f t="shared" si="10"/>
        <v>7.7228187237344519E-3</v>
      </c>
    </row>
    <row r="59" spans="1:21" x14ac:dyDescent="0.3">
      <c r="B59" s="5" t="s">
        <v>8</v>
      </c>
      <c r="C59" s="6">
        <f t="shared" si="15"/>
        <v>12400</v>
      </c>
      <c r="D59" s="14">
        <v>0.27850000000000003</v>
      </c>
      <c r="F59" s="20">
        <f t="shared" si="4"/>
        <v>-0.16612833873518468</v>
      </c>
      <c r="G59" s="21">
        <f t="shared" si="0"/>
        <v>6.8373861464062782E-2</v>
      </c>
      <c r="H59" s="21">
        <f t="shared" si="5"/>
        <v>8.2984395883550846E-3</v>
      </c>
      <c r="I59" s="22">
        <f t="shared" si="6"/>
        <v>6.8718699703153368E-3</v>
      </c>
      <c r="J59" s="28">
        <f t="shared" si="1"/>
        <v>1.9388617146553315</v>
      </c>
      <c r="K59" s="21">
        <f t="shared" si="2"/>
        <v>-1897.6085594011365</v>
      </c>
      <c r="L59" s="29">
        <f t="shared" si="7"/>
        <v>1899.5474211157918</v>
      </c>
      <c r="N59" s="7">
        <f t="shared" si="11"/>
        <v>1.258009483076961</v>
      </c>
      <c r="O59" s="1">
        <f t="shared" si="12"/>
        <v>1.2580094830769611E-2</v>
      </c>
      <c r="P59" s="35">
        <f t="shared" si="14"/>
        <v>4.5177992961718174E-3</v>
      </c>
      <c r="Q59" s="9">
        <f t="shared" si="13"/>
        <v>4.5186707584867159E-3</v>
      </c>
      <c r="S59" s="6">
        <f t="shared" si="8"/>
        <v>12400</v>
      </c>
      <c r="T59" s="2">
        <f t="shared" si="9"/>
        <v>4.5186707584867159E-3</v>
      </c>
      <c r="U59" s="2">
        <f t="shared" si="10"/>
        <v>6.572161389491054E-3</v>
      </c>
    </row>
    <row r="60" spans="1:21" x14ac:dyDescent="0.3">
      <c r="B60" s="5" t="s">
        <v>8</v>
      </c>
      <c r="C60" s="6">
        <f t="shared" si="15"/>
        <v>12500</v>
      </c>
      <c r="D60" s="14">
        <v>0.27310000000000001</v>
      </c>
      <c r="F60" s="20">
        <f t="shared" si="4"/>
        <v>-0.17416051043244893</v>
      </c>
      <c r="G60" s="21">
        <f t="shared" si="0"/>
        <v>6.704812052364649E-2</v>
      </c>
      <c r="H60" s="21">
        <f t="shared" si="5"/>
        <v>5.1733650616596124E-3</v>
      </c>
      <c r="I60" s="22">
        <f t="shared" si="6"/>
        <v>4.2558368515620559E-3</v>
      </c>
      <c r="J60" s="28">
        <f t="shared" si="1"/>
        <v>1.1326321611955521</v>
      </c>
      <c r="K60" s="21">
        <f t="shared" si="2"/>
        <v>-1997.589273589856</v>
      </c>
      <c r="L60" s="29">
        <f t="shared" si="7"/>
        <v>1998.7219057510515</v>
      </c>
      <c r="N60" s="7">
        <f t="shared" si="11"/>
        <v>0.80622955345977942</v>
      </c>
      <c r="O60" s="1">
        <f t="shared" si="12"/>
        <v>8.0622955345977937E-3</v>
      </c>
      <c r="P60" s="35">
        <f t="shared" si="14"/>
        <v>3.0680471172622242E-3</v>
      </c>
      <c r="Q60" s="9">
        <f t="shared" si="13"/>
        <v>3.068638929175005E-3</v>
      </c>
      <c r="S60" s="6">
        <f t="shared" si="8"/>
        <v>12500</v>
      </c>
      <c r="T60" s="2">
        <f t="shared" si="9"/>
        <v>3.068638929175005E-3</v>
      </c>
      <c r="U60" s="2">
        <f t="shared" si="10"/>
        <v>5.5590780698879351E-3</v>
      </c>
    </row>
    <row r="61" spans="1:21" x14ac:dyDescent="0.3">
      <c r="B61" s="5" t="s">
        <v>8</v>
      </c>
      <c r="C61" s="6">
        <f t="shared" si="15"/>
        <v>12600</v>
      </c>
      <c r="D61" s="14">
        <v>0.26769999999999999</v>
      </c>
      <c r="F61" s="20">
        <f t="shared" si="4"/>
        <v>-0.18212868008162572</v>
      </c>
      <c r="G61" s="21">
        <f t="shared" si="0"/>
        <v>6.5722379583230184E-2</v>
      </c>
      <c r="H61" s="21">
        <f t="shared" si="5"/>
        <v>3.0876894687000001E-3</v>
      </c>
      <c r="I61" s="22">
        <f t="shared" si="6"/>
        <v>2.5233066482445751E-3</v>
      </c>
      <c r="J61" s="28">
        <f t="shared" si="1"/>
        <v>0.63320731946199516</v>
      </c>
      <c r="K61" s="21">
        <f t="shared" si="2"/>
        <v>-2097.5699877785737</v>
      </c>
      <c r="L61" s="29">
        <f t="shared" si="7"/>
        <v>2098.2031950980358</v>
      </c>
      <c r="N61" s="7">
        <f t="shared" si="11"/>
        <v>0.49942484173355695</v>
      </c>
      <c r="O61" s="1">
        <f t="shared" si="12"/>
        <v>4.9942484173355695E-3</v>
      </c>
      <c r="P61" s="35">
        <f t="shared" si="14"/>
        <v>2.0284738919955814E-3</v>
      </c>
      <c r="Q61" s="9">
        <f t="shared" si="13"/>
        <v>2.028865175104401E-3</v>
      </c>
      <c r="S61" s="6">
        <f t="shared" si="8"/>
        <v>12600</v>
      </c>
      <c r="T61" s="2">
        <f t="shared" si="9"/>
        <v>2.028865175104401E-3</v>
      </c>
      <c r="U61" s="2">
        <f t="shared" si="10"/>
        <v>4.6744102054595447E-3</v>
      </c>
    </row>
    <row r="62" spans="1:21" x14ac:dyDescent="0.3">
      <c r="A62" s="2"/>
      <c r="B62" s="5" t="s">
        <v>8</v>
      </c>
      <c r="C62" s="6">
        <f t="shared" si="15"/>
        <v>12700</v>
      </c>
      <c r="D62" s="15">
        <v>0.26224999999999998</v>
      </c>
      <c r="F62" s="20">
        <f t="shared" si="4"/>
        <v>-0.19003385958873903</v>
      </c>
      <c r="G62" s="21">
        <f t="shared" si="0"/>
        <v>6.438436326373595E-2</v>
      </c>
      <c r="H62" s="21">
        <f t="shared" si="5"/>
        <v>1.7537499974344098E-3</v>
      </c>
      <c r="I62" s="22">
        <f t="shared" si="6"/>
        <v>1.4237190723193911E-3</v>
      </c>
      <c r="J62" s="28">
        <f t="shared" si="1"/>
        <v>0.33662986692799635</v>
      </c>
      <c r="K62" s="21">
        <f t="shared" si="2"/>
        <v>-2197.5507019672932</v>
      </c>
      <c r="L62" s="29">
        <f t="shared" si="7"/>
        <v>2197.8873318342212</v>
      </c>
      <c r="N62" s="7">
        <f t="shared" si="11"/>
        <v>0.29657745253399881</v>
      </c>
      <c r="O62" s="1">
        <f t="shared" si="12"/>
        <v>2.9657745253399881E-3</v>
      </c>
      <c r="P62" s="35">
        <f>O62-O63</f>
        <v>1.2960378812104701E-3</v>
      </c>
      <c r="Q62" s="9">
        <f t="shared" si="13"/>
        <v>1.2962878808448304E-3</v>
      </c>
      <c r="S62" s="6">
        <f t="shared" si="8"/>
        <v>12700</v>
      </c>
      <c r="T62" s="2">
        <f t="shared" si="9"/>
        <v>1.2962878808448304E-3</v>
      </c>
      <c r="U62" s="2">
        <f t="shared" si="10"/>
        <v>3.9079202760067952E-3</v>
      </c>
    </row>
    <row r="63" spans="1:21" ht="17.25" thickBot="1" x14ac:dyDescent="0.35">
      <c r="B63" s="5" t="s">
        <v>8</v>
      </c>
      <c r="C63" s="6">
        <f t="shared" si="15"/>
        <v>12800</v>
      </c>
      <c r="D63" s="14">
        <v>0.25679999999999997</v>
      </c>
      <c r="F63" s="23">
        <f t="shared" si="4"/>
        <v>-0.19787703704976506</v>
      </c>
      <c r="G63" s="24">
        <f t="shared" si="0"/>
        <v>6.304634694424173E-2</v>
      </c>
      <c r="H63" s="24">
        <f t="shared" si="5"/>
        <v>9.4474796859730307E-4</v>
      </c>
      <c r="I63" s="25">
        <f t="shared" si="6"/>
        <v>7.6188111212195783E-4</v>
      </c>
      <c r="J63" s="30">
        <f t="shared" si="1"/>
        <v>0.16965620251504454</v>
      </c>
      <c r="K63" s="24">
        <f t="shared" si="2"/>
        <v>-2297.5314161560127</v>
      </c>
      <c r="L63" s="31">
        <f t="shared" si="7"/>
        <v>2297.7010723585277</v>
      </c>
      <c r="N63" s="32">
        <f>J62-J63</f>
        <v>0.16697366441295181</v>
      </c>
      <c r="O63" s="8">
        <f t="shared" si="12"/>
        <v>1.669736644129518E-3</v>
      </c>
      <c r="P63" s="36">
        <f>O63</f>
        <v>1.669736644129518E-3</v>
      </c>
      <c r="Q63" s="13">
        <f t="shared" si="13"/>
        <v>1.6700587285041818E-3</v>
      </c>
      <c r="S63" s="6">
        <f t="shared" si="8"/>
        <v>12800</v>
      </c>
      <c r="T63" s="2">
        <f t="shared" si="9"/>
        <v>1.6700587285041818E-3</v>
      </c>
      <c r="U63" s="2">
        <f t="shared" si="10"/>
        <v>1.7193729059998993E-2</v>
      </c>
    </row>
    <row r="64" spans="1:21" x14ac:dyDescent="0.3">
      <c r="N64" s="11"/>
    </row>
    <row r="65" spans="2:17" x14ac:dyDescent="0.3">
      <c r="N65" s="11"/>
      <c r="Q65" s="2"/>
    </row>
    <row r="66" spans="2:17" ht="17.25" thickBot="1" x14ac:dyDescent="0.35">
      <c r="N66" s="11"/>
    </row>
    <row r="67" spans="2:17" ht="17.25" thickBot="1" x14ac:dyDescent="0.35">
      <c r="C67" s="3" t="s">
        <v>2</v>
      </c>
      <c r="D67" s="3" t="s">
        <v>3</v>
      </c>
      <c r="J67" s="44" t="s">
        <v>16</v>
      </c>
      <c r="K67" s="45"/>
      <c r="L67" s="46"/>
      <c r="Q67" s="37" t="s">
        <v>17</v>
      </c>
    </row>
    <row r="68" spans="2:17" ht="17.25" thickBot="1" x14ac:dyDescent="0.35">
      <c r="C68" s="4">
        <v>0</v>
      </c>
      <c r="F68" s="59" t="s">
        <v>12</v>
      </c>
      <c r="G68" s="60" t="s">
        <v>13</v>
      </c>
      <c r="H68" s="60" t="s">
        <v>14</v>
      </c>
      <c r="I68" s="60" t="s">
        <v>15</v>
      </c>
      <c r="J68" s="59" t="s">
        <v>9</v>
      </c>
      <c r="K68" s="60" t="s">
        <v>10</v>
      </c>
      <c r="L68" s="61" t="s">
        <v>11</v>
      </c>
      <c r="Q68" s="58">
        <f>SUM(Q69:Q115)</f>
        <v>1.0000000000000064</v>
      </c>
    </row>
    <row r="69" spans="2:17" x14ac:dyDescent="0.3">
      <c r="B69" s="5" t="s">
        <v>7</v>
      </c>
      <c r="C69" s="6">
        <f>C17</f>
        <v>8200</v>
      </c>
      <c r="D69" s="14">
        <f>$D$40</f>
        <v>0.38179999999999997</v>
      </c>
      <c r="F69" s="17">
        <f>LN(spot/(C69*EXP(-tipo*T)))</f>
        <v>0.2474339796055991</v>
      </c>
      <c r="G69" s="18">
        <f t="shared" ref="G69:G115" si="16">D69*SQRT(T)</f>
        <v>9.3734794639063437E-2</v>
      </c>
      <c r="H69" s="18">
        <f>NORMSDIST(F69/G69+0.5*G69)</f>
        <v>0.99639073932404087</v>
      </c>
      <c r="I69" s="19">
        <f>NORMSDIST(F69/G69-0.5*G69)</f>
        <v>0.99524087651717497</v>
      </c>
      <c r="J69" s="26">
        <f t="shared" ref="J69:J115" si="17">spot*H69-C69*EXP(-tipo*T)*I69</f>
        <v>2302.7014857349459</v>
      </c>
      <c r="K69" s="18">
        <f t="shared" ref="K69:K115" si="18">spot-C69*EXP(-tipo*T)</f>
        <v>2301.5814365250553</v>
      </c>
      <c r="L69" s="27">
        <f>J69-K69</f>
        <v>1.120049209890567</v>
      </c>
      <c r="N69" s="32">
        <f>L70-L69</f>
        <v>0.57622818498748529</v>
      </c>
      <c r="O69" s="8">
        <f>N69/100</f>
        <v>5.762281849874853E-3</v>
      </c>
      <c r="P69" s="34">
        <f>O69</f>
        <v>5.762281849874853E-3</v>
      </c>
      <c r="Q69" s="9">
        <f>P69*EXP(tipo*T)</f>
        <v>5.7633933670430118E-3</v>
      </c>
    </row>
    <row r="70" spans="2:17" x14ac:dyDescent="0.3">
      <c r="B70" s="5" t="s">
        <v>7</v>
      </c>
      <c r="C70" s="6">
        <f t="shared" ref="C70:C115" si="19">C18</f>
        <v>8300</v>
      </c>
      <c r="D70" s="14">
        <f t="shared" ref="D70:D115" si="20">$D$40</f>
        <v>0.38179999999999997</v>
      </c>
      <c r="F70" s="20">
        <f t="shared" ref="F70:F115" si="21">LN(spot/(C70*EXP(-tipo*T)))</f>
        <v>0.23531261907325432</v>
      </c>
      <c r="G70" s="21">
        <f t="shared" si="16"/>
        <v>9.3734794639063437E-2</v>
      </c>
      <c r="H70" s="21">
        <f t="shared" ref="H70:H115" si="22">NORMSDIST(F70/G70+0.5*G70)</f>
        <v>0.9947252235763</v>
      </c>
      <c r="I70" s="22">
        <f t="shared" ref="I70:I115" si="23">NORMSDIST(F70/G70-0.5*G70)</f>
        <v>0.99312139270071387</v>
      </c>
      <c r="J70" s="28">
        <f t="shared" si="17"/>
        <v>2203.2969997312139</v>
      </c>
      <c r="K70" s="21">
        <f t="shared" si="18"/>
        <v>2201.6007223363358</v>
      </c>
      <c r="L70" s="29">
        <f t="shared" ref="L70:L115" si="24">J70-K70</f>
        <v>1.6962773948780523</v>
      </c>
      <c r="N70" s="7">
        <f>J69-J70</f>
        <v>99.404486003732018</v>
      </c>
      <c r="O70" s="1">
        <f>N70/100</f>
        <v>0.99404486003732018</v>
      </c>
      <c r="P70" s="35">
        <f>O70-O71</f>
        <v>2.4808004633086744E-3</v>
      </c>
      <c r="Q70" s="9">
        <f t="shared" ref="Q70:Q115" si="25">P70*EXP(tipo*T)</f>
        <v>2.4812789980936055E-3</v>
      </c>
    </row>
    <row r="71" spans="2:17" x14ac:dyDescent="0.3">
      <c r="B71" s="5" t="s">
        <v>7</v>
      </c>
      <c r="C71" s="6">
        <f t="shared" si="19"/>
        <v>8400</v>
      </c>
      <c r="D71" s="14">
        <f t="shared" si="20"/>
        <v>0.38179999999999997</v>
      </c>
      <c r="F71" s="20">
        <f t="shared" si="21"/>
        <v>0.22333642802653844</v>
      </c>
      <c r="G71" s="21">
        <f t="shared" si="16"/>
        <v>9.3734794639063437E-2</v>
      </c>
      <c r="H71" s="21">
        <f t="shared" si="22"/>
        <v>0.99244035672261199</v>
      </c>
      <c r="I71" s="22">
        <f t="shared" si="23"/>
        <v>0.99024849552911121</v>
      </c>
      <c r="J71" s="28">
        <f t="shared" si="17"/>
        <v>2104.1405937738127</v>
      </c>
      <c r="K71" s="21">
        <f t="shared" si="18"/>
        <v>2101.6200081476163</v>
      </c>
      <c r="L71" s="29">
        <f t="shared" si="24"/>
        <v>2.5205856261964072</v>
      </c>
      <c r="N71" s="7">
        <f t="shared" ref="N71:N114" si="26">J70-J71</f>
        <v>99.156405957401148</v>
      </c>
      <c r="O71" s="1">
        <f t="shared" ref="O71:O115" si="27">N71/100</f>
        <v>0.9915640595740115</v>
      </c>
      <c r="P71" s="35">
        <f>O71-O72</f>
        <v>3.3277163805905952E-3</v>
      </c>
      <c r="Q71" s="9">
        <f t="shared" si="25"/>
        <v>3.3283582814875234E-3</v>
      </c>
    </row>
    <row r="72" spans="2:17" x14ac:dyDescent="0.3">
      <c r="B72" s="5" t="s">
        <v>7</v>
      </c>
      <c r="C72" s="6">
        <f t="shared" si="19"/>
        <v>8500</v>
      </c>
      <c r="D72" s="14">
        <f t="shared" si="20"/>
        <v>0.38179999999999997</v>
      </c>
      <c r="F72" s="20">
        <f t="shared" si="21"/>
        <v>0.21150197037953583</v>
      </c>
      <c r="G72" s="21">
        <f t="shared" si="16"/>
        <v>9.3734794639063437E-2</v>
      </c>
      <c r="H72" s="21">
        <f t="shared" si="22"/>
        <v>0.98936773258727173</v>
      </c>
      <c r="I72" s="22">
        <f t="shared" si="23"/>
        <v>0.98643073913687296</v>
      </c>
      <c r="J72" s="28">
        <f t="shared" si="17"/>
        <v>2005.3169594544706</v>
      </c>
      <c r="K72" s="21">
        <f t="shared" si="18"/>
        <v>2001.6392939588986</v>
      </c>
      <c r="L72" s="29">
        <f t="shared" si="24"/>
        <v>3.6776654955720005</v>
      </c>
      <c r="N72" s="7">
        <f t="shared" si="26"/>
        <v>98.823634319342091</v>
      </c>
      <c r="O72" s="1">
        <f t="shared" si="27"/>
        <v>0.98823634319342091</v>
      </c>
      <c r="P72" s="35">
        <f t="shared" ref="P72:P113" si="28">O72-O73</f>
        <v>4.3778627759274436E-3</v>
      </c>
      <c r="Q72" s="9">
        <f t="shared" si="25"/>
        <v>4.3787072451432962E-3</v>
      </c>
    </row>
    <row r="73" spans="2:17" x14ac:dyDescent="0.3">
      <c r="B73" s="5" t="s">
        <v>7</v>
      </c>
      <c r="C73" s="6">
        <f t="shared" si="19"/>
        <v>8600</v>
      </c>
      <c r="D73" s="14">
        <f t="shared" si="20"/>
        <v>0.38179999999999997</v>
      </c>
      <c r="F73" s="20">
        <f t="shared" si="21"/>
        <v>0.1998059306163445</v>
      </c>
      <c r="G73" s="21">
        <f t="shared" si="16"/>
        <v>9.3734794639063437E-2</v>
      </c>
      <c r="H73" s="21">
        <f t="shared" si="22"/>
        <v>0.98531470571709001</v>
      </c>
      <c r="I73" s="22">
        <f t="shared" si="23"/>
        <v>0.98145361834110156</v>
      </c>
      <c r="J73" s="28">
        <f t="shared" si="17"/>
        <v>1906.9311114127213</v>
      </c>
      <c r="K73" s="21">
        <f t="shared" si="18"/>
        <v>1901.6585797701791</v>
      </c>
      <c r="L73" s="29">
        <f t="shared" si="24"/>
        <v>5.2725316425421624</v>
      </c>
      <c r="N73" s="7">
        <f t="shared" si="26"/>
        <v>98.385848041749341</v>
      </c>
      <c r="O73" s="1">
        <f t="shared" si="27"/>
        <v>0.98385848041749346</v>
      </c>
      <c r="P73" s="35">
        <f t="shared" si="28"/>
        <v>5.6521741825418248E-3</v>
      </c>
      <c r="Q73" s="9">
        <f t="shared" si="25"/>
        <v>5.653264460456893E-3</v>
      </c>
    </row>
    <row r="74" spans="2:17" x14ac:dyDescent="0.3">
      <c r="B74" s="5" t="s">
        <v>7</v>
      </c>
      <c r="C74" s="6">
        <f t="shared" si="19"/>
        <v>8700</v>
      </c>
      <c r="D74" s="14">
        <f t="shared" si="20"/>
        <v>0.38179999999999997</v>
      </c>
      <c r="F74" s="20">
        <f t="shared" si="21"/>
        <v>0.18824510821526827</v>
      </c>
      <c r="G74" s="21">
        <f t="shared" si="16"/>
        <v>9.3734794639063437E-2</v>
      </c>
      <c r="H74" s="21">
        <f t="shared" si="22"/>
        <v>0.9800673032518985</v>
      </c>
      <c r="I74" s="22">
        <f t="shared" si="23"/>
        <v>0.97508416822075761</v>
      </c>
      <c r="J74" s="28">
        <f t="shared" si="17"/>
        <v>1809.1104807892261</v>
      </c>
      <c r="K74" s="21">
        <f t="shared" si="18"/>
        <v>1801.6778655814596</v>
      </c>
      <c r="L74" s="29">
        <f t="shared" si="24"/>
        <v>7.4326152077665029</v>
      </c>
      <c r="N74" s="7">
        <f t="shared" si="26"/>
        <v>97.820630623495163</v>
      </c>
      <c r="O74" s="1">
        <f t="shared" si="27"/>
        <v>0.97820630623495164</v>
      </c>
      <c r="P74" s="35">
        <f t="shared" si="28"/>
        <v>7.1659102479134651E-3</v>
      </c>
      <c r="Q74" s="9">
        <f t="shared" si="25"/>
        <v>7.1672925184225363E-3</v>
      </c>
    </row>
    <row r="75" spans="2:17" x14ac:dyDescent="0.3">
      <c r="B75" s="5" t="s">
        <v>7</v>
      </c>
      <c r="C75" s="6">
        <f t="shared" si="19"/>
        <v>8800</v>
      </c>
      <c r="D75" s="14">
        <f t="shared" si="20"/>
        <v>0.38179999999999997</v>
      </c>
      <c r="F75" s="20">
        <f t="shared" si="21"/>
        <v>0.17681641239164567</v>
      </c>
      <c r="G75" s="21">
        <f t="shared" si="16"/>
        <v>9.3734794639063437E-2</v>
      </c>
      <c r="H75" s="21">
        <f t="shared" si="22"/>
        <v>0.97339514591414389</v>
      </c>
      <c r="I75" s="22">
        <f t="shared" si="23"/>
        <v>0.96707771229480666</v>
      </c>
      <c r="J75" s="28">
        <f t="shared" si="17"/>
        <v>1712.0064411905223</v>
      </c>
      <c r="K75" s="21">
        <f t="shared" si="18"/>
        <v>1701.6971513927419</v>
      </c>
      <c r="L75" s="29">
        <f t="shared" si="24"/>
        <v>10.309289797780366</v>
      </c>
      <c r="N75" s="7">
        <f t="shared" si="26"/>
        <v>97.104039598703821</v>
      </c>
      <c r="O75" s="1">
        <f t="shared" si="27"/>
        <v>0.97104039598703817</v>
      </c>
      <c r="P75" s="35">
        <f t="shared" si="28"/>
        <v>8.9265528158102292E-3</v>
      </c>
      <c r="Q75" s="9">
        <f t="shared" si="25"/>
        <v>8.928274706020695E-3</v>
      </c>
    </row>
    <row r="76" spans="2:17" x14ac:dyDescent="0.3">
      <c r="B76" s="5" t="s">
        <v>7</v>
      </c>
      <c r="C76" s="6">
        <f t="shared" si="19"/>
        <v>8900</v>
      </c>
      <c r="D76" s="14">
        <f t="shared" si="20"/>
        <v>0.38179999999999997</v>
      </c>
      <c r="F76" s="20">
        <f t="shared" si="21"/>
        <v>0.16551685713771236</v>
      </c>
      <c r="G76" s="21">
        <f t="shared" si="16"/>
        <v>9.3734794639063437E-2</v>
      </c>
      <c r="H76" s="21">
        <f t="shared" si="22"/>
        <v>0.96505839647385261</v>
      </c>
      <c r="I76" s="22">
        <f t="shared" si="23"/>
        <v>0.95718663560163975</v>
      </c>
      <c r="J76" s="28">
        <f t="shared" si="17"/>
        <v>1615.7950568733995</v>
      </c>
      <c r="K76" s="21">
        <f t="shared" si="18"/>
        <v>1601.7164372040224</v>
      </c>
      <c r="L76" s="29">
        <f t="shared" si="24"/>
        <v>14.078619669377076</v>
      </c>
      <c r="N76" s="7">
        <f t="shared" si="26"/>
        <v>96.211384317122793</v>
      </c>
      <c r="O76" s="1">
        <f t="shared" si="27"/>
        <v>0.96211384317122794</v>
      </c>
      <c r="P76" s="35">
        <f t="shared" si="28"/>
        <v>1.0931927400379182E-2</v>
      </c>
      <c r="Q76" s="9">
        <f t="shared" si="25"/>
        <v>1.0934036117950303E-2</v>
      </c>
    </row>
    <row r="77" spans="2:17" x14ac:dyDescent="0.3">
      <c r="B77" s="5" t="s">
        <v>7</v>
      </c>
      <c r="C77" s="6">
        <f t="shared" si="19"/>
        <v>9000</v>
      </c>
      <c r="D77" s="14">
        <f t="shared" si="20"/>
        <v>0.38179999999999997</v>
      </c>
      <c r="F77" s="20">
        <f t="shared" si="21"/>
        <v>0.15434355653958715</v>
      </c>
      <c r="G77" s="21">
        <f t="shared" si="16"/>
        <v>9.3734794639063437E-2</v>
      </c>
      <c r="H77" s="21">
        <f t="shared" si="22"/>
        <v>0.95481657363891304</v>
      </c>
      <c r="I77" s="22">
        <f t="shared" si="23"/>
        <v>0.94517085696912317</v>
      </c>
      <c r="J77" s="28">
        <f t="shared" si="17"/>
        <v>1520.6768652963146</v>
      </c>
      <c r="K77" s="21">
        <f t="shared" si="18"/>
        <v>1501.7357230153048</v>
      </c>
      <c r="L77" s="29">
        <f t="shared" si="24"/>
        <v>18.941142281009888</v>
      </c>
      <c r="N77" s="7">
        <f t="shared" si="26"/>
        <v>95.118191577084872</v>
      </c>
      <c r="O77" s="1">
        <f t="shared" si="27"/>
        <v>0.95118191577084876</v>
      </c>
      <c r="P77" s="35">
        <f t="shared" si="28"/>
        <v>1.316874877105878E-2</v>
      </c>
      <c r="Q77" s="9">
        <f t="shared" si="25"/>
        <v>1.3171288960991092E-2</v>
      </c>
    </row>
    <row r="78" spans="2:17" x14ac:dyDescent="0.3">
      <c r="B78" s="5" t="s">
        <v>7</v>
      </c>
      <c r="C78" s="6">
        <f t="shared" si="19"/>
        <v>9100</v>
      </c>
      <c r="D78" s="14">
        <f t="shared" si="20"/>
        <v>0.38179999999999997</v>
      </c>
      <c r="F78" s="20">
        <f t="shared" si="21"/>
        <v>0.14329372035300211</v>
      </c>
      <c r="G78" s="21">
        <f t="shared" si="16"/>
        <v>9.3734794639063437E-2</v>
      </c>
      <c r="H78" s="21">
        <f t="shared" si="22"/>
        <v>0.94243888079071136</v>
      </c>
      <c r="I78" s="22">
        <f t="shared" si="23"/>
        <v>0.93080948116059781</v>
      </c>
      <c r="J78" s="28">
        <f t="shared" si="17"/>
        <v>1426.8755485963356</v>
      </c>
      <c r="K78" s="21">
        <f t="shared" si="18"/>
        <v>1401.7550088265853</v>
      </c>
      <c r="L78" s="29">
        <f t="shared" si="24"/>
        <v>25.120539769750394</v>
      </c>
      <c r="N78" s="7">
        <f t="shared" si="26"/>
        <v>93.801316699978997</v>
      </c>
      <c r="O78" s="1">
        <f t="shared" si="27"/>
        <v>0.93801316699978998</v>
      </c>
      <c r="P78" s="35">
        <f t="shared" si="28"/>
        <v>1.561177028066596E-2</v>
      </c>
      <c r="Q78" s="9">
        <f t="shared" si="25"/>
        <v>1.5614781718000058E-2</v>
      </c>
    </row>
    <row r="79" spans="2:17" x14ac:dyDescent="0.3">
      <c r="B79" s="5" t="s">
        <v>7</v>
      </c>
      <c r="C79" s="6">
        <f t="shared" si="19"/>
        <v>9200</v>
      </c>
      <c r="D79" s="14">
        <f t="shared" si="20"/>
        <v>0.38179999999999997</v>
      </c>
      <c r="F79" s="20">
        <f t="shared" si="21"/>
        <v>0.13236464982081186</v>
      </c>
      <c r="G79" s="21">
        <f t="shared" si="16"/>
        <v>9.3734794639063437E-2</v>
      </c>
      <c r="H79" s="21">
        <f t="shared" si="22"/>
        <v>0.927715523300086</v>
      </c>
      <c r="I79" s="22">
        <f t="shared" si="23"/>
        <v>0.91391294962744329</v>
      </c>
      <c r="J79" s="28">
        <f t="shared" si="17"/>
        <v>1334.6354089244232</v>
      </c>
      <c r="K79" s="21">
        <f t="shared" si="18"/>
        <v>1301.7742946378658</v>
      </c>
      <c r="L79" s="29">
        <f t="shared" si="24"/>
        <v>32.861114286557495</v>
      </c>
      <c r="N79" s="7">
        <f t="shared" si="26"/>
        <v>92.240139671912402</v>
      </c>
      <c r="O79" s="1">
        <f t="shared" si="27"/>
        <v>0.92240139671912402</v>
      </c>
      <c r="P79" s="35">
        <f t="shared" si="28"/>
        <v>1.8223674172058946E-2</v>
      </c>
      <c r="Q79" s="9">
        <f t="shared" si="25"/>
        <v>1.8227189433414934E-2</v>
      </c>
    </row>
    <row r="80" spans="2:17" x14ac:dyDescent="0.3">
      <c r="B80" s="5" t="s">
        <v>7</v>
      </c>
      <c r="C80" s="6">
        <f t="shared" si="19"/>
        <v>9300</v>
      </c>
      <c r="D80" s="14">
        <f t="shared" si="20"/>
        <v>0.38179999999999997</v>
      </c>
      <c r="F80" s="20">
        <f t="shared" si="21"/>
        <v>0.12155373371659638</v>
      </c>
      <c r="G80" s="21">
        <f t="shared" si="16"/>
        <v>9.3734794639063437E-2</v>
      </c>
      <c r="H80" s="21">
        <f t="shared" si="22"/>
        <v>0.91046934638473342</v>
      </c>
      <c r="I80" s="22">
        <f t="shared" si="23"/>
        <v>0.8943348991354908</v>
      </c>
      <c r="J80" s="28">
        <f t="shared" si="17"/>
        <v>1244.2176366697167</v>
      </c>
      <c r="K80" s="21">
        <f t="shared" si="18"/>
        <v>1201.7935804491481</v>
      </c>
      <c r="L80" s="29">
        <f t="shared" si="24"/>
        <v>42.424056220568673</v>
      </c>
      <c r="N80" s="7">
        <f t="shared" si="26"/>
        <v>90.417772254706506</v>
      </c>
      <c r="O80" s="1">
        <f t="shared" si="27"/>
        <v>0.90417772254706508</v>
      </c>
      <c r="P80" s="35">
        <f t="shared" si="28"/>
        <v>2.0955779342912151E-2</v>
      </c>
      <c r="Q80" s="9">
        <f t="shared" si="25"/>
        <v>2.0959821614553599E-2</v>
      </c>
    </row>
    <row r="81" spans="2:17" x14ac:dyDescent="0.3">
      <c r="B81" s="5" t="s">
        <v>7</v>
      </c>
      <c r="C81" s="6">
        <f t="shared" si="19"/>
        <v>9400</v>
      </c>
      <c r="D81" s="14">
        <f t="shared" si="20"/>
        <v>0.38179999999999997</v>
      </c>
      <c r="F81" s="20">
        <f t="shared" si="21"/>
        <v>0.11085844459984828</v>
      </c>
      <c r="G81" s="21">
        <f t="shared" si="16"/>
        <v>9.3734794639063437E-2</v>
      </c>
      <c r="H81" s="21">
        <f t="shared" si="22"/>
        <v>0.89056703583789121</v>
      </c>
      <c r="I81" s="22">
        <f t="shared" si="23"/>
        <v>0.87198289599152878</v>
      </c>
      <c r="J81" s="28">
        <f t="shared" si="17"/>
        <v>1155.8954423493014</v>
      </c>
      <c r="K81" s="21">
        <f t="shared" si="18"/>
        <v>1101.8128662604286</v>
      </c>
      <c r="L81" s="29">
        <f t="shared" si="24"/>
        <v>54.082576088872884</v>
      </c>
      <c r="N81" s="7">
        <f t="shared" si="26"/>
        <v>88.322194320415292</v>
      </c>
      <c r="O81" s="1">
        <f t="shared" si="27"/>
        <v>0.88322194320415293</v>
      </c>
      <c r="P81" s="35">
        <f t="shared" si="28"/>
        <v>2.3749570557729416E-2</v>
      </c>
      <c r="Q81" s="9">
        <f t="shared" si="25"/>
        <v>2.3754151738605161E-2</v>
      </c>
    </row>
    <row r="82" spans="2:17" x14ac:dyDescent="0.3">
      <c r="B82" s="5" t="s">
        <v>7</v>
      </c>
      <c r="C82" s="6">
        <f t="shared" si="19"/>
        <v>9500</v>
      </c>
      <c r="D82" s="14">
        <f t="shared" si="20"/>
        <v>0.38179999999999997</v>
      </c>
      <c r="F82" s="20">
        <f t="shared" si="21"/>
        <v>0.10027633526931133</v>
      </c>
      <c r="G82" s="21">
        <f t="shared" si="16"/>
        <v>9.3734794639063437E-2</v>
      </c>
      <c r="H82" s="21">
        <f t="shared" si="22"/>
        <v>0.86792909926416717</v>
      </c>
      <c r="I82" s="22">
        <f t="shared" si="23"/>
        <v>0.84682724773530671</v>
      </c>
      <c r="J82" s="28">
        <f t="shared" si="17"/>
        <v>1069.9482050846591</v>
      </c>
      <c r="K82" s="21">
        <f t="shared" si="18"/>
        <v>1001.8321520717091</v>
      </c>
      <c r="L82" s="29">
        <f t="shared" si="24"/>
        <v>68.116053012950033</v>
      </c>
      <c r="N82" s="7">
        <f t="shared" si="26"/>
        <v>85.947237264642354</v>
      </c>
      <c r="O82" s="1">
        <f t="shared" si="27"/>
        <v>0.85947237264642351</v>
      </c>
      <c r="P82" s="35">
        <f t="shared" si="28"/>
        <v>2.6538977208065195E-2</v>
      </c>
      <c r="Q82" s="9">
        <f t="shared" si="25"/>
        <v>2.6544096452413294E-2</v>
      </c>
    </row>
    <row r="83" spans="2:17" x14ac:dyDescent="0.3">
      <c r="B83" s="5" t="s">
        <v>7</v>
      </c>
      <c r="C83" s="6">
        <f t="shared" si="19"/>
        <v>9600</v>
      </c>
      <c r="D83" s="14">
        <f t="shared" si="20"/>
        <v>0.38179999999999997</v>
      </c>
      <c r="F83" s="20">
        <f t="shared" si="21"/>
        <v>8.980503540201594E-2</v>
      </c>
      <c r="G83" s="21">
        <f t="shared" si="16"/>
        <v>9.3734794639063437E-2</v>
      </c>
      <c r="H83" s="21">
        <f t="shared" si="22"/>
        <v>0.84253789121355915</v>
      </c>
      <c r="I83" s="22">
        <f t="shared" si="23"/>
        <v>0.81890720291871733</v>
      </c>
      <c r="J83" s="28">
        <f t="shared" si="17"/>
        <v>986.65486554082327</v>
      </c>
      <c r="K83" s="21">
        <f t="shared" si="18"/>
        <v>901.85143788299138</v>
      </c>
      <c r="L83" s="29">
        <f t="shared" si="24"/>
        <v>84.80342765783189</v>
      </c>
      <c r="N83" s="7">
        <f t="shared" si="26"/>
        <v>83.293339543835827</v>
      </c>
      <c r="O83" s="1">
        <f t="shared" si="27"/>
        <v>0.83293339543835831</v>
      </c>
      <c r="P83" s="35">
        <f t="shared" si="28"/>
        <v>2.9253259315519253E-2</v>
      </c>
      <c r="Q83" s="9">
        <f t="shared" si="25"/>
        <v>2.9258902132167402E-2</v>
      </c>
    </row>
    <row r="84" spans="2:17" x14ac:dyDescent="0.3">
      <c r="B84" s="5" t="s">
        <v>7</v>
      </c>
      <c r="C84" s="6">
        <f t="shared" si="19"/>
        <v>9700</v>
      </c>
      <c r="D84" s="14">
        <f t="shared" si="20"/>
        <v>0.38179999999999997</v>
      </c>
      <c r="F84" s="20">
        <f t="shared" si="21"/>
        <v>7.9442248366469237E-2</v>
      </c>
      <c r="G84" s="21">
        <f t="shared" si="16"/>
        <v>9.3734794639063437E-2</v>
      </c>
      <c r="H84" s="21">
        <f t="shared" si="22"/>
        <v>0.81444305923250937</v>
      </c>
      <c r="I84" s="22">
        <f t="shared" si="23"/>
        <v>0.78833402321124024</v>
      </c>
      <c r="J84" s="28">
        <f t="shared" si="17"/>
        <v>906.28685192853936</v>
      </c>
      <c r="K84" s="21">
        <f t="shared" si="18"/>
        <v>801.87072369427187</v>
      </c>
      <c r="L84" s="29">
        <f t="shared" si="24"/>
        <v>104.41612823426749</v>
      </c>
      <c r="N84" s="7">
        <f t="shared" si="26"/>
        <v>80.368013612283903</v>
      </c>
      <c r="O84" s="1">
        <f t="shared" si="27"/>
        <v>0.80368013612283906</v>
      </c>
      <c r="P84" s="35">
        <f t="shared" si="28"/>
        <v>3.1820301642956128E-2</v>
      </c>
      <c r="Q84" s="9">
        <f t="shared" si="25"/>
        <v>3.1826439630040691E-2</v>
      </c>
    </row>
    <row r="85" spans="2:17" x14ac:dyDescent="0.3">
      <c r="B85" s="5" t="s">
        <v>7</v>
      </c>
      <c r="C85" s="6">
        <f t="shared" si="19"/>
        <v>9800</v>
      </c>
      <c r="D85" s="14">
        <f t="shared" si="20"/>
        <v>0.38179999999999997</v>
      </c>
      <c r="F85" s="20">
        <f t="shared" si="21"/>
        <v>6.9185748199280278E-2</v>
      </c>
      <c r="G85" s="21">
        <f t="shared" si="16"/>
        <v>9.3734794639063437E-2</v>
      </c>
      <c r="H85" s="21">
        <f t="shared" si="22"/>
        <v>0.78376395902649554</v>
      </c>
      <c r="I85" s="22">
        <f t="shared" si="23"/>
        <v>0.75529063344635916</v>
      </c>
      <c r="J85" s="28">
        <f t="shared" si="17"/>
        <v>829.10086848055107</v>
      </c>
      <c r="K85" s="21">
        <f t="shared" si="18"/>
        <v>701.89000950555237</v>
      </c>
      <c r="L85" s="29">
        <f t="shared" si="24"/>
        <v>127.2108589749987</v>
      </c>
      <c r="N85" s="7">
        <f t="shared" si="26"/>
        <v>77.185983447988292</v>
      </c>
      <c r="O85" s="1">
        <f t="shared" si="27"/>
        <v>0.77185983447988293</v>
      </c>
      <c r="P85" s="35">
        <f t="shared" si="28"/>
        <v>3.4170079791792873E-2</v>
      </c>
      <c r="Q85" s="9">
        <f t="shared" si="25"/>
        <v>3.417667104007184E-2</v>
      </c>
    </row>
    <row r="86" spans="2:17" x14ac:dyDescent="0.3">
      <c r="B86" s="5" t="s">
        <v>7</v>
      </c>
      <c r="C86" s="6">
        <f t="shared" si="19"/>
        <v>9900</v>
      </c>
      <c r="D86" s="14">
        <f t="shared" si="20"/>
        <v>0.38179999999999997</v>
      </c>
      <c r="F86" s="20">
        <f t="shared" si="21"/>
        <v>5.903337673526219E-2</v>
      </c>
      <c r="G86" s="21">
        <f t="shared" si="16"/>
        <v>9.3734794639063437E-2</v>
      </c>
      <c r="H86" s="21">
        <f t="shared" si="22"/>
        <v>0.75068879897680385</v>
      </c>
      <c r="I86" s="22">
        <f t="shared" si="23"/>
        <v>0.72002780221772356</v>
      </c>
      <c r="J86" s="28">
        <f t="shared" si="17"/>
        <v>755.33189301174207</v>
      </c>
      <c r="K86" s="21">
        <f t="shared" si="18"/>
        <v>601.90929531683469</v>
      </c>
      <c r="L86" s="29">
        <f t="shared" si="24"/>
        <v>153.42259769490738</v>
      </c>
      <c r="N86" s="7">
        <f t="shared" si="26"/>
        <v>73.768975468809003</v>
      </c>
      <c r="O86" s="1">
        <f t="shared" si="27"/>
        <v>0.73768975468809006</v>
      </c>
      <c r="P86" s="35">
        <f t="shared" si="28"/>
        <v>3.6238048646373477E-2</v>
      </c>
      <c r="Q86" s="9">
        <f t="shared" si="25"/>
        <v>3.6245038796154483E-2</v>
      </c>
    </row>
    <row r="87" spans="2:17" x14ac:dyDescent="0.3">
      <c r="B87" s="5" t="s">
        <v>7</v>
      </c>
      <c r="C87" s="6">
        <f t="shared" si="19"/>
        <v>10000</v>
      </c>
      <c r="D87" s="14">
        <f t="shared" si="20"/>
        <v>0.38179999999999997</v>
      </c>
      <c r="F87" s="20">
        <f t="shared" si="21"/>
        <v>4.8983040881760823E-2</v>
      </c>
      <c r="G87" s="21">
        <f t="shared" si="16"/>
        <v>9.3734794639063437E-2</v>
      </c>
      <c r="H87" s="21">
        <f t="shared" si="22"/>
        <v>0.71547050635014509</v>
      </c>
      <c r="I87" s="22">
        <f t="shared" si="23"/>
        <v>0.68285705394964002</v>
      </c>
      <c r="J87" s="28">
        <f t="shared" si="17"/>
        <v>685.18672240757041</v>
      </c>
      <c r="K87" s="21">
        <f t="shared" si="18"/>
        <v>501.92858112811518</v>
      </c>
      <c r="L87" s="29">
        <f t="shared" si="24"/>
        <v>183.25814127945523</v>
      </c>
      <c r="N87" s="7">
        <f t="shared" si="26"/>
        <v>70.145170604171653</v>
      </c>
      <c r="O87" s="1">
        <f t="shared" si="27"/>
        <v>0.70145170604171658</v>
      </c>
      <c r="P87" s="35">
        <f t="shared" si="28"/>
        <v>3.7968214117427124E-2</v>
      </c>
      <c r="Q87" s="9">
        <f t="shared" si="25"/>
        <v>3.7975538008020351E-2</v>
      </c>
    </row>
    <row r="88" spans="2:17" x14ac:dyDescent="0.3">
      <c r="B88" s="5" t="s">
        <v>7</v>
      </c>
      <c r="C88" s="6">
        <f t="shared" si="19"/>
        <v>10100</v>
      </c>
      <c r="D88" s="14">
        <f t="shared" si="20"/>
        <v>0.38179999999999997</v>
      </c>
      <c r="F88" s="20">
        <f t="shared" si="21"/>
        <v>3.9032710028592772E-2</v>
      </c>
      <c r="G88" s="21">
        <f t="shared" si="16"/>
        <v>9.3734794639063437E-2</v>
      </c>
      <c r="H88" s="21">
        <f t="shared" si="22"/>
        <v>0.67841953735224403</v>
      </c>
      <c r="I88" s="22">
        <f t="shared" si="23"/>
        <v>0.64414073954795104</v>
      </c>
      <c r="J88" s="28">
        <f t="shared" si="17"/>
        <v>618.83837321514147</v>
      </c>
      <c r="K88" s="21">
        <f t="shared" si="18"/>
        <v>401.9478669393975</v>
      </c>
      <c r="L88" s="29">
        <f t="shared" si="24"/>
        <v>216.89050627574397</v>
      </c>
      <c r="N88" s="7">
        <f t="shared" si="26"/>
        <v>66.348349192428941</v>
      </c>
      <c r="O88" s="1">
        <f t="shared" si="27"/>
        <v>0.66348349192428946</v>
      </c>
      <c r="P88" s="35">
        <f t="shared" si="28"/>
        <v>3.9315681620537446E-2</v>
      </c>
      <c r="Q88" s="9">
        <f t="shared" si="25"/>
        <v>3.9323265431298111E-2</v>
      </c>
    </row>
    <row r="89" spans="2:17" x14ac:dyDescent="0.3">
      <c r="B89" s="5" t="s">
        <v>7</v>
      </c>
      <c r="C89" s="6">
        <f t="shared" si="19"/>
        <v>10200</v>
      </c>
      <c r="D89" s="14">
        <f t="shared" si="20"/>
        <v>0.38179999999999997</v>
      </c>
      <c r="F89" s="20">
        <f t="shared" si="21"/>
        <v>2.9180413585581169E-2</v>
      </c>
      <c r="G89" s="21">
        <f t="shared" si="16"/>
        <v>9.3734794639063437E-2</v>
      </c>
      <c r="H89" s="21">
        <f t="shared" si="22"/>
        <v>0.63989405954765144</v>
      </c>
      <c r="I89" s="22">
        <f t="shared" si="23"/>
        <v>0.60427987685171591</v>
      </c>
      <c r="J89" s="28">
        <f t="shared" si="17"/>
        <v>556.42159218476627</v>
      </c>
      <c r="K89" s="21">
        <f t="shared" si="18"/>
        <v>301.967152750678</v>
      </c>
      <c r="L89" s="29">
        <f t="shared" si="24"/>
        <v>254.45443943408827</v>
      </c>
      <c r="N89" s="7">
        <f t="shared" si="26"/>
        <v>62.416781030375205</v>
      </c>
      <c r="O89" s="1">
        <f t="shared" si="27"/>
        <v>0.62416781030375201</v>
      </c>
      <c r="P89" s="35">
        <f t="shared" si="28"/>
        <v>4.0248524504468142E-2</v>
      </c>
      <c r="Q89" s="9">
        <f t="shared" si="25"/>
        <v>4.0256288256250043E-2</v>
      </c>
    </row>
    <row r="90" spans="2:17" x14ac:dyDescent="0.3">
      <c r="B90" s="5" t="s">
        <v>7</v>
      </c>
      <c r="C90" s="6">
        <f t="shared" si="19"/>
        <v>10300</v>
      </c>
      <c r="D90" s="14">
        <f t="shared" si="20"/>
        <v>0.38179999999999997</v>
      </c>
      <c r="F90" s="20">
        <f t="shared" si="21"/>
        <v>1.9424238640216425E-2</v>
      </c>
      <c r="G90" s="21">
        <f t="shared" si="16"/>
        <v>9.3734794639063437E-2</v>
      </c>
      <c r="H90" s="21">
        <f t="shared" si="22"/>
        <v>0.60028810045738501</v>
      </c>
      <c r="I90" s="22">
        <f t="shared" si="23"/>
        <v>0.56370049976775127</v>
      </c>
      <c r="J90" s="28">
        <f t="shared" si="17"/>
        <v>498.02966360483788</v>
      </c>
      <c r="K90" s="21">
        <f t="shared" si="18"/>
        <v>201.98643856195849</v>
      </c>
      <c r="L90" s="29">
        <f t="shared" si="24"/>
        <v>296.04322504287939</v>
      </c>
      <c r="N90" s="7">
        <f t="shared" si="26"/>
        <v>58.39192857992839</v>
      </c>
      <c r="O90" s="1">
        <f t="shared" si="27"/>
        <v>0.58391928579928387</v>
      </c>
      <c r="P90" s="35">
        <f t="shared" si="28"/>
        <v>4.074887650304837E-2</v>
      </c>
      <c r="Q90" s="9">
        <f t="shared" si="25"/>
        <v>4.0756736770386263E-2</v>
      </c>
    </row>
    <row r="91" spans="2:17" x14ac:dyDescent="0.3">
      <c r="B91" s="5" t="s">
        <v>7</v>
      </c>
      <c r="C91" s="6">
        <f t="shared" si="19"/>
        <v>10400</v>
      </c>
      <c r="D91" s="14">
        <f t="shared" si="20"/>
        <v>0.38179999999999997</v>
      </c>
      <c r="F91" s="20">
        <f t="shared" si="21"/>
        <v>9.7623277284796129E-3</v>
      </c>
      <c r="G91" s="21">
        <f t="shared" si="16"/>
        <v>9.3734794639063437E-2</v>
      </c>
      <c r="H91" s="21">
        <f t="shared" si="22"/>
        <v>0.56001836795116389</v>
      </c>
      <c r="I91" s="22">
        <f t="shared" si="23"/>
        <v>0.52283931849773135</v>
      </c>
      <c r="J91" s="28">
        <f t="shared" si="17"/>
        <v>443.71262267521433</v>
      </c>
      <c r="K91" s="21">
        <f t="shared" si="18"/>
        <v>102.00572437324081</v>
      </c>
      <c r="L91" s="29">
        <f t="shared" si="24"/>
        <v>341.70689830197352</v>
      </c>
      <c r="N91" s="7">
        <f t="shared" si="26"/>
        <v>54.317040929623545</v>
      </c>
      <c r="O91" s="1">
        <f t="shared" si="27"/>
        <v>0.5431704092962355</v>
      </c>
      <c r="P91" s="35">
        <f t="shared" si="28"/>
        <v>4.0813217346931219E-2</v>
      </c>
      <c r="Q91" s="9">
        <f t="shared" si="25"/>
        <v>4.0821090025316413E-2</v>
      </c>
    </row>
    <row r="92" spans="2:17" x14ac:dyDescent="0.3">
      <c r="B92" s="5" t="s">
        <v>7</v>
      </c>
      <c r="C92" s="6">
        <f t="shared" si="19"/>
        <v>10500</v>
      </c>
      <c r="D92" s="14">
        <f t="shared" si="20"/>
        <v>0.38179999999999997</v>
      </c>
      <c r="F92" s="20">
        <f t="shared" si="21"/>
        <v>1.9287671232881017E-4</v>
      </c>
      <c r="G92" s="21">
        <f t="shared" si="16"/>
        <v>9.3734794639063437E-2</v>
      </c>
      <c r="H92" s="21">
        <f t="shared" si="22"/>
        <v>0.51951050013675615</v>
      </c>
      <c r="I92" s="22">
        <f t="shared" si="23"/>
        <v>0.48212949191305127</v>
      </c>
      <c r="J92" s="28">
        <f t="shared" si="17"/>
        <v>393.47690348028391</v>
      </c>
      <c r="K92" s="21">
        <f t="shared" si="18"/>
        <v>2.0250101845213067</v>
      </c>
      <c r="L92" s="29">
        <f t="shared" si="24"/>
        <v>391.4518932957626</v>
      </c>
      <c r="N92" s="7">
        <f t="shared" si="26"/>
        <v>50.235719194930425</v>
      </c>
      <c r="O92" s="1">
        <f t="shared" si="27"/>
        <v>0.50235719194930428</v>
      </c>
      <c r="P92" s="35">
        <f t="shared" si="28"/>
        <v>4.0451883239438768E-2</v>
      </c>
      <c r="Q92" s="9">
        <f t="shared" si="25"/>
        <v>4.0459686218167749E-2</v>
      </c>
    </row>
    <row r="93" spans="2:17" x14ac:dyDescent="0.3">
      <c r="B93" s="5" t="s">
        <v>7</v>
      </c>
      <c r="C93" s="6">
        <f t="shared" si="19"/>
        <v>10600</v>
      </c>
      <c r="D93" s="14">
        <f t="shared" si="20"/>
        <v>0.38179999999999997</v>
      </c>
      <c r="F93" s="20">
        <f t="shared" si="21"/>
        <v>-9.285867242215062E-3</v>
      </c>
      <c r="G93" s="21">
        <f t="shared" si="16"/>
        <v>9.3734794639063437E-2</v>
      </c>
      <c r="H93" s="21">
        <f t="shared" si="22"/>
        <v>0.47918549485130013</v>
      </c>
      <c r="I93" s="22">
        <f t="shared" si="23"/>
        <v>0.4419872524622413</v>
      </c>
      <c r="J93" s="28">
        <f t="shared" si="17"/>
        <v>347.28637260929736</v>
      </c>
      <c r="K93" s="21">
        <f t="shared" si="18"/>
        <v>-97.955704004198196</v>
      </c>
      <c r="L93" s="29">
        <f t="shared" si="24"/>
        <v>445.24207661349556</v>
      </c>
      <c r="N93" s="7">
        <f t="shared" si="26"/>
        <v>46.190530870986549</v>
      </c>
      <c r="O93" s="1">
        <f t="shared" si="27"/>
        <v>0.46190530870986551</v>
      </c>
      <c r="P93" s="35">
        <f t="shared" si="28"/>
        <v>3.9687888257303738E-2</v>
      </c>
      <c r="Q93" s="9">
        <f t="shared" si="25"/>
        <v>3.9695543864980566E-2</v>
      </c>
    </row>
    <row r="94" spans="2:17" x14ac:dyDescent="0.3">
      <c r="B94" s="5" t="s">
        <v>7</v>
      </c>
      <c r="C94" s="6">
        <f t="shared" si="19"/>
        <v>10700</v>
      </c>
      <c r="D94" s="14">
        <f t="shared" si="20"/>
        <v>0.38179999999999997</v>
      </c>
      <c r="F94" s="20">
        <f t="shared" si="21"/>
        <v>-1.8675607592053899E-2</v>
      </c>
      <c r="G94" s="21">
        <f t="shared" si="16"/>
        <v>9.3734794639063437E-2</v>
      </c>
      <c r="H94" s="21">
        <f t="shared" si="22"/>
        <v>0.43944700724714292</v>
      </c>
      <c r="I94" s="22">
        <f t="shared" si="23"/>
        <v>0.40280001460869153</v>
      </c>
      <c r="J94" s="28">
        <f t="shared" si="17"/>
        <v>305.06463056404118</v>
      </c>
      <c r="K94" s="21">
        <f t="shared" si="18"/>
        <v>-197.93641819291588</v>
      </c>
      <c r="L94" s="29">
        <f t="shared" si="24"/>
        <v>503.00104875695706</v>
      </c>
      <c r="N94" s="7">
        <f t="shared" si="26"/>
        <v>42.221742045256178</v>
      </c>
      <c r="O94" s="1">
        <f t="shared" si="27"/>
        <v>0.42221742045256178</v>
      </c>
      <c r="P94" s="35">
        <f t="shared" si="28"/>
        <v>3.8555184680449217E-2</v>
      </c>
      <c r="Q94" s="9">
        <f t="shared" si="25"/>
        <v>3.8562621794913647E-2</v>
      </c>
    </row>
    <row r="95" spans="2:17" x14ac:dyDescent="0.3">
      <c r="B95" s="5" t="s">
        <v>7</v>
      </c>
      <c r="C95" s="6">
        <f t="shared" si="19"/>
        <v>10800</v>
      </c>
      <c r="D95" s="14">
        <f t="shared" si="20"/>
        <v>0.38179999999999997</v>
      </c>
      <c r="F95" s="20">
        <f t="shared" si="21"/>
        <v>-2.797800025436752E-2</v>
      </c>
      <c r="G95" s="21">
        <f t="shared" si="16"/>
        <v>9.3734794639063437E-2</v>
      </c>
      <c r="H95" s="21">
        <f t="shared" si="22"/>
        <v>0.40067009843328316</v>
      </c>
      <c r="I95" s="22">
        <f t="shared" si="23"/>
        <v>0.36491645363215947</v>
      </c>
      <c r="J95" s="28">
        <f t="shared" si="17"/>
        <v>266.69840698682992</v>
      </c>
      <c r="K95" s="21">
        <f t="shared" si="18"/>
        <v>-297.91713238163538</v>
      </c>
      <c r="L95" s="29">
        <f t="shared" si="24"/>
        <v>564.61553936846531</v>
      </c>
      <c r="N95" s="7">
        <f t="shared" si="26"/>
        <v>38.366223577211258</v>
      </c>
      <c r="O95" s="1">
        <f t="shared" si="27"/>
        <v>0.38366223577211256</v>
      </c>
      <c r="P95" s="35">
        <f t="shared" si="28"/>
        <v>3.7096517355475922E-2</v>
      </c>
      <c r="Q95" s="9">
        <f t="shared" si="25"/>
        <v>3.7103673099848335E-2</v>
      </c>
    </row>
    <row r="96" spans="2:17" x14ac:dyDescent="0.3">
      <c r="B96" s="12" t="s">
        <v>8</v>
      </c>
      <c r="C96" s="6">
        <f t="shared" si="19"/>
        <v>10900</v>
      </c>
      <c r="D96" s="14">
        <f t="shared" si="20"/>
        <v>0.38179999999999997</v>
      </c>
      <c r="F96" s="20">
        <f t="shared" si="21"/>
        <v>-3.7194655359291548E-2</v>
      </c>
      <c r="G96" s="21">
        <f t="shared" si="16"/>
        <v>9.3734794639063437E-2</v>
      </c>
      <c r="H96" s="21">
        <f t="shared" si="22"/>
        <v>0.36319188165541738</v>
      </c>
      <c r="I96" s="22">
        <f t="shared" si="23"/>
        <v>0.32863887812674175</v>
      </c>
      <c r="J96" s="28">
        <f t="shared" si="17"/>
        <v>232.04183514516626</v>
      </c>
      <c r="K96" s="21">
        <f t="shared" si="18"/>
        <v>-397.89784657035489</v>
      </c>
      <c r="L96" s="29">
        <f t="shared" si="24"/>
        <v>629.93968171552115</v>
      </c>
      <c r="N96" s="7">
        <f t="shared" si="26"/>
        <v>34.656571841663663</v>
      </c>
      <c r="O96" s="1">
        <f t="shared" si="27"/>
        <v>0.34656571841663664</v>
      </c>
      <c r="P96" s="35">
        <f t="shared" si="28"/>
        <v>3.5361038843088888E-2</v>
      </c>
      <c r="Q96" s="9">
        <f t="shared" si="25"/>
        <v>3.5367859821788299E-2</v>
      </c>
    </row>
    <row r="97" spans="2:17" x14ac:dyDescent="0.3">
      <c r="B97" s="5" t="s">
        <v>8</v>
      </c>
      <c r="C97" s="6">
        <f t="shared" si="19"/>
        <v>11000</v>
      </c>
      <c r="D97" s="14">
        <f t="shared" si="20"/>
        <v>0.38179999999999997</v>
      </c>
      <c r="F97" s="20">
        <f t="shared" si="21"/>
        <v>-4.6327138922563994E-2</v>
      </c>
      <c r="G97" s="21">
        <f t="shared" si="16"/>
        <v>9.3734794639063437E-2</v>
      </c>
      <c r="H97" s="21">
        <f t="shared" si="22"/>
        <v>0.32730435926565782</v>
      </c>
      <c r="I97" s="22">
        <f t="shared" si="23"/>
        <v>0.29421805189293371</v>
      </c>
      <c r="J97" s="28">
        <f t="shared" si="17"/>
        <v>200.92136718781148</v>
      </c>
      <c r="K97" s="21">
        <f t="shared" si="18"/>
        <v>-497.87856075907257</v>
      </c>
      <c r="L97" s="29">
        <f t="shared" si="24"/>
        <v>698.79992794688405</v>
      </c>
      <c r="N97" s="7">
        <f t="shared" si="26"/>
        <v>31.120467957354776</v>
      </c>
      <c r="O97" s="1">
        <f t="shared" si="27"/>
        <v>0.31120467957354775</v>
      </c>
      <c r="P97" s="35">
        <f t="shared" si="28"/>
        <v>3.3401849289743935E-2</v>
      </c>
      <c r="Q97" s="9">
        <f t="shared" si="25"/>
        <v>3.3408292349958804E-2</v>
      </c>
    </row>
    <row r="98" spans="2:17" x14ac:dyDescent="0.3">
      <c r="B98" s="5" t="s">
        <v>8</v>
      </c>
      <c r="C98" s="6">
        <f t="shared" si="19"/>
        <v>11100</v>
      </c>
      <c r="D98" s="14">
        <f t="shared" si="20"/>
        <v>0.38179999999999997</v>
      </c>
      <c r="F98" s="20">
        <f t="shared" si="21"/>
        <v>-5.5376974442482012E-2</v>
      </c>
      <c r="G98" s="21">
        <f t="shared" si="16"/>
        <v>9.3734794639063437E-2</v>
      </c>
      <c r="H98" s="21">
        <f t="shared" si="22"/>
        <v>0.29324958760868963</v>
      </c>
      <c r="I98" s="22">
        <f t="shared" si="23"/>
        <v>0.26185046266460976</v>
      </c>
      <c r="J98" s="28">
        <f t="shared" si="17"/>
        <v>173.1410841594311</v>
      </c>
      <c r="K98" s="21">
        <f t="shared" si="18"/>
        <v>-597.85927494779207</v>
      </c>
      <c r="L98" s="29">
        <f t="shared" si="24"/>
        <v>771.00035910722318</v>
      </c>
      <c r="N98" s="7">
        <f t="shared" si="26"/>
        <v>27.780283028380381</v>
      </c>
      <c r="O98" s="1">
        <f t="shared" si="27"/>
        <v>0.27780283028380381</v>
      </c>
      <c r="P98" s="35">
        <f t="shared" si="28"/>
        <v>3.127360993701131E-2</v>
      </c>
      <c r="Q98" s="9">
        <f t="shared" si="25"/>
        <v>3.1279642469827458E-2</v>
      </c>
    </row>
    <row r="99" spans="2:17" x14ac:dyDescent="0.3">
      <c r="B99" s="5" t="s">
        <v>8</v>
      </c>
      <c r="C99" s="6">
        <f t="shared" si="19"/>
        <v>11200</v>
      </c>
      <c r="D99" s="14">
        <f t="shared" si="20"/>
        <v>0.38179999999999997</v>
      </c>
      <c r="F99" s="20">
        <f t="shared" si="21"/>
        <v>-6.4345644425242321E-2</v>
      </c>
      <c r="G99" s="21">
        <f t="shared" si="16"/>
        <v>9.3734794639063437E-2</v>
      </c>
      <c r="H99" s="21">
        <f t="shared" si="22"/>
        <v>0.26121716018101715</v>
      </c>
      <c r="I99" s="22">
        <f t="shared" si="23"/>
        <v>0.23167789701342034</v>
      </c>
      <c r="J99" s="28">
        <f t="shared" si="17"/>
        <v>148.48816212475185</v>
      </c>
      <c r="K99" s="21">
        <f t="shared" si="18"/>
        <v>-697.83998913650976</v>
      </c>
      <c r="L99" s="29">
        <f t="shared" si="24"/>
        <v>846.32815126126161</v>
      </c>
      <c r="N99" s="7">
        <f t="shared" si="26"/>
        <v>24.65292203467925</v>
      </c>
      <c r="O99" s="1">
        <f t="shared" si="27"/>
        <v>0.2465292203467925</v>
      </c>
      <c r="P99" s="35">
        <f t="shared" si="28"/>
        <v>2.9030355009408593E-2</v>
      </c>
      <c r="Q99" s="9">
        <f t="shared" si="25"/>
        <v>2.903595482886057E-2</v>
      </c>
    </row>
    <row r="100" spans="2:17" x14ac:dyDescent="0.3">
      <c r="B100" s="5" t="s">
        <v>8</v>
      </c>
      <c r="C100" s="6">
        <f t="shared" si="19"/>
        <v>11300</v>
      </c>
      <c r="D100" s="14">
        <f t="shared" si="20"/>
        <v>0.38179999999999997</v>
      </c>
      <c r="F100" s="20">
        <f t="shared" si="21"/>
        <v>-7.3234591842488317E-2</v>
      </c>
      <c r="G100" s="21">
        <f t="shared" si="16"/>
        <v>9.3734794639063437E-2</v>
      </c>
      <c r="H100" s="21">
        <f t="shared" si="22"/>
        <v>0.23134387172363491</v>
      </c>
      <c r="I100" s="22">
        <f t="shared" si="23"/>
        <v>0.20378907029649601</v>
      </c>
      <c r="J100" s="28">
        <f t="shared" si="17"/>
        <v>126.73827559101346</v>
      </c>
      <c r="K100" s="21">
        <f t="shared" si="18"/>
        <v>-797.82070332522926</v>
      </c>
      <c r="L100" s="29">
        <f t="shared" si="24"/>
        <v>924.55897891624272</v>
      </c>
      <c r="N100" s="7">
        <f t="shared" si="26"/>
        <v>21.74988653373839</v>
      </c>
      <c r="O100" s="1">
        <f t="shared" si="27"/>
        <v>0.21749886533738391</v>
      </c>
      <c r="P100" s="35">
        <f t="shared" si="28"/>
        <v>2.6723596819931583E-2</v>
      </c>
      <c r="Q100" s="9">
        <f t="shared" si="25"/>
        <v>2.6728751676537731E-2</v>
      </c>
    </row>
    <row r="101" spans="2:17" x14ac:dyDescent="0.3">
      <c r="B101" s="5" t="s">
        <v>8</v>
      </c>
      <c r="C101" s="6">
        <f t="shared" si="19"/>
        <v>11400</v>
      </c>
      <c r="D101" s="14">
        <f t="shared" si="20"/>
        <v>0.38179999999999997</v>
      </c>
      <c r="F101" s="20">
        <f t="shared" si="21"/>
        <v>-8.204522152464333E-2</v>
      </c>
      <c r="G101" s="21">
        <f t="shared" si="16"/>
        <v>9.3734794639063437E-2</v>
      </c>
      <c r="H101" s="21">
        <f t="shared" si="22"/>
        <v>0.20371532397479325</v>
      </c>
      <c r="I101" s="22">
        <f t="shared" si="23"/>
        <v>0.17822298165983774</v>
      </c>
      <c r="J101" s="28">
        <f t="shared" si="17"/>
        <v>107.66074873926823</v>
      </c>
      <c r="K101" s="21">
        <f t="shared" si="18"/>
        <v>-897.80141751394876</v>
      </c>
      <c r="L101" s="29">
        <f t="shared" si="24"/>
        <v>1005.462166253217</v>
      </c>
      <c r="N101" s="7">
        <f t="shared" si="26"/>
        <v>19.077526851745233</v>
      </c>
      <c r="O101" s="1">
        <f t="shared" si="27"/>
        <v>0.19077526851745233</v>
      </c>
      <c r="P101" s="35">
        <f t="shared" si="28"/>
        <v>2.4400786680234876E-2</v>
      </c>
      <c r="Q101" s="9">
        <f t="shared" si="25"/>
        <v>2.4405493477649209E-2</v>
      </c>
    </row>
    <row r="102" spans="2:17" x14ac:dyDescent="0.3">
      <c r="B102" s="5" t="s">
        <v>8</v>
      </c>
      <c r="C102" s="6">
        <f t="shared" si="19"/>
        <v>11500</v>
      </c>
      <c r="D102" s="14">
        <f t="shared" si="20"/>
        <v>0.38179999999999997</v>
      </c>
      <c r="F102" s="20">
        <f t="shared" si="21"/>
        <v>-9.0778901493397859E-2</v>
      </c>
      <c r="G102" s="21">
        <f t="shared" si="16"/>
        <v>9.3734794639063437E-2</v>
      </c>
      <c r="H102" s="21">
        <f t="shared" si="22"/>
        <v>0.17836916118402973</v>
      </c>
      <c r="I102" s="22">
        <f t="shared" si="23"/>
        <v>0.15497361764784956</v>
      </c>
      <c r="J102" s="28">
        <f t="shared" si="17"/>
        <v>91.023300555546484</v>
      </c>
      <c r="K102" s="21">
        <f t="shared" si="18"/>
        <v>-997.78213170266645</v>
      </c>
      <c r="L102" s="29">
        <f t="shared" si="24"/>
        <v>1088.8054322582129</v>
      </c>
      <c r="N102" s="7">
        <f t="shared" si="26"/>
        <v>16.637448183721744</v>
      </c>
      <c r="O102" s="1">
        <f t="shared" si="27"/>
        <v>0.16637448183721745</v>
      </c>
      <c r="P102" s="35">
        <f t="shared" si="28"/>
        <v>2.2104162594459936E-2</v>
      </c>
      <c r="Q102" s="9">
        <f t="shared" si="25"/>
        <v>2.210842638384956E-2</v>
      </c>
    </row>
    <row r="103" spans="2:17" x14ac:dyDescent="0.3">
      <c r="B103" s="5" t="s">
        <v>8</v>
      </c>
      <c r="C103" s="6">
        <f t="shared" si="19"/>
        <v>11600</v>
      </c>
      <c r="D103" s="14">
        <f t="shared" si="20"/>
        <v>0.38179999999999997</v>
      </c>
      <c r="F103" s="20">
        <f t="shared" si="21"/>
        <v>-9.943696423651241E-2</v>
      </c>
      <c r="G103" s="21">
        <f t="shared" si="16"/>
        <v>9.3734794639063437E-2</v>
      </c>
      <c r="H103" s="21">
        <f t="shared" si="22"/>
        <v>0.15529958079192405</v>
      </c>
      <c r="I103" s="22">
        <f t="shared" si="23"/>
        <v>0.13399561194118295</v>
      </c>
      <c r="J103" s="28">
        <f t="shared" si="17"/>
        <v>76.596268631270732</v>
      </c>
      <c r="K103" s="21">
        <f t="shared" si="18"/>
        <v>-1097.762845891386</v>
      </c>
      <c r="L103" s="29">
        <f t="shared" si="24"/>
        <v>1174.3591145226567</v>
      </c>
      <c r="N103" s="7">
        <f t="shared" si="26"/>
        <v>14.427031924275752</v>
      </c>
      <c r="O103" s="1">
        <f t="shared" si="27"/>
        <v>0.14427031924275752</v>
      </c>
      <c r="P103" s="35">
        <f t="shared" si="28"/>
        <v>1.9869986153305486E-2</v>
      </c>
      <c r="Q103" s="9">
        <f t="shared" si="25"/>
        <v>1.9873818980528427E-2</v>
      </c>
    </row>
    <row r="104" spans="2:17" x14ac:dyDescent="0.3">
      <c r="B104" s="5" t="s">
        <v>8</v>
      </c>
      <c r="C104" s="6">
        <f t="shared" si="19"/>
        <v>11700</v>
      </c>
      <c r="D104" s="14">
        <f t="shared" si="20"/>
        <v>0.38179999999999997</v>
      </c>
      <c r="F104" s="20">
        <f t="shared" si="21"/>
        <v>-0.10802070792790405</v>
      </c>
      <c r="G104" s="21">
        <f t="shared" si="16"/>
        <v>9.3734794639063437E-2</v>
      </c>
      <c r="H104" s="21">
        <f t="shared" si="22"/>
        <v>0.13446275006960479</v>
      </c>
      <c r="I104" s="22">
        <f t="shared" si="23"/>
        <v>0.11521047913955944</v>
      </c>
      <c r="J104" s="28">
        <f t="shared" si="17"/>
        <v>64.156235322325529</v>
      </c>
      <c r="K104" s="21">
        <f t="shared" si="18"/>
        <v>-1197.7435600801055</v>
      </c>
      <c r="L104" s="29">
        <f t="shared" si="24"/>
        <v>1261.899795402431</v>
      </c>
      <c r="N104" s="7">
        <f t="shared" si="26"/>
        <v>12.440033308945203</v>
      </c>
      <c r="O104" s="1">
        <f t="shared" si="27"/>
        <v>0.12440033308945203</v>
      </c>
      <c r="P104" s="35">
        <f t="shared" si="28"/>
        <v>1.772814720987298E-2</v>
      </c>
      <c r="Q104" s="9">
        <f t="shared" si="25"/>
        <v>1.7731566886399881E-2</v>
      </c>
    </row>
    <row r="105" spans="2:17" x14ac:dyDescent="0.3">
      <c r="B105" s="5" t="s">
        <v>8</v>
      </c>
      <c r="C105" s="6">
        <f t="shared" si="19"/>
        <v>11800</v>
      </c>
      <c r="D105" s="14">
        <f t="shared" si="20"/>
        <v>0.38179999999999997</v>
      </c>
      <c r="F105" s="20">
        <f t="shared" si="21"/>
        <v>-0.11653139759581252</v>
      </c>
      <c r="G105" s="21">
        <f t="shared" si="16"/>
        <v>9.3734794639063437E-2</v>
      </c>
      <c r="H105" s="21">
        <f t="shared" si="22"/>
        <v>0.11578276929170532</v>
      </c>
      <c r="I105" s="22">
        <f t="shared" si="23"/>
        <v>9.85130719967236E-2</v>
      </c>
      <c r="J105" s="28">
        <f t="shared" si="17"/>
        <v>53.489016734367624</v>
      </c>
      <c r="K105" s="21">
        <f t="shared" si="18"/>
        <v>-1297.7242742688231</v>
      </c>
      <c r="L105" s="29">
        <f t="shared" si="24"/>
        <v>1351.2132910031908</v>
      </c>
      <c r="N105" s="7">
        <f t="shared" si="26"/>
        <v>10.667218587957905</v>
      </c>
      <c r="O105" s="1">
        <f t="shared" si="27"/>
        <v>0.10667218587957905</v>
      </c>
      <c r="P105" s="35">
        <f t="shared" si="28"/>
        <v>1.5702096770961599E-2</v>
      </c>
      <c r="Q105" s="9">
        <f t="shared" si="25"/>
        <v>1.5705125631852425E-2</v>
      </c>
    </row>
    <row r="106" spans="2:17" x14ac:dyDescent="0.3">
      <c r="B106" s="5" t="s">
        <v>8</v>
      </c>
      <c r="C106" s="6">
        <f t="shared" si="19"/>
        <v>11900</v>
      </c>
      <c r="D106" s="14">
        <f t="shared" si="20"/>
        <v>0.38179999999999997</v>
      </c>
      <c r="F106" s="20">
        <f t="shared" si="21"/>
        <v>-0.12497026624167727</v>
      </c>
      <c r="G106" s="21">
        <f t="shared" si="16"/>
        <v>9.3734794639063437E-2</v>
      </c>
      <c r="H106" s="21">
        <f t="shared" si="22"/>
        <v>9.9157851300404387E-2</v>
      </c>
      <c r="I106" s="22">
        <f t="shared" si="23"/>
        <v>8.3777958169053923E-2</v>
      </c>
      <c r="J106" s="28">
        <f t="shared" si="17"/>
        <v>44.392007823505878</v>
      </c>
      <c r="K106" s="21">
        <f t="shared" si="18"/>
        <v>-1397.7049884575426</v>
      </c>
      <c r="L106" s="29">
        <f t="shared" si="24"/>
        <v>1442.0969962810486</v>
      </c>
      <c r="N106" s="7">
        <f t="shared" si="26"/>
        <v>9.0970089108617458</v>
      </c>
      <c r="O106" s="1">
        <f t="shared" si="27"/>
        <v>9.0970089108617452E-2</v>
      </c>
      <c r="P106" s="35">
        <f t="shared" si="28"/>
        <v>1.3809056357292765E-2</v>
      </c>
      <c r="Q106" s="9">
        <f t="shared" si="25"/>
        <v>1.3811720059558132E-2</v>
      </c>
    </row>
    <row r="107" spans="2:17" x14ac:dyDescent="0.3">
      <c r="B107" s="5" t="s">
        <v>8</v>
      </c>
      <c r="C107" s="6">
        <f t="shared" si="19"/>
        <v>12000</v>
      </c>
      <c r="D107" s="14">
        <f t="shared" si="20"/>
        <v>0.38179999999999997</v>
      </c>
      <c r="F107" s="20">
        <f t="shared" si="21"/>
        <v>-0.13333851591219384</v>
      </c>
      <c r="G107" s="21">
        <f t="shared" si="16"/>
        <v>9.3734794639063437E-2</v>
      </c>
      <c r="H107" s="21">
        <f t="shared" si="22"/>
        <v>8.4466430670595935E-2</v>
      </c>
      <c r="I107" s="22">
        <f t="shared" si="23"/>
        <v>7.0865468438246829E-2</v>
      </c>
      <c r="J107" s="28">
        <f t="shared" si="17"/>
        <v>36.67590454837341</v>
      </c>
      <c r="K107" s="21">
        <f t="shared" si="18"/>
        <v>-1497.6857026462621</v>
      </c>
      <c r="L107" s="29">
        <f t="shared" si="24"/>
        <v>1534.3616071946356</v>
      </c>
      <c r="N107" s="7">
        <f t="shared" si="26"/>
        <v>7.7161032751324683</v>
      </c>
      <c r="O107" s="1">
        <f t="shared" si="27"/>
        <v>7.7161032751324687E-2</v>
      </c>
      <c r="P107" s="35">
        <f t="shared" si="28"/>
        <v>1.206044561389831E-2</v>
      </c>
      <c r="Q107" s="9">
        <f t="shared" si="25"/>
        <v>1.2062772017344851E-2</v>
      </c>
    </row>
    <row r="108" spans="2:17" x14ac:dyDescent="0.3">
      <c r="B108" s="5" t="s">
        <v>8</v>
      </c>
      <c r="C108" s="6">
        <f t="shared" si="19"/>
        <v>12100</v>
      </c>
      <c r="D108" s="14">
        <f t="shared" si="20"/>
        <v>0.38179999999999997</v>
      </c>
      <c r="F108" s="20">
        <f t="shared" si="21"/>
        <v>-0.14163731872688892</v>
      </c>
      <c r="G108" s="21">
        <f t="shared" si="16"/>
        <v>9.3734794639063437E-2</v>
      </c>
      <c r="H108" s="21">
        <f t="shared" si="22"/>
        <v>7.1572967678599816E-2</v>
      </c>
      <c r="I108" s="22">
        <f t="shared" si="23"/>
        <v>5.962722808977805E-2</v>
      </c>
      <c r="J108" s="28">
        <f t="shared" si="17"/>
        <v>30.165845834630773</v>
      </c>
      <c r="K108" s="21">
        <f t="shared" si="18"/>
        <v>-1597.6664168349798</v>
      </c>
      <c r="L108" s="29">
        <f t="shared" si="24"/>
        <v>1627.8322626696106</v>
      </c>
      <c r="N108" s="7">
        <f t="shared" si="26"/>
        <v>6.5100587137426373</v>
      </c>
      <c r="O108" s="1">
        <f t="shared" si="27"/>
        <v>6.5100587137426377E-2</v>
      </c>
      <c r="P108" s="35">
        <f t="shared" si="28"/>
        <v>1.0462468501990549E-2</v>
      </c>
      <c r="Q108" s="9">
        <f t="shared" si="25"/>
        <v>1.0464486663139944E-2</v>
      </c>
    </row>
    <row r="109" spans="2:17" x14ac:dyDescent="0.3">
      <c r="B109" s="5" t="s">
        <v>8</v>
      </c>
      <c r="C109" s="6">
        <f t="shared" si="19"/>
        <v>12200</v>
      </c>
      <c r="D109" s="14">
        <f t="shared" si="20"/>
        <v>0.38179999999999997</v>
      </c>
      <c r="F109" s="20">
        <f t="shared" si="21"/>
        <v>-0.14986781786340442</v>
      </c>
      <c r="G109" s="21">
        <f t="shared" si="16"/>
        <v>9.3734794639063437E-2</v>
      </c>
      <c r="H109" s="21">
        <f t="shared" si="22"/>
        <v>6.0333267926293087E-2</v>
      </c>
      <c r="I109" s="22">
        <f t="shared" si="23"/>
        <v>4.9911042081760594E-2</v>
      </c>
      <c r="J109" s="28">
        <f t="shared" si="17"/>
        <v>24.702033971087189</v>
      </c>
      <c r="K109" s="21">
        <f t="shared" si="18"/>
        <v>-1697.6471310236993</v>
      </c>
      <c r="L109" s="29">
        <f t="shared" si="24"/>
        <v>1722.3491649947864</v>
      </c>
      <c r="N109" s="7">
        <f t="shared" si="26"/>
        <v>5.4638118635435831</v>
      </c>
      <c r="O109" s="1">
        <f t="shared" si="27"/>
        <v>5.4638118635435828E-2</v>
      </c>
      <c r="P109" s="35">
        <f t="shared" si="28"/>
        <v>9.0168010492487835E-3</v>
      </c>
      <c r="Q109" s="9">
        <f t="shared" si="25"/>
        <v>9.0185403479205988E-3</v>
      </c>
    </row>
    <row r="110" spans="2:17" x14ac:dyDescent="0.3">
      <c r="B110" s="5" t="s">
        <v>8</v>
      </c>
      <c r="C110" s="6">
        <f t="shared" si="19"/>
        <v>12300</v>
      </c>
      <c r="D110" s="14">
        <f t="shared" si="20"/>
        <v>0.38179999999999997</v>
      </c>
      <c r="F110" s="20">
        <f t="shared" si="21"/>
        <v>-0.15803112850256529</v>
      </c>
      <c r="G110" s="21">
        <f t="shared" si="16"/>
        <v>9.3734794639063437E-2</v>
      </c>
      <c r="H110" s="21">
        <f t="shared" si="22"/>
        <v>5.0599193545110194E-2</v>
      </c>
      <c r="I110" s="22">
        <f t="shared" si="23"/>
        <v>4.1565059249226238E-2</v>
      </c>
      <c r="J110" s="28">
        <f t="shared" si="17"/>
        <v>20.139902212468485</v>
      </c>
      <c r="K110" s="21">
        <f t="shared" si="18"/>
        <v>-1797.627845212417</v>
      </c>
      <c r="L110" s="29">
        <f t="shared" si="24"/>
        <v>1817.7677474248856</v>
      </c>
      <c r="N110" s="7">
        <f t="shared" si="26"/>
        <v>4.5621317586187047</v>
      </c>
      <c r="O110" s="1">
        <f t="shared" si="27"/>
        <v>4.5621317586187045E-2</v>
      </c>
      <c r="P110" s="35">
        <f t="shared" si="28"/>
        <v>7.7213293154898069E-3</v>
      </c>
      <c r="Q110" s="9">
        <f t="shared" si="25"/>
        <v>7.7228187237344519E-3</v>
      </c>
    </row>
    <row r="111" spans="2:17" x14ac:dyDescent="0.3">
      <c r="B111" s="5" t="s">
        <v>8</v>
      </c>
      <c r="C111" s="6">
        <f t="shared" si="19"/>
        <v>12400</v>
      </c>
      <c r="D111" s="14">
        <f t="shared" si="20"/>
        <v>0.38179999999999997</v>
      </c>
      <c r="F111" s="20">
        <f t="shared" si="21"/>
        <v>-0.16612833873518468</v>
      </c>
      <c r="G111" s="21">
        <f t="shared" si="16"/>
        <v>9.3734794639063437E-2</v>
      </c>
      <c r="H111" s="21">
        <f t="shared" si="22"/>
        <v>4.22226930864497E-2</v>
      </c>
      <c r="I111" s="22">
        <f t="shared" si="23"/>
        <v>3.4441188554750486E-2</v>
      </c>
      <c r="J111" s="28">
        <f t="shared" si="17"/>
        <v>16.349903385398761</v>
      </c>
      <c r="K111" s="21">
        <f t="shared" si="18"/>
        <v>-1897.6085594011365</v>
      </c>
      <c r="L111" s="29">
        <f t="shared" si="24"/>
        <v>1913.9584627865352</v>
      </c>
      <c r="N111" s="7">
        <f t="shared" si="26"/>
        <v>3.7899988270697236</v>
      </c>
      <c r="O111" s="1">
        <f t="shared" si="27"/>
        <v>3.7899988270697238E-2</v>
      </c>
      <c r="P111" s="35">
        <f t="shared" si="28"/>
        <v>6.5708938948483842E-3</v>
      </c>
      <c r="Q111" s="9">
        <f t="shared" si="25"/>
        <v>6.572161389491054E-3</v>
      </c>
    </row>
    <row r="112" spans="2:17" x14ac:dyDescent="0.3">
      <c r="B112" s="5" t="s">
        <v>8</v>
      </c>
      <c r="C112" s="6">
        <f t="shared" si="19"/>
        <v>12500</v>
      </c>
      <c r="D112" s="14">
        <f t="shared" si="20"/>
        <v>0.38179999999999997</v>
      </c>
      <c r="F112" s="20">
        <f t="shared" si="21"/>
        <v>-0.17416051043244893</v>
      </c>
      <c r="G112" s="21">
        <f t="shared" si="16"/>
        <v>9.3734794639063437E-2</v>
      </c>
      <c r="H112" s="21">
        <f t="shared" si="22"/>
        <v>3.5059122156838173E-2</v>
      </c>
      <c r="I112" s="22">
        <f t="shared" si="23"/>
        <v>2.8397779838146578E-2</v>
      </c>
      <c r="J112" s="28">
        <f t="shared" si="17"/>
        <v>13.216993947813876</v>
      </c>
      <c r="K112" s="21">
        <f t="shared" si="18"/>
        <v>-1997.589273589856</v>
      </c>
      <c r="L112" s="29">
        <f t="shared" si="24"/>
        <v>2010.80626753767</v>
      </c>
      <c r="N112" s="7">
        <f t="shared" si="26"/>
        <v>3.1329094375848854</v>
      </c>
      <c r="O112" s="1">
        <f t="shared" si="27"/>
        <v>3.1329094375848854E-2</v>
      </c>
      <c r="P112" s="35">
        <f t="shared" si="28"/>
        <v>5.5580059565824048E-3</v>
      </c>
      <c r="Q112" s="9">
        <f t="shared" si="25"/>
        <v>5.5590780698879351E-3</v>
      </c>
    </row>
    <row r="113" spans="2:17" x14ac:dyDescent="0.3">
      <c r="B113" s="5" t="s">
        <v>8</v>
      </c>
      <c r="C113" s="6">
        <f t="shared" si="19"/>
        <v>12600</v>
      </c>
      <c r="D113" s="14">
        <f t="shared" si="20"/>
        <v>0.38179999999999997</v>
      </c>
      <c r="F113" s="20">
        <f t="shared" si="21"/>
        <v>-0.18212868008162572</v>
      </c>
      <c r="G113" s="21">
        <f t="shared" si="16"/>
        <v>9.3734794639063437E-2</v>
      </c>
      <c r="H113" s="21">
        <f t="shared" si="22"/>
        <v>2.8969864171304021E-2</v>
      </c>
      <c r="I113" s="22">
        <f t="shared" si="23"/>
        <v>2.3301612055149044E-2</v>
      </c>
      <c r="J113" s="28">
        <f t="shared" si="17"/>
        <v>10.639885105887231</v>
      </c>
      <c r="K113" s="21">
        <f t="shared" si="18"/>
        <v>-2097.5699877785737</v>
      </c>
      <c r="L113" s="29">
        <f t="shared" si="24"/>
        <v>2108.2098728844608</v>
      </c>
      <c r="N113" s="7">
        <f t="shared" si="26"/>
        <v>2.5771088419266448</v>
      </c>
      <c r="O113" s="1">
        <f t="shared" si="27"/>
        <v>2.5771088419266449E-2</v>
      </c>
      <c r="P113" s="35">
        <f t="shared" si="28"/>
        <v>4.6735087075288131E-3</v>
      </c>
      <c r="Q113" s="9">
        <f t="shared" si="25"/>
        <v>4.6744102054595447E-3</v>
      </c>
    </row>
    <row r="114" spans="2:17" x14ac:dyDescent="0.3">
      <c r="B114" s="5" t="s">
        <v>8</v>
      </c>
      <c r="C114" s="6">
        <f t="shared" si="19"/>
        <v>12700</v>
      </c>
      <c r="D114" s="14">
        <f t="shared" si="20"/>
        <v>0.38179999999999997</v>
      </c>
      <c r="F114" s="20">
        <f t="shared" si="21"/>
        <v>-0.19003385958873903</v>
      </c>
      <c r="G114" s="21">
        <f t="shared" si="16"/>
        <v>9.3734794639063437E-2</v>
      </c>
      <c r="H114" s="21">
        <f t="shared" si="22"/>
        <v>2.38242896954029E-2</v>
      </c>
      <c r="I114" s="22">
        <f t="shared" si="23"/>
        <v>1.9029253778020422E-2</v>
      </c>
      <c r="J114" s="28">
        <f t="shared" si="17"/>
        <v>8.5301271347134673</v>
      </c>
      <c r="K114" s="21">
        <f t="shared" si="18"/>
        <v>-2197.5507019672932</v>
      </c>
      <c r="L114" s="29">
        <f t="shared" si="24"/>
        <v>2206.0808291020066</v>
      </c>
      <c r="N114" s="7">
        <f t="shared" si="26"/>
        <v>2.1097579711737637</v>
      </c>
      <c r="O114" s="1">
        <f t="shared" si="27"/>
        <v>2.1097579711737636E-2</v>
      </c>
      <c r="P114" s="35">
        <f>O114-O115</f>
        <v>3.9071666018773467E-3</v>
      </c>
      <c r="Q114" s="9">
        <f t="shared" si="25"/>
        <v>3.9079202760067952E-3</v>
      </c>
    </row>
    <row r="115" spans="2:17" ht="17.25" thickBot="1" x14ac:dyDescent="0.35">
      <c r="B115" s="5" t="s">
        <v>8</v>
      </c>
      <c r="C115" s="6">
        <f t="shared" si="19"/>
        <v>12800</v>
      </c>
      <c r="D115" s="14">
        <f t="shared" si="20"/>
        <v>0.38179999999999997</v>
      </c>
      <c r="F115" s="23">
        <f t="shared" si="21"/>
        <v>-0.19787703704976506</v>
      </c>
      <c r="G115" s="24">
        <f t="shared" si="16"/>
        <v>9.3734794639063437E-2</v>
      </c>
      <c r="H115" s="24">
        <f t="shared" si="22"/>
        <v>1.9501113819255622E-2</v>
      </c>
      <c r="I115" s="25">
        <f t="shared" si="23"/>
        <v>1.546787445495601E-2</v>
      </c>
      <c r="J115" s="30">
        <f t="shared" si="17"/>
        <v>6.8110858237274385</v>
      </c>
      <c r="K115" s="24">
        <f t="shared" si="18"/>
        <v>-2297.5314161560127</v>
      </c>
      <c r="L115" s="31">
        <f t="shared" si="24"/>
        <v>2304.3425019797401</v>
      </c>
      <c r="N115" s="32">
        <f>J114-J115</f>
        <v>1.7190413109860287</v>
      </c>
      <c r="O115" s="8">
        <f t="shared" si="27"/>
        <v>1.7190413109860289E-2</v>
      </c>
      <c r="P115" s="36">
        <f>O115</f>
        <v>1.7190413109860289E-2</v>
      </c>
      <c r="Q115" s="13">
        <f t="shared" si="25"/>
        <v>1.7193729059998993E-2</v>
      </c>
    </row>
  </sheetData>
  <mergeCells count="5">
    <mergeCell ref="J15:L15"/>
    <mergeCell ref="J67:L67"/>
    <mergeCell ref="T15:T16"/>
    <mergeCell ref="U15:U16"/>
    <mergeCell ref="B3:C3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Hoja1</vt:lpstr>
      <vt:lpstr>spot</vt:lpstr>
      <vt:lpstr>T</vt:lpstr>
      <vt:lpstr>tipo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2010-02-19T23:11:17Z</dcterms:created>
  <dcterms:modified xsi:type="dcterms:W3CDTF">2023-03-01T12:17:01Z</dcterms:modified>
</cp:coreProperties>
</file>