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deltat">Hoja1!$E$3</definedName>
    <definedName name="K">Hoja1!$M$4</definedName>
    <definedName name="nom">Hoja1!$M$3</definedName>
    <definedName name="vola">Hoja1!$E$23</definedName>
  </definedNames>
  <calcPr calcId="162913"/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K14" i="1" s="1"/>
  <c r="M14" i="1" s="1"/>
  <c r="O14" i="1" s="1"/>
  <c r="G15" i="1"/>
  <c r="K15" i="1" s="1"/>
  <c r="G16" i="1"/>
  <c r="G17" i="1"/>
  <c r="G18" i="1"/>
  <c r="G19" i="1"/>
  <c r="G20" i="1"/>
  <c r="G21" i="1"/>
  <c r="K9" i="1"/>
  <c r="L9" i="1"/>
  <c r="K10" i="1"/>
  <c r="L10" i="1"/>
  <c r="K11" i="1"/>
  <c r="L11" i="1"/>
  <c r="K12" i="1"/>
  <c r="L12" i="1"/>
  <c r="K13" i="1"/>
  <c r="L13" i="1"/>
  <c r="L14" i="1"/>
  <c r="L15" i="1"/>
  <c r="K16" i="1"/>
  <c r="L16" i="1"/>
  <c r="K17" i="1"/>
  <c r="L17" i="1"/>
  <c r="N16" i="1" l="1"/>
  <c r="P16" i="1" s="1"/>
  <c r="M13" i="1"/>
  <c r="O13" i="1" s="1"/>
  <c r="Q13" i="1" s="1"/>
  <c r="N13" i="1"/>
  <c r="P13" i="1" s="1"/>
  <c r="M15" i="1"/>
  <c r="O15" i="1" s="1"/>
  <c r="M12" i="1"/>
  <c r="O12" i="1" s="1"/>
  <c r="N14" i="1"/>
  <c r="P14" i="1" s="1"/>
  <c r="Q14" i="1" s="1"/>
  <c r="N12" i="1"/>
  <c r="P12" i="1" s="1"/>
  <c r="Q12" i="1" s="1"/>
  <c r="N15" i="1"/>
  <c r="P15" i="1" s="1"/>
  <c r="Q15" i="1" s="1"/>
  <c r="M17" i="1"/>
  <c r="O17" i="1" s="1"/>
  <c r="M11" i="1"/>
  <c r="O11" i="1" s="1"/>
  <c r="M10" i="1"/>
  <c r="O10" i="1" s="1"/>
  <c r="M16" i="1"/>
  <c r="O16" i="1" s="1"/>
  <c r="M9" i="1"/>
  <c r="O9" i="1" s="1"/>
  <c r="N17" i="1"/>
  <c r="P17" i="1" s="1"/>
  <c r="N9" i="1"/>
  <c r="P9" i="1" s="1"/>
  <c r="N10" i="1"/>
  <c r="P10" i="1" s="1"/>
  <c r="N11" i="1"/>
  <c r="P11" i="1" s="1"/>
  <c r="Q8" i="1"/>
  <c r="D8" i="1"/>
  <c r="Q16" i="1" l="1"/>
  <c r="Q17" i="1"/>
  <c r="Q10" i="1"/>
  <c r="Q9" i="1"/>
  <c r="Q11" i="1"/>
  <c r="D9" i="1"/>
  <c r="J9" i="1"/>
  <c r="D10" i="1"/>
  <c r="D11" i="1" l="1"/>
  <c r="J10" i="1"/>
  <c r="J11" i="1" l="1"/>
  <c r="D12" i="1"/>
  <c r="J12" i="1" l="1"/>
  <c r="D13" i="1"/>
  <c r="J13" i="1" l="1"/>
  <c r="D14" i="1"/>
  <c r="J14" i="1" l="1"/>
  <c r="D15" i="1"/>
  <c r="J15" i="1" l="1"/>
  <c r="D16" i="1"/>
  <c r="J16" i="1" l="1"/>
  <c r="D17" i="1"/>
  <c r="J17" i="1" l="1"/>
  <c r="D18" i="1"/>
  <c r="D19" i="1" s="1"/>
  <c r="D20" i="1" s="1"/>
  <c r="D21" i="1" s="1"/>
  <c r="Q20" i="1" l="1"/>
  <c r="H26" i="1" l="1"/>
  <c r="L26" i="1"/>
</calcChain>
</file>

<file path=xl/comments1.xml><?xml version="1.0" encoding="utf-8"?>
<comments xmlns="http://schemas.openxmlformats.org/spreadsheetml/2006/main">
  <authors>
    <author>Euclides</author>
  </authors>
  <commentList>
    <comment ref="Q8" authorId="0" shapeId="0">
      <text>
        <r>
          <rPr>
            <b/>
            <sz val="9"/>
            <color indexed="81"/>
            <rFont val="Tahoma"/>
            <family val="2"/>
          </rPr>
          <t>habitualmente este primer pago (fijo y conocido) no se considera dentro del cap, que solo constaría de los 9 caplets siguientes. Puedes quitarlo.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<sst xmlns="http://schemas.openxmlformats.org/spreadsheetml/2006/main" count="28" uniqueCount="20">
  <si>
    <t>deltat</t>
  </si>
  <si>
    <t>FD</t>
  </si>
  <si>
    <t xml:space="preserve">vola </t>
  </si>
  <si>
    <t>cap semestral a 5 años</t>
  </si>
  <si>
    <t>K</t>
  </si>
  <si>
    <t>vola acum</t>
  </si>
  <si>
    <t>plazo</t>
  </si>
  <si>
    <t>dmas</t>
  </si>
  <si>
    <t>dmenos</t>
  </si>
  <si>
    <t>phi(dmas)</t>
  </si>
  <si>
    <t>phi(dmenos)</t>
  </si>
  <si>
    <t>prima cap</t>
  </si>
  <si>
    <t>nom</t>
  </si>
  <si>
    <t>moneyness</t>
  </si>
  <si>
    <t>pago de tiempo</t>
  </si>
  <si>
    <t>pago (caplet) de tiempo</t>
  </si>
  <si>
    <t>primas</t>
  </si>
  <si>
    <t>volas</t>
  </si>
  <si>
    <t>strikes</t>
  </si>
  <si>
    <t>tipos 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</si>
</sst>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0.000%"/>
    <numFmt numFmtId="165" formatCode="0.0000%"/>
    <numFmt numFmtId="166" formatCode="0.000"/>
    <numFmt numFmtId="167" formatCode="0.0%"/>
  </numFmts>
  <fonts count="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9" fontId="0" fillId="0" borderId="0" xfId="0" applyNumberFormat="1"/>
    <xf numFmtId="0" fontId="0" fillId="0" borderId="2" xfId="0" applyBorder="1" applyAlignment="1">
      <alignment horizontal="center"/>
    </xf>
    <xf numFmtId="10" fontId="1" fillId="0" borderId="0" xfId="1" applyNumberFormat="1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8" xfId="0" applyBorder="1"/>
    <xf numFmtId="0" fontId="2" fillId="5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1" fillId="0" borderId="0" xfId="1" applyNumberFormat="1" applyFont="1" applyBorder="1"/>
    <xf numFmtId="166" fontId="0" fillId="0" borderId="10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9" fontId="0" fillId="0" borderId="3" xfId="0" applyNumberFormat="1" applyBorder="1"/>
    <xf numFmtId="9" fontId="0" fillId="0" borderId="4" xfId="0" applyNumberFormat="1" applyBorder="1"/>
    <xf numFmtId="9" fontId="0" fillId="0" borderId="5" xfId="0" applyNumberFormat="1" applyBorder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67" fontId="2" fillId="5" borderId="9" xfId="0" applyNumberFormat="1" applyFont="1" applyFill="1" applyBorder="1" applyAlignment="1">
      <alignment horizontal="center"/>
    </xf>
    <xf numFmtId="164" fontId="0" fillId="0" borderId="0" xfId="0" applyNumberFormat="1"/>
    <xf numFmtId="44" fontId="1" fillId="4" borderId="3" xfId="2" applyFont="1" applyFill="1" applyBorder="1"/>
    <xf numFmtId="44" fontId="1" fillId="0" borderId="4" xfId="2" applyFont="1" applyBorder="1"/>
    <xf numFmtId="44" fontId="1" fillId="0" borderId="5" xfId="2" applyFont="1" applyBorder="1"/>
    <xf numFmtId="44" fontId="4" fillId="2" borderId="10" xfId="2" applyFont="1" applyFill="1" applyBorder="1"/>
    <xf numFmtId="10" fontId="1" fillId="0" borderId="14" xfId="1" applyNumberFormat="1" applyFont="1" applyBorder="1"/>
    <xf numFmtId="0" fontId="0" fillId="0" borderId="14" xfId="0" applyBorder="1"/>
    <xf numFmtId="10" fontId="1" fillId="0" borderId="0" xfId="1" applyNumberFormat="1" applyFont="1" applyBorder="1"/>
    <xf numFmtId="10" fontId="1" fillId="0" borderId="15" xfId="1" applyNumberFormat="1" applyFont="1" applyBorder="1"/>
    <xf numFmtId="0" fontId="0" fillId="0" borderId="15" xfId="0" applyBorder="1"/>
    <xf numFmtId="44" fontId="2" fillId="5" borderId="2" xfId="2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6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9" fontId="7" fillId="6" borderId="10" xfId="0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400"/>
              <a:t>prima cap en función de K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Hoja1!$G$27:$G$96</c:f>
              <c:numCache>
                <c:formatCode>0.00%</c:formatCode>
                <c:ptCount val="70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  <c:pt idx="51">
                  <c:v>5.1999999999999998E-2</c:v>
                </c:pt>
                <c:pt idx="52">
                  <c:v>5.2999999999999999E-2</c:v>
                </c:pt>
                <c:pt idx="53">
                  <c:v>5.3999999999999999E-2</c:v>
                </c:pt>
                <c:pt idx="54">
                  <c:v>5.5E-2</c:v>
                </c:pt>
                <c:pt idx="55">
                  <c:v>5.6000000000000001E-2</c:v>
                </c:pt>
                <c:pt idx="56">
                  <c:v>5.7000000000000002E-2</c:v>
                </c:pt>
                <c:pt idx="57">
                  <c:v>5.8000000000000003E-2</c:v>
                </c:pt>
                <c:pt idx="58">
                  <c:v>5.8999999999999997E-2</c:v>
                </c:pt>
                <c:pt idx="59">
                  <c:v>0.06</c:v>
                </c:pt>
                <c:pt idx="60">
                  <c:v>6.0999999999999999E-2</c:v>
                </c:pt>
                <c:pt idx="61">
                  <c:v>6.2E-2</c:v>
                </c:pt>
                <c:pt idx="62">
                  <c:v>6.3E-2</c:v>
                </c:pt>
                <c:pt idx="63">
                  <c:v>6.4000000000000001E-2</c:v>
                </c:pt>
                <c:pt idx="64">
                  <c:v>6.5000000000000002E-2</c:v>
                </c:pt>
                <c:pt idx="65">
                  <c:v>6.6000000000000003E-2</c:v>
                </c:pt>
                <c:pt idx="66">
                  <c:v>6.7000000000000004E-2</c:v>
                </c:pt>
                <c:pt idx="67">
                  <c:v>6.8000000000000005E-2</c:v>
                </c:pt>
                <c:pt idx="68">
                  <c:v>6.9000000000000006E-2</c:v>
                </c:pt>
                <c:pt idx="69">
                  <c:v>7.0000000000000007E-2</c:v>
                </c:pt>
              </c:numCache>
            </c:numRef>
          </c:cat>
          <c:val>
            <c:numRef>
              <c:f>Hoja1!$H$27:$H$96</c:f>
              <c:numCache>
                <c:formatCode>General</c:formatCode>
                <c:ptCount val="70"/>
                <c:pt idx="0">
                  <c:v>59.724060609703557</c:v>
                </c:pt>
                <c:pt idx="1">
                  <c:v>54.880030768922353</c:v>
                </c:pt>
                <c:pt idx="2">
                  <c:v>50.051294888458607</c:v>
                </c:pt>
                <c:pt idx="3">
                  <c:v>45.288221417616128</c:v>
                </c:pt>
                <c:pt idx="4">
                  <c:v>40.70733330401395</c:v>
                </c:pt>
                <c:pt idx="5">
                  <c:v>36.416350119531089</c:v>
                </c:pt>
                <c:pt idx="6">
                  <c:v>32.447006523362418</c:v>
                </c:pt>
                <c:pt idx="7">
                  <c:v>28.790124285402747</c:v>
                </c:pt>
                <c:pt idx="8">
                  <c:v>25.51213313614085</c:v>
                </c:pt>
                <c:pt idx="9">
                  <c:v>22.937445479793542</c:v>
                </c:pt>
                <c:pt idx="10">
                  <c:v>20.632663461730125</c:v>
                </c:pt>
                <c:pt idx="11">
                  <c:v>18.577985554147382</c:v>
                </c:pt>
                <c:pt idx="12">
                  <c:v>16.750885111769328</c:v>
                </c:pt>
                <c:pt idx="13">
                  <c:v>15.127983472131541</c:v>
                </c:pt>
                <c:pt idx="14">
                  <c:v>13.686541421443218</c:v>
                </c:pt>
                <c:pt idx="15">
                  <c:v>12.405367865193568</c:v>
                </c:pt>
                <c:pt idx="16">
                  <c:v>11.265252021686143</c:v>
                </c:pt>
                <c:pt idx="17">
                  <c:v>10.249081521869082</c:v>
                </c:pt>
                <c:pt idx="18">
                  <c:v>9.3417793596209417</c:v>
                </c:pt>
                <c:pt idx="19">
                  <c:v>8.5301493174388732</c:v>
                </c:pt>
                <c:pt idx="20">
                  <c:v>7.802684336996653</c:v>
                </c:pt>
                <c:pt idx="21">
                  <c:v>7.1493684736899663</c:v>
                </c:pt>
                <c:pt idx="22">
                  <c:v>6.5614883118612308</c:v>
                </c:pt>
                <c:pt idx="23">
                  <c:v>6.031461093031786</c:v>
                </c:pt>
                <c:pt idx="24">
                  <c:v>5.5526820129471899</c:v>
                </c:pt>
                <c:pt idx="25">
                  <c:v>5.1193906178185866</c:v>
                </c:pt>
                <c:pt idx="26">
                  <c:v>4.7265550039594082</c:v>
                </c:pt>
                <c:pt idx="27">
                  <c:v>4.3697720180292157</c:v>
                </c:pt>
                <c:pt idx="28">
                  <c:v>4.0451815314635269</c:v>
                </c:pt>
                <c:pt idx="29">
                  <c:v>3.7493929324942505</c:v>
                </c:pt>
                <c:pt idx="30">
                  <c:v>3.4794221374432142</c:v>
                </c:pt>
                <c:pt idx="31">
                  <c:v>3.2326376131277801</c:v>
                </c:pt>
                <c:pt idx="32">
                  <c:v>3.0067140948928297</c:v>
                </c:pt>
                <c:pt idx="33">
                  <c:v>2.7995928656839433</c:v>
                </c:pt>
                <c:pt idx="34">
                  <c:v>2.6094476246066458</c:v>
                </c:pt>
                <c:pt idx="35">
                  <c:v>2.4346551168319834</c:v>
                </c:pt>
                <c:pt idx="36">
                  <c:v>2.2737698209789823</c:v>
                </c:pt>
                <c:pt idx="37">
                  <c:v>2.1255020967401252</c:v>
                </c:pt>
                <c:pt idx="38">
                  <c:v>1.9886992864331348</c:v>
                </c:pt>
                <c:pt idx="39">
                  <c:v>1.8623293413491948</c:v>
                </c:pt>
                <c:pt idx="40">
                  <c:v>1.7454666091152395</c:v>
                </c:pt>
                <c:pt idx="41">
                  <c:v>1.6372794735160991</c:v>
                </c:pt>
                <c:pt idx="42">
                  <c:v>1.5370195848514452</c:v>
                </c:pt>
                <c:pt idx="43">
                  <c:v>1.4440124582546408</c:v>
                </c:pt>
                <c:pt idx="44">
                  <c:v>1.3576492506116866</c:v>
                </c:pt>
                <c:pt idx="45">
                  <c:v>1.2773795547561857</c:v>
                </c:pt>
                <c:pt idx="46">
                  <c:v>1.2027050733015452</c:v>
                </c:pt>
                <c:pt idx="47">
                  <c:v>1.1331740544965849</c:v>
                </c:pt>
                <c:pt idx="48">
                  <c:v>1.0683763894388276</c:v>
                </c:pt>
                <c:pt idx="49">
                  <c:v>1.0079392843402586</c:v>
                </c:pt>
                <c:pt idx="50">
                  <c:v>0.95152343372453907</c:v>
                </c:pt>
                <c:pt idx="51">
                  <c:v>0.89881963078666771</c:v>
                </c:pt>
                <c:pt idx="52">
                  <c:v>0.84954575995478854</c:v>
                </c:pt>
                <c:pt idx="53">
                  <c:v>0.80344412420077327</c:v>
                </c:pt>
                <c:pt idx="54">
                  <c:v>0.76027906605436169</c:v>
                </c:pt>
                <c:pt idx="55">
                  <c:v>0.7198348467547101</c:v>
                </c:pt>
                <c:pt idx="56">
                  <c:v>0.68191375266601384</c:v>
                </c:pt>
                <c:pt idx="57">
                  <c:v>0.64633440210991577</c:v>
                </c:pt>
                <c:pt idx="58">
                  <c:v>0.61293022922767837</c:v>
                </c:pt>
                <c:pt idx="59">
                  <c:v>0.58154812446403259</c:v>
                </c:pt>
                <c:pt idx="60">
                  <c:v>0.55204721383371702</c:v>
                </c:pt>
                <c:pt idx="61">
                  <c:v>0.52429776135129724</c:v>
                </c:pt>
                <c:pt idx="62">
                  <c:v>0.49818018092554589</c:v>
                </c:pt>
                <c:pt idx="63">
                  <c:v>0.47358414568482771</c:v>
                </c:pt>
                <c:pt idx="64">
                  <c:v>0.45040778414579374</c:v>
                </c:pt>
                <c:pt idx="65">
                  <c:v>0.42855695389532167</c:v>
                </c:pt>
                <c:pt idx="66">
                  <c:v>0.40794458455138516</c:v>
                </c:pt>
                <c:pt idx="67">
                  <c:v>0.3884900827247092</c:v>
                </c:pt>
                <c:pt idx="68">
                  <c:v>0.37011879253879226</c:v>
                </c:pt>
                <c:pt idx="69">
                  <c:v>0.35276150599760897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58-4531-A9A5-9AB61E39B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74656"/>
        <c:axId val="168376192"/>
      </c:lineChart>
      <c:catAx>
        <c:axId val="16837465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crossAx val="168376192"/>
        <c:crosses val="autoZero"/>
        <c:auto val="1"/>
        <c:lblAlgn val="ctr"/>
        <c:lblOffset val="100"/>
        <c:noMultiLvlLbl val="0"/>
      </c:catAx>
      <c:valAx>
        <c:axId val="1683761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8374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400"/>
              <a:t>prima cap en función de vola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Hoja1!$K$27:$K$76</c:f>
              <c:numCache>
                <c:formatCode>0%</c:formatCode>
                <c:ptCount val="5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</c:numCache>
            </c:numRef>
          </c:cat>
          <c:val>
            <c:numRef>
              <c:f>Hoja1!$L$27:$L$76</c:f>
              <c:numCache>
                <c:formatCode>General</c:formatCode>
                <c:ptCount val="50"/>
                <c:pt idx="0">
                  <c:v>27.003599999999981</c:v>
                </c:pt>
                <c:pt idx="1">
                  <c:v>27.003599999999981</c:v>
                </c:pt>
                <c:pt idx="2">
                  <c:v>27.003599999999981</c:v>
                </c:pt>
                <c:pt idx="3">
                  <c:v>27.003600000143958</c:v>
                </c:pt>
                <c:pt idx="4">
                  <c:v>27.003600100462727</c:v>
                </c:pt>
                <c:pt idx="5">
                  <c:v>27.003604184410719</c:v>
                </c:pt>
                <c:pt idx="6">
                  <c:v>27.003645518859205</c:v>
                </c:pt>
                <c:pt idx="7">
                  <c:v>27.003840854068869</c:v>
                </c:pt>
                <c:pt idx="8">
                  <c:v>27.004434202103024</c:v>
                </c:pt>
                <c:pt idx="9">
                  <c:v>27.005810920378298</c:v>
                </c:pt>
                <c:pt idx="10">
                  <c:v>27.008498040681964</c:v>
                </c:pt>
                <c:pt idx="11">
                  <c:v>27.013157796900934</c:v>
                </c:pt>
                <c:pt idx="12">
                  <c:v>27.020565145148613</c:v>
                </c:pt>
                <c:pt idx="13">
                  <c:v>27.031564439267321</c:v>
                </c:pt>
                <c:pt idx="14">
                  <c:v>27.047013113432644</c:v>
                </c:pt>
                <c:pt idx="15">
                  <c:v>27.067725697879577</c:v>
                </c:pt>
                <c:pt idx="16">
                  <c:v>27.094428649460486</c:v>
                </c:pt>
                <c:pt idx="17">
                  <c:v>27.127730693232628</c:v>
                </c:pt>
                <c:pt idx="18">
                  <c:v>27.168108565426802</c:v>
                </c:pt>
                <c:pt idx="19">
                  <c:v>27.215905376659887</c:v>
                </c:pt>
                <c:pt idx="20">
                  <c:v>27.271337936563746</c:v>
                </c:pt>
                <c:pt idx="21">
                  <c:v>27.334509580041555</c:v>
                </c:pt>
                <c:pt idx="22">
                  <c:v>27.405425711353796</c:v>
                </c:pt>
                <c:pt idx="23">
                  <c:v>27.484010061710048</c:v>
                </c:pt>
                <c:pt idx="24">
                  <c:v>27.570120352790134</c:v>
                </c:pt>
                <c:pt idx="25">
                  <c:v>27.66356260541443</c:v>
                </c:pt>
                <c:pt idx="26">
                  <c:v>27.76410372535841</c:v>
                </c:pt>
                <c:pt idx="27">
                  <c:v>27.871482260250083</c:v>
                </c:pt>
                <c:pt idx="28">
                  <c:v>27.985417383248155</c:v>
                </c:pt>
                <c:pt idx="29">
                  <c:v>28.105616249526413</c:v>
                </c:pt>
                <c:pt idx="30">
                  <c:v>28.231779913877038</c:v>
                </c:pt>
                <c:pt idx="31">
                  <c:v>28.363608009515872</c:v>
                </c:pt>
                <c:pt idx="32">
                  <c:v>28.50080238180864</c:v>
                </c:pt>
                <c:pt idx="33">
                  <c:v>28.643069854490101</c:v>
                </c:pt>
                <c:pt idx="34">
                  <c:v>28.790124285402747</c:v>
                </c:pt>
                <c:pt idx="35">
                  <c:v>28.941688047147661</c:v>
                </c:pt>
                <c:pt idx="36">
                  <c:v>29.097493047224852</c:v>
                </c:pt>
                <c:pt idx="37">
                  <c:v>29.25728138324132</c:v>
                </c:pt>
                <c:pt idx="38">
                  <c:v>29.420805712008281</c:v>
                </c:pt>
                <c:pt idx="39">
                  <c:v>29.58782939691811</c:v>
                </c:pt>
                <c:pt idx="40">
                  <c:v>29.758126485777748</c:v>
                </c:pt>
                <c:pt idx="41">
                  <c:v>29.93148156107425</c:v>
                </c:pt>
                <c:pt idx="42">
                  <c:v>30.10768949621302</c:v>
                </c:pt>
                <c:pt idx="43">
                  <c:v>30.286555144353155</c:v>
                </c:pt>
                <c:pt idx="44">
                  <c:v>30.467892980830499</c:v>
                </c:pt>
                <c:pt idx="45">
                  <c:v>30.651526715596265</c:v>
                </c:pt>
                <c:pt idx="46">
                  <c:v>30.837288888422592</c:v>
                </c:pt>
                <c:pt idx="47">
                  <c:v>31.025020456676675</c:v>
                </c:pt>
                <c:pt idx="48">
                  <c:v>31.214570383110075</c:v>
                </c:pt>
                <c:pt idx="49">
                  <c:v>31.405795229235913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E-47BB-AC11-610353186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56096"/>
        <c:axId val="146357632"/>
      </c:lineChart>
      <c:catAx>
        <c:axId val="14635609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crossAx val="146357632"/>
        <c:crosses val="autoZero"/>
        <c:auto val="1"/>
        <c:lblAlgn val="ctr"/>
        <c:lblOffset val="100"/>
        <c:noMultiLvlLbl val="0"/>
      </c:catAx>
      <c:valAx>
        <c:axId val="1463576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6356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27</xdr:row>
      <xdr:rowOff>171450</xdr:rowOff>
    </xdr:from>
    <xdr:to>
      <xdr:col>8</xdr:col>
      <xdr:colOff>257175</xdr:colOff>
      <xdr:row>42</xdr:row>
      <xdr:rowOff>57150</xdr:rowOff>
    </xdr:to>
    <xdr:graphicFrame macro="">
      <xdr:nvGraphicFramePr>
        <xdr:cNvPr id="1027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28</xdr:row>
      <xdr:rowOff>0</xdr:rowOff>
    </xdr:from>
    <xdr:to>
      <xdr:col>14</xdr:col>
      <xdr:colOff>57150</xdr:colOff>
      <xdr:row>42</xdr:row>
      <xdr:rowOff>76200</xdr:rowOff>
    </xdr:to>
    <xdr:graphicFrame macro="">
      <xdr:nvGraphicFramePr>
        <xdr:cNvPr id="1028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D2:Q96"/>
  <sheetViews>
    <sheetView showGridLines="0" tabSelected="1" workbookViewId="0"/>
  </sheetViews>
  <sheetFormatPr defaultColWidth="11.375" defaultRowHeight="16.5" x14ac:dyDescent="0.3"/>
  <cols>
    <col min="9" max="9" width="24.25" customWidth="1"/>
    <col min="10" max="10" width="6.375" customWidth="1"/>
    <col min="16" max="16" width="12.375" customWidth="1"/>
    <col min="17" max="17" width="12.5" customWidth="1"/>
  </cols>
  <sheetData>
    <row r="2" spans="4:17" ht="17.25" thickBot="1" x14ac:dyDescent="0.35"/>
    <row r="3" spans="4:17" ht="17.25" thickBot="1" x14ac:dyDescent="0.35">
      <c r="D3" s="50" t="s">
        <v>0</v>
      </c>
      <c r="E3" s="51">
        <v>0.5</v>
      </c>
      <c r="J3" s="33" t="s">
        <v>3</v>
      </c>
      <c r="L3" s="15" t="s">
        <v>12</v>
      </c>
      <c r="M3" s="46">
        <v>1000</v>
      </c>
    </row>
    <row r="4" spans="4:17" ht="17.25" thickBot="1" x14ac:dyDescent="0.35">
      <c r="L4" s="16" t="s">
        <v>4</v>
      </c>
      <c r="M4" s="35">
        <v>8.0000000000000002E-3</v>
      </c>
    </row>
    <row r="5" spans="4:17" ht="17.25" thickBot="1" x14ac:dyDescent="0.35"/>
    <row r="6" spans="4:17" ht="17.25" thickBot="1" x14ac:dyDescent="0.35">
      <c r="D6" s="52" t="s">
        <v>6</v>
      </c>
      <c r="E6" s="53" t="s">
        <v>1</v>
      </c>
      <c r="G6" s="4" t="s">
        <v>19</v>
      </c>
    </row>
    <row r="7" spans="4:17" ht="17.25" thickBot="1" x14ac:dyDescent="0.35">
      <c r="D7" s="8">
        <v>0</v>
      </c>
      <c r="E7" s="10">
        <v>1</v>
      </c>
      <c r="G7" s="5"/>
      <c r="K7" s="18" t="s">
        <v>13</v>
      </c>
      <c r="L7" s="19" t="s">
        <v>5</v>
      </c>
      <c r="M7" s="19" t="s">
        <v>7</v>
      </c>
      <c r="N7" s="19" t="s">
        <v>8</v>
      </c>
      <c r="O7" s="19" t="s">
        <v>9</v>
      </c>
      <c r="P7" s="19" t="s">
        <v>10</v>
      </c>
      <c r="Q7" s="24" t="s">
        <v>16</v>
      </c>
    </row>
    <row r="8" spans="4:17" x14ac:dyDescent="0.3">
      <c r="D8" s="8">
        <f t="shared" ref="D8:D21" si="0">D7+deltat</f>
        <v>0.5</v>
      </c>
      <c r="E8" s="11">
        <v>0.99560000000000004</v>
      </c>
      <c r="F8" s="36"/>
      <c r="G8" s="6">
        <f>(E7/E8-1)/deltat</f>
        <v>8.8388911209320575E-3</v>
      </c>
      <c r="I8" s="13" t="s">
        <v>14</v>
      </c>
      <c r="J8" s="2">
        <v>0.5</v>
      </c>
      <c r="K8" s="13"/>
      <c r="L8" s="41"/>
      <c r="M8" s="42"/>
      <c r="N8" s="42"/>
      <c r="O8" s="41"/>
      <c r="P8" s="41"/>
      <c r="Q8" s="37">
        <f>E8*deltat*MAX(G8-K,0)*nom</f>
        <v>0.41759999999997816</v>
      </c>
    </row>
    <row r="9" spans="4:17" x14ac:dyDescent="0.3">
      <c r="D9" s="8">
        <f t="shared" si="0"/>
        <v>1</v>
      </c>
      <c r="E9" s="11">
        <v>0.99282999999999999</v>
      </c>
      <c r="F9" s="36"/>
      <c r="G9" s="6">
        <f t="shared" ref="G9:G21" si="1">(E8/E9-1)/deltat</f>
        <v>5.5800086621076161E-3</v>
      </c>
      <c r="I9" s="21" t="s">
        <v>15</v>
      </c>
      <c r="J9" s="22">
        <f t="shared" ref="J9:J17" si="2">D9</f>
        <v>1</v>
      </c>
      <c r="K9" s="21">
        <f t="shared" ref="K9:K17" si="3">LN(G9/K)</f>
        <v>-0.36025121293878609</v>
      </c>
      <c r="L9" s="43">
        <f t="shared" ref="L9:L17" si="4">vola*SQRT(D8)</f>
        <v>0.24748737341529164</v>
      </c>
      <c r="M9" s="20">
        <f t="shared" ref="M9:M17" si="5">K9/L9+0.5*L9</f>
        <v>-1.3318910310048944</v>
      </c>
      <c r="N9" s="20">
        <f t="shared" ref="N9:N17" si="6">K9/L9-0.5*L9</f>
        <v>-1.579378404420186</v>
      </c>
      <c r="O9" s="43">
        <f t="shared" ref="O9:O17" si="7">NORMSDIST(M9)</f>
        <v>9.1447999355309478E-2</v>
      </c>
      <c r="P9" s="43">
        <f t="shared" ref="P9:P17" si="8">NORMSDIST(N9)</f>
        <v>5.7124643873885501E-2</v>
      </c>
      <c r="Q9" s="38">
        <f t="shared" ref="Q9:Q17" si="9">deltat*E9*(G9*O9-K*P9)*nom</f>
        <v>2.6450717504982207E-2</v>
      </c>
    </row>
    <row r="10" spans="4:17" x14ac:dyDescent="0.3">
      <c r="D10" s="8">
        <f t="shared" si="0"/>
        <v>1.5</v>
      </c>
      <c r="E10" s="11">
        <v>0.98785999999999996</v>
      </c>
      <c r="F10" s="36"/>
      <c r="G10" s="6">
        <f t="shared" si="1"/>
        <v>1.0062154556313541E-2</v>
      </c>
      <c r="I10" s="21" t="s">
        <v>15</v>
      </c>
      <c r="J10" s="22">
        <f t="shared" si="2"/>
        <v>1.5</v>
      </c>
      <c r="K10" s="21">
        <f t="shared" si="3"/>
        <v>0.22933977066821451</v>
      </c>
      <c r="L10" s="43">
        <f t="shared" si="4"/>
        <v>0.35</v>
      </c>
      <c r="M10" s="20">
        <f t="shared" si="5"/>
        <v>0.83025648762347015</v>
      </c>
      <c r="N10" s="20">
        <f t="shared" si="6"/>
        <v>0.48025648762347012</v>
      </c>
      <c r="O10" s="43">
        <f t="shared" si="7"/>
        <v>0.79680310808967048</v>
      </c>
      <c r="P10" s="43">
        <f t="shared" si="8"/>
        <v>0.68447748756294424</v>
      </c>
      <c r="Q10" s="38">
        <f t="shared" si="9"/>
        <v>1.2554397237499</v>
      </c>
    </row>
    <row r="11" spans="4:17" x14ac:dyDescent="0.3">
      <c r="D11" s="8">
        <f t="shared" si="0"/>
        <v>2</v>
      </c>
      <c r="E11" s="11">
        <v>0.98145000000000004</v>
      </c>
      <c r="F11" s="36"/>
      <c r="G11" s="6">
        <f t="shared" si="1"/>
        <v>1.3062305772071792E-2</v>
      </c>
      <c r="I11" s="21" t="s">
        <v>15</v>
      </c>
      <c r="J11" s="22">
        <f t="shared" si="2"/>
        <v>2</v>
      </c>
      <c r="K11" s="21">
        <f t="shared" si="3"/>
        <v>0.49028911881095671</v>
      </c>
      <c r="L11" s="43">
        <f t="shared" si="4"/>
        <v>0.42866070498705611</v>
      </c>
      <c r="M11" s="20">
        <f t="shared" si="5"/>
        <v>1.358100035851282</v>
      </c>
      <c r="N11" s="20">
        <f t="shared" si="6"/>
        <v>0.92943933086422592</v>
      </c>
      <c r="O11" s="43">
        <f t="shared" si="7"/>
        <v>0.91278402807468506</v>
      </c>
      <c r="P11" s="43">
        <f t="shared" si="8"/>
        <v>0.82366927358210007</v>
      </c>
      <c r="Q11" s="38">
        <f t="shared" si="9"/>
        <v>2.6173847857300592</v>
      </c>
    </row>
    <row r="12" spans="4:17" x14ac:dyDescent="0.3">
      <c r="D12" s="8">
        <f t="shared" si="0"/>
        <v>2.5</v>
      </c>
      <c r="E12" s="11">
        <v>0.97455999999999998</v>
      </c>
      <c r="F12" s="36"/>
      <c r="G12" s="6">
        <f t="shared" si="1"/>
        <v>1.4139714332622066E-2</v>
      </c>
      <c r="I12" s="21" t="s">
        <v>15</v>
      </c>
      <c r="J12" s="22">
        <f t="shared" si="2"/>
        <v>2.5</v>
      </c>
      <c r="K12" s="21">
        <f t="shared" si="3"/>
        <v>0.56954591579965086</v>
      </c>
      <c r="L12" s="43">
        <f t="shared" si="4"/>
        <v>0.49497474683058329</v>
      </c>
      <c r="M12" s="20">
        <f t="shared" si="5"/>
        <v>1.3981438855839645</v>
      </c>
      <c r="N12" s="20">
        <f t="shared" si="6"/>
        <v>0.90316913875338134</v>
      </c>
      <c r="O12" s="43">
        <f t="shared" si="7"/>
        <v>0.91896506822107316</v>
      </c>
      <c r="P12" s="43">
        <f t="shared" si="8"/>
        <v>0.81678193287929701</v>
      </c>
      <c r="Q12" s="38">
        <f t="shared" si="9"/>
        <v>3.1476573180158769</v>
      </c>
    </row>
    <row r="13" spans="4:17" x14ac:dyDescent="0.3">
      <c r="D13" s="8">
        <f t="shared" si="0"/>
        <v>3</v>
      </c>
      <c r="E13" s="11">
        <v>0.96845000000000003</v>
      </c>
      <c r="F13" s="36"/>
      <c r="G13" s="6">
        <f t="shared" si="1"/>
        <v>1.261810108936956E-2</v>
      </c>
      <c r="I13" s="21" t="s">
        <v>15</v>
      </c>
      <c r="J13" s="22">
        <f t="shared" si="2"/>
        <v>3</v>
      </c>
      <c r="K13" s="21">
        <f t="shared" si="3"/>
        <v>0.45569083575749814</v>
      </c>
      <c r="L13" s="43">
        <f t="shared" si="4"/>
        <v>0.55339859052946638</v>
      </c>
      <c r="M13" s="20">
        <f t="shared" si="5"/>
        <v>1.1001398380415299</v>
      </c>
      <c r="N13" s="20">
        <f t="shared" si="6"/>
        <v>0.54674124751206366</v>
      </c>
      <c r="O13" s="43">
        <f t="shared" si="7"/>
        <v>0.86436440073240139</v>
      </c>
      <c r="P13" s="43">
        <f t="shared" si="8"/>
        <v>0.70772174393559506</v>
      </c>
      <c r="Q13" s="38">
        <f t="shared" si="9"/>
        <v>2.5396939968172432</v>
      </c>
    </row>
    <row r="14" spans="4:17" x14ac:dyDescent="0.3">
      <c r="D14" s="8">
        <f t="shared" si="0"/>
        <v>3.5</v>
      </c>
      <c r="E14" s="11">
        <v>0.95950999999999997</v>
      </c>
      <c r="F14" s="36"/>
      <c r="G14" s="6">
        <f t="shared" si="1"/>
        <v>1.8634511365176021E-2</v>
      </c>
      <c r="I14" s="21" t="s">
        <v>15</v>
      </c>
      <c r="J14" s="22">
        <f t="shared" si="2"/>
        <v>3.5</v>
      </c>
      <c r="K14" s="21">
        <f t="shared" si="3"/>
        <v>0.84557376955938568</v>
      </c>
      <c r="L14" s="43">
        <f t="shared" si="4"/>
        <v>0.60621778264910697</v>
      </c>
      <c r="M14" s="20">
        <f t="shared" si="5"/>
        <v>1.6979438726811191</v>
      </c>
      <c r="N14" s="20">
        <f t="shared" si="6"/>
        <v>1.0917260900320123</v>
      </c>
      <c r="O14" s="43">
        <f t="shared" si="7"/>
        <v>0.95524082214027939</v>
      </c>
      <c r="P14" s="43">
        <f t="shared" si="8"/>
        <v>0.86252324302088601</v>
      </c>
      <c r="Q14" s="38">
        <f t="shared" si="9"/>
        <v>5.2294542422902381</v>
      </c>
    </row>
    <row r="15" spans="4:17" x14ac:dyDescent="0.3">
      <c r="D15" s="8">
        <f t="shared" si="0"/>
        <v>4</v>
      </c>
      <c r="E15" s="11">
        <v>0.95230999999999999</v>
      </c>
      <c r="F15" s="36"/>
      <c r="G15" s="6">
        <f t="shared" si="1"/>
        <v>1.5121126523926165E-2</v>
      </c>
      <c r="I15" s="21" t="s">
        <v>15</v>
      </c>
      <c r="J15" s="22">
        <f t="shared" si="2"/>
        <v>4</v>
      </c>
      <c r="K15" s="21">
        <f t="shared" si="3"/>
        <v>0.63665133184682265</v>
      </c>
      <c r="L15" s="43">
        <f t="shared" si="4"/>
        <v>0.65479004268543972</v>
      </c>
      <c r="M15" s="20">
        <f t="shared" si="5"/>
        <v>1.2996934534260389</v>
      </c>
      <c r="N15" s="20">
        <f t="shared" si="6"/>
        <v>0.64490341074059931</v>
      </c>
      <c r="O15" s="43">
        <f t="shared" si="7"/>
        <v>0.90314697249167675</v>
      </c>
      <c r="P15" s="43">
        <f t="shared" si="8"/>
        <v>0.74050510934970815</v>
      </c>
      <c r="Q15" s="38">
        <f t="shared" si="9"/>
        <v>3.6818965192008473</v>
      </c>
    </row>
    <row r="16" spans="4:17" x14ac:dyDescent="0.3">
      <c r="D16" s="8">
        <f t="shared" si="0"/>
        <v>4.5</v>
      </c>
      <c r="E16" s="11">
        <v>0.94393000000000005</v>
      </c>
      <c r="F16" s="36"/>
      <c r="G16" s="6">
        <f t="shared" si="1"/>
        <v>1.7755553907599086E-2</v>
      </c>
      <c r="I16" s="21" t="s">
        <v>15</v>
      </c>
      <c r="J16" s="22">
        <f t="shared" si="2"/>
        <v>4.5</v>
      </c>
      <c r="K16" s="21">
        <f t="shared" si="3"/>
        <v>0.79725682150254629</v>
      </c>
      <c r="L16" s="43">
        <f t="shared" si="4"/>
        <v>0.7</v>
      </c>
      <c r="M16" s="20">
        <f t="shared" si="5"/>
        <v>1.488938316432209</v>
      </c>
      <c r="N16" s="20">
        <f t="shared" si="6"/>
        <v>0.78893831643220913</v>
      </c>
      <c r="O16" s="43">
        <f t="shared" si="7"/>
        <v>0.93174819372989937</v>
      </c>
      <c r="P16" s="43">
        <f t="shared" si="8"/>
        <v>0.78492597023412436</v>
      </c>
      <c r="Q16" s="38">
        <f t="shared" si="9"/>
        <v>4.8443891791241711</v>
      </c>
    </row>
    <row r="17" spans="4:17" ht="17.25" thickBot="1" x14ac:dyDescent="0.35">
      <c r="D17" s="8">
        <f t="shared" si="0"/>
        <v>5</v>
      </c>
      <c r="E17" s="11">
        <v>0.93542999999999998</v>
      </c>
      <c r="F17" s="36"/>
      <c r="G17" s="6">
        <f t="shared" si="1"/>
        <v>1.8173460333750224E-2</v>
      </c>
      <c r="I17" s="14" t="s">
        <v>15</v>
      </c>
      <c r="J17" s="23">
        <f t="shared" si="2"/>
        <v>5</v>
      </c>
      <c r="K17" s="14">
        <f t="shared" si="3"/>
        <v>0.82052076474009661</v>
      </c>
      <c r="L17" s="44">
        <f t="shared" si="4"/>
        <v>0.74246212024587477</v>
      </c>
      <c r="M17" s="45">
        <f t="shared" si="5"/>
        <v>1.4763659112697836</v>
      </c>
      <c r="N17" s="45">
        <f t="shared" si="6"/>
        <v>0.73390379102390879</v>
      </c>
      <c r="O17" s="44">
        <f t="shared" si="7"/>
        <v>0.93007715561512572</v>
      </c>
      <c r="P17" s="44">
        <f t="shared" si="8"/>
        <v>0.76849631179219879</v>
      </c>
      <c r="Q17" s="39">
        <f t="shared" si="9"/>
        <v>5.03015780296945</v>
      </c>
    </row>
    <row r="18" spans="4:17" x14ac:dyDescent="0.3">
      <c r="D18" s="8">
        <f t="shared" si="0"/>
        <v>5.5</v>
      </c>
      <c r="E18" s="11">
        <v>0.92920000000000003</v>
      </c>
      <c r="F18" s="36"/>
      <c r="G18" s="6">
        <f t="shared" si="1"/>
        <v>1.3409384416702252E-2</v>
      </c>
      <c r="I18" s="20"/>
      <c r="J18" s="20"/>
      <c r="L18" s="3"/>
      <c r="O18" s="3"/>
      <c r="P18" s="3"/>
      <c r="Q18" s="25"/>
    </row>
    <row r="19" spans="4:17" ht="17.25" thickBot="1" x14ac:dyDescent="0.35">
      <c r="D19" s="8">
        <f t="shared" si="0"/>
        <v>6</v>
      </c>
      <c r="E19" s="11">
        <v>0.91952</v>
      </c>
      <c r="F19" s="36"/>
      <c r="G19" s="6">
        <f t="shared" si="1"/>
        <v>2.1054463198190376E-2</v>
      </c>
      <c r="I19" s="20"/>
      <c r="J19" s="20"/>
      <c r="L19" s="3"/>
    </row>
    <row r="20" spans="4:17" ht="17.25" thickBot="1" x14ac:dyDescent="0.35">
      <c r="D20" s="8">
        <f t="shared" si="0"/>
        <v>6.5</v>
      </c>
      <c r="E20" s="11">
        <v>0.90983999999999998</v>
      </c>
      <c r="F20" s="36"/>
      <c r="G20" s="6">
        <f t="shared" si="1"/>
        <v>2.1278466543568353E-2</v>
      </c>
      <c r="P20" s="34" t="s">
        <v>11</v>
      </c>
      <c r="Q20" s="40">
        <f>SUM(Q8:Q17)</f>
        <v>28.790124285402747</v>
      </c>
    </row>
    <row r="21" spans="4:17" ht="17.25" thickBot="1" x14ac:dyDescent="0.35">
      <c r="D21" s="9">
        <f t="shared" si="0"/>
        <v>7</v>
      </c>
      <c r="E21" s="12">
        <v>0.89834000000000003</v>
      </c>
      <c r="F21" s="36"/>
      <c r="G21" s="7">
        <f t="shared" si="1"/>
        <v>2.5602778458044817E-2</v>
      </c>
    </row>
    <row r="22" spans="4:17" ht="17.25" thickBot="1" x14ac:dyDescent="0.35">
      <c r="E22" s="1"/>
    </row>
    <row r="23" spans="4:17" ht="17.25" thickBot="1" x14ac:dyDescent="0.35">
      <c r="D23" t="s">
        <v>2</v>
      </c>
      <c r="E23" s="54">
        <v>0.35</v>
      </c>
    </row>
    <row r="25" spans="4:17" ht="17.25" thickBot="1" x14ac:dyDescent="0.35"/>
    <row r="26" spans="4:17" ht="17.25" thickBot="1" x14ac:dyDescent="0.35">
      <c r="G26" s="17" t="s">
        <v>18</v>
      </c>
      <c r="H26" s="26">
        <f>Q20</f>
        <v>28.790124285402747</v>
      </c>
      <c r="K26" s="17" t="s">
        <v>17</v>
      </c>
      <c r="L26" s="26">
        <f>Q20</f>
        <v>28.790124285402747</v>
      </c>
    </row>
    <row r="27" spans="4:17" x14ac:dyDescent="0.3">
      <c r="G27" s="27">
        <v>1E-3</v>
      </c>
      <c r="H27" s="47">
        <f t="dataTable" ref="H27:H96" dt2D="0" dtr="0" r1="M4" ca="1"/>
        <v>59.724060609703557</v>
      </c>
      <c r="K27" s="30">
        <v>0.01</v>
      </c>
      <c r="L27" s="47">
        <f t="dataTable" ref="L27:L76" dt2D="0" dtr="0" r1="E23"/>
        <v>27.003599999999981</v>
      </c>
    </row>
    <row r="28" spans="4:17" x14ac:dyDescent="0.3">
      <c r="G28" s="28">
        <v>2E-3</v>
      </c>
      <c r="H28" s="48">
        <v>54.880030768922353</v>
      </c>
      <c r="K28" s="31">
        <v>0.02</v>
      </c>
      <c r="L28" s="48">
        <v>27.003599999999981</v>
      </c>
    </row>
    <row r="29" spans="4:17" x14ac:dyDescent="0.3">
      <c r="G29" s="28">
        <v>3.0000000000000001E-3</v>
      </c>
      <c r="H29" s="48">
        <v>50.051294888458607</v>
      </c>
      <c r="K29" s="31">
        <v>0.03</v>
      </c>
      <c r="L29" s="48">
        <v>27.003599999999981</v>
      </c>
    </row>
    <row r="30" spans="4:17" x14ac:dyDescent="0.3">
      <c r="G30" s="28">
        <v>4.0000000000000001E-3</v>
      </c>
      <c r="H30" s="48">
        <v>45.288221417616128</v>
      </c>
      <c r="K30" s="31">
        <v>0.04</v>
      </c>
      <c r="L30" s="48">
        <v>27.003600000143958</v>
      </c>
    </row>
    <row r="31" spans="4:17" x14ac:dyDescent="0.3">
      <c r="G31" s="28">
        <v>5.0000000000000001E-3</v>
      </c>
      <c r="H31" s="48">
        <v>40.70733330401395</v>
      </c>
      <c r="K31" s="31">
        <v>0.05</v>
      </c>
      <c r="L31" s="48">
        <v>27.003600100462727</v>
      </c>
    </row>
    <row r="32" spans="4:17" x14ac:dyDescent="0.3">
      <c r="G32" s="28">
        <v>6.0000000000000001E-3</v>
      </c>
      <c r="H32" s="48">
        <v>36.416350119531089</v>
      </c>
      <c r="K32" s="31">
        <v>0.06</v>
      </c>
      <c r="L32" s="48">
        <v>27.003604184410719</v>
      </c>
    </row>
    <row r="33" spans="7:12" x14ac:dyDescent="0.3">
      <c r="G33" s="28">
        <v>7.0000000000000001E-3</v>
      </c>
      <c r="H33" s="48">
        <v>32.447006523362418</v>
      </c>
      <c r="K33" s="31">
        <v>7.0000000000000007E-2</v>
      </c>
      <c r="L33" s="48">
        <v>27.003645518859205</v>
      </c>
    </row>
    <row r="34" spans="7:12" x14ac:dyDescent="0.3">
      <c r="G34" s="28">
        <v>8.0000000000000002E-3</v>
      </c>
      <c r="H34" s="48">
        <v>28.790124285402747</v>
      </c>
      <c r="K34" s="31">
        <v>0.08</v>
      </c>
      <c r="L34" s="48">
        <v>27.003840854068869</v>
      </c>
    </row>
    <row r="35" spans="7:12" x14ac:dyDescent="0.3">
      <c r="G35" s="28">
        <v>8.9999999999999993E-3</v>
      </c>
      <c r="H35" s="48">
        <v>25.51213313614085</v>
      </c>
      <c r="K35" s="31">
        <v>0.09</v>
      </c>
      <c r="L35" s="48">
        <v>27.004434202103024</v>
      </c>
    </row>
    <row r="36" spans="7:12" x14ac:dyDescent="0.3">
      <c r="G36" s="28">
        <v>0.01</v>
      </c>
      <c r="H36" s="48">
        <v>22.937445479793542</v>
      </c>
      <c r="K36" s="31">
        <v>0.1</v>
      </c>
      <c r="L36" s="48">
        <v>27.005810920378298</v>
      </c>
    </row>
    <row r="37" spans="7:12" x14ac:dyDescent="0.3">
      <c r="G37" s="28">
        <v>1.0999999999999999E-2</v>
      </c>
      <c r="H37" s="48">
        <v>20.632663461730125</v>
      </c>
      <c r="K37" s="31">
        <v>0.11</v>
      </c>
      <c r="L37" s="48">
        <v>27.008498040681964</v>
      </c>
    </row>
    <row r="38" spans="7:12" x14ac:dyDescent="0.3">
      <c r="G38" s="28">
        <v>1.2E-2</v>
      </c>
      <c r="H38" s="48">
        <v>18.577985554147382</v>
      </c>
      <c r="K38" s="31">
        <v>0.12</v>
      </c>
      <c r="L38" s="48">
        <v>27.013157796900934</v>
      </c>
    </row>
    <row r="39" spans="7:12" x14ac:dyDescent="0.3">
      <c r="G39" s="28">
        <v>1.2999999999999999E-2</v>
      </c>
      <c r="H39" s="48">
        <v>16.750885111769328</v>
      </c>
      <c r="K39" s="31">
        <v>0.13</v>
      </c>
      <c r="L39" s="48">
        <v>27.020565145148613</v>
      </c>
    </row>
    <row r="40" spans="7:12" x14ac:dyDescent="0.3">
      <c r="G40" s="28">
        <v>1.4E-2</v>
      </c>
      <c r="H40" s="48">
        <v>15.127983472131541</v>
      </c>
      <c r="K40" s="31">
        <v>0.14000000000000001</v>
      </c>
      <c r="L40" s="48">
        <v>27.031564439267321</v>
      </c>
    </row>
    <row r="41" spans="7:12" x14ac:dyDescent="0.3">
      <c r="G41" s="28">
        <v>1.4999999999999999E-2</v>
      </c>
      <c r="H41" s="48">
        <v>13.686541421443218</v>
      </c>
      <c r="K41" s="31">
        <v>0.15</v>
      </c>
      <c r="L41" s="48">
        <v>27.047013113432644</v>
      </c>
    </row>
    <row r="42" spans="7:12" x14ac:dyDescent="0.3">
      <c r="G42" s="28">
        <v>1.6E-2</v>
      </c>
      <c r="H42" s="48">
        <v>12.405367865193568</v>
      </c>
      <c r="K42" s="31">
        <v>0.16</v>
      </c>
      <c r="L42" s="48">
        <v>27.067725697879577</v>
      </c>
    </row>
    <row r="43" spans="7:12" x14ac:dyDescent="0.3">
      <c r="G43" s="28">
        <v>1.7000000000000001E-2</v>
      </c>
      <c r="H43" s="48">
        <v>11.265252021686143</v>
      </c>
      <c r="K43" s="31">
        <v>0.17</v>
      </c>
      <c r="L43" s="48">
        <v>27.094428649460486</v>
      </c>
    </row>
    <row r="44" spans="7:12" x14ac:dyDescent="0.3">
      <c r="G44" s="28">
        <v>1.7999999999999999E-2</v>
      </c>
      <c r="H44" s="48">
        <v>10.249081521869082</v>
      </c>
      <c r="K44" s="31">
        <v>0.18</v>
      </c>
      <c r="L44" s="48">
        <v>27.127730693232628</v>
      </c>
    </row>
    <row r="45" spans="7:12" x14ac:dyDescent="0.3">
      <c r="G45" s="28">
        <v>1.9E-2</v>
      </c>
      <c r="H45" s="48">
        <v>9.3417793596209417</v>
      </c>
      <c r="K45" s="31">
        <v>0.19</v>
      </c>
      <c r="L45" s="48">
        <v>27.168108565426802</v>
      </c>
    </row>
    <row r="46" spans="7:12" x14ac:dyDescent="0.3">
      <c r="G46" s="28">
        <v>0.02</v>
      </c>
      <c r="H46" s="48">
        <v>8.5301493174388732</v>
      </c>
      <c r="K46" s="31">
        <v>0.2</v>
      </c>
      <c r="L46" s="48">
        <v>27.215905376659887</v>
      </c>
    </row>
    <row r="47" spans="7:12" x14ac:dyDescent="0.3">
      <c r="G47" s="28">
        <v>2.1000000000000001E-2</v>
      </c>
      <c r="H47" s="48">
        <v>7.802684336996653</v>
      </c>
      <c r="K47" s="31">
        <v>0.21</v>
      </c>
      <c r="L47" s="48">
        <v>27.271337936563746</v>
      </c>
    </row>
    <row r="48" spans="7:12" x14ac:dyDescent="0.3">
      <c r="G48" s="28">
        <v>2.1999999999999999E-2</v>
      </c>
      <c r="H48" s="48">
        <v>7.1493684736899663</v>
      </c>
      <c r="K48" s="31">
        <v>0.22</v>
      </c>
      <c r="L48" s="48">
        <v>27.334509580041555</v>
      </c>
    </row>
    <row r="49" spans="7:12" x14ac:dyDescent="0.3">
      <c r="G49" s="28">
        <v>2.3E-2</v>
      </c>
      <c r="H49" s="48">
        <v>6.5614883118612308</v>
      </c>
      <c r="K49" s="31">
        <v>0.23</v>
      </c>
      <c r="L49" s="48">
        <v>27.405425711353796</v>
      </c>
    </row>
    <row r="50" spans="7:12" x14ac:dyDescent="0.3">
      <c r="G50" s="28">
        <v>2.4E-2</v>
      </c>
      <c r="H50" s="48">
        <v>6.031461093031786</v>
      </c>
      <c r="K50" s="31">
        <v>0.24</v>
      </c>
      <c r="L50" s="48">
        <v>27.484010061710048</v>
      </c>
    </row>
    <row r="51" spans="7:12" x14ac:dyDescent="0.3">
      <c r="G51" s="28">
        <v>2.5000000000000001E-2</v>
      </c>
      <c r="H51" s="48">
        <v>5.5526820129471899</v>
      </c>
      <c r="K51" s="31">
        <v>0.25</v>
      </c>
      <c r="L51" s="48">
        <v>27.570120352790134</v>
      </c>
    </row>
    <row r="52" spans="7:12" x14ac:dyDescent="0.3">
      <c r="G52" s="28">
        <v>2.5999999999999999E-2</v>
      </c>
      <c r="H52" s="48">
        <v>5.1193906178185866</v>
      </c>
      <c r="K52" s="31">
        <v>0.26</v>
      </c>
      <c r="L52" s="48">
        <v>27.66356260541443</v>
      </c>
    </row>
    <row r="53" spans="7:12" x14ac:dyDescent="0.3">
      <c r="G53" s="28">
        <v>2.7E-2</v>
      </c>
      <c r="H53" s="48">
        <v>4.7265550039594082</v>
      </c>
      <c r="K53" s="31">
        <v>0.27</v>
      </c>
      <c r="L53" s="48">
        <v>27.76410372535841</v>
      </c>
    </row>
    <row r="54" spans="7:12" x14ac:dyDescent="0.3">
      <c r="G54" s="28">
        <v>2.8000000000000001E-2</v>
      </c>
      <c r="H54" s="48">
        <v>4.3697720180292157</v>
      </c>
      <c r="K54" s="31">
        <v>0.28000000000000003</v>
      </c>
      <c r="L54" s="48">
        <v>27.871482260250083</v>
      </c>
    </row>
    <row r="55" spans="7:12" x14ac:dyDescent="0.3">
      <c r="G55" s="28">
        <v>2.9000000000000001E-2</v>
      </c>
      <c r="H55" s="48">
        <v>4.0451815314635269</v>
      </c>
      <c r="K55" s="31">
        <v>0.28999999999999998</v>
      </c>
      <c r="L55" s="48">
        <v>27.985417383248155</v>
      </c>
    </row>
    <row r="56" spans="7:12" x14ac:dyDescent="0.3">
      <c r="G56" s="28">
        <v>0.03</v>
      </c>
      <c r="H56" s="48">
        <v>3.7493929324942505</v>
      </c>
      <c r="K56" s="31">
        <v>0.3</v>
      </c>
      <c r="L56" s="48">
        <v>28.105616249526413</v>
      </c>
    </row>
    <row r="57" spans="7:12" x14ac:dyDescent="0.3">
      <c r="G57" s="28">
        <v>3.1E-2</v>
      </c>
      <c r="H57" s="48">
        <v>3.4794221374432142</v>
      </c>
      <c r="K57" s="31">
        <v>0.31</v>
      </c>
      <c r="L57" s="48">
        <v>28.231779913877038</v>
      </c>
    </row>
    <row r="58" spans="7:12" x14ac:dyDescent="0.3">
      <c r="G58" s="28">
        <v>3.2000000000000001E-2</v>
      </c>
      <c r="H58" s="48">
        <v>3.2326376131277801</v>
      </c>
      <c r="K58" s="31">
        <v>0.32</v>
      </c>
      <c r="L58" s="48">
        <v>28.363608009515872</v>
      </c>
    </row>
    <row r="59" spans="7:12" x14ac:dyDescent="0.3">
      <c r="G59" s="28">
        <v>3.3000000000000002E-2</v>
      </c>
      <c r="H59" s="48">
        <v>3.0067140948928297</v>
      </c>
      <c r="K59" s="31">
        <v>0.33</v>
      </c>
      <c r="L59" s="48">
        <v>28.50080238180864</v>
      </c>
    </row>
    <row r="60" spans="7:12" x14ac:dyDescent="0.3">
      <c r="G60" s="28">
        <v>3.4000000000000002E-2</v>
      </c>
      <c r="H60" s="48">
        <v>2.7995928656839433</v>
      </c>
      <c r="K60" s="31">
        <v>0.34</v>
      </c>
      <c r="L60" s="48">
        <v>28.643069854490101</v>
      </c>
    </row>
    <row r="61" spans="7:12" x14ac:dyDescent="0.3">
      <c r="G61" s="28">
        <v>3.5000000000000003E-2</v>
      </c>
      <c r="H61" s="48">
        <v>2.6094476246066458</v>
      </c>
      <c r="K61" s="31">
        <v>0.35</v>
      </c>
      <c r="L61" s="48">
        <v>28.790124285402747</v>
      </c>
    </row>
    <row r="62" spans="7:12" x14ac:dyDescent="0.3">
      <c r="G62" s="28">
        <v>3.5999999999999997E-2</v>
      </c>
      <c r="H62" s="48">
        <v>2.4346551168319834</v>
      </c>
      <c r="K62" s="31">
        <v>0.36</v>
      </c>
      <c r="L62" s="48">
        <v>28.941688047147661</v>
      </c>
    </row>
    <row r="63" spans="7:12" x14ac:dyDescent="0.3">
      <c r="G63" s="28">
        <v>3.6999999999999998E-2</v>
      </c>
      <c r="H63" s="48">
        <v>2.2737698209789823</v>
      </c>
      <c r="K63" s="31">
        <v>0.37</v>
      </c>
      <c r="L63" s="48">
        <v>29.097493047224852</v>
      </c>
    </row>
    <row r="64" spans="7:12" x14ac:dyDescent="0.3">
      <c r="G64" s="28">
        <v>3.7999999999999999E-2</v>
      </c>
      <c r="H64" s="48">
        <v>2.1255020967401252</v>
      </c>
      <c r="K64" s="31">
        <v>0.38</v>
      </c>
      <c r="L64" s="48">
        <v>29.25728138324132</v>
      </c>
    </row>
    <row r="65" spans="7:12" x14ac:dyDescent="0.3">
      <c r="G65" s="28">
        <v>3.9E-2</v>
      </c>
      <c r="H65" s="48">
        <v>1.9886992864331348</v>
      </c>
      <c r="K65" s="31">
        <v>0.39</v>
      </c>
      <c r="L65" s="48">
        <v>29.420805712008281</v>
      </c>
    </row>
    <row r="66" spans="7:12" x14ac:dyDescent="0.3">
      <c r="G66" s="28">
        <v>0.04</v>
      </c>
      <c r="H66" s="48">
        <v>1.8623293413491948</v>
      </c>
      <c r="K66" s="31">
        <v>0.4</v>
      </c>
      <c r="L66" s="48">
        <v>29.58782939691811</v>
      </c>
    </row>
    <row r="67" spans="7:12" x14ac:dyDescent="0.3">
      <c r="G67" s="28">
        <v>4.1000000000000002E-2</v>
      </c>
      <c r="H67" s="48">
        <v>1.7454666091152395</v>
      </c>
      <c r="K67" s="31">
        <v>0.41</v>
      </c>
      <c r="L67" s="48">
        <v>29.758126485777748</v>
      </c>
    </row>
    <row r="68" spans="7:12" x14ac:dyDescent="0.3">
      <c r="G68" s="28">
        <v>4.2000000000000003E-2</v>
      </c>
      <c r="H68" s="48">
        <v>1.6372794735160991</v>
      </c>
      <c r="K68" s="31">
        <v>0.42</v>
      </c>
      <c r="L68" s="48">
        <v>29.93148156107425</v>
      </c>
    </row>
    <row r="69" spans="7:12" x14ac:dyDescent="0.3">
      <c r="G69" s="28">
        <v>4.2999999999999997E-2</v>
      </c>
      <c r="H69" s="48">
        <v>1.5370195848514452</v>
      </c>
      <c r="K69" s="31">
        <v>0.43</v>
      </c>
      <c r="L69" s="48">
        <v>30.10768949621302</v>
      </c>
    </row>
    <row r="70" spans="7:12" x14ac:dyDescent="0.3">
      <c r="G70" s="28">
        <v>4.3999999999999997E-2</v>
      </c>
      <c r="H70" s="48">
        <v>1.4440124582546408</v>
      </c>
      <c r="K70" s="31">
        <v>0.44</v>
      </c>
      <c r="L70" s="48">
        <v>30.286555144353155</v>
      </c>
    </row>
    <row r="71" spans="7:12" x14ac:dyDescent="0.3">
      <c r="G71" s="28">
        <v>4.4999999999999998E-2</v>
      </c>
      <c r="H71" s="48">
        <v>1.3576492506116866</v>
      </c>
      <c r="K71" s="31">
        <v>0.45</v>
      </c>
      <c r="L71" s="48">
        <v>30.467892980830499</v>
      </c>
    </row>
    <row r="72" spans="7:12" x14ac:dyDescent="0.3">
      <c r="G72" s="28">
        <v>4.5999999999999999E-2</v>
      </c>
      <c r="H72" s="48">
        <v>1.2773795547561857</v>
      </c>
      <c r="K72" s="31">
        <v>0.46</v>
      </c>
      <c r="L72" s="48">
        <v>30.651526715596265</v>
      </c>
    </row>
    <row r="73" spans="7:12" x14ac:dyDescent="0.3">
      <c r="G73" s="28">
        <v>4.7E-2</v>
      </c>
      <c r="H73" s="48">
        <v>1.2027050733015452</v>
      </c>
      <c r="K73" s="31">
        <v>0.47</v>
      </c>
      <c r="L73" s="48">
        <v>30.837288888422592</v>
      </c>
    </row>
    <row r="74" spans="7:12" x14ac:dyDescent="0.3">
      <c r="G74" s="28">
        <v>4.8000000000000001E-2</v>
      </c>
      <c r="H74" s="48">
        <v>1.1331740544965849</v>
      </c>
      <c r="K74" s="31">
        <v>0.48</v>
      </c>
      <c r="L74" s="48">
        <v>31.025020456676675</v>
      </c>
    </row>
    <row r="75" spans="7:12" x14ac:dyDescent="0.3">
      <c r="G75" s="28">
        <v>4.9000000000000002E-2</v>
      </c>
      <c r="H75" s="48">
        <v>1.0683763894388276</v>
      </c>
      <c r="K75" s="31">
        <v>0.49</v>
      </c>
      <c r="L75" s="48">
        <v>31.214570383110075</v>
      </c>
    </row>
    <row r="76" spans="7:12" ht="17.25" thickBot="1" x14ac:dyDescent="0.35">
      <c r="G76" s="28">
        <v>0.05</v>
      </c>
      <c r="H76" s="48">
        <v>1.0079392843402586</v>
      </c>
      <c r="K76" s="32">
        <v>0.5</v>
      </c>
      <c r="L76" s="49">
        <v>31.405795229235913</v>
      </c>
    </row>
    <row r="77" spans="7:12" x14ac:dyDescent="0.3">
      <c r="G77" s="28">
        <v>5.0999999999999997E-2</v>
      </c>
      <c r="H77" s="48">
        <v>0.95152343372453907</v>
      </c>
    </row>
    <row r="78" spans="7:12" x14ac:dyDescent="0.3">
      <c r="G78" s="28">
        <v>5.1999999999999998E-2</v>
      </c>
      <c r="H78" s="48">
        <v>0.89881963078666771</v>
      </c>
    </row>
    <row r="79" spans="7:12" x14ac:dyDescent="0.3">
      <c r="G79" s="28">
        <v>5.2999999999999999E-2</v>
      </c>
      <c r="H79" s="48">
        <v>0.84954575995478854</v>
      </c>
    </row>
    <row r="80" spans="7:12" x14ac:dyDescent="0.3">
      <c r="G80" s="28">
        <v>5.3999999999999999E-2</v>
      </c>
      <c r="H80" s="48">
        <v>0.80344412420077327</v>
      </c>
    </row>
    <row r="81" spans="7:8" x14ac:dyDescent="0.3">
      <c r="G81" s="28">
        <v>5.5E-2</v>
      </c>
      <c r="H81" s="48">
        <v>0.76027906605436169</v>
      </c>
    </row>
    <row r="82" spans="7:8" x14ac:dyDescent="0.3">
      <c r="G82" s="28">
        <v>5.6000000000000001E-2</v>
      </c>
      <c r="H82" s="48">
        <v>0.7198348467547101</v>
      </c>
    </row>
    <row r="83" spans="7:8" x14ac:dyDescent="0.3">
      <c r="G83" s="28">
        <v>5.7000000000000002E-2</v>
      </c>
      <c r="H83" s="48">
        <v>0.68191375266601384</v>
      </c>
    </row>
    <row r="84" spans="7:8" x14ac:dyDescent="0.3">
      <c r="G84" s="28">
        <v>5.8000000000000003E-2</v>
      </c>
      <c r="H84" s="48">
        <v>0.64633440210991577</v>
      </c>
    </row>
    <row r="85" spans="7:8" x14ac:dyDescent="0.3">
      <c r="G85" s="28">
        <v>5.8999999999999997E-2</v>
      </c>
      <c r="H85" s="48">
        <v>0.61293022922767837</v>
      </c>
    </row>
    <row r="86" spans="7:8" x14ac:dyDescent="0.3">
      <c r="G86" s="28">
        <v>0.06</v>
      </c>
      <c r="H86" s="48">
        <v>0.58154812446403259</v>
      </c>
    </row>
    <row r="87" spans="7:8" x14ac:dyDescent="0.3">
      <c r="G87" s="28">
        <v>6.0999999999999999E-2</v>
      </c>
      <c r="H87" s="48">
        <v>0.55204721383371702</v>
      </c>
    </row>
    <row r="88" spans="7:8" x14ac:dyDescent="0.3">
      <c r="G88" s="28">
        <v>6.2E-2</v>
      </c>
      <c r="H88" s="48">
        <v>0.52429776135129724</v>
      </c>
    </row>
    <row r="89" spans="7:8" x14ac:dyDescent="0.3">
      <c r="G89" s="28">
        <v>6.3E-2</v>
      </c>
      <c r="H89" s="48">
        <v>0.49818018092554589</v>
      </c>
    </row>
    <row r="90" spans="7:8" x14ac:dyDescent="0.3">
      <c r="G90" s="28">
        <v>6.4000000000000001E-2</v>
      </c>
      <c r="H90" s="48">
        <v>0.47358414568482771</v>
      </c>
    </row>
    <row r="91" spans="7:8" x14ac:dyDescent="0.3">
      <c r="G91" s="28">
        <v>6.5000000000000002E-2</v>
      </c>
      <c r="H91" s="48">
        <v>0.45040778414579374</v>
      </c>
    </row>
    <row r="92" spans="7:8" x14ac:dyDescent="0.3">
      <c r="G92" s="28">
        <v>6.6000000000000003E-2</v>
      </c>
      <c r="H92" s="48">
        <v>0.42855695389532167</v>
      </c>
    </row>
    <row r="93" spans="7:8" x14ac:dyDescent="0.3">
      <c r="G93" s="28">
        <v>6.7000000000000004E-2</v>
      </c>
      <c r="H93" s="48">
        <v>0.40794458455138516</v>
      </c>
    </row>
    <row r="94" spans="7:8" x14ac:dyDescent="0.3">
      <c r="G94" s="28">
        <v>6.8000000000000005E-2</v>
      </c>
      <c r="H94" s="48">
        <v>0.3884900827247092</v>
      </c>
    </row>
    <row r="95" spans="7:8" x14ac:dyDescent="0.3">
      <c r="G95" s="28">
        <v>6.9000000000000006E-2</v>
      </c>
      <c r="H95" s="48">
        <v>0.37011879253879226</v>
      </c>
    </row>
    <row r="96" spans="7:8" ht="17.25" thickBot="1" x14ac:dyDescent="0.35">
      <c r="G96" s="29">
        <v>7.0000000000000007E-2</v>
      </c>
      <c r="H96" s="49">
        <v>0.35276150599760897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Hoja1</vt:lpstr>
      <vt:lpstr>deltat</vt:lpstr>
      <vt:lpstr>K</vt:lpstr>
      <vt:lpstr>nom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2010-02-26T14:13:33Z</dcterms:created>
  <dcterms:modified xsi:type="dcterms:W3CDTF">2023-03-08T11:00:23Z</dcterms:modified>
</cp:coreProperties>
</file>