
<file path=[Content_Types].xml><?xml version="1.0" encoding="utf-8"?>
<Types xmlns="http://schemas.openxmlformats.org/package/2006/content-types"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Q:\Consultoria\FORMACION\MASTERS CUANTITATIVOS\MFC 2022-2023\Valoración\Jota\Solución\"/>
    </mc:Choice>
  </mc:AlternateContent>
  <bookViews>
    <workbookView xWindow="120" yWindow="75" windowWidth="24915" windowHeight="12300"/>
  </bookViews>
  <sheets>
    <sheet name="Ejercicio" sheetId="1" r:id="rId1"/>
  </sheets>
  <definedNames>
    <definedName name="deltat">Ejercicio!$D$10</definedName>
    <definedName name="descuento1">Ejercicio!$G$5</definedName>
    <definedName name="descuento2">Ejercicio!$G$6</definedName>
    <definedName name="fwd0">Ejercicio!$G$8</definedName>
    <definedName name="K">Ejercicio!$D$6</definedName>
    <definedName name="nom">Ejercicio!$D$5</definedName>
    <definedName name="plazo1">Ejercicio!$D$8</definedName>
    <definedName name="plazo2">Ejercicio!$D$9</definedName>
    <definedName name="vola">Ejercicio!$D$7</definedName>
  </definedNames>
  <calcPr calcId="162913" calcMode="autoNoTable"/>
</workbook>
</file>

<file path=xl/calcChain.xml><?xml version="1.0" encoding="utf-8"?>
<calcChain xmlns="http://schemas.openxmlformats.org/spreadsheetml/2006/main">
  <c r="D14" i="1" l="1"/>
  <c r="D10" i="1"/>
  <c r="G8" i="1" l="1"/>
  <c r="G19" i="1" s="1"/>
  <c r="D13" i="1" l="1"/>
  <c r="F13" i="1" s="1"/>
  <c r="H13" i="1" s="1"/>
  <c r="F14" i="1" l="1"/>
  <c r="H14" i="1" s="1"/>
  <c r="F19" i="1" s="1"/>
  <c r="E19" i="1" l="1"/>
  <c r="F20" i="1" s="1"/>
</calcChain>
</file>

<file path=xl/sharedStrings.xml><?xml version="1.0" encoding="utf-8"?>
<sst xmlns="http://schemas.openxmlformats.org/spreadsheetml/2006/main" count="21" uniqueCount="21">
  <si>
    <t>T</t>
  </si>
  <si>
    <t>T'</t>
  </si>
  <si>
    <t>deltat</t>
  </si>
  <si>
    <t>P(0,T)</t>
  </si>
  <si>
    <t>P(0,T')</t>
  </si>
  <si>
    <t>moneyness</t>
  </si>
  <si>
    <t>vola acum</t>
  </si>
  <si>
    <t>dmas</t>
  </si>
  <si>
    <t>dmenos</t>
  </si>
  <si>
    <t>phi(dmas)</t>
  </si>
  <si>
    <t>phi(dmenos)</t>
  </si>
  <si>
    <t>caplet</t>
  </si>
  <si>
    <t>floorlet</t>
  </si>
  <si>
    <t>nominal</t>
  </si>
  <si>
    <t>strike</t>
  </si>
  <si>
    <t>volatilidad</t>
  </si>
  <si>
    <t>tipo fwd(0)</t>
  </si>
  <si>
    <t>Datos</t>
  </si>
  <si>
    <t>Cálculo de primas</t>
  </si>
  <si>
    <t>fra</t>
  </si>
  <si>
    <t>Descuentos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</si>
</sst>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€&quot;_-;\-* #,##0.00\ &quot;€&quot;_-;_-* &quot;-&quot;??\ &quot;€&quot;_-;_-@_-"/>
    <numFmt numFmtId="164" formatCode="0.000%"/>
    <numFmt numFmtId="165" formatCode="0.00000"/>
    <numFmt numFmtId="166" formatCode="0.0000%"/>
    <numFmt numFmtId="167" formatCode="_-* #,##0.0000\ &quot;€&quot;_-;\-* #,##0.0000\ &quot;€&quot;_-;_-* &quot;-&quot;??\ &quot;€&quot;_-;_-@_-"/>
    <numFmt numFmtId="168" formatCode="0.00000%"/>
    <numFmt numFmtId="169" formatCode="0.0000000%"/>
  </numFmts>
  <fonts count="7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i/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i/>
      <sz val="11"/>
      <color theme="0"/>
      <name val="Century Gothic"/>
      <family val="2"/>
      <scheme val="minor"/>
    </font>
    <font>
      <b/>
      <i/>
      <sz val="11"/>
      <color theme="4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6" xfId="0" applyBorder="1"/>
    <xf numFmtId="0" fontId="0" fillId="0" borderId="2" xfId="0" applyBorder="1"/>
    <xf numFmtId="165" fontId="0" fillId="0" borderId="2" xfId="0" applyNumberFormat="1" applyBorder="1"/>
    <xf numFmtId="0" fontId="3" fillId="0" borderId="0" xfId="0" applyFont="1" applyAlignment="1">
      <alignment horizontal="center"/>
    </xf>
    <xf numFmtId="0" fontId="0" fillId="0" borderId="9" xfId="0" applyBorder="1"/>
    <xf numFmtId="166" fontId="1" fillId="0" borderId="2" xfId="1" applyNumberFormat="1" applyFont="1" applyBorder="1"/>
    <xf numFmtId="166" fontId="1" fillId="0" borderId="6" xfId="1" applyNumberFormat="1" applyFont="1" applyBorder="1"/>
    <xf numFmtId="164" fontId="0" fillId="0" borderId="2" xfId="1" applyNumberFormat="1" applyFont="1" applyBorder="1"/>
    <xf numFmtId="164" fontId="0" fillId="0" borderId="6" xfId="1" applyNumberFormat="1" applyFont="1" applyBorder="1"/>
    <xf numFmtId="165" fontId="0" fillId="0" borderId="6" xfId="0" applyNumberFormat="1" applyBorder="1"/>
    <xf numFmtId="167" fontId="0" fillId="0" borderId="9" xfId="2" applyNumberFormat="1" applyFont="1" applyBorder="1"/>
    <xf numFmtId="167" fontId="0" fillId="0" borderId="8" xfId="2" applyNumberFormat="1" applyFont="1" applyBorder="1"/>
    <xf numFmtId="167" fontId="0" fillId="0" borderId="0" xfId="0" applyNumberFormat="1"/>
    <xf numFmtId="167" fontId="0" fillId="0" borderId="0" xfId="2" applyNumberFormat="1" applyFont="1"/>
    <xf numFmtId="44" fontId="0" fillId="0" borderId="7" xfId="2" applyNumberFormat="1" applyFont="1" applyBorder="1"/>
    <xf numFmtId="164" fontId="0" fillId="0" borderId="0" xfId="1" applyNumberFormat="1" applyFont="1"/>
    <xf numFmtId="169" fontId="1" fillId="0" borderId="8" xfId="1" applyNumberFormat="1" applyFont="1" applyBorder="1"/>
    <xf numFmtId="0" fontId="2" fillId="0" borderId="10" xfId="0" applyFont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/>
    <xf numFmtId="0" fontId="4" fillId="2" borderId="5" xfId="0" applyFont="1" applyFill="1" applyBorder="1"/>
    <xf numFmtId="44" fontId="0" fillId="0" borderId="2" xfId="2" applyFont="1" applyFill="1" applyBorder="1"/>
    <xf numFmtId="168" fontId="0" fillId="0" borderId="4" xfId="0" applyNumberFormat="1" applyFill="1" applyBorder="1"/>
    <xf numFmtId="9" fontId="0" fillId="0" borderId="4" xfId="0" applyNumberFormat="1" applyFill="1" applyBorder="1"/>
    <xf numFmtId="0" fontId="0" fillId="0" borderId="4" xfId="0" applyFill="1" applyBorder="1"/>
    <xf numFmtId="0" fontId="0" fillId="0" borderId="6" xfId="0" applyFill="1" applyBorder="1"/>
    <xf numFmtId="0" fontId="4" fillId="2" borderId="7" xfId="0" applyFont="1" applyFill="1" applyBorder="1"/>
    <xf numFmtId="0" fontId="5" fillId="2" borderId="7" xfId="0" applyFont="1" applyFill="1" applyBorder="1"/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746127</xdr:colOff>
      <xdr:row>11</xdr:row>
      <xdr:rowOff>142875</xdr:rowOff>
    </xdr:from>
    <xdr:to>
      <xdr:col>14</xdr:col>
      <xdr:colOff>622682</xdr:colOff>
      <xdr:row>13</xdr:row>
      <xdr:rowOff>222249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1190" y="2278063"/>
          <a:ext cx="5067680" cy="50799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</xdr:colOff>
      <xdr:row>14</xdr:row>
      <xdr:rowOff>119064</xdr:rowOff>
    </xdr:from>
    <xdr:to>
      <xdr:col>14</xdr:col>
      <xdr:colOff>690563</xdr:colOff>
      <xdr:row>16</xdr:row>
      <xdr:rowOff>151349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064" y="2841627"/>
          <a:ext cx="5016499" cy="46091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15875</xdr:colOff>
      <xdr:row>17</xdr:row>
      <xdr:rowOff>119062</xdr:rowOff>
    </xdr:from>
    <xdr:to>
      <xdr:col>11</xdr:col>
      <xdr:colOff>387350</xdr:colOff>
      <xdr:row>20</xdr:row>
      <xdr:rowOff>85861</xdr:rowOff>
    </xdr:to>
    <xdr:pic>
      <xdr:nvPicPr>
        <xdr:cNvPr id="4" name="3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8188" y="3429000"/>
          <a:ext cx="2101850" cy="61767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13</xdr:col>
      <xdr:colOff>381000</xdr:colOff>
      <xdr:row>23</xdr:row>
      <xdr:rowOff>32996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2313" y="4087813"/>
          <a:ext cx="3841750" cy="445746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Afi">
  <a:themeElements>
    <a:clrScheme name="Plantilla Afi">
      <a:dk1>
        <a:srgbClr val="000000"/>
      </a:dk1>
      <a:lt1>
        <a:srgbClr val="FFFFFF"/>
      </a:lt1>
      <a:dk2>
        <a:srgbClr val="D84519"/>
      </a:dk2>
      <a:lt2>
        <a:srgbClr val="BFBFBF"/>
      </a:lt2>
      <a:accent1>
        <a:srgbClr val="D84519"/>
      </a:accent1>
      <a:accent2>
        <a:srgbClr val="00599C"/>
      </a:accent2>
      <a:accent3>
        <a:srgbClr val="8FD400"/>
      </a:accent3>
      <a:accent4>
        <a:srgbClr val="FDB813"/>
      </a:accent4>
      <a:accent5>
        <a:srgbClr val="AD0075"/>
      </a:accent5>
      <a:accent6>
        <a:srgbClr val="BFBFBF"/>
      </a:accent6>
      <a:hlink>
        <a:srgbClr val="00A3D6"/>
      </a:hlink>
      <a:folHlink>
        <a:srgbClr val="FF0000"/>
      </a:folHlink>
    </a:clrScheme>
    <a:fontScheme name="Plantilla Afi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13181" t="-1300" r="-40517" b="1300"/>
          </a:stretch>
        </a:blip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rtlCol="0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rgbClr val="339966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  <a:txDef>
      <a:spPr>
        <a:noFill/>
      </a:spPr>
      <a:bodyPr wrap="square" rtlCol="0">
        <a:spAutoFit/>
      </a:bodyPr>
      <a:lstStyle>
        <a:defPPr algn="l">
          <a:defRPr sz="1600">
            <a:latin typeface="+mn-lt"/>
          </a:defRPr>
        </a:defPPr>
      </a:lstStyle>
    </a:txDef>
  </a:objectDefaults>
  <a:extraClrSchemeLst>
    <a:extraClrScheme>
      <a:clrScheme name="Default Design 1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Design 2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3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4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Design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extLst>
    <a:ext uri="{05A4C25C-085E-4340-85A3-A5531E510DB2}">
      <thm15:themeFamily xmlns:thm15="http://schemas.microsoft.com/office/thememl/2012/main" name="Tema Afi" id="{F282E044-BE78-497B-985B-79770C2326FD}" vid="{CC51B5E0-2204-40F9-9B66-7A3958CF59C6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I20"/>
  <sheetViews>
    <sheetView showGridLines="0" tabSelected="1" zoomScale="120" zoomScaleNormal="120" workbookViewId="0"/>
  </sheetViews>
  <sheetFormatPr defaultColWidth="11.375" defaultRowHeight="16.5" x14ac:dyDescent="0.3"/>
  <cols>
    <col min="3" max="3" width="19" bestFit="1" customWidth="1"/>
    <col min="4" max="4" width="13.625" customWidth="1"/>
    <col min="6" max="6" width="13.5" customWidth="1"/>
    <col min="7" max="7" width="12.375" customWidth="1"/>
  </cols>
  <sheetData>
    <row r="4" spans="3:9" ht="17.25" thickBot="1" x14ac:dyDescent="0.35">
      <c r="C4" s="18" t="s">
        <v>17</v>
      </c>
      <c r="D4" s="18"/>
      <c r="F4" s="18" t="s">
        <v>20</v>
      </c>
      <c r="G4" s="18"/>
    </row>
    <row r="5" spans="3:9" x14ac:dyDescent="0.3">
      <c r="C5" s="19" t="s">
        <v>13</v>
      </c>
      <c r="D5" s="22">
        <v>100000</v>
      </c>
      <c r="F5" s="19" t="s">
        <v>3</v>
      </c>
      <c r="G5" s="8">
        <v>0.998</v>
      </c>
    </row>
    <row r="6" spans="3:9" ht="17.25" thickBot="1" x14ac:dyDescent="0.35">
      <c r="C6" s="20" t="s">
        <v>14</v>
      </c>
      <c r="D6" s="23">
        <v>2.3E-3</v>
      </c>
      <c r="F6" s="21" t="s">
        <v>4</v>
      </c>
      <c r="G6" s="9">
        <v>0.997</v>
      </c>
      <c r="I6" s="16"/>
    </row>
    <row r="7" spans="3:9" ht="17.25" thickBot="1" x14ac:dyDescent="0.35">
      <c r="C7" s="20" t="s">
        <v>15</v>
      </c>
      <c r="D7" s="24">
        <v>0.3</v>
      </c>
    </row>
    <row r="8" spans="3:9" ht="17.25" thickBot="1" x14ac:dyDescent="0.35">
      <c r="C8" s="20" t="s">
        <v>0</v>
      </c>
      <c r="D8" s="25">
        <v>0.75</v>
      </c>
      <c r="F8" s="27" t="s">
        <v>16</v>
      </c>
      <c r="G8" s="17">
        <f>(descuento1/descuento2-1)/deltat</f>
        <v>4.0120361083246792E-3</v>
      </c>
    </row>
    <row r="9" spans="3:9" x14ac:dyDescent="0.3">
      <c r="C9" s="20" t="s">
        <v>1</v>
      </c>
      <c r="D9" s="25">
        <v>1</v>
      </c>
    </row>
    <row r="10" spans="3:9" ht="17.25" thickBot="1" x14ac:dyDescent="0.35">
      <c r="C10" s="21" t="s">
        <v>2</v>
      </c>
      <c r="D10" s="26">
        <f>D9-D8</f>
        <v>0.25</v>
      </c>
    </row>
    <row r="12" spans="3:9" ht="17.25" thickBot="1" x14ac:dyDescent="0.35"/>
    <row r="13" spans="3:9" x14ac:dyDescent="0.3">
      <c r="C13" s="19" t="s">
        <v>5</v>
      </c>
      <c r="D13" s="3">
        <f>LN(fwd0/K)</f>
        <v>0.55638974720501155</v>
      </c>
      <c r="E13" s="19" t="s">
        <v>7</v>
      </c>
      <c r="F13" s="2">
        <f>D13/D14+0.5*D14</f>
        <v>2.2714489460554077</v>
      </c>
      <c r="G13" s="19" t="s">
        <v>9</v>
      </c>
      <c r="H13" s="6">
        <f>NORMSDIST(F13)</f>
        <v>0.98844009287033308</v>
      </c>
    </row>
    <row r="14" spans="3:9" ht="17.25" thickBot="1" x14ac:dyDescent="0.35">
      <c r="C14" s="21" t="s">
        <v>6</v>
      </c>
      <c r="D14" s="10">
        <f>vola*SQRT(plazo1)</f>
        <v>0.25980762113533157</v>
      </c>
      <c r="E14" s="21" t="s">
        <v>8</v>
      </c>
      <c r="F14" s="1">
        <f>D13/D14-0.5*D14</f>
        <v>2.0116413249200757</v>
      </c>
      <c r="G14" s="21" t="s">
        <v>10</v>
      </c>
      <c r="H14" s="7">
        <f>NORMSDIST(F14)</f>
        <v>0.9778711200618716</v>
      </c>
    </row>
    <row r="16" spans="3:9" ht="17.25" thickBot="1" x14ac:dyDescent="0.35"/>
    <row r="17" spans="3:8" ht="17.25" thickBot="1" x14ac:dyDescent="0.35">
      <c r="C17" s="28" t="s">
        <v>18</v>
      </c>
      <c r="D17" s="5"/>
      <c r="E17" s="29" t="s">
        <v>11</v>
      </c>
      <c r="F17" s="29" t="s">
        <v>12</v>
      </c>
      <c r="G17" s="30" t="s">
        <v>19</v>
      </c>
      <c r="H17" s="4"/>
    </row>
    <row r="18" spans="3:8" ht="17.25" thickBot="1" x14ac:dyDescent="0.35"/>
    <row r="19" spans="3:8" ht="17.25" thickBot="1" x14ac:dyDescent="0.35">
      <c r="E19" s="15">
        <f>deltat*descuento2*(fwd0*H13-K*H14)*nom</f>
        <v>42.78510265167909</v>
      </c>
      <c r="F19" s="11">
        <f>deltat*descuento2*(-fwd0*(1-H13)+K*(1-H14))*nom</f>
        <v>0.11260265168644856</v>
      </c>
      <c r="G19" s="12">
        <f>descuento2*deltat*(fwd0-K)*nom</f>
        <v>42.672499999992631</v>
      </c>
    </row>
    <row r="20" spans="3:8" x14ac:dyDescent="0.3">
      <c r="E20" s="13"/>
      <c r="F20" s="14">
        <f>E19-G19</f>
        <v>0.11260265168645844</v>
      </c>
      <c r="G20" s="13"/>
    </row>
  </sheetData>
  <mergeCells count="2">
    <mergeCell ref="C4:D4"/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Ejercicio</vt:lpstr>
      <vt:lpstr>deltat</vt:lpstr>
      <vt:lpstr>descuento1</vt:lpstr>
      <vt:lpstr>descuento2</vt:lpstr>
      <vt:lpstr>fwd0</vt:lpstr>
      <vt:lpstr>K</vt:lpstr>
      <vt:lpstr>nom</vt:lpstr>
      <vt:lpstr>plazo1</vt:lpstr>
      <vt:lpstr>plazo2</vt:lpstr>
      <vt:lpstr>vola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Javier Calderón Coronado</cp:lastModifiedBy>
  <dcterms:created xsi:type="dcterms:W3CDTF">2010-02-26T12:35:02Z</dcterms:created>
  <dcterms:modified xsi:type="dcterms:W3CDTF">2023-03-08T10:56:07Z</dcterms:modified>
</cp:coreProperties>
</file>