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-105" yWindow="-105" windowWidth="19425" windowHeight="10425"/>
  </bookViews>
  <sheets>
    <sheet name="Hoja1" sheetId="1" r:id="rId1"/>
    <sheet name="Hoja2" sheetId="2" r:id="rId2"/>
    <sheet name="Hoja3" sheetId="3" r:id="rId3"/>
  </sheets>
  <definedNames>
    <definedName name="DT">Hoja1!$D$7</definedName>
    <definedName name="F0">Hoja1!$D$6</definedName>
    <definedName name="shift">Hoja1!$D$11</definedName>
    <definedName name="strike">Hoja1!$M$26</definedName>
    <definedName name="T">Hoja1!$D$8</definedName>
    <definedName name="volash">Hoja1!$D$9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4" i="1" l="1"/>
  <c r="P31" i="1"/>
  <c r="K31" i="1" l="1"/>
  <c r="J31" i="1"/>
  <c r="M31" i="1" l="1"/>
  <c r="O31" i="1" s="1"/>
  <c r="L31" i="1"/>
  <c r="N31" i="1" s="1"/>
  <c r="F16" i="1"/>
  <c r="H16" i="1" s="1"/>
  <c r="E16" i="1" l="1"/>
  <c r="D17" i="1"/>
  <c r="F17" i="1" s="1"/>
  <c r="H17" i="1" s="1"/>
  <c r="D7" i="1"/>
  <c r="G16" i="1" l="1"/>
  <c r="E17" i="1"/>
  <c r="G17" i="1" s="1"/>
  <c r="D18" i="1"/>
  <c r="D19" i="1" l="1"/>
  <c r="E18" i="1"/>
  <c r="G18" i="1" s="1"/>
  <c r="F18" i="1"/>
  <c r="H18" i="1" s="1"/>
  <c r="D20" i="1" l="1"/>
  <c r="E19" i="1"/>
  <c r="G19" i="1" s="1"/>
  <c r="F19" i="1"/>
  <c r="H19" i="1" s="1"/>
  <c r="D21" i="1" l="1"/>
  <c r="F20" i="1"/>
  <c r="H20" i="1" s="1"/>
  <c r="E20" i="1"/>
  <c r="G20" i="1" s="1"/>
  <c r="D22" i="1" l="1"/>
  <c r="F21" i="1"/>
  <c r="H21" i="1" s="1"/>
  <c r="E21" i="1"/>
  <c r="G21" i="1" s="1"/>
  <c r="D23" i="1" l="1"/>
  <c r="E22" i="1"/>
  <c r="G22" i="1" s="1"/>
  <c r="F22" i="1"/>
  <c r="H22" i="1" s="1"/>
  <c r="D24" i="1" l="1"/>
  <c r="E23" i="1"/>
  <c r="G23" i="1" s="1"/>
  <c r="F23" i="1"/>
  <c r="H23" i="1" s="1"/>
  <c r="D25" i="1" l="1"/>
  <c r="F24" i="1"/>
  <c r="H24" i="1" s="1"/>
  <c r="E24" i="1"/>
  <c r="G24" i="1" s="1"/>
  <c r="D26" i="1" l="1"/>
  <c r="F25" i="1"/>
  <c r="H25" i="1" s="1"/>
  <c r="E25" i="1"/>
  <c r="G25" i="1" s="1"/>
  <c r="D27" i="1" l="1"/>
  <c r="E26" i="1"/>
  <c r="G26" i="1" s="1"/>
  <c r="F26" i="1"/>
  <c r="H26" i="1" s="1"/>
  <c r="D28" i="1" l="1"/>
  <c r="E27" i="1"/>
  <c r="G27" i="1" s="1"/>
  <c r="F27" i="1"/>
  <c r="H27" i="1" s="1"/>
  <c r="D29" i="1" l="1"/>
  <c r="F28" i="1"/>
  <c r="H28" i="1" s="1"/>
  <c r="E28" i="1"/>
  <c r="G28" i="1" s="1"/>
  <c r="D30" i="1" l="1"/>
  <c r="F29" i="1"/>
  <c r="H29" i="1" s="1"/>
  <c r="E29" i="1"/>
  <c r="G29" i="1" s="1"/>
  <c r="D31" i="1" l="1"/>
  <c r="F30" i="1"/>
  <c r="H30" i="1" s="1"/>
  <c r="E30" i="1"/>
  <c r="G30" i="1" s="1"/>
  <c r="D32" i="1" l="1"/>
  <c r="E31" i="1"/>
  <c r="G31" i="1" s="1"/>
  <c r="F31" i="1"/>
  <c r="H31" i="1" s="1"/>
  <c r="D33" i="1" l="1"/>
  <c r="E32" i="1"/>
  <c r="G32" i="1" s="1"/>
  <c r="F32" i="1"/>
  <c r="H32" i="1" s="1"/>
  <c r="D34" i="1" l="1"/>
  <c r="F33" i="1"/>
  <c r="H33" i="1" s="1"/>
  <c r="E33" i="1"/>
  <c r="G33" i="1" s="1"/>
  <c r="D35" i="1" l="1"/>
  <c r="E34" i="1"/>
  <c r="G34" i="1" s="1"/>
  <c r="F34" i="1"/>
  <c r="H34" i="1" s="1"/>
  <c r="D36" i="1" l="1"/>
  <c r="E35" i="1"/>
  <c r="G35" i="1" s="1"/>
  <c r="F35" i="1"/>
  <c r="H35" i="1" s="1"/>
  <c r="D37" i="1" l="1"/>
  <c r="E36" i="1"/>
  <c r="G36" i="1" s="1"/>
  <c r="F36" i="1"/>
  <c r="H36" i="1" s="1"/>
  <c r="D38" i="1" l="1"/>
  <c r="F37" i="1"/>
  <c r="H37" i="1" s="1"/>
  <c r="E37" i="1"/>
  <c r="G37" i="1" s="1"/>
  <c r="D39" i="1" l="1"/>
  <c r="E38" i="1"/>
  <c r="G38" i="1" s="1"/>
  <c r="F38" i="1"/>
  <c r="H38" i="1" s="1"/>
  <c r="D40" i="1" l="1"/>
  <c r="E39" i="1"/>
  <c r="G39" i="1" s="1"/>
  <c r="F39" i="1"/>
  <c r="H39" i="1" s="1"/>
  <c r="D41" i="1" l="1"/>
  <c r="E40" i="1"/>
  <c r="G40" i="1" s="1"/>
  <c r="F40" i="1"/>
  <c r="H40" i="1" s="1"/>
  <c r="D42" i="1" l="1"/>
  <c r="F41" i="1"/>
  <c r="H41" i="1" s="1"/>
  <c r="E41" i="1"/>
  <c r="G41" i="1" s="1"/>
  <c r="D43" i="1" l="1"/>
  <c r="E42" i="1"/>
  <c r="G42" i="1" s="1"/>
  <c r="F42" i="1"/>
  <c r="H42" i="1" s="1"/>
  <c r="D44" i="1" l="1"/>
  <c r="E43" i="1"/>
  <c r="G43" i="1" s="1"/>
  <c r="F43" i="1"/>
  <c r="H43" i="1" s="1"/>
  <c r="D45" i="1" l="1"/>
  <c r="E44" i="1"/>
  <c r="G44" i="1" s="1"/>
  <c r="F44" i="1"/>
  <c r="H44" i="1" s="1"/>
  <c r="D46" i="1" l="1"/>
  <c r="F45" i="1"/>
  <c r="H45" i="1" s="1"/>
  <c r="E45" i="1"/>
  <c r="G45" i="1" s="1"/>
  <c r="D47" i="1" l="1"/>
  <c r="E46" i="1"/>
  <c r="G46" i="1" s="1"/>
  <c r="F46" i="1"/>
  <c r="H46" i="1" s="1"/>
  <c r="D48" i="1" l="1"/>
  <c r="E47" i="1"/>
  <c r="G47" i="1" s="1"/>
  <c r="F47" i="1"/>
  <c r="H47" i="1" s="1"/>
  <c r="D49" i="1" l="1"/>
  <c r="E48" i="1"/>
  <c r="G48" i="1" s="1"/>
  <c r="F48" i="1"/>
  <c r="H48" i="1" s="1"/>
  <c r="D50" i="1" l="1"/>
  <c r="F49" i="1"/>
  <c r="H49" i="1" s="1"/>
  <c r="E49" i="1"/>
  <c r="G49" i="1" s="1"/>
  <c r="D51" i="1" l="1"/>
  <c r="E50" i="1"/>
  <c r="G50" i="1" s="1"/>
  <c r="F50" i="1"/>
  <c r="H50" i="1" s="1"/>
  <c r="D52" i="1" l="1"/>
  <c r="E51" i="1"/>
  <c r="G51" i="1" s="1"/>
  <c r="F51" i="1"/>
  <c r="H51" i="1" s="1"/>
  <c r="D53" i="1" l="1"/>
  <c r="E52" i="1"/>
  <c r="G52" i="1" s="1"/>
  <c r="F52" i="1"/>
  <c r="H52" i="1" s="1"/>
  <c r="D54" i="1" l="1"/>
  <c r="F53" i="1"/>
  <c r="H53" i="1" s="1"/>
  <c r="E53" i="1"/>
  <c r="G53" i="1" s="1"/>
  <c r="D55" i="1" l="1"/>
  <c r="E54" i="1"/>
  <c r="G54" i="1" s="1"/>
  <c r="F54" i="1"/>
  <c r="H54" i="1" s="1"/>
  <c r="D56" i="1" l="1"/>
  <c r="E55" i="1"/>
  <c r="G55" i="1" s="1"/>
  <c r="F55" i="1"/>
  <c r="H55" i="1" s="1"/>
  <c r="D57" i="1" l="1"/>
  <c r="E56" i="1"/>
  <c r="G56" i="1" s="1"/>
  <c r="F56" i="1"/>
  <c r="H56" i="1" s="1"/>
  <c r="D58" i="1" l="1"/>
  <c r="F57" i="1"/>
  <c r="H57" i="1" s="1"/>
  <c r="E57" i="1"/>
  <c r="G57" i="1" s="1"/>
  <c r="D59" i="1" l="1"/>
  <c r="E58" i="1"/>
  <c r="G58" i="1" s="1"/>
  <c r="F58" i="1"/>
  <c r="H58" i="1" s="1"/>
  <c r="D60" i="1" l="1"/>
  <c r="E59" i="1"/>
  <c r="G59" i="1" s="1"/>
  <c r="F59" i="1"/>
  <c r="H59" i="1" s="1"/>
  <c r="D61" i="1" l="1"/>
  <c r="E60" i="1"/>
  <c r="G60" i="1" s="1"/>
  <c r="F60" i="1"/>
  <c r="H60" i="1" s="1"/>
  <c r="D62" i="1" l="1"/>
  <c r="F61" i="1"/>
  <c r="H61" i="1" s="1"/>
  <c r="E61" i="1"/>
  <c r="G61" i="1" s="1"/>
  <c r="D63" i="1" l="1"/>
  <c r="E62" i="1"/>
  <c r="G62" i="1" s="1"/>
  <c r="F62" i="1"/>
  <c r="H62" i="1" s="1"/>
  <c r="D64" i="1" l="1"/>
  <c r="F63" i="1"/>
  <c r="H63" i="1" s="1"/>
  <c r="E63" i="1"/>
  <c r="G63" i="1" s="1"/>
  <c r="D65" i="1" l="1"/>
  <c r="E64" i="1"/>
  <c r="G64" i="1" s="1"/>
  <c r="F64" i="1"/>
  <c r="H64" i="1" s="1"/>
  <c r="D66" i="1" l="1"/>
  <c r="E65" i="1"/>
  <c r="G65" i="1" s="1"/>
  <c r="F65" i="1"/>
  <c r="H65" i="1" s="1"/>
  <c r="D67" i="1" l="1"/>
  <c r="F66" i="1"/>
  <c r="H66" i="1" s="1"/>
  <c r="E66" i="1"/>
  <c r="G66" i="1" s="1"/>
  <c r="D68" i="1" l="1"/>
  <c r="F67" i="1"/>
  <c r="H67" i="1" s="1"/>
  <c r="E67" i="1"/>
  <c r="G67" i="1" s="1"/>
  <c r="D69" i="1" l="1"/>
  <c r="E68" i="1"/>
  <c r="G68" i="1" s="1"/>
  <c r="F68" i="1"/>
  <c r="H68" i="1" s="1"/>
  <c r="D70" i="1" l="1"/>
  <c r="E69" i="1"/>
  <c r="G69" i="1" s="1"/>
  <c r="F69" i="1"/>
  <c r="H69" i="1" s="1"/>
  <c r="D71" i="1" l="1"/>
  <c r="F70" i="1"/>
  <c r="H70" i="1" s="1"/>
  <c r="E70" i="1"/>
  <c r="G70" i="1" s="1"/>
  <c r="D72" i="1" l="1"/>
  <c r="F71" i="1"/>
  <c r="H71" i="1" s="1"/>
  <c r="E71" i="1"/>
  <c r="G71" i="1" s="1"/>
  <c r="D73" i="1" l="1"/>
  <c r="F72" i="1"/>
  <c r="H72" i="1" s="1"/>
  <c r="E72" i="1"/>
  <c r="G72" i="1" s="1"/>
  <c r="D74" i="1" l="1"/>
  <c r="E73" i="1"/>
  <c r="G73" i="1" s="1"/>
  <c r="F73" i="1"/>
  <c r="H73" i="1" s="1"/>
  <c r="D75" i="1" l="1"/>
  <c r="F74" i="1"/>
  <c r="H74" i="1" s="1"/>
  <c r="E74" i="1"/>
  <c r="G74" i="1" s="1"/>
  <c r="D76" i="1" l="1"/>
  <c r="D77" i="1" s="1"/>
  <c r="F75" i="1"/>
  <c r="H75" i="1" s="1"/>
  <c r="E75" i="1"/>
  <c r="G75" i="1" s="1"/>
  <c r="E77" i="1" l="1"/>
  <c r="G77" i="1" s="1"/>
  <c r="F77" i="1"/>
  <c r="H77" i="1" s="1"/>
  <c r="D78" i="1"/>
  <c r="F76" i="1"/>
  <c r="H76" i="1" s="1"/>
  <c r="E76" i="1"/>
  <c r="G76" i="1" s="1"/>
  <c r="E78" i="1" l="1"/>
  <c r="G78" i="1" s="1"/>
  <c r="F78" i="1"/>
  <c r="H78" i="1" s="1"/>
  <c r="D79" i="1"/>
  <c r="D80" i="1" l="1"/>
  <c r="E79" i="1"/>
  <c r="G79" i="1" s="1"/>
  <c r="F79" i="1"/>
  <c r="H79" i="1" s="1"/>
  <c r="F80" i="1" l="1"/>
  <c r="H80" i="1" s="1"/>
  <c r="D81" i="1"/>
  <c r="E80" i="1"/>
  <c r="G80" i="1" s="1"/>
  <c r="E81" i="1" l="1"/>
  <c r="G81" i="1" s="1"/>
  <c r="D82" i="1"/>
  <c r="F81" i="1"/>
  <c r="H81" i="1" s="1"/>
  <c r="F82" i="1" l="1"/>
  <c r="H82" i="1" s="1"/>
  <c r="E82" i="1"/>
  <c r="G82" i="1" s="1"/>
  <c r="D83" i="1"/>
  <c r="D84" i="1" l="1"/>
  <c r="E83" i="1"/>
  <c r="G83" i="1" s="1"/>
  <c r="F83" i="1"/>
  <c r="H83" i="1" s="1"/>
  <c r="D85" i="1" l="1"/>
  <c r="E84" i="1"/>
  <c r="G84" i="1" s="1"/>
  <c r="F84" i="1"/>
  <c r="H84" i="1" s="1"/>
  <c r="E85" i="1" l="1"/>
  <c r="G85" i="1" s="1"/>
  <c r="F85" i="1"/>
  <c r="H85" i="1" s="1"/>
  <c r="D86" i="1"/>
  <c r="F86" i="1" l="1"/>
  <c r="H86" i="1" s="1"/>
  <c r="D87" i="1"/>
  <c r="E86" i="1"/>
  <c r="G86" i="1" s="1"/>
  <c r="E87" i="1" l="1"/>
  <c r="G87" i="1" s="1"/>
  <c r="F87" i="1"/>
  <c r="H87" i="1" s="1"/>
  <c r="D88" i="1"/>
  <c r="E88" i="1" l="1"/>
  <c r="G88" i="1" s="1"/>
  <c r="F88" i="1"/>
  <c r="H88" i="1" s="1"/>
  <c r="D89" i="1"/>
  <c r="D90" i="1" l="1"/>
  <c r="F89" i="1"/>
  <c r="H89" i="1" s="1"/>
  <c r="E89" i="1"/>
  <c r="G89" i="1" s="1"/>
  <c r="D91" i="1" l="1"/>
  <c r="F90" i="1"/>
  <c r="H90" i="1" s="1"/>
  <c r="E90" i="1"/>
  <c r="G90" i="1" s="1"/>
  <c r="E91" i="1" l="1"/>
  <c r="G91" i="1" s="1"/>
  <c r="F91" i="1"/>
  <c r="H91" i="1" s="1"/>
  <c r="D92" i="1"/>
  <c r="E92" i="1" l="1"/>
  <c r="G92" i="1" s="1"/>
  <c r="F92" i="1"/>
  <c r="H92" i="1" s="1"/>
  <c r="D93" i="1"/>
  <c r="E93" i="1" l="1"/>
  <c r="G93" i="1" s="1"/>
  <c r="D94" i="1"/>
  <c r="F93" i="1"/>
  <c r="H93" i="1" s="1"/>
  <c r="D95" i="1" l="1"/>
  <c r="F94" i="1"/>
  <c r="H94" i="1" s="1"/>
  <c r="E94" i="1"/>
  <c r="G94" i="1" s="1"/>
  <c r="D96" i="1" l="1"/>
  <c r="E95" i="1"/>
  <c r="G95" i="1" s="1"/>
  <c r="F95" i="1"/>
  <c r="H95" i="1" s="1"/>
  <c r="E96" i="1" l="1"/>
  <c r="G96" i="1" s="1"/>
  <c r="D97" i="1"/>
  <c r="F96" i="1"/>
  <c r="H96" i="1" s="1"/>
  <c r="E97" i="1" l="1"/>
  <c r="G97" i="1" s="1"/>
  <c r="D98" i="1"/>
  <c r="F97" i="1"/>
  <c r="H97" i="1" s="1"/>
  <c r="E98" i="1" l="1"/>
  <c r="G98" i="1" s="1"/>
  <c r="F98" i="1"/>
  <c r="H98" i="1" s="1"/>
</calcChain>
</file>

<file path=xl/sharedStrings.xml><?xml version="1.0" encoding="utf-8"?>
<sst xmlns="http://schemas.openxmlformats.org/spreadsheetml/2006/main" count="25" uniqueCount="23">
  <si>
    <t>DT</t>
  </si>
  <si>
    <t>T</t>
  </si>
  <si>
    <t>año</t>
  </si>
  <si>
    <t>descuento T+DT</t>
  </si>
  <si>
    <t>sh</t>
  </si>
  <si>
    <t>escenarios de F_T</t>
  </si>
  <si>
    <t>F0</t>
  </si>
  <si>
    <t>normal</t>
  </si>
  <si>
    <t>probs</t>
  </si>
  <si>
    <t>vola sh</t>
  </si>
  <si>
    <t>Valoración del caplet</t>
  </si>
  <si>
    <t>con fórmula</t>
  </si>
  <si>
    <t>moneyness</t>
  </si>
  <si>
    <t>vola acum</t>
  </si>
  <si>
    <t>d+</t>
  </si>
  <si>
    <t>d-</t>
  </si>
  <si>
    <t>Phi(d+)</t>
  </si>
  <si>
    <t>Phi(d-)</t>
  </si>
  <si>
    <t>precio</t>
  </si>
  <si>
    <t>K</t>
  </si>
  <si>
    <t>con numérico</t>
  </si>
  <si>
    <t>Payoff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</si>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</sst>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4519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0" fontId="0" fillId="0" borderId="0" xfId="0" applyNumberFormat="1"/>
    <xf numFmtId="1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3" borderId="0" xfId="1" applyNumberFormat="1" applyFont="1" applyFill="1" applyBorder="1" applyAlignment="1">
      <alignment horizontal="center"/>
    </xf>
    <xf numFmtId="164" fontId="0" fillId="3" borderId="7" xfId="1" applyNumberFormat="1" applyFont="1" applyFill="1" applyBorder="1" applyAlignment="1">
      <alignment horizontal="center"/>
    </xf>
    <xf numFmtId="10" fontId="0" fillId="0" borderId="0" xfId="0" applyNumberFormat="1" applyBorder="1"/>
    <xf numFmtId="164" fontId="0" fillId="0" borderId="1" xfId="0" applyNumberFormat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10" fontId="0" fillId="0" borderId="3" xfId="1" applyNumberFormat="1" applyFont="1" applyFill="1" applyBorder="1" applyAlignment="1">
      <alignment horizontal="center"/>
    </xf>
    <xf numFmtId="10" fontId="0" fillId="0" borderId="5" xfId="1" applyNumberFormat="1" applyFont="1" applyFill="1" applyBorder="1" applyAlignment="1">
      <alignment horizontal="center"/>
    </xf>
    <xf numFmtId="10" fontId="0" fillId="0" borderId="8" xfId="1" applyNumberFormat="1" applyFont="1" applyFill="1" applyBorder="1" applyAlignment="1">
      <alignment horizontal="center"/>
    </xf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10" fontId="0" fillId="0" borderId="10" xfId="0" applyNumberFormat="1" applyFill="1" applyBorder="1"/>
    <xf numFmtId="4" fontId="0" fillId="0" borderId="10" xfId="0" applyNumberFormat="1" applyFill="1" applyBorder="1"/>
    <xf numFmtId="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Hoja1!$F$16:$F$98</c:f>
              <c:numCache>
                <c:formatCode>0.00%</c:formatCode>
                <c:ptCount val="83"/>
                <c:pt idx="0">
                  <c:v>-2.22255954804692E-2</c:v>
                </c:pt>
                <c:pt idx="1">
                  <c:v>-2.1988829614060776E-2</c:v>
                </c:pt>
                <c:pt idx="2">
                  <c:v>-2.1744853153534777E-2</c:v>
                </c:pt>
                <c:pt idx="3">
                  <c:v>-2.1493446503607835E-2</c:v>
                </c:pt>
                <c:pt idx="4">
                  <c:v>-2.1234383381324551E-2</c:v>
                </c:pt>
                <c:pt idx="5">
                  <c:v>-2.0967430612387591E-2</c:v>
                </c:pt>
                <c:pt idx="6">
                  <c:v>-2.0692347921285052E-2</c:v>
                </c:pt>
                <c:pt idx="7">
                  <c:v>-2.0408887715026306E-2</c:v>
                </c:pt>
                <c:pt idx="8">
                  <c:v>-2.0116794860291581E-2</c:v>
                </c:pt>
                <c:pt idx="9">
                  <c:v>-1.9815806453794757E-2</c:v>
                </c:pt>
                <c:pt idx="10">
                  <c:v>-1.9505651585652664E-2</c:v>
                </c:pt>
                <c:pt idx="11">
                  <c:v>-1.9186051095547885E-2</c:v>
                </c:pt>
                <c:pt idx="12">
                  <c:v>-1.8856717321465655E-2</c:v>
                </c:pt>
                <c:pt idx="13">
                  <c:v>-1.8517353840778593E-2</c:v>
                </c:pt>
                <c:pt idx="14">
                  <c:v>-1.8167655203446362E-2</c:v>
                </c:pt>
                <c:pt idx="15">
                  <c:v>-1.7807306657090002E-2</c:v>
                </c:pt>
                <c:pt idx="16">
                  <c:v>-1.7435983863693529E-2</c:v>
                </c:pt>
                <c:pt idx="17">
                  <c:v>-1.705335260767785E-2</c:v>
                </c:pt>
                <c:pt idx="18">
                  <c:v>-1.6659068495084167E-2</c:v>
                </c:pt>
                <c:pt idx="19">
                  <c:v>-1.6252776643596163E-2</c:v>
                </c:pt>
                <c:pt idx="20">
                  <c:v>-1.5834111363121982E-2</c:v>
                </c:pt>
                <c:pt idx="21">
                  <c:v>-1.5402695826648442E-2</c:v>
                </c:pt>
                <c:pt idx="22">
                  <c:v>-1.4958141731071291E-2</c:v>
                </c:pt>
                <c:pt idx="23">
                  <c:v>-1.4500048947696215E-2</c:v>
                </c:pt>
                <c:pt idx="24">
                  <c:v>-1.4028005162095979E-2</c:v>
                </c:pt>
                <c:pt idx="25">
                  <c:v>-1.3541585502999633E-2</c:v>
                </c:pt>
                <c:pt idx="26">
                  <c:v>-1.3040352159879684E-2</c:v>
                </c:pt>
                <c:pt idx="27">
                  <c:v>-1.2523853988893049E-2</c:v>
                </c:pt>
                <c:pt idx="28">
                  <c:v>-1.1991626106821175E-2</c:v>
                </c:pt>
                <c:pt idx="29">
                  <c:v>-1.1443189472643733E-2</c:v>
                </c:pt>
                <c:pt idx="30">
                  <c:v>-1.0878050456369383E-2</c:v>
                </c:pt>
                <c:pt idx="31">
                  <c:v>-1.0295700394735447E-2</c:v>
                </c:pt>
                <c:pt idx="32">
                  <c:v>-9.6956151333766512E-3</c:v>
                </c:pt>
                <c:pt idx="33">
                  <c:v>-9.0772545550507934E-3</c:v>
                </c:pt>
                <c:pt idx="34">
                  <c:v>-8.4400620934967988E-3</c:v>
                </c:pt>
                <c:pt idx="35">
                  <c:v>-7.7834642324874845E-3</c:v>
                </c:pt>
                <c:pt idx="36">
                  <c:v>-7.1068699896262542E-3</c:v>
                </c:pt>
                <c:pt idx="37">
                  <c:v>-6.4096703844230482E-3</c:v>
                </c:pt>
                <c:pt idx="38">
                  <c:v>-5.6912378901708069E-3</c:v>
                </c:pt>
                <c:pt idx="39">
                  <c:v>-4.9509258691290484E-3</c:v>
                </c:pt>
                <c:pt idx="40">
                  <c:v>-4.1880679905062813E-3</c:v>
                </c:pt>
                <c:pt idx="41">
                  <c:v>-3.4019776307172844E-3</c:v>
                </c:pt>
                <c:pt idx="42">
                  <c:v>-2.5919472553755651E-3</c:v>
                </c:pt>
                <c:pt idx="43">
                  <c:v>-1.7572477824646208E-3</c:v>
                </c:pt>
                <c:pt idx="44">
                  <c:v>-8.9712792611492537E-4</c:v>
                </c:pt>
                <c:pt idx="45">
                  <c:v>-1.0813520395933085E-5</c:v>
                </c:pt>
                <c:pt idx="46">
                  <c:v>9.0249317748551661E-4</c:v>
                </c:pt>
                <c:pt idx="47">
                  <c:v>1.8436142052075735E-3</c:v>
                </c:pt>
                <c:pt idx="48">
                  <c:v>2.8133966352227591E-3</c:v>
                </c:pt>
                <c:pt idx="49">
                  <c:v>3.8127133371803623E-3</c:v>
                </c:pt>
                <c:pt idx="50">
                  <c:v>4.8424637635680612E-3</c:v>
                </c:pt>
                <c:pt idx="51">
                  <c:v>5.9035747592798282E-3</c:v>
                </c:pt>
                <c:pt idx="52">
                  <c:v>6.9970013958389407E-3</c:v>
                </c:pt>
                <c:pt idx="53">
                  <c:v>8.1237278310268349E-3</c:v>
                </c:pt>
                <c:pt idx="54">
                  <c:v>9.2847681946914701E-3</c:v>
                </c:pt>
                <c:pt idx="55">
                  <c:v>1.0481167501532745E-2</c:v>
                </c:pt>
                <c:pt idx="56">
                  <c:v>1.171400259168618E-2</c:v>
                </c:pt>
                <c:pt idx="57">
                  <c:v>1.2984383099951771E-2</c:v>
                </c:pt>
                <c:pt idx="58">
                  <c:v>1.4293452454540237E-2</c:v>
                </c:pt>
                <c:pt idx="59">
                  <c:v>1.5642388906235517E-2</c:v>
                </c:pt>
                <c:pt idx="60">
                  <c:v>1.7032406588900088E-2</c:v>
                </c:pt>
                <c:pt idx="61">
                  <c:v>1.8464756612277346E-2</c:v>
                </c:pt>
                <c:pt idx="62">
                  <c:v>1.994072818807488E-2</c:v>
                </c:pt>
                <c:pt idx="63">
                  <c:v>2.1461649790341972E-2</c:v>
                </c:pt>
                <c:pt idx="64">
                  <c:v>2.3028890351185938E-2</c:v>
                </c:pt>
                <c:pt idx="65">
                  <c:v>2.4643860492903451E-2</c:v>
                </c:pt>
                <c:pt idx="66">
                  <c:v>2.6308013797635817E-2</c:v>
                </c:pt>
                <c:pt idx="67">
                  <c:v>2.8022848115691015E-2</c:v>
                </c:pt>
                <c:pt idx="68">
                  <c:v>2.9789906913710078E-2</c:v>
                </c:pt>
                <c:pt idx="69">
                  <c:v>3.1610780663891273E-2</c:v>
                </c:pt>
                <c:pt idx="70">
                  <c:v>3.348710827552244E-2</c:v>
                </c:pt>
                <c:pt idx="71">
                  <c:v>3.542057857010994E-2</c:v>
                </c:pt>
                <c:pt idx="72">
                  <c:v>3.741293180143207E-2</c:v>
                </c:pt>
                <c:pt idx="73">
                  <c:v>3.9465961221884893E-2</c:v>
                </c:pt>
                <c:pt idx="74">
                  <c:v>4.1581514696530486E-2</c:v>
                </c:pt>
                <c:pt idx="75">
                  <c:v>4.376149636630014E-2</c:v>
                </c:pt>
                <c:pt idx="76">
                  <c:v>4.6007868361849849E-2</c:v>
                </c:pt>
                <c:pt idx="77">
                  <c:v>4.8322652569610242E-2</c:v>
                </c:pt>
                <c:pt idx="78">
                  <c:v>5.0707932451620932E-2</c:v>
                </c:pt>
                <c:pt idx="79">
                  <c:v>5.3165854920786987E-2</c:v>
                </c:pt>
                <c:pt idx="80">
                  <c:v>5.5698632273245327E-2</c:v>
                </c:pt>
                <c:pt idx="81">
                  <c:v>5.8308544179580812E-2</c:v>
                </c:pt>
                <c:pt idx="82">
                  <c:v>6.0997939736683493E-2</c:v>
                </c:pt>
              </c:numCache>
            </c:numRef>
          </c:xVal>
          <c:yVal>
            <c:numRef>
              <c:f>Hoja1!$G$16:$G$98</c:f>
              <c:numCache>
                <c:formatCode>0.000%</c:formatCode>
                <c:ptCount val="83"/>
                <c:pt idx="0">
                  <c:v>1.3383022576488537E-5</c:v>
                </c:pt>
                <c:pt idx="1">
                  <c:v>1.9865547139277272E-5</c:v>
                </c:pt>
                <c:pt idx="2">
                  <c:v>2.919469257914603E-5</c:v>
                </c:pt>
                <c:pt idx="3">
                  <c:v>4.2478027055075223E-5</c:v>
                </c:pt>
                <c:pt idx="4">
                  <c:v>6.1190193011377296E-5</c:v>
                </c:pt>
                <c:pt idx="5">
                  <c:v>8.7268269504576173E-5</c:v>
                </c:pt>
                <c:pt idx="6">
                  <c:v>1.2322191684730212E-4</c:v>
                </c:pt>
                <c:pt idx="7">
                  <c:v>1.7225689390536843E-4</c:v>
                </c:pt>
                <c:pt idx="8">
                  <c:v>2.3840882014648486E-4</c:v>
                </c:pt>
                <c:pt idx="9">
                  <c:v>3.2668190561999273E-4</c:v>
                </c:pt>
                <c:pt idx="10">
                  <c:v>4.431848411938019E-4</c:v>
                </c:pt>
                <c:pt idx="11">
                  <c:v>5.9525324197758696E-4</c:v>
                </c:pt>
                <c:pt idx="12">
                  <c:v>7.91545158297999E-4</c:v>
                </c:pt>
                <c:pt idx="13">
                  <c:v>1.0420934814422628E-3</c:v>
                </c:pt>
                <c:pt idx="14">
                  <c:v>1.3582969233685662E-3</c:v>
                </c:pt>
                <c:pt idx="15">
                  <c:v>1.7528300493568601E-3</c:v>
                </c:pt>
                <c:pt idx="16">
                  <c:v>2.2394530294842971E-3</c:v>
                </c:pt>
                <c:pt idx="17">
                  <c:v>2.8327037741601277E-3</c:v>
                </c:pt>
                <c:pt idx="18">
                  <c:v>3.5474592846231573E-3</c:v>
                </c:pt>
                <c:pt idx="19">
                  <c:v>4.3983595980427352E-3</c:v>
                </c:pt>
                <c:pt idx="20">
                  <c:v>5.3990966513188252E-3</c:v>
                </c:pt>
                <c:pt idx="21">
                  <c:v>6.5615814774676838E-3</c:v>
                </c:pt>
                <c:pt idx="22">
                  <c:v>7.8950158300894434E-3</c:v>
                </c:pt>
                <c:pt idx="23">
                  <c:v>9.4049077376887266E-3</c:v>
                </c:pt>
                <c:pt idx="24">
                  <c:v>1.1092083467945593E-2</c:v>
                </c:pt>
                <c:pt idx="25">
                  <c:v>1.2951759566589217E-2</c:v>
                </c:pt>
                <c:pt idx="26">
                  <c:v>1.4972746563574536E-2</c:v>
                </c:pt>
                <c:pt idx="27">
                  <c:v>1.713685920478079E-2</c:v>
                </c:pt>
                <c:pt idx="28">
                  <c:v>1.9418605498321355E-2</c:v>
                </c:pt>
                <c:pt idx="29">
                  <c:v>2.1785217703255116E-2</c:v>
                </c:pt>
                <c:pt idx="30">
                  <c:v>2.4197072451914398E-2</c:v>
                </c:pt>
                <c:pt idx="31">
                  <c:v>2.6608524989875544E-2</c:v>
                </c:pt>
                <c:pt idx="32">
                  <c:v>2.8969155276148337E-2</c:v>
                </c:pt>
                <c:pt idx="33">
                  <c:v>3.1225393336676184E-2</c:v>
                </c:pt>
                <c:pt idx="34">
                  <c:v>3.3322460289180011E-2</c:v>
                </c:pt>
                <c:pt idx="35">
                  <c:v>3.5206532676429994E-2</c:v>
                </c:pt>
                <c:pt idx="36">
                  <c:v>3.6827014030332367E-2</c:v>
                </c:pt>
                <c:pt idx="37">
                  <c:v>3.8138781546052443E-2</c:v>
                </c:pt>
                <c:pt idx="38">
                  <c:v>3.9104269397545612E-2</c:v>
                </c:pt>
                <c:pt idx="39">
                  <c:v>3.9695254747701192E-2</c:v>
                </c:pt>
                <c:pt idx="40">
                  <c:v>3.9894228040143274E-2</c:v>
                </c:pt>
                <c:pt idx="41">
                  <c:v>3.9695254747701171E-2</c:v>
                </c:pt>
                <c:pt idx="42">
                  <c:v>3.9104269397545577E-2</c:v>
                </c:pt>
                <c:pt idx="43">
                  <c:v>3.813878154605238E-2</c:v>
                </c:pt>
                <c:pt idx="44">
                  <c:v>3.6827014030332297E-2</c:v>
                </c:pt>
                <c:pt idx="45">
                  <c:v>3.5206532676429911E-2</c:v>
                </c:pt>
                <c:pt idx="46">
                  <c:v>3.3322460289179921E-2</c:v>
                </c:pt>
                <c:pt idx="47">
                  <c:v>3.1225393336676073E-2</c:v>
                </c:pt>
                <c:pt idx="48">
                  <c:v>2.8969155276148219E-2</c:v>
                </c:pt>
                <c:pt idx="49">
                  <c:v>2.6608524989875426E-2</c:v>
                </c:pt>
                <c:pt idx="50">
                  <c:v>2.419707245191428E-2</c:v>
                </c:pt>
                <c:pt idx="51">
                  <c:v>2.1785217703254998E-2</c:v>
                </c:pt>
                <c:pt idx="52">
                  <c:v>1.9418605498321233E-2</c:v>
                </c:pt>
                <c:pt idx="53">
                  <c:v>1.7136859204780679E-2</c:v>
                </c:pt>
                <c:pt idx="54">
                  <c:v>1.4972746563574427E-2</c:v>
                </c:pt>
                <c:pt idx="55">
                  <c:v>1.2951759566589116E-2</c:v>
                </c:pt>
                <c:pt idx="56">
                  <c:v>1.1092083467945504E-2</c:v>
                </c:pt>
                <c:pt idx="57">
                  <c:v>9.4049077376886434E-3</c:v>
                </c:pt>
                <c:pt idx="58">
                  <c:v>7.8950158300893723E-3</c:v>
                </c:pt>
                <c:pt idx="59">
                  <c:v>6.5615814774676196E-3</c:v>
                </c:pt>
                <c:pt idx="60">
                  <c:v>5.3990966513187723E-3</c:v>
                </c:pt>
                <c:pt idx="61">
                  <c:v>4.3983595980426901E-3</c:v>
                </c:pt>
                <c:pt idx="62">
                  <c:v>3.5474592846231191E-3</c:v>
                </c:pt>
                <c:pt idx="63">
                  <c:v>2.8327037741600961E-3</c:v>
                </c:pt>
                <c:pt idx="64">
                  <c:v>2.2394530294842711E-3</c:v>
                </c:pt>
                <c:pt idx="65">
                  <c:v>1.7528300493568382E-3</c:v>
                </c:pt>
                <c:pt idx="66">
                  <c:v>1.3582969233685487E-3</c:v>
                </c:pt>
                <c:pt idx="67">
                  <c:v>1.0420934814422487E-3</c:v>
                </c:pt>
                <c:pt idx="68">
                  <c:v>7.9154515829798805E-4</c:v>
                </c:pt>
                <c:pt idx="69">
                  <c:v>5.9525324197757861E-4</c:v>
                </c:pt>
                <c:pt idx="70">
                  <c:v>4.4318484119379529E-4</c:v>
                </c:pt>
                <c:pt idx="71">
                  <c:v>3.2668190561998785E-4</c:v>
                </c:pt>
                <c:pt idx="72">
                  <c:v>2.3840882014648107E-4</c:v>
                </c:pt>
                <c:pt idx="73">
                  <c:v>1.7225689390536553E-4</c:v>
                </c:pt>
                <c:pt idx="74">
                  <c:v>1.2322191684730014E-4</c:v>
                </c:pt>
                <c:pt idx="75">
                  <c:v>8.7268269504574614E-5</c:v>
                </c:pt>
                <c:pt idx="76">
                  <c:v>6.1190193011376211E-5</c:v>
                </c:pt>
                <c:pt idx="77">
                  <c:v>4.2478027055074431E-5</c:v>
                </c:pt>
                <c:pt idx="78">
                  <c:v>2.9194692579145508E-5</c:v>
                </c:pt>
                <c:pt idx="79">
                  <c:v>1.9865547139276882E-5</c:v>
                </c:pt>
                <c:pt idx="80">
                  <c:v>1.3383022576488299E-5</c:v>
                </c:pt>
                <c:pt idx="81">
                  <c:v>8.9261657177131342E-6</c:v>
                </c:pt>
                <c:pt idx="82">
                  <c:v>5.8943067756538918E-6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C-4127-8267-476758E2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91552"/>
        <c:axId val="160393088"/>
      </c:scatterChart>
      <c:valAx>
        <c:axId val="160391552"/>
        <c:scaling>
          <c:orientation val="minMax"/>
          <c:max val="4.0000000000000008E-2"/>
          <c:min val="-8.0000000000000016E-2"/>
        </c:scaling>
        <c:delete val="0"/>
        <c:axPos val="b"/>
        <c:numFmt formatCode="0.00%" sourceLinked="1"/>
        <c:majorTickMark val="out"/>
        <c:minorTickMark val="none"/>
        <c:tickLblPos val="nextTo"/>
        <c:crossAx val="160393088"/>
        <c:crosses val="autoZero"/>
        <c:crossBetween val="midCat"/>
      </c:valAx>
      <c:valAx>
        <c:axId val="160393088"/>
        <c:scaling>
          <c:orientation val="minMax"/>
          <c:max val="4.5000000000000012E-2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160391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295276</xdr:colOff>
      <xdr:row>5</xdr:row>
      <xdr:rowOff>171451</xdr:rowOff>
    </xdr:from>
    <xdr:to>
      <xdr:col>10</xdr:col>
      <xdr:colOff>114301</xdr:colOff>
      <xdr:row>9</xdr:row>
      <xdr:rowOff>108138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6" y="1133476"/>
          <a:ext cx="4552950" cy="80346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180975</xdr:colOff>
      <xdr:row>2</xdr:row>
      <xdr:rowOff>133349</xdr:rowOff>
    </xdr:from>
    <xdr:to>
      <xdr:col>21</xdr:col>
      <xdr:colOff>419100</xdr:colOff>
      <xdr:row>21</xdr:row>
      <xdr:rowOff>190499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P98"/>
  <sheetViews>
    <sheetView showGridLines="0" tabSelected="1" workbookViewId="0"/>
  </sheetViews>
  <sheetFormatPr defaultColWidth="11.375" defaultRowHeight="16.5" x14ac:dyDescent="0.3"/>
  <cols>
    <col min="2" max="2" width="12.875" customWidth="1"/>
    <col min="3" max="3" width="14.875" customWidth="1"/>
    <col min="6" max="6" width="16.625" customWidth="1"/>
    <col min="13" max="13" width="14" bestFit="1" customWidth="1"/>
    <col min="16" max="16" width="11.75" customWidth="1"/>
  </cols>
  <sheetData>
    <row r="5" spans="3:8" ht="17.25" thickBot="1" x14ac:dyDescent="0.35"/>
    <row r="6" spans="3:8" x14ac:dyDescent="0.3">
      <c r="C6" s="21" t="s">
        <v>6</v>
      </c>
      <c r="D6" s="2">
        <v>-3.0000000000000001E-3</v>
      </c>
      <c r="E6" s="3"/>
    </row>
    <row r="7" spans="3:8" x14ac:dyDescent="0.3">
      <c r="C7" s="22" t="s">
        <v>0</v>
      </c>
      <c r="D7" s="4">
        <f>1/4</f>
        <v>0.25</v>
      </c>
      <c r="E7" s="5" t="s">
        <v>2</v>
      </c>
    </row>
    <row r="8" spans="3:8" x14ac:dyDescent="0.3">
      <c r="C8" s="22" t="s">
        <v>1</v>
      </c>
      <c r="D8" s="4">
        <v>1</v>
      </c>
      <c r="E8" s="5" t="s">
        <v>2</v>
      </c>
    </row>
    <row r="9" spans="3:8" x14ac:dyDescent="0.3">
      <c r="C9" s="22" t="s">
        <v>9</v>
      </c>
      <c r="D9" s="6">
        <v>0.3</v>
      </c>
      <c r="E9" s="5"/>
    </row>
    <row r="10" spans="3:8" x14ac:dyDescent="0.3">
      <c r="C10" s="22" t="s">
        <v>3</v>
      </c>
      <c r="D10" s="7">
        <v>0.995</v>
      </c>
      <c r="E10" s="5"/>
      <c r="F10" s="1"/>
    </row>
    <row r="11" spans="3:8" ht="17.25" thickBot="1" x14ac:dyDescent="0.35">
      <c r="C11" s="23" t="s">
        <v>4</v>
      </c>
      <c r="D11" s="8">
        <v>0.03</v>
      </c>
      <c r="E11" s="9"/>
    </row>
    <row r="15" spans="3:8" ht="17.25" thickBot="1" x14ac:dyDescent="0.35">
      <c r="C15" s="4"/>
      <c r="D15" s="24" t="s">
        <v>7</v>
      </c>
      <c r="E15" s="24" t="s">
        <v>8</v>
      </c>
      <c r="F15" s="24" t="s">
        <v>5</v>
      </c>
      <c r="G15" s="24" t="s">
        <v>8</v>
      </c>
      <c r="H15" s="24" t="s">
        <v>21</v>
      </c>
    </row>
    <row r="16" spans="3:8" x14ac:dyDescent="0.3">
      <c r="C16" s="18"/>
      <c r="D16" s="10">
        <v>-4</v>
      </c>
      <c r="E16" s="19">
        <f>NORMDIST(D16,0,1,FALSE)*0.1</f>
        <v>1.3383022576488537E-5</v>
      </c>
      <c r="F16" s="25">
        <f>(F0+shift)*EXP(-0.5*volash^2*T)*EXP(volash*SQRT(T)*D16)-shift</f>
        <v>-2.22255954804692E-2</v>
      </c>
      <c r="G16" s="12">
        <f>E16</f>
        <v>1.3383022576488537E-5</v>
      </c>
      <c r="H16" s="17">
        <f t="shared" ref="H16:H47" si="0">MAX(F16-strike,0)</f>
        <v>0</v>
      </c>
    </row>
    <row r="17" spans="3:16" x14ac:dyDescent="0.3">
      <c r="C17" s="11"/>
      <c r="D17" s="4">
        <f>D16+0.1</f>
        <v>-3.9</v>
      </c>
      <c r="E17" s="15">
        <f t="shared" ref="E17:E76" si="1">NORMDIST(D17,0,1,FALSE)*0.1</f>
        <v>1.9865547139277272E-5</v>
      </c>
      <c r="F17" s="26">
        <f t="shared" ref="F17:F47" si="2">(F0+shift)*EXP(-0.5*volash^2*T)*EXP(volash*SQRT(T)*D17)-shift</f>
        <v>-2.1988829614060776E-2</v>
      </c>
      <c r="G17" s="12">
        <f t="shared" ref="G17:G76" si="3">E17</f>
        <v>1.9865547139277272E-5</v>
      </c>
      <c r="H17" s="17">
        <f t="shared" si="0"/>
        <v>0</v>
      </c>
    </row>
    <row r="18" spans="3:16" x14ac:dyDescent="0.3">
      <c r="C18" s="11"/>
      <c r="D18" s="4">
        <f t="shared" ref="D18:D81" si="4">D17+0.1</f>
        <v>-3.8</v>
      </c>
      <c r="E18" s="15">
        <f t="shared" si="1"/>
        <v>2.919469257914603E-5</v>
      </c>
      <c r="F18" s="26">
        <f t="shared" si="2"/>
        <v>-2.1744853153534777E-2</v>
      </c>
      <c r="G18" s="12">
        <f t="shared" si="3"/>
        <v>2.919469257914603E-5</v>
      </c>
      <c r="H18" s="17">
        <f t="shared" si="0"/>
        <v>0</v>
      </c>
    </row>
    <row r="19" spans="3:16" x14ac:dyDescent="0.3">
      <c r="C19" s="11"/>
      <c r="D19" s="4">
        <f t="shared" si="4"/>
        <v>-3.6999999999999997</v>
      </c>
      <c r="E19" s="15">
        <f t="shared" si="1"/>
        <v>4.2478027055075223E-5</v>
      </c>
      <c r="F19" s="26">
        <f t="shared" si="2"/>
        <v>-2.1493446503607835E-2</v>
      </c>
      <c r="G19" s="12">
        <f t="shared" si="3"/>
        <v>4.2478027055075223E-5</v>
      </c>
      <c r="H19" s="17">
        <f t="shared" si="0"/>
        <v>0</v>
      </c>
    </row>
    <row r="20" spans="3:16" x14ac:dyDescent="0.3">
      <c r="C20" s="11"/>
      <c r="D20" s="4">
        <f t="shared" si="4"/>
        <v>-3.5999999999999996</v>
      </c>
      <c r="E20" s="15">
        <f t="shared" si="1"/>
        <v>6.1190193011377296E-5</v>
      </c>
      <c r="F20" s="26">
        <f t="shared" si="2"/>
        <v>-2.1234383381324551E-2</v>
      </c>
      <c r="G20" s="12">
        <f t="shared" si="3"/>
        <v>6.1190193011377296E-5</v>
      </c>
      <c r="H20" s="17">
        <f t="shared" si="0"/>
        <v>0</v>
      </c>
    </row>
    <row r="21" spans="3:16" x14ac:dyDescent="0.3">
      <c r="C21" s="11"/>
      <c r="D21" s="4">
        <f t="shared" si="4"/>
        <v>-3.4999999999999996</v>
      </c>
      <c r="E21" s="15">
        <f t="shared" si="1"/>
        <v>8.7268269504576173E-5</v>
      </c>
      <c r="F21" s="26">
        <f t="shared" si="2"/>
        <v>-2.0967430612387591E-2</v>
      </c>
      <c r="G21" s="12">
        <f t="shared" si="3"/>
        <v>8.7268269504576173E-5</v>
      </c>
      <c r="H21" s="17">
        <f t="shared" si="0"/>
        <v>0</v>
      </c>
    </row>
    <row r="22" spans="3:16" x14ac:dyDescent="0.3">
      <c r="C22" s="11"/>
      <c r="D22" s="4">
        <f t="shared" si="4"/>
        <v>-3.3999999999999995</v>
      </c>
      <c r="E22" s="15">
        <f t="shared" si="1"/>
        <v>1.2322191684730212E-4</v>
      </c>
      <c r="F22" s="26">
        <f t="shared" si="2"/>
        <v>-2.0692347921285052E-2</v>
      </c>
      <c r="G22" s="12">
        <f t="shared" si="3"/>
        <v>1.2322191684730212E-4</v>
      </c>
      <c r="H22" s="17">
        <f t="shared" si="0"/>
        <v>0</v>
      </c>
    </row>
    <row r="23" spans="3:16" x14ac:dyDescent="0.3">
      <c r="C23" s="11"/>
      <c r="D23" s="4">
        <f t="shared" si="4"/>
        <v>-3.2999999999999994</v>
      </c>
      <c r="E23" s="15">
        <f t="shared" si="1"/>
        <v>1.7225689390536843E-4</v>
      </c>
      <c r="F23" s="26">
        <f t="shared" si="2"/>
        <v>-2.0408887715026306E-2</v>
      </c>
      <c r="G23" s="12">
        <f t="shared" si="3"/>
        <v>1.7225689390536843E-4</v>
      </c>
      <c r="H23" s="17">
        <f t="shared" si="0"/>
        <v>0</v>
      </c>
    </row>
    <row r="24" spans="3:16" x14ac:dyDescent="0.3">
      <c r="C24" s="11"/>
      <c r="D24" s="4">
        <f t="shared" si="4"/>
        <v>-3.1999999999999993</v>
      </c>
      <c r="E24" s="15">
        <f t="shared" si="1"/>
        <v>2.3840882014648486E-4</v>
      </c>
      <c r="F24" s="26">
        <f t="shared" si="2"/>
        <v>-2.0116794860291581E-2</v>
      </c>
      <c r="G24" s="12">
        <f t="shared" si="3"/>
        <v>2.3840882014648486E-4</v>
      </c>
      <c r="H24" s="17">
        <f t="shared" si="0"/>
        <v>0</v>
      </c>
    </row>
    <row r="25" spans="3:16" ht="17.25" thickBot="1" x14ac:dyDescent="0.35">
      <c r="C25" s="11"/>
      <c r="D25" s="4">
        <f t="shared" si="4"/>
        <v>-3.0999999999999992</v>
      </c>
      <c r="E25" s="15">
        <f t="shared" si="1"/>
        <v>3.2668190561999273E-4</v>
      </c>
      <c r="F25" s="26">
        <f t="shared" si="2"/>
        <v>-1.9815806453794757E-2</v>
      </c>
      <c r="G25" s="12">
        <f t="shared" si="3"/>
        <v>3.2668190561999273E-4</v>
      </c>
      <c r="H25" s="17">
        <f t="shared" si="0"/>
        <v>0</v>
      </c>
    </row>
    <row r="26" spans="3:16" ht="17.25" thickBot="1" x14ac:dyDescent="0.35">
      <c r="C26" s="11"/>
      <c r="D26" s="4">
        <f t="shared" si="4"/>
        <v>-2.9999999999999991</v>
      </c>
      <c r="E26" s="15">
        <f t="shared" si="1"/>
        <v>4.431848411938019E-4</v>
      </c>
      <c r="F26" s="26">
        <f t="shared" si="2"/>
        <v>-1.9505651585652664E-2</v>
      </c>
      <c r="G26" s="12">
        <f t="shared" si="3"/>
        <v>4.431848411938019E-4</v>
      </c>
      <c r="H26" s="17">
        <f t="shared" si="0"/>
        <v>0</v>
      </c>
      <c r="J26" s="20" t="s">
        <v>10</v>
      </c>
      <c r="L26" s="29" t="s">
        <v>19</v>
      </c>
      <c r="M26" s="30">
        <v>-4.0000000000000001E-3</v>
      </c>
    </row>
    <row r="27" spans="3:16" ht="17.25" thickBot="1" x14ac:dyDescent="0.35">
      <c r="C27" s="11"/>
      <c r="D27" s="4">
        <f t="shared" si="4"/>
        <v>-2.899999999999999</v>
      </c>
      <c r="E27" s="15">
        <f t="shared" si="1"/>
        <v>5.9525324197758696E-4</v>
      </c>
      <c r="F27" s="26">
        <f t="shared" si="2"/>
        <v>-1.9186051095547885E-2</v>
      </c>
      <c r="G27" s="12">
        <f t="shared" si="3"/>
        <v>5.9525324197758696E-4</v>
      </c>
      <c r="H27" s="17">
        <f t="shared" si="0"/>
        <v>0</v>
      </c>
      <c r="L27" s="29" t="s">
        <v>22</v>
      </c>
      <c r="M27" s="31">
        <v>1000000</v>
      </c>
    </row>
    <row r="28" spans="3:16" x14ac:dyDescent="0.3">
      <c r="C28" s="11"/>
      <c r="D28" s="4">
        <f t="shared" si="4"/>
        <v>-2.7999999999999989</v>
      </c>
      <c r="E28" s="15">
        <f t="shared" si="1"/>
        <v>7.91545158297999E-4</v>
      </c>
      <c r="F28" s="26">
        <f t="shared" si="2"/>
        <v>-1.8856717321465655E-2</v>
      </c>
      <c r="G28" s="12">
        <f t="shared" si="3"/>
        <v>7.91545158297999E-4</v>
      </c>
      <c r="H28" s="17">
        <f t="shared" si="0"/>
        <v>0</v>
      </c>
      <c r="J28" s="20" t="s">
        <v>11</v>
      </c>
    </row>
    <row r="29" spans="3:16" x14ac:dyDescent="0.3">
      <c r="C29" s="11"/>
      <c r="D29" s="4">
        <f t="shared" si="4"/>
        <v>-2.6999999999999988</v>
      </c>
      <c r="E29" s="15">
        <f t="shared" si="1"/>
        <v>1.0420934814422628E-3</v>
      </c>
      <c r="F29" s="26">
        <f t="shared" si="2"/>
        <v>-1.8517353840778593E-2</v>
      </c>
      <c r="G29" s="12">
        <f t="shared" si="3"/>
        <v>1.0420934814422628E-3</v>
      </c>
      <c r="H29" s="17">
        <f t="shared" si="0"/>
        <v>0</v>
      </c>
    </row>
    <row r="30" spans="3:16" x14ac:dyDescent="0.3">
      <c r="C30" s="11"/>
      <c r="D30" s="4">
        <f t="shared" si="4"/>
        <v>-2.5999999999999988</v>
      </c>
      <c r="E30" s="15">
        <f t="shared" si="1"/>
        <v>1.3582969233685662E-3</v>
      </c>
      <c r="F30" s="26">
        <f t="shared" si="2"/>
        <v>-1.8167655203446362E-2</v>
      </c>
      <c r="G30" s="12">
        <f t="shared" si="3"/>
        <v>1.3582969233685662E-3</v>
      </c>
      <c r="H30" s="17">
        <f t="shared" si="0"/>
        <v>0</v>
      </c>
      <c r="J30" s="28" t="s">
        <v>12</v>
      </c>
      <c r="K30" s="28" t="s">
        <v>13</v>
      </c>
      <c r="L30" s="28" t="s">
        <v>14</v>
      </c>
      <c r="M30" s="28" t="s">
        <v>15</v>
      </c>
      <c r="N30" s="28" t="s">
        <v>16</v>
      </c>
      <c r="O30" s="28" t="s">
        <v>17</v>
      </c>
      <c r="P30" s="28" t="s">
        <v>18</v>
      </c>
    </row>
    <row r="31" spans="3:16" x14ac:dyDescent="0.3">
      <c r="C31" s="11"/>
      <c r="D31" s="4">
        <f t="shared" si="4"/>
        <v>-2.4999999999999987</v>
      </c>
      <c r="E31" s="15">
        <f t="shared" si="1"/>
        <v>1.7528300493568601E-3</v>
      </c>
      <c r="F31" s="26">
        <f t="shared" si="2"/>
        <v>-1.7807306657090002E-2</v>
      </c>
      <c r="G31" s="12">
        <f t="shared" si="3"/>
        <v>1.7528300493568601E-3</v>
      </c>
      <c r="H31" s="17">
        <f t="shared" si="0"/>
        <v>0</v>
      </c>
      <c r="J31">
        <f>LN((F0+shift)/(strike+shift))</f>
        <v>3.7740327982847113E-2</v>
      </c>
      <c r="K31">
        <f>volash*T</f>
        <v>0.3</v>
      </c>
      <c r="L31">
        <f>J31/K31+0.5*K31</f>
        <v>0.27580109327615704</v>
      </c>
      <c r="M31">
        <f>J31/K31-0.5*K31</f>
        <v>-2.419890672384295E-2</v>
      </c>
      <c r="N31">
        <f>NORMSDIST(L31)</f>
        <v>0.60864957802145547</v>
      </c>
      <c r="O31">
        <f>NORMSDIST(M31)</f>
        <v>0.49034697509201747</v>
      </c>
      <c r="P31" s="32">
        <f>DT*D10*((F0+shift)*N31-(strike+shift)*O31)*M27</f>
        <v>916.52366697897776</v>
      </c>
    </row>
    <row r="32" spans="3:16" x14ac:dyDescent="0.3">
      <c r="C32" s="11"/>
      <c r="D32" s="4">
        <f t="shared" si="4"/>
        <v>-2.3999999999999986</v>
      </c>
      <c r="E32" s="15">
        <f t="shared" si="1"/>
        <v>2.2394530294842971E-3</v>
      </c>
      <c r="F32" s="26">
        <f t="shared" si="2"/>
        <v>-1.7435983863693529E-2</v>
      </c>
      <c r="G32" s="12">
        <f t="shared" si="3"/>
        <v>2.2394530294842971E-3</v>
      </c>
      <c r="H32" s="17">
        <f t="shared" si="0"/>
        <v>0</v>
      </c>
    </row>
    <row r="33" spans="3:13" x14ac:dyDescent="0.3">
      <c r="C33" s="11"/>
      <c r="D33" s="4">
        <f t="shared" si="4"/>
        <v>-2.2999999999999985</v>
      </c>
      <c r="E33" s="15">
        <f t="shared" si="1"/>
        <v>2.8327037741601277E-3</v>
      </c>
      <c r="F33" s="26">
        <f t="shared" si="2"/>
        <v>-1.705335260767785E-2</v>
      </c>
      <c r="G33" s="12">
        <f t="shared" si="3"/>
        <v>2.8327037741601277E-3</v>
      </c>
      <c r="H33" s="17">
        <f t="shared" si="0"/>
        <v>0</v>
      </c>
      <c r="J33" s="20" t="s">
        <v>20</v>
      </c>
    </row>
    <row r="34" spans="3:13" x14ac:dyDescent="0.3">
      <c r="C34" s="11"/>
      <c r="D34" s="4">
        <f t="shared" si="4"/>
        <v>-2.1999999999999984</v>
      </c>
      <c r="E34" s="15">
        <f t="shared" si="1"/>
        <v>3.5474592846231573E-3</v>
      </c>
      <c r="F34" s="26">
        <f t="shared" si="2"/>
        <v>-1.6659068495084167E-2</v>
      </c>
      <c r="G34" s="12">
        <f t="shared" si="3"/>
        <v>3.5474592846231573E-3</v>
      </c>
      <c r="H34" s="17">
        <f t="shared" si="0"/>
        <v>0</v>
      </c>
      <c r="M34" s="32">
        <f>DT*D10*SUMPRODUCT(H16:H98,G16:G98)*M27</f>
        <v>916.39800893580878</v>
      </c>
    </row>
    <row r="35" spans="3:13" x14ac:dyDescent="0.3">
      <c r="C35" s="11"/>
      <c r="D35" s="4">
        <f t="shared" si="4"/>
        <v>-2.0999999999999983</v>
      </c>
      <c r="E35" s="15">
        <f t="shared" si="1"/>
        <v>4.3983595980427352E-3</v>
      </c>
      <c r="F35" s="26">
        <f t="shared" si="2"/>
        <v>-1.6252776643596163E-2</v>
      </c>
      <c r="G35" s="12">
        <f t="shared" si="3"/>
        <v>4.3983595980427352E-3</v>
      </c>
      <c r="H35" s="17">
        <f t="shared" si="0"/>
        <v>0</v>
      </c>
    </row>
    <row r="36" spans="3:13" x14ac:dyDescent="0.3">
      <c r="C36" s="11"/>
      <c r="D36" s="4">
        <f t="shared" si="4"/>
        <v>-1.9999999999999982</v>
      </c>
      <c r="E36" s="15">
        <f t="shared" si="1"/>
        <v>5.3990966513188252E-3</v>
      </c>
      <c r="F36" s="26">
        <f t="shared" si="2"/>
        <v>-1.5834111363121982E-2</v>
      </c>
      <c r="G36" s="12">
        <f t="shared" si="3"/>
        <v>5.3990966513188252E-3</v>
      </c>
      <c r="H36" s="17">
        <f t="shared" si="0"/>
        <v>0</v>
      </c>
    </row>
    <row r="37" spans="3:13" x14ac:dyDescent="0.3">
      <c r="C37" s="11"/>
      <c r="D37" s="4">
        <f t="shared" si="4"/>
        <v>-1.8999999999999981</v>
      </c>
      <c r="E37" s="15">
        <f t="shared" si="1"/>
        <v>6.5615814774676838E-3</v>
      </c>
      <c r="F37" s="26">
        <f t="shared" si="2"/>
        <v>-1.5402695826648442E-2</v>
      </c>
      <c r="G37" s="12">
        <f t="shared" si="3"/>
        <v>6.5615814774676838E-3</v>
      </c>
      <c r="H37" s="17">
        <f t="shared" si="0"/>
        <v>0</v>
      </c>
    </row>
    <row r="38" spans="3:13" x14ac:dyDescent="0.3">
      <c r="C38" s="11"/>
      <c r="D38" s="4">
        <f t="shared" si="4"/>
        <v>-1.799999999999998</v>
      </c>
      <c r="E38" s="15">
        <f t="shared" si="1"/>
        <v>7.8950158300894434E-3</v>
      </c>
      <c r="F38" s="26">
        <f t="shared" si="2"/>
        <v>-1.4958141731071291E-2</v>
      </c>
      <c r="G38" s="12">
        <f t="shared" si="3"/>
        <v>7.8950158300894434E-3</v>
      </c>
      <c r="H38" s="17">
        <f t="shared" si="0"/>
        <v>0</v>
      </c>
    </row>
    <row r="39" spans="3:13" x14ac:dyDescent="0.3">
      <c r="C39" s="11"/>
      <c r="D39" s="4">
        <f t="shared" si="4"/>
        <v>-1.699999999999998</v>
      </c>
      <c r="E39" s="15">
        <f t="shared" si="1"/>
        <v>9.4049077376887266E-3</v>
      </c>
      <c r="F39" s="26">
        <f t="shared" si="2"/>
        <v>-1.4500048947696215E-2</v>
      </c>
      <c r="G39" s="12">
        <f t="shared" si="3"/>
        <v>9.4049077376887266E-3</v>
      </c>
      <c r="H39" s="17">
        <f t="shared" si="0"/>
        <v>0</v>
      </c>
    </row>
    <row r="40" spans="3:13" x14ac:dyDescent="0.3">
      <c r="C40" s="11"/>
      <c r="D40" s="4">
        <f t="shared" si="4"/>
        <v>-1.5999999999999979</v>
      </c>
      <c r="E40" s="15">
        <f t="shared" si="1"/>
        <v>1.1092083467945593E-2</v>
      </c>
      <c r="F40" s="26">
        <f t="shared" si="2"/>
        <v>-1.4028005162095979E-2</v>
      </c>
      <c r="G40" s="12">
        <f t="shared" si="3"/>
        <v>1.1092083467945593E-2</v>
      </c>
      <c r="H40" s="17">
        <f t="shared" si="0"/>
        <v>0</v>
      </c>
    </row>
    <row r="41" spans="3:13" x14ac:dyDescent="0.3">
      <c r="C41" s="11"/>
      <c r="D41" s="4">
        <f t="shared" si="4"/>
        <v>-1.4999999999999978</v>
      </c>
      <c r="E41" s="15">
        <f t="shared" si="1"/>
        <v>1.2951759566589217E-2</v>
      </c>
      <c r="F41" s="26">
        <f t="shared" si="2"/>
        <v>-1.3541585502999633E-2</v>
      </c>
      <c r="G41" s="12">
        <f t="shared" si="3"/>
        <v>1.2951759566589217E-2</v>
      </c>
      <c r="H41" s="17">
        <f t="shared" si="0"/>
        <v>0</v>
      </c>
    </row>
    <row r="42" spans="3:13" x14ac:dyDescent="0.3">
      <c r="C42" s="11"/>
      <c r="D42" s="4">
        <f t="shared" si="4"/>
        <v>-1.3999999999999977</v>
      </c>
      <c r="E42" s="15">
        <f t="shared" si="1"/>
        <v>1.4972746563574536E-2</v>
      </c>
      <c r="F42" s="26">
        <f t="shared" si="2"/>
        <v>-1.3040352159879684E-2</v>
      </c>
      <c r="G42" s="12">
        <f t="shared" si="3"/>
        <v>1.4972746563574536E-2</v>
      </c>
      <c r="H42" s="17">
        <f t="shared" si="0"/>
        <v>0</v>
      </c>
    </row>
    <row r="43" spans="3:13" x14ac:dyDescent="0.3">
      <c r="C43" s="11"/>
      <c r="D43" s="4">
        <f t="shared" si="4"/>
        <v>-1.2999999999999976</v>
      </c>
      <c r="E43" s="15">
        <f t="shared" si="1"/>
        <v>1.713685920478079E-2</v>
      </c>
      <c r="F43" s="26">
        <f t="shared" si="2"/>
        <v>-1.2523853988893049E-2</v>
      </c>
      <c r="G43" s="12">
        <f t="shared" si="3"/>
        <v>1.713685920478079E-2</v>
      </c>
      <c r="H43" s="17">
        <f t="shared" si="0"/>
        <v>0</v>
      </c>
    </row>
    <row r="44" spans="3:13" x14ac:dyDescent="0.3">
      <c r="C44" s="11"/>
      <c r="D44" s="4">
        <f t="shared" si="4"/>
        <v>-1.1999999999999975</v>
      </c>
      <c r="E44" s="15">
        <f t="shared" si="1"/>
        <v>1.9418605498321355E-2</v>
      </c>
      <c r="F44" s="26">
        <f t="shared" si="2"/>
        <v>-1.1991626106821175E-2</v>
      </c>
      <c r="G44" s="12">
        <f t="shared" si="3"/>
        <v>1.9418605498321355E-2</v>
      </c>
      <c r="H44" s="17">
        <f t="shared" si="0"/>
        <v>0</v>
      </c>
    </row>
    <row r="45" spans="3:13" x14ac:dyDescent="0.3">
      <c r="C45" s="11"/>
      <c r="D45" s="4">
        <f t="shared" si="4"/>
        <v>-1.0999999999999974</v>
      </c>
      <c r="E45" s="15">
        <f t="shared" si="1"/>
        <v>2.1785217703255116E-2</v>
      </c>
      <c r="F45" s="26">
        <f t="shared" si="2"/>
        <v>-1.1443189472643733E-2</v>
      </c>
      <c r="G45" s="12">
        <f t="shared" si="3"/>
        <v>2.1785217703255116E-2</v>
      </c>
      <c r="H45" s="17">
        <f t="shared" si="0"/>
        <v>0</v>
      </c>
    </row>
    <row r="46" spans="3:13" x14ac:dyDescent="0.3">
      <c r="C46" s="11"/>
      <c r="D46" s="4">
        <f t="shared" si="4"/>
        <v>-0.99999999999999745</v>
      </c>
      <c r="E46" s="15">
        <f t="shared" si="1"/>
        <v>2.4197072451914398E-2</v>
      </c>
      <c r="F46" s="26">
        <f t="shared" si="2"/>
        <v>-1.0878050456369383E-2</v>
      </c>
      <c r="G46" s="12">
        <f t="shared" si="3"/>
        <v>2.4197072451914398E-2</v>
      </c>
      <c r="H46" s="17">
        <f t="shared" si="0"/>
        <v>0</v>
      </c>
    </row>
    <row r="47" spans="3:13" x14ac:dyDescent="0.3">
      <c r="C47" s="11"/>
      <c r="D47" s="4">
        <f t="shared" si="4"/>
        <v>-0.89999999999999747</v>
      </c>
      <c r="E47" s="15">
        <f t="shared" si="1"/>
        <v>2.6608524989875544E-2</v>
      </c>
      <c r="F47" s="26">
        <f t="shared" si="2"/>
        <v>-1.0295700394735447E-2</v>
      </c>
      <c r="G47" s="12">
        <f t="shared" si="3"/>
        <v>2.6608524989875544E-2</v>
      </c>
      <c r="H47" s="17">
        <f t="shared" si="0"/>
        <v>0</v>
      </c>
    </row>
    <row r="48" spans="3:13" x14ac:dyDescent="0.3">
      <c r="C48" s="11"/>
      <c r="D48" s="4">
        <f t="shared" si="4"/>
        <v>-0.79999999999999749</v>
      </c>
      <c r="E48" s="15">
        <f t="shared" si="1"/>
        <v>2.8969155276148337E-2</v>
      </c>
      <c r="F48" s="26">
        <f t="shared" ref="F48:F76" si="5">(F0+shift)*EXP(-0.5*volash^2*T)*EXP(volash*SQRT(T)*D48)-shift</f>
        <v>-9.6956151333766512E-3</v>
      </c>
      <c r="G48" s="12">
        <f t="shared" si="3"/>
        <v>2.8969155276148337E-2</v>
      </c>
      <c r="H48" s="17">
        <f t="shared" ref="H48:H79" si="6">MAX(F48-strike,0)</f>
        <v>0</v>
      </c>
    </row>
    <row r="49" spans="3:8" x14ac:dyDescent="0.3">
      <c r="C49" s="11"/>
      <c r="D49" s="4">
        <f t="shared" si="4"/>
        <v>-0.69999999999999751</v>
      </c>
      <c r="E49" s="15">
        <f t="shared" si="1"/>
        <v>3.1225393336676184E-2</v>
      </c>
      <c r="F49" s="26">
        <f t="shared" si="5"/>
        <v>-9.0772545550507934E-3</v>
      </c>
      <c r="G49" s="12">
        <f t="shared" si="3"/>
        <v>3.1225393336676184E-2</v>
      </c>
      <c r="H49" s="17">
        <f t="shared" si="6"/>
        <v>0</v>
      </c>
    </row>
    <row r="50" spans="3:8" x14ac:dyDescent="0.3">
      <c r="C50" s="11"/>
      <c r="D50" s="4">
        <f t="shared" si="4"/>
        <v>-0.59999999999999754</v>
      </c>
      <c r="E50" s="15">
        <f t="shared" si="1"/>
        <v>3.3322460289180011E-2</v>
      </c>
      <c r="F50" s="26">
        <f t="shared" si="5"/>
        <v>-8.4400620934967988E-3</v>
      </c>
      <c r="G50" s="12">
        <f t="shared" si="3"/>
        <v>3.3322460289180011E-2</v>
      </c>
      <c r="H50" s="17">
        <f t="shared" si="6"/>
        <v>0</v>
      </c>
    </row>
    <row r="51" spans="3:8" x14ac:dyDescent="0.3">
      <c r="C51" s="11"/>
      <c r="D51" s="4">
        <f t="shared" si="4"/>
        <v>-0.49999999999999756</v>
      </c>
      <c r="E51" s="15">
        <f t="shared" si="1"/>
        <v>3.5206532676429994E-2</v>
      </c>
      <c r="F51" s="26">
        <f t="shared" si="5"/>
        <v>-7.7834642324874845E-3</v>
      </c>
      <c r="G51" s="12">
        <f t="shared" si="3"/>
        <v>3.5206532676429994E-2</v>
      </c>
      <c r="H51" s="17">
        <f t="shared" si="6"/>
        <v>0</v>
      </c>
    </row>
    <row r="52" spans="3:8" x14ac:dyDescent="0.3">
      <c r="C52" s="11"/>
      <c r="D52" s="4">
        <f t="shared" si="4"/>
        <v>-0.39999999999999758</v>
      </c>
      <c r="E52" s="15">
        <f t="shared" si="1"/>
        <v>3.6827014030332367E-2</v>
      </c>
      <c r="F52" s="26">
        <f t="shared" si="5"/>
        <v>-7.1068699896262542E-3</v>
      </c>
      <c r="G52" s="12">
        <f t="shared" si="3"/>
        <v>3.6827014030332367E-2</v>
      </c>
      <c r="H52" s="17">
        <f t="shared" si="6"/>
        <v>0</v>
      </c>
    </row>
    <row r="53" spans="3:8" x14ac:dyDescent="0.3">
      <c r="C53" s="11"/>
      <c r="D53" s="4">
        <f t="shared" si="4"/>
        <v>-0.2999999999999976</v>
      </c>
      <c r="E53" s="15">
        <f t="shared" si="1"/>
        <v>3.8138781546052443E-2</v>
      </c>
      <c r="F53" s="26">
        <f t="shared" si="5"/>
        <v>-6.4096703844230482E-3</v>
      </c>
      <c r="G53" s="12">
        <f t="shared" si="3"/>
        <v>3.8138781546052443E-2</v>
      </c>
      <c r="H53" s="17">
        <f t="shared" si="6"/>
        <v>0</v>
      </c>
    </row>
    <row r="54" spans="3:8" x14ac:dyDescent="0.3">
      <c r="C54" s="11"/>
      <c r="D54" s="4">
        <f t="shared" si="4"/>
        <v>-0.1999999999999976</v>
      </c>
      <c r="E54" s="15">
        <f t="shared" si="1"/>
        <v>3.9104269397545612E-2</v>
      </c>
      <c r="F54" s="26">
        <f t="shared" si="5"/>
        <v>-5.6912378901708069E-3</v>
      </c>
      <c r="G54" s="12">
        <f t="shared" si="3"/>
        <v>3.9104269397545612E-2</v>
      </c>
      <c r="H54" s="17">
        <f t="shared" si="6"/>
        <v>0</v>
      </c>
    </row>
    <row r="55" spans="3:8" x14ac:dyDescent="0.3">
      <c r="C55" s="11"/>
      <c r="D55" s="4">
        <f t="shared" si="4"/>
        <v>-9.9999999999997591E-2</v>
      </c>
      <c r="E55" s="15">
        <f t="shared" si="1"/>
        <v>3.9695254747701192E-2</v>
      </c>
      <c r="F55" s="26">
        <f t="shared" si="5"/>
        <v>-4.9509258691290484E-3</v>
      </c>
      <c r="G55" s="12">
        <f t="shared" si="3"/>
        <v>3.9695254747701192E-2</v>
      </c>
      <c r="H55" s="17">
        <f t="shared" si="6"/>
        <v>0</v>
      </c>
    </row>
    <row r="56" spans="3:8" x14ac:dyDescent="0.3">
      <c r="C56" s="11"/>
      <c r="D56" s="4">
        <f t="shared" si="4"/>
        <v>2.4147350785597155E-15</v>
      </c>
      <c r="E56" s="15">
        <f t="shared" si="1"/>
        <v>3.9894228040143274E-2</v>
      </c>
      <c r="F56" s="26">
        <f t="shared" si="5"/>
        <v>-4.1880679905062813E-3</v>
      </c>
      <c r="G56" s="12">
        <f t="shared" si="3"/>
        <v>3.9894228040143274E-2</v>
      </c>
      <c r="H56" s="17">
        <f t="shared" si="6"/>
        <v>0</v>
      </c>
    </row>
    <row r="57" spans="3:8" x14ac:dyDescent="0.3">
      <c r="C57" s="11"/>
      <c r="D57" s="4">
        <f t="shared" si="4"/>
        <v>0.10000000000000242</v>
      </c>
      <c r="E57" s="15">
        <f t="shared" si="1"/>
        <v>3.9695254747701171E-2</v>
      </c>
      <c r="F57" s="26">
        <f t="shared" si="5"/>
        <v>-3.4019776307172844E-3</v>
      </c>
      <c r="G57" s="12">
        <f t="shared" si="3"/>
        <v>3.9695254747701171E-2</v>
      </c>
      <c r="H57" s="17">
        <f t="shared" si="6"/>
        <v>5.9802236928271565E-4</v>
      </c>
    </row>
    <row r="58" spans="3:8" x14ac:dyDescent="0.3">
      <c r="C58" s="11"/>
      <c r="D58" s="4">
        <f t="shared" si="4"/>
        <v>0.20000000000000243</v>
      </c>
      <c r="E58" s="15">
        <f t="shared" si="1"/>
        <v>3.9104269397545577E-2</v>
      </c>
      <c r="F58" s="26">
        <f t="shared" si="5"/>
        <v>-2.5919472553755651E-3</v>
      </c>
      <c r="G58" s="12">
        <f t="shared" si="3"/>
        <v>3.9104269397545577E-2</v>
      </c>
      <c r="H58" s="17">
        <f t="shared" si="6"/>
        <v>1.4080527446244349E-3</v>
      </c>
    </row>
    <row r="59" spans="3:8" x14ac:dyDescent="0.3">
      <c r="C59" s="11"/>
      <c r="D59" s="4">
        <f t="shared" si="4"/>
        <v>0.30000000000000243</v>
      </c>
      <c r="E59" s="15">
        <f t="shared" si="1"/>
        <v>3.813878154605238E-2</v>
      </c>
      <c r="F59" s="26">
        <f t="shared" si="5"/>
        <v>-1.7572477824646208E-3</v>
      </c>
      <c r="G59" s="12">
        <f t="shared" si="3"/>
        <v>3.813878154605238E-2</v>
      </c>
      <c r="H59" s="17">
        <f t="shared" si="6"/>
        <v>2.2427522175353792E-3</v>
      </c>
    </row>
    <row r="60" spans="3:8" x14ac:dyDescent="0.3">
      <c r="C60" s="11"/>
      <c r="D60" s="4">
        <f t="shared" si="4"/>
        <v>0.40000000000000246</v>
      </c>
      <c r="E60" s="15">
        <f t="shared" si="1"/>
        <v>3.6827014030332297E-2</v>
      </c>
      <c r="F60" s="26">
        <f t="shared" si="5"/>
        <v>-8.9712792611492537E-4</v>
      </c>
      <c r="G60" s="12">
        <f t="shared" si="3"/>
        <v>3.6827014030332297E-2</v>
      </c>
      <c r="H60" s="17">
        <f t="shared" si="6"/>
        <v>3.1028720738850747E-3</v>
      </c>
    </row>
    <row r="61" spans="3:8" x14ac:dyDescent="0.3">
      <c r="C61" s="11"/>
      <c r="D61" s="4">
        <f t="shared" si="4"/>
        <v>0.50000000000000244</v>
      </c>
      <c r="E61" s="15">
        <f t="shared" si="1"/>
        <v>3.5206532676429911E-2</v>
      </c>
      <c r="F61" s="26">
        <f t="shared" si="5"/>
        <v>-1.0813520395933085E-5</v>
      </c>
      <c r="G61" s="12">
        <f t="shared" si="3"/>
        <v>3.5206532676429911E-2</v>
      </c>
      <c r="H61" s="17">
        <f t="shared" si="6"/>
        <v>3.989186479604067E-3</v>
      </c>
    </row>
    <row r="62" spans="3:8" x14ac:dyDescent="0.3">
      <c r="C62" s="11"/>
      <c r="D62" s="4">
        <f t="shared" si="4"/>
        <v>0.60000000000000242</v>
      </c>
      <c r="E62" s="15">
        <f t="shared" si="1"/>
        <v>3.3322460289179921E-2</v>
      </c>
      <c r="F62" s="26">
        <f t="shared" si="5"/>
        <v>9.0249317748551661E-4</v>
      </c>
      <c r="G62" s="12">
        <f t="shared" si="3"/>
        <v>3.3322460289179921E-2</v>
      </c>
      <c r="H62" s="17">
        <f t="shared" si="6"/>
        <v>4.9024931774855167E-3</v>
      </c>
    </row>
    <row r="63" spans="3:8" x14ac:dyDescent="0.3">
      <c r="C63" s="11"/>
      <c r="D63" s="4">
        <f t="shared" si="4"/>
        <v>0.7000000000000024</v>
      </c>
      <c r="E63" s="15">
        <f t="shared" si="1"/>
        <v>3.1225393336676073E-2</v>
      </c>
      <c r="F63" s="26">
        <f t="shared" si="5"/>
        <v>1.8436142052075735E-3</v>
      </c>
      <c r="G63" s="12">
        <f t="shared" si="3"/>
        <v>3.1225393336676073E-2</v>
      </c>
      <c r="H63" s="17">
        <f t="shared" si="6"/>
        <v>5.8436142052075736E-3</v>
      </c>
    </row>
    <row r="64" spans="3:8" x14ac:dyDescent="0.3">
      <c r="C64" s="11"/>
      <c r="D64" s="4">
        <f t="shared" si="4"/>
        <v>0.80000000000000238</v>
      </c>
      <c r="E64" s="15">
        <f t="shared" si="1"/>
        <v>2.8969155276148219E-2</v>
      </c>
      <c r="F64" s="26">
        <f t="shared" si="5"/>
        <v>2.8133966352227591E-3</v>
      </c>
      <c r="G64" s="12">
        <f t="shared" si="3"/>
        <v>2.8969155276148219E-2</v>
      </c>
      <c r="H64" s="17">
        <f t="shared" si="6"/>
        <v>6.8133966352227592E-3</v>
      </c>
    </row>
    <row r="65" spans="3:8" x14ac:dyDescent="0.3">
      <c r="C65" s="11"/>
      <c r="D65" s="4">
        <f t="shared" si="4"/>
        <v>0.90000000000000235</v>
      </c>
      <c r="E65" s="15">
        <f t="shared" si="1"/>
        <v>2.6608524989875426E-2</v>
      </c>
      <c r="F65" s="26">
        <f t="shared" si="5"/>
        <v>3.8127133371803623E-3</v>
      </c>
      <c r="G65" s="12">
        <f t="shared" si="3"/>
        <v>2.6608524989875426E-2</v>
      </c>
      <c r="H65" s="17">
        <f t="shared" si="6"/>
        <v>7.8127133371803624E-3</v>
      </c>
    </row>
    <row r="66" spans="3:8" x14ac:dyDescent="0.3">
      <c r="C66" s="11"/>
      <c r="D66" s="4">
        <f t="shared" si="4"/>
        <v>1.0000000000000024</v>
      </c>
      <c r="E66" s="15">
        <f t="shared" si="1"/>
        <v>2.419707245191428E-2</v>
      </c>
      <c r="F66" s="26">
        <f t="shared" si="5"/>
        <v>4.8424637635680612E-3</v>
      </c>
      <c r="G66" s="12">
        <f t="shared" si="3"/>
        <v>2.419707245191428E-2</v>
      </c>
      <c r="H66" s="17">
        <f t="shared" si="6"/>
        <v>8.8424637635680613E-3</v>
      </c>
    </row>
    <row r="67" spans="3:8" x14ac:dyDescent="0.3">
      <c r="C67" s="11"/>
      <c r="D67" s="4">
        <f t="shared" si="4"/>
        <v>1.1000000000000025</v>
      </c>
      <c r="E67" s="15">
        <f t="shared" si="1"/>
        <v>2.1785217703254998E-2</v>
      </c>
      <c r="F67" s="26">
        <f t="shared" si="5"/>
        <v>5.9035747592798282E-3</v>
      </c>
      <c r="G67" s="12">
        <f t="shared" si="3"/>
        <v>2.1785217703254998E-2</v>
      </c>
      <c r="H67" s="17">
        <f t="shared" si="6"/>
        <v>9.9035747592798283E-3</v>
      </c>
    </row>
    <row r="68" spans="3:8" x14ac:dyDescent="0.3">
      <c r="C68" s="11"/>
      <c r="D68" s="4">
        <f t="shared" si="4"/>
        <v>1.2000000000000026</v>
      </c>
      <c r="E68" s="15">
        <f t="shared" si="1"/>
        <v>1.9418605498321233E-2</v>
      </c>
      <c r="F68" s="26">
        <f t="shared" si="5"/>
        <v>6.9970013958389407E-3</v>
      </c>
      <c r="G68" s="12">
        <f t="shared" si="3"/>
        <v>1.9418605498321233E-2</v>
      </c>
      <c r="H68" s="17">
        <f t="shared" si="6"/>
        <v>1.0997001395838941E-2</v>
      </c>
    </row>
    <row r="69" spans="3:8" x14ac:dyDescent="0.3">
      <c r="C69" s="11"/>
      <c r="D69" s="4">
        <f t="shared" si="4"/>
        <v>1.3000000000000027</v>
      </c>
      <c r="E69" s="15">
        <f t="shared" si="1"/>
        <v>1.7136859204780679E-2</v>
      </c>
      <c r="F69" s="26">
        <f t="shared" si="5"/>
        <v>8.1237278310268349E-3</v>
      </c>
      <c r="G69" s="12">
        <f t="shared" si="3"/>
        <v>1.7136859204780679E-2</v>
      </c>
      <c r="H69" s="17">
        <f t="shared" si="6"/>
        <v>1.2123727831026835E-2</v>
      </c>
    </row>
    <row r="70" spans="3:8" x14ac:dyDescent="0.3">
      <c r="C70" s="11"/>
      <c r="D70" s="4">
        <f t="shared" si="4"/>
        <v>1.4000000000000028</v>
      </c>
      <c r="E70" s="15">
        <f t="shared" si="1"/>
        <v>1.4972746563574427E-2</v>
      </c>
      <c r="F70" s="26">
        <f t="shared" si="5"/>
        <v>9.2847681946914701E-3</v>
      </c>
      <c r="G70" s="12">
        <f t="shared" si="3"/>
        <v>1.4972746563574427E-2</v>
      </c>
      <c r="H70" s="17">
        <f t="shared" si="6"/>
        <v>1.328476819469147E-2</v>
      </c>
    </row>
    <row r="71" spans="3:8" x14ac:dyDescent="0.3">
      <c r="C71" s="11"/>
      <c r="D71" s="4">
        <f t="shared" si="4"/>
        <v>1.5000000000000029</v>
      </c>
      <c r="E71" s="15">
        <f t="shared" si="1"/>
        <v>1.2951759566589116E-2</v>
      </c>
      <c r="F71" s="26">
        <f t="shared" si="5"/>
        <v>1.0481167501532745E-2</v>
      </c>
      <c r="G71" s="12">
        <f t="shared" si="3"/>
        <v>1.2951759566589116E-2</v>
      </c>
      <c r="H71" s="17">
        <f t="shared" si="6"/>
        <v>1.4481167501532746E-2</v>
      </c>
    </row>
    <row r="72" spans="3:8" x14ac:dyDescent="0.3">
      <c r="C72" s="11"/>
      <c r="D72" s="4">
        <f t="shared" si="4"/>
        <v>1.600000000000003</v>
      </c>
      <c r="E72" s="15">
        <f t="shared" si="1"/>
        <v>1.1092083467945504E-2</v>
      </c>
      <c r="F72" s="26">
        <f t="shared" si="5"/>
        <v>1.171400259168618E-2</v>
      </c>
      <c r="G72" s="12">
        <f t="shared" si="3"/>
        <v>1.1092083467945504E-2</v>
      </c>
      <c r="H72" s="17">
        <f t="shared" si="6"/>
        <v>1.571400259168618E-2</v>
      </c>
    </row>
    <row r="73" spans="3:8" x14ac:dyDescent="0.3">
      <c r="C73" s="11"/>
      <c r="D73" s="4">
        <f t="shared" si="4"/>
        <v>1.7000000000000031</v>
      </c>
      <c r="E73" s="15">
        <f t="shared" si="1"/>
        <v>9.4049077376886434E-3</v>
      </c>
      <c r="F73" s="26">
        <f t="shared" si="5"/>
        <v>1.2984383099951771E-2</v>
      </c>
      <c r="G73" s="12">
        <f t="shared" si="3"/>
        <v>9.4049077376886434E-3</v>
      </c>
      <c r="H73" s="17">
        <f t="shared" si="6"/>
        <v>1.6984383099951771E-2</v>
      </c>
    </row>
    <row r="74" spans="3:8" x14ac:dyDescent="0.3">
      <c r="C74" s="11"/>
      <c r="D74" s="4">
        <f t="shared" si="4"/>
        <v>1.8000000000000032</v>
      </c>
      <c r="E74" s="15">
        <f t="shared" si="1"/>
        <v>7.8950158300893723E-3</v>
      </c>
      <c r="F74" s="26">
        <f t="shared" si="5"/>
        <v>1.4293452454540237E-2</v>
      </c>
      <c r="G74" s="12">
        <f t="shared" si="3"/>
        <v>7.8950158300893723E-3</v>
      </c>
      <c r="H74" s="17">
        <f t="shared" si="6"/>
        <v>1.8293452454540237E-2</v>
      </c>
    </row>
    <row r="75" spans="3:8" x14ac:dyDescent="0.3">
      <c r="C75" s="11"/>
      <c r="D75" s="4">
        <f t="shared" si="4"/>
        <v>1.9000000000000032</v>
      </c>
      <c r="E75" s="15">
        <f t="shared" si="1"/>
        <v>6.5615814774676196E-3</v>
      </c>
      <c r="F75" s="26">
        <f t="shared" si="5"/>
        <v>1.5642388906235517E-2</v>
      </c>
      <c r="G75" s="12">
        <f t="shared" si="3"/>
        <v>6.5615814774676196E-3</v>
      </c>
      <c r="H75" s="17">
        <f t="shared" si="6"/>
        <v>1.9642388906235517E-2</v>
      </c>
    </row>
    <row r="76" spans="3:8" x14ac:dyDescent="0.3">
      <c r="C76" s="11"/>
      <c r="D76" s="4">
        <f t="shared" si="4"/>
        <v>2.0000000000000031</v>
      </c>
      <c r="E76" s="15">
        <f t="shared" si="1"/>
        <v>5.3990966513187723E-3</v>
      </c>
      <c r="F76" s="26">
        <f t="shared" si="5"/>
        <v>1.7032406588900088E-2</v>
      </c>
      <c r="G76" s="12">
        <f t="shared" si="3"/>
        <v>5.3990966513187723E-3</v>
      </c>
      <c r="H76" s="17">
        <f t="shared" si="6"/>
        <v>2.1032406588900088E-2</v>
      </c>
    </row>
    <row r="77" spans="3:8" x14ac:dyDescent="0.3">
      <c r="C77" s="11"/>
      <c r="D77" s="4">
        <f t="shared" si="4"/>
        <v>2.1000000000000032</v>
      </c>
      <c r="E77" s="15">
        <f t="shared" ref="E77:E97" si="7">NORMDIST(D77,0,1,FALSE)*0.1</f>
        <v>4.3983595980426901E-3</v>
      </c>
      <c r="F77" s="26">
        <f t="shared" ref="F77:F97" si="8">(F0+shift)*EXP(-0.5*volash^2*T)*EXP(volash*SQRT(T)*D77)-shift</f>
        <v>1.8464756612277346E-2</v>
      </c>
      <c r="G77" s="12">
        <f t="shared" ref="G77:G97" si="9">E77</f>
        <v>4.3983595980426901E-3</v>
      </c>
      <c r="H77" s="17">
        <f t="shared" si="6"/>
        <v>2.2464756612277346E-2</v>
      </c>
    </row>
    <row r="78" spans="3:8" x14ac:dyDescent="0.3">
      <c r="C78" s="11"/>
      <c r="D78" s="4">
        <f t="shared" si="4"/>
        <v>2.2000000000000033</v>
      </c>
      <c r="E78" s="15">
        <f t="shared" si="7"/>
        <v>3.5474592846231191E-3</v>
      </c>
      <c r="F78" s="26">
        <f t="shared" si="8"/>
        <v>1.994072818807488E-2</v>
      </c>
      <c r="G78" s="12">
        <f t="shared" si="9"/>
        <v>3.5474592846231191E-3</v>
      </c>
      <c r="H78" s="17">
        <f t="shared" si="6"/>
        <v>2.394072818807488E-2</v>
      </c>
    </row>
    <row r="79" spans="3:8" x14ac:dyDescent="0.3">
      <c r="C79" s="11"/>
      <c r="D79" s="4">
        <f t="shared" si="4"/>
        <v>2.3000000000000034</v>
      </c>
      <c r="E79" s="15">
        <f t="shared" si="7"/>
        <v>2.8327037741600961E-3</v>
      </c>
      <c r="F79" s="26">
        <f t="shared" si="8"/>
        <v>2.1461649790341972E-2</v>
      </c>
      <c r="G79" s="12">
        <f t="shared" si="9"/>
        <v>2.8327037741600961E-3</v>
      </c>
      <c r="H79" s="17">
        <f t="shared" si="6"/>
        <v>2.5461649790341972E-2</v>
      </c>
    </row>
    <row r="80" spans="3:8" x14ac:dyDescent="0.3">
      <c r="C80" s="11"/>
      <c r="D80" s="4">
        <f t="shared" si="4"/>
        <v>2.4000000000000035</v>
      </c>
      <c r="E80" s="15">
        <f t="shared" si="7"/>
        <v>2.2394530294842711E-3</v>
      </c>
      <c r="F80" s="26">
        <f t="shared" si="8"/>
        <v>2.3028890351185938E-2</v>
      </c>
      <c r="G80" s="12">
        <f t="shared" si="9"/>
        <v>2.2394530294842711E-3</v>
      </c>
      <c r="H80" s="17">
        <f t="shared" ref="H80:H98" si="10">MAX(F80-strike,0)</f>
        <v>2.7028890351185938E-2</v>
      </c>
    </row>
    <row r="81" spans="3:8" x14ac:dyDescent="0.3">
      <c r="C81" s="11"/>
      <c r="D81" s="4">
        <f t="shared" si="4"/>
        <v>2.5000000000000036</v>
      </c>
      <c r="E81" s="15">
        <f t="shared" si="7"/>
        <v>1.7528300493568382E-3</v>
      </c>
      <c r="F81" s="26">
        <f t="shared" si="8"/>
        <v>2.4643860492903451E-2</v>
      </c>
      <c r="G81" s="12">
        <f t="shared" si="9"/>
        <v>1.7528300493568382E-3</v>
      </c>
      <c r="H81" s="17">
        <f t="shared" si="10"/>
        <v>2.8643860492903451E-2</v>
      </c>
    </row>
    <row r="82" spans="3:8" x14ac:dyDescent="0.3">
      <c r="C82" s="11"/>
      <c r="D82" s="4">
        <f t="shared" ref="D82:D98" si="11">D81+0.1</f>
        <v>2.6000000000000036</v>
      </c>
      <c r="E82" s="15">
        <f t="shared" si="7"/>
        <v>1.3582969233685487E-3</v>
      </c>
      <c r="F82" s="26">
        <f t="shared" si="8"/>
        <v>2.6308013797635817E-2</v>
      </c>
      <c r="G82" s="12">
        <f t="shared" si="9"/>
        <v>1.3582969233685487E-3</v>
      </c>
      <c r="H82" s="17">
        <f t="shared" si="10"/>
        <v>3.0308013797635817E-2</v>
      </c>
    </row>
    <row r="83" spans="3:8" x14ac:dyDescent="0.3">
      <c r="C83" s="11"/>
      <c r="D83" s="4">
        <f t="shared" si="11"/>
        <v>2.7000000000000037</v>
      </c>
      <c r="E83" s="15">
        <f t="shared" si="7"/>
        <v>1.0420934814422487E-3</v>
      </c>
      <c r="F83" s="26">
        <f t="shared" si="8"/>
        <v>2.8022848115691015E-2</v>
      </c>
      <c r="G83" s="12">
        <f t="shared" si="9"/>
        <v>1.0420934814422487E-3</v>
      </c>
      <c r="H83" s="17">
        <f t="shared" si="10"/>
        <v>3.2022848115691019E-2</v>
      </c>
    </row>
    <row r="84" spans="3:8" x14ac:dyDescent="0.3">
      <c r="C84" s="11"/>
      <c r="D84" s="4">
        <f t="shared" si="11"/>
        <v>2.8000000000000038</v>
      </c>
      <c r="E84" s="15">
        <f t="shared" si="7"/>
        <v>7.9154515829798805E-4</v>
      </c>
      <c r="F84" s="26">
        <f t="shared" si="8"/>
        <v>2.9789906913710078E-2</v>
      </c>
      <c r="G84" s="12">
        <f t="shared" si="9"/>
        <v>7.9154515829798805E-4</v>
      </c>
      <c r="H84" s="17">
        <f t="shared" si="10"/>
        <v>3.3789906913710074E-2</v>
      </c>
    </row>
    <row r="85" spans="3:8" x14ac:dyDescent="0.3">
      <c r="C85" s="11"/>
      <c r="D85" s="4">
        <f t="shared" si="11"/>
        <v>2.9000000000000039</v>
      </c>
      <c r="E85" s="15">
        <f t="shared" si="7"/>
        <v>5.9525324197757861E-4</v>
      </c>
      <c r="F85" s="26">
        <f t="shared" si="8"/>
        <v>3.1610780663891273E-2</v>
      </c>
      <c r="G85" s="12">
        <f t="shared" si="9"/>
        <v>5.9525324197757861E-4</v>
      </c>
      <c r="H85" s="17">
        <f t="shared" si="10"/>
        <v>3.561078066389127E-2</v>
      </c>
    </row>
    <row r="86" spans="3:8" x14ac:dyDescent="0.3">
      <c r="C86" s="11"/>
      <c r="D86" s="4">
        <f t="shared" si="11"/>
        <v>3.000000000000004</v>
      </c>
      <c r="E86" s="15">
        <f t="shared" si="7"/>
        <v>4.4318484119379529E-4</v>
      </c>
      <c r="F86" s="26">
        <f t="shared" si="8"/>
        <v>3.348710827552244E-2</v>
      </c>
      <c r="G86" s="12">
        <f t="shared" si="9"/>
        <v>4.4318484119379529E-4</v>
      </c>
      <c r="H86" s="17">
        <f t="shared" si="10"/>
        <v>3.7487108275522443E-2</v>
      </c>
    </row>
    <row r="87" spans="3:8" x14ac:dyDescent="0.3">
      <c r="C87" s="11"/>
      <c r="D87" s="4">
        <f t="shared" si="11"/>
        <v>3.1000000000000041</v>
      </c>
      <c r="E87" s="15">
        <f t="shared" si="7"/>
        <v>3.2668190561998785E-4</v>
      </c>
      <c r="F87" s="26">
        <f t="shared" si="8"/>
        <v>3.542057857010994E-2</v>
      </c>
      <c r="G87" s="12">
        <f t="shared" si="9"/>
        <v>3.2668190561998785E-4</v>
      </c>
      <c r="H87" s="17">
        <f t="shared" si="10"/>
        <v>3.9420578570109943E-2</v>
      </c>
    </row>
    <row r="88" spans="3:8" x14ac:dyDescent="0.3">
      <c r="C88" s="11"/>
      <c r="D88" s="4">
        <f t="shared" si="11"/>
        <v>3.2000000000000042</v>
      </c>
      <c r="E88" s="15">
        <f t="shared" si="7"/>
        <v>2.3840882014648107E-4</v>
      </c>
      <c r="F88" s="26">
        <f t="shared" si="8"/>
        <v>3.741293180143207E-2</v>
      </c>
      <c r="G88" s="12">
        <f t="shared" si="9"/>
        <v>2.3840882014648107E-4</v>
      </c>
      <c r="H88" s="17">
        <f t="shared" si="10"/>
        <v>4.1412931801432074E-2</v>
      </c>
    </row>
    <row r="89" spans="3:8" x14ac:dyDescent="0.3">
      <c r="C89" s="11"/>
      <c r="D89" s="4">
        <f t="shared" si="11"/>
        <v>3.3000000000000043</v>
      </c>
      <c r="E89" s="15">
        <f t="shared" si="7"/>
        <v>1.7225689390536553E-4</v>
      </c>
      <c r="F89" s="26">
        <f t="shared" si="8"/>
        <v>3.9465961221884893E-2</v>
      </c>
      <c r="G89" s="12">
        <f t="shared" si="9"/>
        <v>1.7225689390536553E-4</v>
      </c>
      <c r="H89" s="17">
        <f t="shared" si="10"/>
        <v>4.3465961221884897E-2</v>
      </c>
    </row>
    <row r="90" spans="3:8" x14ac:dyDescent="0.3">
      <c r="C90" s="11"/>
      <c r="D90" s="4">
        <f t="shared" si="11"/>
        <v>3.4000000000000044</v>
      </c>
      <c r="E90" s="15">
        <f t="shared" si="7"/>
        <v>1.2322191684730014E-4</v>
      </c>
      <c r="F90" s="26">
        <f t="shared" si="8"/>
        <v>4.1581514696530486E-2</v>
      </c>
      <c r="G90" s="12">
        <f t="shared" si="9"/>
        <v>1.2322191684730014E-4</v>
      </c>
      <c r="H90" s="17">
        <f t="shared" si="10"/>
        <v>4.558151469653049E-2</v>
      </c>
    </row>
    <row r="91" spans="3:8" x14ac:dyDescent="0.3">
      <c r="C91" s="11"/>
      <c r="D91" s="4">
        <f t="shared" si="11"/>
        <v>3.5000000000000044</v>
      </c>
      <c r="E91" s="15">
        <f t="shared" si="7"/>
        <v>8.7268269504574614E-5</v>
      </c>
      <c r="F91" s="26">
        <f t="shared" si="8"/>
        <v>4.376149636630014E-2</v>
      </c>
      <c r="G91" s="12">
        <f t="shared" si="9"/>
        <v>8.7268269504574614E-5</v>
      </c>
      <c r="H91" s="17">
        <f t="shared" si="10"/>
        <v>4.7761496366300144E-2</v>
      </c>
    </row>
    <row r="92" spans="3:8" x14ac:dyDescent="0.3">
      <c r="C92" s="11"/>
      <c r="D92" s="4">
        <f t="shared" si="11"/>
        <v>3.6000000000000045</v>
      </c>
      <c r="E92" s="15">
        <f t="shared" si="7"/>
        <v>6.1190193011376211E-5</v>
      </c>
      <c r="F92" s="26">
        <f t="shared" si="8"/>
        <v>4.6007868361849849E-2</v>
      </c>
      <c r="G92" s="12">
        <f t="shared" si="9"/>
        <v>6.1190193011376211E-5</v>
      </c>
      <c r="H92" s="17">
        <f t="shared" si="10"/>
        <v>5.0007868361849853E-2</v>
      </c>
    </row>
    <row r="93" spans="3:8" x14ac:dyDescent="0.3">
      <c r="C93" s="11"/>
      <c r="D93" s="4">
        <f t="shared" si="11"/>
        <v>3.7000000000000046</v>
      </c>
      <c r="E93" s="15">
        <f t="shared" si="7"/>
        <v>4.2478027055074431E-5</v>
      </c>
      <c r="F93" s="26">
        <f t="shared" si="8"/>
        <v>4.8322652569610242E-2</v>
      </c>
      <c r="G93" s="12">
        <f t="shared" si="9"/>
        <v>4.2478027055074431E-5</v>
      </c>
      <c r="H93" s="17">
        <f t="shared" si="10"/>
        <v>5.2322652569610245E-2</v>
      </c>
    </row>
    <row r="94" spans="3:8" x14ac:dyDescent="0.3">
      <c r="C94" s="11"/>
      <c r="D94" s="4">
        <f t="shared" si="11"/>
        <v>3.8000000000000047</v>
      </c>
      <c r="E94" s="15">
        <f t="shared" si="7"/>
        <v>2.9194692579145508E-5</v>
      </c>
      <c r="F94" s="26">
        <f t="shared" si="8"/>
        <v>5.0707932451620932E-2</v>
      </c>
      <c r="G94" s="12">
        <f t="shared" si="9"/>
        <v>2.9194692579145508E-5</v>
      </c>
      <c r="H94" s="17">
        <f t="shared" si="10"/>
        <v>5.4707932451620936E-2</v>
      </c>
    </row>
    <row r="95" spans="3:8" x14ac:dyDescent="0.3">
      <c r="C95" s="11"/>
      <c r="D95" s="4">
        <f t="shared" si="11"/>
        <v>3.9000000000000048</v>
      </c>
      <c r="E95" s="15">
        <f t="shared" si="7"/>
        <v>1.9865547139276882E-5</v>
      </c>
      <c r="F95" s="26">
        <f t="shared" si="8"/>
        <v>5.3165854920786987E-2</v>
      </c>
      <c r="G95" s="12">
        <f t="shared" si="9"/>
        <v>1.9865547139276882E-5</v>
      </c>
      <c r="H95" s="17">
        <f t="shared" si="10"/>
        <v>5.716585492078699E-2</v>
      </c>
    </row>
    <row r="96" spans="3:8" x14ac:dyDescent="0.3">
      <c r="C96" s="11"/>
      <c r="D96" s="4">
        <f t="shared" si="11"/>
        <v>4.0000000000000044</v>
      </c>
      <c r="E96" s="15">
        <f t="shared" si="7"/>
        <v>1.3383022576488299E-5</v>
      </c>
      <c r="F96" s="26">
        <f t="shared" si="8"/>
        <v>5.5698632273245327E-2</v>
      </c>
      <c r="G96" s="12">
        <f t="shared" si="9"/>
        <v>1.3383022576488299E-5</v>
      </c>
      <c r="H96" s="17">
        <f t="shared" si="10"/>
        <v>5.9698632273245331E-2</v>
      </c>
    </row>
    <row r="97" spans="3:8" x14ac:dyDescent="0.3">
      <c r="C97" s="11"/>
      <c r="D97" s="4">
        <f t="shared" si="11"/>
        <v>4.1000000000000041</v>
      </c>
      <c r="E97" s="15">
        <f t="shared" si="7"/>
        <v>8.9261657177131342E-6</v>
      </c>
      <c r="F97" s="26">
        <f t="shared" si="8"/>
        <v>5.8308544179580812E-2</v>
      </c>
      <c r="G97" s="12">
        <f t="shared" si="9"/>
        <v>8.9261657177131342E-6</v>
      </c>
      <c r="H97" s="17">
        <f t="shared" si="10"/>
        <v>6.2308544179580816E-2</v>
      </c>
    </row>
    <row r="98" spans="3:8" ht="17.25" thickBot="1" x14ac:dyDescent="0.35">
      <c r="C98" s="13"/>
      <c r="D98" s="14">
        <f t="shared" si="11"/>
        <v>4.2000000000000037</v>
      </c>
      <c r="E98" s="16">
        <f t="shared" ref="E98" si="12">NORMDIST(D98,0,1,FALSE)*0.1</f>
        <v>5.8943067756538918E-6</v>
      </c>
      <c r="F98" s="27">
        <f t="shared" ref="F98" si="13">(F0+shift)*EXP(-0.5*volash^2*T)*EXP(volash*SQRT(T)*D98)-shift</f>
        <v>6.0997939736683493E-2</v>
      </c>
      <c r="G98" s="12">
        <f t="shared" ref="G98" si="14">E98</f>
        <v>5.8943067756538918E-6</v>
      </c>
      <c r="H98" s="17">
        <f t="shared" si="10"/>
        <v>6.4997939736683497E-2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75" defaultRowHeight="16.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75"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Hoja1</vt:lpstr>
      <vt:lpstr>Hoja2</vt:lpstr>
      <vt:lpstr>Hoja3</vt:lpstr>
      <vt:lpstr>DT</vt:lpstr>
      <vt:lpstr>F0</vt:lpstr>
      <vt:lpstr>shift</vt:lpstr>
      <vt:lpstr>strike</vt:lpstr>
      <vt:lpstr>T</vt:lpstr>
      <vt:lpstr>volash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2017-04-28T11:02:56Z</dcterms:created>
  <dcterms:modified xsi:type="dcterms:W3CDTF">2023-03-09T13:02:55Z</dcterms:modified>
</cp:coreProperties>
</file>