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Q:\Consultoria\FORMACION\MASTERS CUANTITATIVOS\MFC 2022-2023\Valoración\Jota\Solución\"/>
    </mc:Choice>
  </mc:AlternateContent>
  <bookViews>
    <workbookView xWindow="-105" yWindow="-105" windowWidth="19425" windowHeight="10425"/>
  </bookViews>
  <sheets>
    <sheet name="EUR3M" sheetId="2" r:id="rId1"/>
  </sheets>
  <functionGroups builtInGroupCount="18"/>
  <definedNames>
    <definedName name="deltat">EUR3M!$P$3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19" i="2" l="1"/>
  <c r="AC18" i="2"/>
  <c r="Q12" i="2" l="1"/>
  <c r="Q19" i="2"/>
  <c r="P10" i="2"/>
  <c r="P43" i="2"/>
  <c r="Q40" i="2"/>
  <c r="P22" i="2"/>
  <c r="Q29" i="2"/>
  <c r="P8" i="2"/>
  <c r="Q37" i="2"/>
  <c r="P15" i="2"/>
  <c r="P18" i="2"/>
  <c r="Q9" i="2"/>
  <c r="Q34" i="2"/>
  <c r="Q16" i="2"/>
  <c r="P26" i="2"/>
  <c r="P23" i="2"/>
  <c r="P9" i="2"/>
  <c r="P33" i="2"/>
  <c r="P48" i="2"/>
  <c r="Q47" i="2"/>
  <c r="Q43" i="2"/>
  <c r="Q28" i="2"/>
  <c r="P27" i="2"/>
  <c r="P34" i="2"/>
  <c r="Q22" i="2"/>
  <c r="Q42" i="2"/>
  <c r="P13" i="2"/>
  <c r="P47" i="2"/>
  <c r="Q45" i="2"/>
  <c r="Q46" i="2"/>
  <c r="Q38" i="2"/>
  <c r="P40" i="2"/>
  <c r="Q20" i="2"/>
  <c r="Q26" i="2"/>
  <c r="P20" i="2"/>
  <c r="P46" i="2"/>
  <c r="Q36" i="2"/>
  <c r="Q11" i="2"/>
  <c r="Q39" i="2"/>
  <c r="P38" i="2"/>
  <c r="P42" i="2"/>
  <c r="P30" i="2"/>
  <c r="Q44" i="2"/>
  <c r="P45" i="2"/>
  <c r="P21" i="2"/>
  <c r="Q31" i="2"/>
  <c r="P25" i="2"/>
  <c r="P19" i="2"/>
  <c r="Q25" i="2"/>
  <c r="P14" i="2"/>
  <c r="Q30" i="2"/>
  <c r="Q8" i="2"/>
  <c r="P11" i="2"/>
  <c r="Q23" i="2"/>
  <c r="Q41" i="2"/>
  <c r="Q24" i="2"/>
  <c r="Q35" i="2"/>
  <c r="Q48" i="2"/>
  <c r="Q21" i="2"/>
  <c r="P35" i="2"/>
  <c r="Q32" i="2"/>
  <c r="P17" i="2"/>
  <c r="Q27" i="2"/>
  <c r="P39" i="2"/>
  <c r="Q17" i="2"/>
  <c r="Q14" i="2"/>
  <c r="P31" i="2"/>
  <c r="Q18" i="2"/>
  <c r="P24" i="2"/>
  <c r="Q13" i="2"/>
  <c r="P44" i="2"/>
  <c r="Q15" i="2"/>
  <c r="P32" i="2"/>
  <c r="P41" i="2"/>
  <c r="P37" i="2"/>
  <c r="P28" i="2"/>
  <c r="P29" i="2"/>
  <c r="Q10" i="2"/>
  <c r="P12" i="2"/>
  <c r="Q33" i="2"/>
  <c r="P36" i="2"/>
  <c r="P16" i="2"/>
  <c r="R17" i="2" l="1"/>
  <c r="R37" i="2"/>
  <c r="S34" i="2"/>
  <c r="R13" i="2"/>
  <c r="S11" i="2"/>
  <c r="R30" i="2"/>
  <c r="R29" i="2"/>
  <c r="R38" i="2"/>
  <c r="R42" i="2"/>
  <c r="R33" i="2"/>
  <c r="S16" i="2"/>
  <c r="R45" i="2"/>
  <c r="Y17" i="2"/>
  <c r="AB17" i="2"/>
  <c r="S14" i="2"/>
  <c r="R25" i="2"/>
  <c r="S19" i="2"/>
  <c r="R32" i="2"/>
  <c r="S15" i="2"/>
  <c r="S18" i="2"/>
  <c r="R40" i="2"/>
  <c r="S28" i="2"/>
  <c r="R18" i="2"/>
  <c r="Y18" i="2" s="1"/>
  <c r="Y19" i="2" s="1"/>
  <c r="S33" i="2"/>
  <c r="R36" i="2"/>
  <c r="S22" i="2"/>
  <c r="S36" i="2"/>
  <c r="S25" i="2"/>
  <c r="S42" i="2"/>
  <c r="S24" i="2"/>
  <c r="R12" i="2"/>
  <c r="S9" i="2"/>
  <c r="S31" i="2"/>
  <c r="R15" i="2"/>
  <c r="S26" i="2"/>
  <c r="R20" i="2"/>
  <c r="R26" i="2"/>
  <c r="S32" i="2"/>
  <c r="R22" i="2"/>
  <c r="R46" i="2"/>
  <c r="S45" i="2"/>
  <c r="R31" i="2"/>
  <c r="R43" i="2"/>
  <c r="R39" i="2"/>
  <c r="S40" i="2"/>
  <c r="S12" i="2"/>
  <c r="S37" i="2"/>
  <c r="R47" i="2"/>
  <c r="R21" i="2"/>
  <c r="S27" i="2"/>
  <c r="S21" i="2"/>
  <c r="R41" i="2"/>
  <c r="S39" i="2"/>
  <c r="S47" i="2"/>
  <c r="S46" i="2"/>
  <c r="R48" i="2"/>
  <c r="R14" i="2"/>
  <c r="AE17" i="2"/>
  <c r="S43" i="2"/>
  <c r="S23" i="2"/>
  <c r="R35" i="2"/>
  <c r="R28" i="2"/>
  <c r="S29" i="2"/>
  <c r="S44" i="2"/>
  <c r="S48" i="2"/>
  <c r="R34" i="2"/>
  <c r="R10" i="2"/>
  <c r="R24" i="2"/>
  <c r="R27" i="2"/>
  <c r="S17" i="2"/>
  <c r="S35" i="2"/>
  <c r="S10" i="2"/>
  <c r="R19" i="2"/>
  <c r="R16" i="2"/>
  <c r="S38" i="2"/>
  <c r="R9" i="2"/>
  <c r="S30" i="2"/>
  <c r="R23" i="2"/>
  <c r="S41" i="2"/>
  <c r="R44" i="2"/>
  <c r="R11" i="2"/>
  <c r="S20" i="2"/>
  <c r="S13" i="2"/>
  <c r="AE18" i="2" l="1"/>
  <c r="AE19" i="2" s="1"/>
  <c r="AB18" i="2"/>
</calcChain>
</file>

<file path=xl/sharedStrings.xml><?xml version="1.0" encoding="utf-8"?>
<sst xmlns="http://schemas.openxmlformats.org/spreadsheetml/2006/main" count="29" uniqueCount="20">
  <si>
    <t>FECHA</t>
  </si>
  <si>
    <t>PLAZO</t>
  </si>
  <si>
    <t>VALOR</t>
  </si>
  <si>
    <t>Curva EONIA</t>
  </si>
  <si>
    <t>Curva EUR3M</t>
  </si>
  <si>
    <t>PLAZOS</t>
  </si>
  <si>
    <t>FD EUR</t>
  </si>
  <si>
    <t>FD EONIA</t>
  </si>
  <si>
    <t>delta t</t>
  </si>
  <si>
    <t>tipo swap timestral</t>
  </si>
  <si>
    <t>t0</t>
  </si>
  <si>
    <t>t1</t>
  </si>
  <si>
    <t>tn</t>
  </si>
  <si>
    <t>anualidad</t>
  </si>
  <si>
    <t>numerador</t>
  </si>
  <si>
    <t>Tiposwap</t>
  </si>
  <si>
    <t>implícitos EUR</t>
  </si>
  <si>
    <t>implícitos ESTR</t>
  </si>
  <si>
    <t>todo con EUR3M</t>
  </si>
  <si>
    <t>todo con ESTR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</si>
</sst>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d\-mmm\-yy;@"/>
    <numFmt numFmtId="165" formatCode="0.000%"/>
    <numFmt numFmtId="166" formatCode="0.00000"/>
    <numFmt numFmtId="167" formatCode="0.0000%"/>
  </numFmts>
  <fonts count="6" x14ac:knownFonts="1">
    <font>
      <sz val="11"/>
      <color theme="1"/>
      <name val="Century Gothic"/>
      <family val="2"/>
      <scheme val="minor"/>
    </font>
    <font>
      <sz val="11"/>
      <color theme="5" tint="-0.249977111117893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5" tint="-0.24997711111789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sz val="11"/>
      <color theme="0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3" fillId="0" borderId="0" xfId="0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6" fontId="1" fillId="0" borderId="3" xfId="0" applyNumberFormat="1" applyFont="1" applyBorder="1" applyAlignment="1">
      <alignment horizontal="center"/>
    </xf>
    <xf numFmtId="165" fontId="1" fillId="0" borderId="4" xfId="1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5" fontId="1" fillId="0" borderId="6" xfId="1" applyNumberFormat="1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166" fontId="1" fillId="0" borderId="8" xfId="0" applyNumberFormat="1" applyFont="1" applyBorder="1" applyAlignment="1">
      <alignment horizontal="center"/>
    </xf>
    <xf numFmtId="165" fontId="1" fillId="0" borderId="9" xfId="1" applyNumberFormat="1" applyFont="1" applyBorder="1" applyAlignment="1">
      <alignment horizontal="center"/>
    </xf>
    <xf numFmtId="164" fontId="0" fillId="0" borderId="0" xfId="0" applyNumberFormat="1"/>
    <xf numFmtId="10" fontId="0" fillId="0" borderId="0" xfId="1" applyNumberFormat="1" applyFont="1"/>
    <xf numFmtId="167" fontId="0" fillId="0" borderId="0" xfId="1" applyNumberFormat="1" applyFont="1"/>
    <xf numFmtId="165" fontId="0" fillId="0" borderId="0" xfId="1" applyNumberFormat="1" applyFont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165" fontId="0" fillId="0" borderId="0" xfId="0" applyNumberFormat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167" fontId="4" fillId="0" borderId="0" xfId="0" applyNumberFormat="1" applyFont="1" applyFill="1"/>
    <xf numFmtId="167" fontId="4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390525</xdr:colOff>
      <xdr:row>0</xdr:row>
      <xdr:rowOff>180975</xdr:rowOff>
    </xdr:from>
    <xdr:to>
      <xdr:col>27</xdr:col>
      <xdr:colOff>438150</xdr:colOff>
      <xdr:row>5</xdr:row>
      <xdr:rowOff>208070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180975"/>
          <a:ext cx="5991225" cy="110342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Afi">
  <a:themeElements>
    <a:clrScheme name="Plantilla Afi">
      <a:dk1>
        <a:srgbClr val="000000"/>
      </a:dk1>
      <a:lt1>
        <a:srgbClr val="FFFFFF"/>
      </a:lt1>
      <a:dk2>
        <a:srgbClr val="D84519"/>
      </a:dk2>
      <a:lt2>
        <a:srgbClr val="BFBFBF"/>
      </a:lt2>
      <a:accent1>
        <a:srgbClr val="D84519"/>
      </a:accent1>
      <a:accent2>
        <a:srgbClr val="00599C"/>
      </a:accent2>
      <a:accent3>
        <a:srgbClr val="8FD400"/>
      </a:accent3>
      <a:accent4>
        <a:srgbClr val="FDB813"/>
      </a:accent4>
      <a:accent5>
        <a:srgbClr val="AD0075"/>
      </a:accent5>
      <a:accent6>
        <a:srgbClr val="BFBFBF"/>
      </a:accent6>
      <a:hlink>
        <a:srgbClr val="00A3D6"/>
      </a:hlink>
      <a:folHlink>
        <a:srgbClr val="FF0000"/>
      </a:folHlink>
    </a:clrScheme>
    <a:fontScheme name="Plantilla Afi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13181" t="-1300" r="-40517" b="1300"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rtlCol="0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rgbClr val="339966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square" lIns="91440" tIns="45720" rIns="91440" bIns="45720" numCol="1" anchor="t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GB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pitchFamily="34" charset="0"/>
          </a:defRPr>
        </a:defPPr>
      </a:lstStyle>
    </a:lnDef>
    <a:txDef>
      <a:spPr>
        <a:noFill/>
      </a:spPr>
      <a:bodyPr wrap="square" rtlCol="0">
        <a:spAutoFit/>
      </a:bodyPr>
      <a:lstStyle>
        <a:defPPr algn="l">
          <a:defRPr sz="1600">
            <a:latin typeface="+mn-lt"/>
          </a:defRPr>
        </a:defPPr>
      </a:lstStyle>
    </a:txDef>
  </a:objectDefaults>
  <a:extraClrSchemeLst>
    <a:extraClrScheme>
      <a:clrScheme name="Default Design 1">
        <a:dk1>
          <a:srgbClr val="000000"/>
        </a:dk1>
        <a:lt1>
          <a:srgbClr val="FFFFFF"/>
        </a:lt1>
        <a:dk2>
          <a:srgbClr val="0000FF"/>
        </a:dk2>
        <a:lt2>
          <a:srgbClr val="FFFF00"/>
        </a:lt2>
        <a:accent1>
          <a:srgbClr val="FF9900"/>
        </a:accent1>
        <a:accent2>
          <a:srgbClr val="00FFFF"/>
        </a:accent2>
        <a:accent3>
          <a:srgbClr val="AAAAFF"/>
        </a:accent3>
        <a:accent4>
          <a:srgbClr val="DADADA"/>
        </a:accent4>
        <a:accent5>
          <a:srgbClr val="FFCAAA"/>
        </a:accent5>
        <a:accent6>
          <a:srgbClr val="00E7E7"/>
        </a:accent6>
        <a:hlink>
          <a:srgbClr val="FF0000"/>
        </a:hlink>
        <a:folHlink>
          <a:srgbClr val="969696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Default Design 2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00CC99"/>
        </a:accent1>
        <a:accent2>
          <a:srgbClr val="3333CC"/>
        </a:accent2>
        <a:accent3>
          <a:srgbClr val="FFFFFF"/>
        </a:accent3>
        <a:accent4>
          <a:srgbClr val="000000"/>
        </a:accent4>
        <a:accent5>
          <a:srgbClr val="AAE2CA"/>
        </a:accent5>
        <a:accent6>
          <a:srgbClr val="2D2DB9"/>
        </a:accent6>
        <a:hlink>
          <a:srgbClr val="CCCCFF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3">
        <a:dk1>
          <a:srgbClr val="000000"/>
        </a:dk1>
        <a:lt1>
          <a:srgbClr val="FFFFFF"/>
        </a:lt1>
        <a:dk2>
          <a:srgbClr val="000000"/>
        </a:dk2>
        <a:lt2>
          <a:srgbClr val="333333"/>
        </a:lt2>
        <a:accent1>
          <a:srgbClr val="DDDDDD"/>
        </a:accent1>
        <a:accent2>
          <a:srgbClr val="808080"/>
        </a:accent2>
        <a:accent3>
          <a:srgbClr val="FFFFFF"/>
        </a:accent3>
        <a:accent4>
          <a:srgbClr val="000000"/>
        </a:accent4>
        <a:accent5>
          <a:srgbClr val="EBEBEB"/>
        </a:accent5>
        <a:accent6>
          <a:srgbClr val="737373"/>
        </a:accent6>
        <a:hlink>
          <a:srgbClr val="4D4D4D"/>
        </a:hlink>
        <a:folHlink>
          <a:srgbClr val="EAEAEA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4">
        <a:dk1>
          <a:srgbClr val="000000"/>
        </a:dk1>
        <a:lt1>
          <a:srgbClr val="FFFFCC"/>
        </a:lt1>
        <a:dk2>
          <a:srgbClr val="808000"/>
        </a:dk2>
        <a:lt2>
          <a:srgbClr val="666633"/>
        </a:lt2>
        <a:accent1>
          <a:srgbClr val="339933"/>
        </a:accent1>
        <a:accent2>
          <a:srgbClr val="800000"/>
        </a:accent2>
        <a:accent3>
          <a:srgbClr val="FFFFE2"/>
        </a:accent3>
        <a:accent4>
          <a:srgbClr val="000000"/>
        </a:accent4>
        <a:accent5>
          <a:srgbClr val="ADCAAD"/>
        </a:accent5>
        <a:accent6>
          <a:srgbClr val="730000"/>
        </a:accent6>
        <a:hlink>
          <a:srgbClr val="0033CC"/>
        </a:hlink>
        <a:folHlink>
          <a:srgbClr val="FFCC66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5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FFCC66"/>
        </a:accent1>
        <a:accent2>
          <a:srgbClr val="0000FF"/>
        </a:accent2>
        <a:accent3>
          <a:srgbClr val="FFFFFF"/>
        </a:accent3>
        <a:accent4>
          <a:srgbClr val="000000"/>
        </a:accent4>
        <a:accent5>
          <a:srgbClr val="FFE2B8"/>
        </a:accent5>
        <a:accent6>
          <a:srgbClr val="0000E7"/>
        </a:accent6>
        <a:hlink>
          <a:srgbClr val="CC00CC"/>
        </a:hlink>
        <a:folHlink>
          <a:srgbClr val="C0C0C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6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C0C0C0"/>
        </a:accent1>
        <a:accent2>
          <a:srgbClr val="0066FF"/>
        </a:accent2>
        <a:accent3>
          <a:srgbClr val="FFFFFF"/>
        </a:accent3>
        <a:accent4>
          <a:srgbClr val="000000"/>
        </a:accent4>
        <a:accent5>
          <a:srgbClr val="DCDCDC"/>
        </a:accent5>
        <a:accent6>
          <a:srgbClr val="005CE7"/>
        </a:accent6>
        <a:hlink>
          <a:srgbClr val="FF0000"/>
        </a:hlink>
        <a:folHlink>
          <a:srgbClr val="00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Default Design 7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3399FF"/>
        </a:accent1>
        <a:accent2>
          <a:srgbClr val="99FFCC"/>
        </a:accent2>
        <a:accent3>
          <a:srgbClr val="FFFFFF"/>
        </a:accent3>
        <a:accent4>
          <a:srgbClr val="000000"/>
        </a:accent4>
        <a:accent5>
          <a:srgbClr val="ADCAFF"/>
        </a:accent5>
        <a:accent6>
          <a:srgbClr val="8AE7B9"/>
        </a:accent6>
        <a:hlink>
          <a:srgbClr val="CC00CC"/>
        </a:hlink>
        <a:folHlink>
          <a:srgbClr val="B2B2B2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Tema Afi" id="{F282E044-BE78-497B-985B-79770C2326FD}" vid="{CC51B5E0-2204-40F9-9B66-7A3958CF59C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3:AF52"/>
  <sheetViews>
    <sheetView showGridLines="0" tabSelected="1" topLeftCell="M1" workbookViewId="0">
      <selection activeCell="M1" sqref="M1"/>
    </sheetView>
  </sheetViews>
  <sheetFormatPr defaultColWidth="9" defaultRowHeight="16.5" x14ac:dyDescent="0.3"/>
  <cols>
    <col min="3" max="5" width="12.875" customWidth="1"/>
    <col min="9" max="11" width="12.875" customWidth="1"/>
    <col min="14" max="14" width="10.625" customWidth="1"/>
    <col min="15" max="15" width="11.875" customWidth="1"/>
    <col min="16" max="17" width="11.875" style="1" customWidth="1"/>
    <col min="18" max="18" width="13.375" style="1" customWidth="1"/>
    <col min="19" max="19" width="15.625" style="1" customWidth="1"/>
    <col min="24" max="24" width="12.875" customWidth="1"/>
    <col min="27" max="27" width="11.125" bestFit="1" customWidth="1"/>
    <col min="30" max="30" width="11.125" bestFit="1" customWidth="1"/>
  </cols>
  <sheetData>
    <row r="3" spans="3:32" x14ac:dyDescent="0.3">
      <c r="O3" s="20" t="s">
        <v>8</v>
      </c>
      <c r="P3" s="1">
        <v>0.25</v>
      </c>
    </row>
    <row r="5" spans="3:32" x14ac:dyDescent="0.3">
      <c r="C5" s="3" t="s">
        <v>4</v>
      </c>
      <c r="I5" s="3" t="s">
        <v>3</v>
      </c>
      <c r="O5" s="1"/>
    </row>
    <row r="6" spans="3:32" x14ac:dyDescent="0.3">
      <c r="C6" s="2"/>
      <c r="D6" s="2"/>
      <c r="E6" s="2"/>
      <c r="O6" s="1"/>
    </row>
    <row r="7" spans="3:32" ht="17.25" thickBot="1" x14ac:dyDescent="0.35">
      <c r="C7" s="3" t="s">
        <v>0</v>
      </c>
      <c r="D7" s="3" t="s">
        <v>1</v>
      </c>
      <c r="E7" s="3" t="s">
        <v>2</v>
      </c>
      <c r="I7" s="3" t="s">
        <v>0</v>
      </c>
      <c r="J7" s="3" t="s">
        <v>1</v>
      </c>
      <c r="K7" s="3" t="s">
        <v>2</v>
      </c>
      <c r="O7" s="21" t="s">
        <v>5</v>
      </c>
      <c r="P7" s="21" t="s">
        <v>6</v>
      </c>
      <c r="Q7" s="21" t="s">
        <v>7</v>
      </c>
      <c r="R7" s="21" t="s">
        <v>16</v>
      </c>
      <c r="S7" s="21" t="s">
        <v>17</v>
      </c>
    </row>
    <row r="8" spans="3:32" x14ac:dyDescent="0.3">
      <c r="C8" s="4">
        <v>43595</v>
      </c>
      <c r="D8" s="5">
        <v>0</v>
      </c>
      <c r="E8" s="6">
        <v>1</v>
      </c>
      <c r="I8" s="4">
        <v>43595</v>
      </c>
      <c r="J8" s="5">
        <v>0</v>
      </c>
      <c r="K8" s="6">
        <v>1</v>
      </c>
      <c r="N8" s="13"/>
      <c r="O8">
        <v>0</v>
      </c>
      <c r="P8" s="16">
        <f>interpola(O8,$D$8:$E$37,1)</f>
        <v>1</v>
      </c>
      <c r="Q8" s="16">
        <f>interpola(O8,$J$8:$K$52,1)</f>
        <v>1</v>
      </c>
    </row>
    <row r="9" spans="3:32" x14ac:dyDescent="0.3">
      <c r="C9" s="7">
        <v>43598</v>
      </c>
      <c r="D9" s="8">
        <v>8.3333333333333297E-3</v>
      </c>
      <c r="E9" s="9">
        <v>1.00003604296572</v>
      </c>
      <c r="I9" s="7">
        <v>43598</v>
      </c>
      <c r="J9" s="8">
        <v>8.3333333333333297E-3</v>
      </c>
      <c r="K9" s="9">
        <v>1.00003604296572</v>
      </c>
      <c r="N9" s="13"/>
      <c r="O9">
        <v>0.25</v>
      </c>
      <c r="P9" s="16">
        <f t="shared" ref="P9:P48" si="0">interpola(O9,$D$8:$E$37,1)</f>
        <v>1.0008789046090554</v>
      </c>
      <c r="Q9" s="16">
        <f t="shared" ref="Q9:Q48" si="1">interpola(O9,$J$8:$K$52,1)</f>
        <v>1.00091494127948</v>
      </c>
      <c r="R9" s="17">
        <f t="shared" ref="R9:R48" si="2">(P8/P9-1)/deltat</f>
        <v>-3.5125312563106803E-3</v>
      </c>
      <c r="S9" s="16">
        <f t="shared" ref="S9:S48" si="3">(Q8/Q9-1)/deltat</f>
        <v>-3.656419708593539E-3</v>
      </c>
    </row>
    <row r="10" spans="3:32" x14ac:dyDescent="0.3">
      <c r="C10" s="7">
        <v>43599</v>
      </c>
      <c r="D10" s="8">
        <v>1.1111111111111101E-2</v>
      </c>
      <c r="E10" s="9">
        <v>1.0000479879833499</v>
      </c>
      <c r="I10" s="7">
        <v>43599</v>
      </c>
      <c r="J10" s="8">
        <v>1.1111111111111101E-2</v>
      </c>
      <c r="K10" s="9">
        <v>1.0000479879833499</v>
      </c>
      <c r="N10" s="13"/>
      <c r="O10">
        <v>0.5</v>
      </c>
      <c r="P10" s="16">
        <f t="shared" si="0"/>
        <v>1.0016581486484639</v>
      </c>
      <c r="Q10" s="16">
        <f t="shared" si="1"/>
        <v>1.0018389251857358</v>
      </c>
      <c r="R10" s="17">
        <f t="shared" si="2"/>
        <v>-3.1118163036358837E-3</v>
      </c>
      <c r="S10" s="16">
        <f t="shared" si="3"/>
        <v>-3.6891515513213236E-3</v>
      </c>
      <c r="X10" s="23" t="s">
        <v>9</v>
      </c>
      <c r="Y10" s="24"/>
    </row>
    <row r="11" spans="3:32" x14ac:dyDescent="0.3">
      <c r="C11" s="7">
        <v>43691</v>
      </c>
      <c r="D11" s="8">
        <v>0.266666666666667</v>
      </c>
      <c r="E11" s="9">
        <v>1.0009368755364301</v>
      </c>
      <c r="I11" s="7">
        <v>43600</v>
      </c>
      <c r="J11" s="8">
        <v>1.3888888888888902E-2</v>
      </c>
      <c r="K11" s="9">
        <v>1.0000599331436599</v>
      </c>
      <c r="N11" s="13"/>
      <c r="O11">
        <v>0.75</v>
      </c>
      <c r="P11" s="16">
        <f t="shared" si="0"/>
        <v>1.00245455694868</v>
      </c>
      <c r="Q11" s="16">
        <f t="shared" si="1"/>
        <v>1.002801147150151</v>
      </c>
      <c r="R11" s="17">
        <f t="shared" si="2"/>
        <v>-3.177833028721988E-3</v>
      </c>
      <c r="S11" s="16">
        <f t="shared" si="3"/>
        <v>-3.8381366720598997E-3</v>
      </c>
      <c r="X11" s="20" t="s">
        <v>10</v>
      </c>
      <c r="Y11">
        <v>1</v>
      </c>
    </row>
    <row r="12" spans="3:32" x14ac:dyDescent="0.3">
      <c r="C12" s="7">
        <v>43724</v>
      </c>
      <c r="D12" s="8">
        <v>0.358333333333333</v>
      </c>
      <c r="E12" s="9">
        <v>1.0011437199158699</v>
      </c>
      <c r="I12" s="7">
        <v>43606</v>
      </c>
      <c r="J12" s="8">
        <v>3.05555555555556E-2</v>
      </c>
      <c r="K12" s="9">
        <v>1.0000930658574798</v>
      </c>
      <c r="N12" s="13"/>
      <c r="O12">
        <v>1</v>
      </c>
      <c r="P12" s="16">
        <f t="shared" si="0"/>
        <v>1.0032497617708733</v>
      </c>
      <c r="Q12" s="16">
        <f t="shared" si="1"/>
        <v>1.0037615861220202</v>
      </c>
      <c r="R12" s="17">
        <f t="shared" si="2"/>
        <v>-3.1705158675130463E-3</v>
      </c>
      <c r="S12" s="16">
        <f t="shared" si="3"/>
        <v>-3.8273589471771174E-3</v>
      </c>
      <c r="X12" s="20" t="s">
        <v>11</v>
      </c>
      <c r="Y12">
        <v>1.25</v>
      </c>
    </row>
    <row r="13" spans="3:32" x14ac:dyDescent="0.3">
      <c r="C13" s="7">
        <v>43752</v>
      </c>
      <c r="D13" s="8">
        <v>0.43611111111111101</v>
      </c>
      <c r="E13" s="9">
        <v>1.0014354346085999</v>
      </c>
      <c r="I13" s="7">
        <v>43613</v>
      </c>
      <c r="J13" s="8">
        <v>0.05</v>
      </c>
      <c r="K13" s="9">
        <v>1.0002053511859501</v>
      </c>
      <c r="N13" s="13"/>
      <c r="O13">
        <v>1.25</v>
      </c>
      <c r="P13" s="16">
        <f t="shared" si="0"/>
        <v>1.0040118402709584</v>
      </c>
      <c r="Q13" s="16">
        <f t="shared" si="1"/>
        <v>1.0047099547737004</v>
      </c>
      <c r="R13" s="18">
        <f t="shared" si="2"/>
        <v>-3.0361335176261051E-3</v>
      </c>
      <c r="S13" s="16">
        <f t="shared" si="3"/>
        <v>-3.7756912715924962E-3</v>
      </c>
      <c r="X13" s="20" t="s">
        <v>12</v>
      </c>
      <c r="Y13">
        <v>10</v>
      </c>
    </row>
    <row r="14" spans="3:32" x14ac:dyDescent="0.3">
      <c r="C14" s="7">
        <v>43783</v>
      </c>
      <c r="D14" s="8">
        <v>0.52222222222222192</v>
      </c>
      <c r="E14" s="9">
        <v>1.00173561440146</v>
      </c>
      <c r="I14" s="7">
        <v>43620</v>
      </c>
      <c r="J14" s="8">
        <v>6.9444444444444489E-2</v>
      </c>
      <c r="K14" s="9">
        <v>1.0002217481617</v>
      </c>
      <c r="N14" s="13"/>
      <c r="O14">
        <v>1.5</v>
      </c>
      <c r="P14" s="16">
        <f t="shared" si="0"/>
        <v>1.0046594513397213</v>
      </c>
      <c r="Q14" s="16">
        <f t="shared" si="1"/>
        <v>1.0055814969439629</v>
      </c>
      <c r="R14" s="18">
        <f t="shared" si="2"/>
        <v>-2.5784302049789432E-3</v>
      </c>
      <c r="S14" s="16">
        <f t="shared" si="3"/>
        <v>-3.4668186433868264E-3</v>
      </c>
    </row>
    <row r="15" spans="3:32" x14ac:dyDescent="0.3">
      <c r="C15" s="7">
        <v>43815</v>
      </c>
      <c r="D15" s="8">
        <v>0.61111111111111094</v>
      </c>
      <c r="E15" s="9">
        <v>1.0019321150735501</v>
      </c>
      <c r="I15" s="7">
        <v>43630</v>
      </c>
      <c r="J15" s="8">
        <v>9.7222222222222196E-2</v>
      </c>
      <c r="K15" s="9">
        <v>1.0003747437768098</v>
      </c>
      <c r="N15" s="13"/>
      <c r="O15">
        <v>1.75</v>
      </c>
      <c r="P15" s="16">
        <f t="shared" si="0"/>
        <v>1.005272505830296</v>
      </c>
      <c r="Q15" s="16">
        <f t="shared" si="1"/>
        <v>1.006472890444849</v>
      </c>
      <c r="R15" s="18">
        <f t="shared" si="2"/>
        <v>-2.4393564412403812E-3</v>
      </c>
      <c r="S15" s="16">
        <f t="shared" si="3"/>
        <v>-3.5426428643976493E-3</v>
      </c>
    </row>
    <row r="16" spans="3:32" x14ac:dyDescent="0.3">
      <c r="C16" s="7">
        <v>43844</v>
      </c>
      <c r="D16" s="8">
        <v>0.69166666666666698</v>
      </c>
      <c r="E16" s="9">
        <v>1.0022405064504101</v>
      </c>
      <c r="I16" s="7">
        <v>43661</v>
      </c>
      <c r="J16" s="8">
        <v>0.18333333333333302</v>
      </c>
      <c r="K16" s="9">
        <v>1.0006658062551599</v>
      </c>
      <c r="N16" s="13"/>
      <c r="O16">
        <v>2</v>
      </c>
      <c r="P16" s="16">
        <f t="shared" si="0"/>
        <v>1.0058855603208707</v>
      </c>
      <c r="Q16" s="16">
        <f t="shared" si="1"/>
        <v>1.0072626710763748</v>
      </c>
      <c r="R16" s="18">
        <f t="shared" si="2"/>
        <v>-2.4378697329310306E-3</v>
      </c>
      <c r="S16" s="16">
        <f t="shared" si="3"/>
        <v>-3.1363442891487736E-3</v>
      </c>
      <c r="AB16" s="22" t="s">
        <v>19</v>
      </c>
      <c r="AC16" s="22"/>
      <c r="AE16" s="22" t="s">
        <v>18</v>
      </c>
      <c r="AF16" s="22"/>
    </row>
    <row r="17" spans="3:32" x14ac:dyDescent="0.3">
      <c r="C17" s="7">
        <v>43875</v>
      </c>
      <c r="D17" s="8">
        <v>0.77777777777777801</v>
      </c>
      <c r="E17" s="9">
        <v>1.0025564857573801</v>
      </c>
      <c r="I17" s="7">
        <v>43691</v>
      </c>
      <c r="J17" s="8">
        <v>0.266666666666667</v>
      </c>
      <c r="K17" s="9">
        <v>1.00097722503556</v>
      </c>
      <c r="N17" s="13"/>
      <c r="O17">
        <v>2.25</v>
      </c>
      <c r="P17" s="16">
        <f t="shared" si="0"/>
        <v>1.0062552146438728</v>
      </c>
      <c r="Q17" s="16">
        <f t="shared" si="1"/>
        <v>1.0078175716830842</v>
      </c>
      <c r="R17" s="18">
        <f t="shared" si="2"/>
        <v>-1.4694257187342075E-3</v>
      </c>
      <c r="S17" s="16">
        <f t="shared" si="3"/>
        <v>-2.2023851232626512E-3</v>
      </c>
      <c r="X17" s="20" t="s">
        <v>13</v>
      </c>
      <c r="Y17" s="14">
        <f>deltat*SUM(Q13:Q48)</f>
        <v>8.9988723960012535</v>
      </c>
      <c r="AA17" s="20" t="s">
        <v>13</v>
      </c>
      <c r="AB17" s="14">
        <f>deltat*SUM(Q13:Q48)</f>
        <v>8.9988723960012535</v>
      </c>
      <c r="AD17" s="20" t="s">
        <v>13</v>
      </c>
      <c r="AE17" s="14">
        <f>deltat*SUM(P13:P48)</f>
        <v>8.9528022790921877</v>
      </c>
    </row>
    <row r="18" spans="3:32" x14ac:dyDescent="0.3">
      <c r="C18" s="7">
        <v>43906</v>
      </c>
      <c r="D18" s="8">
        <v>0.86388888888888893</v>
      </c>
      <c r="E18" s="9">
        <v>1.0027426631832401</v>
      </c>
      <c r="I18" s="7">
        <v>43724</v>
      </c>
      <c r="J18" s="8">
        <v>0.358333333333333</v>
      </c>
      <c r="K18" s="9">
        <v>1.00131231433226</v>
      </c>
      <c r="N18" s="13"/>
      <c r="O18">
        <v>2.5</v>
      </c>
      <c r="P18" s="16">
        <f t="shared" si="0"/>
        <v>1.0065761889333602</v>
      </c>
      <c r="Q18" s="16">
        <f t="shared" si="1"/>
        <v>1.0083618049675371</v>
      </c>
      <c r="R18" s="18">
        <f t="shared" si="2"/>
        <v>-1.2755091686700304E-3</v>
      </c>
      <c r="S18" s="16">
        <f t="shared" si="3"/>
        <v>-2.1588809959753874E-3</v>
      </c>
      <c r="X18" s="20" t="s">
        <v>14</v>
      </c>
      <c r="Y18" s="15">
        <f>deltat*SUMPRODUCT(Q13:Q48,R13:R48)</f>
        <v>4.1505417516909102E-2</v>
      </c>
      <c r="AA18" s="20" t="s">
        <v>14</v>
      </c>
      <c r="AB18" s="15">
        <f>deltat*SUMPRODUCT(Q13:Q48,S13:S48)</f>
        <v>3.2322421687914729E-2</v>
      </c>
      <c r="AC18" s="19">
        <f>Q12-Q48</f>
        <v>3.232242168791466E-2</v>
      </c>
      <c r="AD18" s="20" t="s">
        <v>14</v>
      </c>
      <c r="AE18" s="15">
        <f>deltat*SUMPRODUCT(P13:P48,R13:R48)</f>
        <v>4.1169915108504165E-2</v>
      </c>
    </row>
    <row r="19" spans="3:32" x14ac:dyDescent="0.3">
      <c r="C19" s="7">
        <v>43935</v>
      </c>
      <c r="D19" s="8">
        <v>0.94444444444444398</v>
      </c>
      <c r="E19" s="9">
        <v>1.0030460664721199</v>
      </c>
      <c r="I19" s="7">
        <v>43752</v>
      </c>
      <c r="J19" s="8">
        <v>0.43611111111111101</v>
      </c>
      <c r="K19" s="9">
        <v>1.0015978692440499</v>
      </c>
      <c r="N19" s="13"/>
      <c r="O19">
        <v>2.75</v>
      </c>
      <c r="P19" s="16">
        <f t="shared" si="0"/>
        <v>1.0068971632228476</v>
      </c>
      <c r="Q19" s="16">
        <f t="shared" si="1"/>
        <v>1.0089060382519903</v>
      </c>
      <c r="R19" s="18">
        <f t="shared" si="2"/>
        <v>-1.2751025674164751E-3</v>
      </c>
      <c r="S19" s="16">
        <f t="shared" si="3"/>
        <v>-2.1577164327259979E-3</v>
      </c>
      <c r="X19" s="20" t="s">
        <v>15</v>
      </c>
      <c r="Y19" s="25">
        <f>Y18/Y17</f>
        <v>4.6122909282892473E-3</v>
      </c>
      <c r="AA19" s="20" t="s">
        <v>15</v>
      </c>
      <c r="AB19" s="26">
        <f>AB18/AB17</f>
        <v>3.5918302055574815E-3</v>
      </c>
      <c r="AD19" s="20" t="s">
        <v>15</v>
      </c>
      <c r="AE19" s="26">
        <f>AE18/AE17</f>
        <v>4.5985506911785379E-3</v>
      </c>
      <c r="AF19" s="15"/>
    </row>
    <row r="20" spans="3:32" x14ac:dyDescent="0.3">
      <c r="C20" s="7">
        <v>43965</v>
      </c>
      <c r="D20" s="8">
        <v>1.0277777777777799</v>
      </c>
      <c r="E20" s="9">
        <v>1.0033516094202499</v>
      </c>
      <c r="I20" s="7">
        <v>43783</v>
      </c>
      <c r="J20" s="8">
        <v>0.52222222222222192</v>
      </c>
      <c r="K20" s="9">
        <v>1.0019227707306699</v>
      </c>
      <c r="N20" s="13"/>
      <c r="O20">
        <v>3</v>
      </c>
      <c r="P20" s="16">
        <f t="shared" si="0"/>
        <v>1.0072181375123352</v>
      </c>
      <c r="Q20" s="16">
        <f t="shared" si="1"/>
        <v>1.0094502715364435</v>
      </c>
      <c r="R20" s="18">
        <f t="shared" si="2"/>
        <v>-1.2746962253098459E-3</v>
      </c>
      <c r="S20" s="16">
        <f t="shared" si="3"/>
        <v>-2.1565531251970249E-3</v>
      </c>
    </row>
    <row r="21" spans="3:32" x14ac:dyDescent="0.3">
      <c r="C21" s="7">
        <v>43997</v>
      </c>
      <c r="D21" s="8">
        <v>1.11666666666667</v>
      </c>
      <c r="E21" s="9">
        <v>1.00354173647565</v>
      </c>
      <c r="I21" s="7">
        <v>43815</v>
      </c>
      <c r="J21" s="8">
        <v>0.61111111111111094</v>
      </c>
      <c r="K21" s="9">
        <v>1.0022604517599398</v>
      </c>
      <c r="N21" s="13"/>
      <c r="O21">
        <v>3.25</v>
      </c>
      <c r="P21" s="16">
        <f t="shared" si="0"/>
        <v>1.0071790636246245</v>
      </c>
      <c r="Q21" s="16">
        <f t="shared" si="1"/>
        <v>1.0096956114177316</v>
      </c>
      <c r="R21" s="18">
        <f t="shared" si="2"/>
        <v>1.5518149303073159E-4</v>
      </c>
      <c r="S21" s="16">
        <f t="shared" si="3"/>
        <v>-9.7193601126388529E-4</v>
      </c>
    </row>
    <row r="22" spans="3:32" x14ac:dyDescent="0.3">
      <c r="C22" s="7">
        <v>44026</v>
      </c>
      <c r="D22" s="8">
        <v>1.19722222222222</v>
      </c>
      <c r="E22" s="9">
        <v>1.00382770307415</v>
      </c>
      <c r="I22" s="7">
        <v>43844</v>
      </c>
      <c r="J22" s="8">
        <v>0.69166666666666698</v>
      </c>
      <c r="K22" s="9">
        <v>1.0025730000681299</v>
      </c>
      <c r="N22" s="13"/>
      <c r="O22">
        <v>3.5</v>
      </c>
      <c r="P22" s="16">
        <f t="shared" si="0"/>
        <v>1.0070235035619379</v>
      </c>
      <c r="Q22" s="16">
        <f t="shared" si="1"/>
        <v>1.0098442504921132</v>
      </c>
      <c r="R22" s="18">
        <f t="shared" si="2"/>
        <v>6.1790042491072228E-4</v>
      </c>
      <c r="S22" s="16">
        <f t="shared" si="3"/>
        <v>-5.8876039274080583E-4</v>
      </c>
    </row>
    <row r="23" spans="3:32" x14ac:dyDescent="0.3">
      <c r="C23" s="7">
        <v>44057</v>
      </c>
      <c r="D23" s="8">
        <v>1.2833333333333299</v>
      </c>
      <c r="E23" s="9">
        <v>1.0041281374478899</v>
      </c>
      <c r="I23" s="7">
        <v>43875</v>
      </c>
      <c r="J23" s="8">
        <v>0.77777777777777801</v>
      </c>
      <c r="K23" s="9">
        <v>1.00290978861778</v>
      </c>
      <c r="N23" s="13"/>
      <c r="O23">
        <v>3.75</v>
      </c>
      <c r="P23" s="16">
        <f t="shared" si="0"/>
        <v>1.0068679434992516</v>
      </c>
      <c r="Q23" s="16">
        <f t="shared" si="1"/>
        <v>1.0099928895664947</v>
      </c>
      <c r="R23" s="18">
        <f t="shared" si="2"/>
        <v>6.1799588989064347E-4</v>
      </c>
      <c r="S23" s="16">
        <f t="shared" si="3"/>
        <v>-5.8867374579341103E-4</v>
      </c>
    </row>
    <row r="24" spans="3:32" x14ac:dyDescent="0.3">
      <c r="C24" s="7">
        <v>44330</v>
      </c>
      <c r="D24" s="8">
        <v>2.0416666666666701</v>
      </c>
      <c r="E24" s="9">
        <v>1.0059877360692999</v>
      </c>
      <c r="I24" s="7">
        <v>43906</v>
      </c>
      <c r="J24" s="8">
        <v>0.86388888888888893</v>
      </c>
      <c r="K24" s="9">
        <v>1.0032464004775998</v>
      </c>
      <c r="N24" s="13"/>
      <c r="O24">
        <v>4</v>
      </c>
      <c r="P24" s="16">
        <f t="shared" si="0"/>
        <v>1.006712383436565</v>
      </c>
      <c r="Q24" s="16">
        <f t="shared" si="1"/>
        <v>1.0101415286408764</v>
      </c>
      <c r="R24" s="18">
        <f t="shared" si="2"/>
        <v>6.1809138437585176E-4</v>
      </c>
      <c r="S24" s="16">
        <f t="shared" si="3"/>
        <v>-5.8858712434739502E-4</v>
      </c>
    </row>
    <row r="25" spans="3:32" x14ac:dyDescent="0.3">
      <c r="C25" s="7">
        <v>44697</v>
      </c>
      <c r="D25" s="8">
        <v>3.06111111111111</v>
      </c>
      <c r="E25" s="9">
        <v>1.0072965978942099</v>
      </c>
      <c r="I25" s="7">
        <v>43935</v>
      </c>
      <c r="J25" s="8">
        <v>0.94444444444444398</v>
      </c>
      <c r="K25" s="9">
        <v>1.00356029405766</v>
      </c>
      <c r="N25" s="13"/>
      <c r="O25">
        <v>4.25</v>
      </c>
      <c r="P25" s="16">
        <f t="shared" si="0"/>
        <v>1.0061974218372334</v>
      </c>
      <c r="Q25" s="16">
        <f t="shared" si="1"/>
        <v>1.0099038052632145</v>
      </c>
      <c r="R25" s="18">
        <f t="shared" si="2"/>
        <v>2.0471592876525335E-3</v>
      </c>
      <c r="S25" s="16">
        <f t="shared" si="3"/>
        <v>9.4156840056580648E-4</v>
      </c>
    </row>
    <row r="26" spans="3:32" x14ac:dyDescent="0.3">
      <c r="C26" s="7">
        <v>45061</v>
      </c>
      <c r="D26" s="8">
        <v>4.0722222222222202</v>
      </c>
      <c r="E26" s="9">
        <v>1.0066674438629</v>
      </c>
      <c r="I26" s="7">
        <v>43965</v>
      </c>
      <c r="J26" s="8">
        <v>1.0277777777777799</v>
      </c>
      <c r="K26" s="9">
        <v>1.0038622321542001</v>
      </c>
      <c r="O26">
        <v>4.5</v>
      </c>
      <c r="P26" s="16">
        <f t="shared" si="0"/>
        <v>1.0055364533636397</v>
      </c>
      <c r="Q26" s="16">
        <f t="shared" si="1"/>
        <v>1.0095091221394097</v>
      </c>
      <c r="R26" s="18">
        <f t="shared" si="2"/>
        <v>2.629316804508619E-3</v>
      </c>
      <c r="S26" s="16">
        <f t="shared" si="3"/>
        <v>1.5638615447812754E-3</v>
      </c>
    </row>
    <row r="27" spans="3:32" x14ac:dyDescent="0.3">
      <c r="C27" s="7">
        <v>45426</v>
      </c>
      <c r="D27" s="8">
        <v>5.0861111111111095</v>
      </c>
      <c r="E27" s="9">
        <v>1.00398684949777</v>
      </c>
      <c r="I27" s="7">
        <v>43997</v>
      </c>
      <c r="J27" s="8">
        <v>1.11666666666667</v>
      </c>
      <c r="K27" s="9">
        <v>1.0042173942056598</v>
      </c>
      <c r="O27">
        <v>4.75</v>
      </c>
      <c r="P27" s="16">
        <f t="shared" si="0"/>
        <v>1.0048754848900459</v>
      </c>
      <c r="Q27" s="16">
        <f t="shared" si="1"/>
        <v>1.009114439015605</v>
      </c>
      <c r="R27" s="18">
        <f t="shared" si="2"/>
        <v>2.631046268050774E-3</v>
      </c>
      <c r="S27" s="16">
        <f t="shared" si="3"/>
        <v>1.5644731996484751E-3</v>
      </c>
    </row>
    <row r="28" spans="3:32" x14ac:dyDescent="0.3">
      <c r="C28" s="7">
        <v>45791</v>
      </c>
      <c r="D28" s="8">
        <v>6.1000000000000005</v>
      </c>
      <c r="E28" s="9">
        <v>0.99911432745958206</v>
      </c>
      <c r="I28" s="7">
        <v>44026</v>
      </c>
      <c r="J28" s="8">
        <v>1.19722222222222</v>
      </c>
      <c r="K28" s="9">
        <v>1.00449981275864</v>
      </c>
      <c r="O28">
        <v>5</v>
      </c>
      <c r="P28" s="16">
        <f t="shared" si="0"/>
        <v>1.0042145164164522</v>
      </c>
      <c r="Q28" s="16">
        <f t="shared" si="1"/>
        <v>1.0087197558918004</v>
      </c>
      <c r="R28" s="18">
        <f t="shared" si="2"/>
        <v>2.6327780082375796E-3</v>
      </c>
      <c r="S28" s="16">
        <f t="shared" si="3"/>
        <v>1.565085333163907E-3</v>
      </c>
    </row>
    <row r="29" spans="3:32" x14ac:dyDescent="0.3">
      <c r="C29" s="7">
        <v>46156</v>
      </c>
      <c r="D29" s="8">
        <v>7.1138888888888889</v>
      </c>
      <c r="E29" s="9">
        <v>0.99215899141500008</v>
      </c>
      <c r="I29" s="7">
        <v>44057</v>
      </c>
      <c r="J29" s="8">
        <v>1.2833333333333299</v>
      </c>
      <c r="K29" s="9">
        <v>1.00484267604637</v>
      </c>
      <c r="O29">
        <v>5.25</v>
      </c>
      <c r="P29" s="16">
        <f t="shared" si="0"/>
        <v>1.0031992363463915</v>
      </c>
      <c r="Q29" s="16">
        <f t="shared" si="1"/>
        <v>1.0079841952584416</v>
      </c>
      <c r="R29" s="18">
        <f t="shared" si="2"/>
        <v>4.0481692301055361E-3</v>
      </c>
      <c r="S29" s="16">
        <f t="shared" si="3"/>
        <v>2.9189371691300536E-3</v>
      </c>
    </row>
    <row r="30" spans="3:32" x14ac:dyDescent="0.3">
      <c r="C30" s="7">
        <v>46521</v>
      </c>
      <c r="D30" s="8">
        <v>8.12777777777778</v>
      </c>
      <c r="E30" s="9">
        <v>0.98313558032938897</v>
      </c>
      <c r="I30" s="7">
        <v>44088</v>
      </c>
      <c r="J30" s="8">
        <v>1.3694444444444398</v>
      </c>
      <c r="K30" s="9">
        <v>1.0051308837467199</v>
      </c>
      <c r="O30">
        <v>5.5</v>
      </c>
      <c r="P30" s="16">
        <f t="shared" si="0"/>
        <v>1.0019977925561536</v>
      </c>
      <c r="Q30" s="16">
        <f t="shared" si="1"/>
        <v>1.0070695294929441</v>
      </c>
      <c r="R30" s="18">
        <f t="shared" si="2"/>
        <v>4.7961933615559005E-3</v>
      </c>
      <c r="S30" s="16">
        <f t="shared" si="3"/>
        <v>3.632979605521669E-3</v>
      </c>
    </row>
    <row r="31" spans="3:32" x14ac:dyDescent="0.3">
      <c r="C31" s="7">
        <v>46888</v>
      </c>
      <c r="D31" s="8">
        <v>9.1472222222222186</v>
      </c>
      <c r="E31" s="9">
        <v>0.97231271966037591</v>
      </c>
      <c r="I31" s="7">
        <v>44118</v>
      </c>
      <c r="J31" s="8">
        <v>1.4527777777777799</v>
      </c>
      <c r="K31" s="9">
        <v>1.0054240892807598</v>
      </c>
      <c r="O31">
        <v>5.75</v>
      </c>
      <c r="P31" s="16">
        <f t="shared" si="0"/>
        <v>1.0007963487659155</v>
      </c>
      <c r="Q31" s="16">
        <f t="shared" si="1"/>
        <v>1.0061548637274464</v>
      </c>
      <c r="R31" s="18">
        <f t="shared" si="2"/>
        <v>4.8019511330936737E-3</v>
      </c>
      <c r="S31" s="16">
        <f t="shared" si="3"/>
        <v>3.6362822403273043E-3</v>
      </c>
    </row>
    <row r="32" spans="3:32" x14ac:dyDescent="0.3">
      <c r="C32" s="7">
        <v>47252</v>
      </c>
      <c r="D32" s="8">
        <v>10.158333333333299</v>
      </c>
      <c r="E32" s="9">
        <v>0.96017993213179498</v>
      </c>
      <c r="I32" s="7">
        <v>44151</v>
      </c>
      <c r="J32" s="8">
        <v>1.5444444444444398</v>
      </c>
      <c r="K32" s="9">
        <v>1.0057296453328599</v>
      </c>
      <c r="O32">
        <v>6</v>
      </c>
      <c r="P32" s="16">
        <f t="shared" si="0"/>
        <v>0.99959490497567727</v>
      </c>
      <c r="Q32" s="16">
        <f t="shared" si="1"/>
        <v>1.005240197961949</v>
      </c>
      <c r="R32" s="18">
        <f t="shared" si="2"/>
        <v>4.8077227455154414E-3</v>
      </c>
      <c r="S32" s="16">
        <f t="shared" si="3"/>
        <v>3.6395908852506764E-3</v>
      </c>
    </row>
    <row r="33" spans="3:19" x14ac:dyDescent="0.3">
      <c r="C33" s="7">
        <v>47982</v>
      </c>
      <c r="D33" s="8">
        <v>12.186111111111098</v>
      </c>
      <c r="E33" s="9">
        <v>0.93303730931700202</v>
      </c>
      <c r="I33" s="7">
        <v>44179</v>
      </c>
      <c r="J33" s="8">
        <v>1.6222222222222198</v>
      </c>
      <c r="K33" s="9">
        <v>1.00602924371726</v>
      </c>
      <c r="O33">
        <v>6.25</v>
      </c>
      <c r="P33" s="16">
        <f t="shared" si="0"/>
        <v>0.99808531883928775</v>
      </c>
      <c r="Q33" s="16">
        <f t="shared" si="1"/>
        <v>1.0039772360894175</v>
      </c>
      <c r="R33" s="18">
        <f t="shared" si="2"/>
        <v>6.0499282291619494E-3</v>
      </c>
      <c r="S33" s="16">
        <f t="shared" si="3"/>
        <v>5.0318346955791071E-3</v>
      </c>
    </row>
    <row r="34" spans="3:19" x14ac:dyDescent="0.3">
      <c r="C34" s="7">
        <v>49079</v>
      </c>
      <c r="D34" s="8">
        <v>15.233333333333301</v>
      </c>
      <c r="E34" s="9">
        <v>0.88972056135600697</v>
      </c>
      <c r="I34" s="7">
        <v>44210</v>
      </c>
      <c r="J34" s="8">
        <v>1.7083333333333299</v>
      </c>
      <c r="K34" s="9">
        <v>1.0063321351877601</v>
      </c>
      <c r="O34">
        <v>6.5</v>
      </c>
      <c r="P34" s="16">
        <f t="shared" si="0"/>
        <v>0.9963703044721306</v>
      </c>
      <c r="Q34" s="16">
        <f t="shared" si="1"/>
        <v>1.0024820768121969</v>
      </c>
      <c r="R34" s="18">
        <f t="shared" si="2"/>
        <v>6.8850480969153693E-3</v>
      </c>
      <c r="S34" s="16">
        <f t="shared" si="3"/>
        <v>5.9658294619095997E-3</v>
      </c>
    </row>
    <row r="35" spans="3:19" x14ac:dyDescent="0.3">
      <c r="C35" s="7">
        <v>50906</v>
      </c>
      <c r="D35" s="8">
        <v>20.308333333333298</v>
      </c>
      <c r="E35" s="9">
        <v>0.82329348324940099</v>
      </c>
      <c r="I35" s="7">
        <v>44242</v>
      </c>
      <c r="J35" s="8">
        <v>1.7972222222222198</v>
      </c>
      <c r="K35" s="9">
        <v>1.0066324130695499</v>
      </c>
      <c r="O35">
        <v>6.75</v>
      </c>
      <c r="P35" s="16">
        <f t="shared" si="0"/>
        <v>0.99465529010497333</v>
      </c>
      <c r="Q35" s="16">
        <f t="shared" si="1"/>
        <v>1.0009869175349762</v>
      </c>
      <c r="R35" s="18">
        <f t="shared" si="2"/>
        <v>6.8969195025392338E-3</v>
      </c>
      <c r="S35" s="16">
        <f t="shared" si="3"/>
        <v>5.9747405326842085E-3</v>
      </c>
    </row>
    <row r="36" spans="3:19" x14ac:dyDescent="0.3">
      <c r="C36" s="7">
        <v>52733</v>
      </c>
      <c r="D36" s="8">
        <v>25.383333333333301</v>
      </c>
      <c r="E36" s="9">
        <v>0.77011001997822903</v>
      </c>
      <c r="I36" s="7">
        <v>44270</v>
      </c>
      <c r="J36" s="8">
        <v>1.875</v>
      </c>
      <c r="K36" s="9">
        <v>1.00689443100266</v>
      </c>
      <c r="O36">
        <v>7</v>
      </c>
      <c r="P36" s="16">
        <f t="shared" si="0"/>
        <v>0.99294027573781618</v>
      </c>
      <c r="Q36" s="16">
        <f t="shared" si="1"/>
        <v>0.99949175825775538</v>
      </c>
      <c r="R36" s="18">
        <f t="shared" si="2"/>
        <v>6.9088319169363643E-3</v>
      </c>
      <c r="S36" s="16">
        <f t="shared" si="3"/>
        <v>5.983678263948633E-3</v>
      </c>
    </row>
    <row r="37" spans="3:19" ht="17.25" thickBot="1" x14ac:dyDescent="0.35">
      <c r="C37" s="10">
        <v>54557</v>
      </c>
      <c r="D37" s="11">
        <v>30.45</v>
      </c>
      <c r="E37" s="12">
        <v>0.72693864244265705</v>
      </c>
      <c r="I37" s="7">
        <v>44300</v>
      </c>
      <c r="J37" s="8">
        <v>1.9583333333333299</v>
      </c>
      <c r="K37" s="9">
        <v>1.00716129820671</v>
      </c>
      <c r="O37">
        <v>7.25</v>
      </c>
      <c r="P37" s="16">
        <f t="shared" si="0"/>
        <v>0.9909476293788495</v>
      </c>
      <c r="Q37" s="16">
        <f t="shared" si="1"/>
        <v>0.99773159121108523</v>
      </c>
      <c r="R37" s="18">
        <f t="shared" si="2"/>
        <v>8.0433972488158645E-3</v>
      </c>
      <c r="S37" s="16">
        <f t="shared" si="3"/>
        <v>7.0566756116585694E-3</v>
      </c>
    </row>
    <row r="38" spans="3:19" x14ac:dyDescent="0.3">
      <c r="I38" s="7">
        <v>44330</v>
      </c>
      <c r="J38" s="8">
        <v>2.0416666666666701</v>
      </c>
      <c r="K38" s="9">
        <v>1.0073640439460398</v>
      </c>
      <c r="O38">
        <v>7.5</v>
      </c>
      <c r="P38" s="16">
        <f t="shared" si="0"/>
        <v>0.98872267870020569</v>
      </c>
      <c r="Q38" s="16">
        <f t="shared" si="1"/>
        <v>0.99574968296956989</v>
      </c>
      <c r="R38" s="18">
        <f t="shared" si="2"/>
        <v>9.0013134181115007E-3</v>
      </c>
      <c r="S38" s="16">
        <f t="shared" si="3"/>
        <v>7.9614717450064987E-3</v>
      </c>
    </row>
    <row r="39" spans="3:19" x14ac:dyDescent="0.3">
      <c r="I39" s="7">
        <v>44697</v>
      </c>
      <c r="J39" s="8">
        <v>3.06111111111111</v>
      </c>
      <c r="K39" s="9">
        <v>1.0095833063393098</v>
      </c>
      <c r="O39">
        <v>7.75</v>
      </c>
      <c r="P39" s="16">
        <f t="shared" si="0"/>
        <v>0.98649772802156188</v>
      </c>
      <c r="Q39" s="16">
        <f t="shared" si="1"/>
        <v>0.99376777472805455</v>
      </c>
      <c r="R39" s="18">
        <f t="shared" si="2"/>
        <v>9.0216150141815277E-3</v>
      </c>
      <c r="S39" s="16">
        <f t="shared" si="3"/>
        <v>7.9773496058779259E-3</v>
      </c>
    </row>
    <row r="40" spans="3:19" x14ac:dyDescent="0.3">
      <c r="I40" s="7">
        <v>45061</v>
      </c>
      <c r="J40" s="8">
        <v>4.0722222222222202</v>
      </c>
      <c r="K40" s="9">
        <v>1.01018446881792</v>
      </c>
      <c r="O40">
        <v>8</v>
      </c>
      <c r="P40" s="16">
        <f t="shared" si="0"/>
        <v>0.98427277734291807</v>
      </c>
      <c r="Q40" s="16">
        <f t="shared" si="1"/>
        <v>0.99178586648653921</v>
      </c>
      <c r="R40" s="18">
        <f t="shared" si="2"/>
        <v>9.0420083938527185E-3</v>
      </c>
      <c r="S40" s="16">
        <f t="shared" si="3"/>
        <v>7.9932909249302853E-3</v>
      </c>
    </row>
    <row r="41" spans="3:19" x14ac:dyDescent="0.3">
      <c r="I41" s="7">
        <v>45426</v>
      </c>
      <c r="J41" s="8">
        <v>5.0861111111111095</v>
      </c>
      <c r="K41" s="9">
        <v>1.0085838094824899</v>
      </c>
      <c r="O41">
        <v>8.25</v>
      </c>
      <c r="P41" s="16">
        <f t="shared" si="0"/>
        <v>0.98183801665245007</v>
      </c>
      <c r="Q41" s="16">
        <f t="shared" si="1"/>
        <v>0.9896330385312524</v>
      </c>
      <c r="R41" s="18">
        <f t="shared" si="2"/>
        <v>9.9191950165842258E-3</v>
      </c>
      <c r="S41" s="16">
        <f t="shared" si="3"/>
        <v>8.7015201452125268E-3</v>
      </c>
    </row>
    <row r="42" spans="3:19" x14ac:dyDescent="0.3">
      <c r="I42" s="7">
        <v>45791</v>
      </c>
      <c r="J42" s="8">
        <v>6.1000000000000005</v>
      </c>
      <c r="K42" s="9">
        <v>1.00487433165575</v>
      </c>
      <c r="O42">
        <v>8.5</v>
      </c>
      <c r="P42" s="16">
        <f t="shared" si="0"/>
        <v>0.97918390913143871</v>
      </c>
      <c r="Q42" s="16">
        <f t="shared" si="1"/>
        <v>0.98730152178429531</v>
      </c>
      <c r="R42" s="18">
        <f t="shared" si="2"/>
        <v>1.0842120652760912E-2</v>
      </c>
      <c r="S42" s="16">
        <f t="shared" si="3"/>
        <v>9.4460170293002577E-3</v>
      </c>
    </row>
    <row r="43" spans="3:19" x14ac:dyDescent="0.3">
      <c r="I43" s="7">
        <v>46156</v>
      </c>
      <c r="J43" s="8">
        <v>7.1138888888888889</v>
      </c>
      <c r="K43" s="9">
        <v>0.99881063014257698</v>
      </c>
      <c r="O43">
        <v>8.75</v>
      </c>
      <c r="P43" s="16">
        <f t="shared" si="0"/>
        <v>0.97652980161042735</v>
      </c>
      <c r="Q43" s="16">
        <f t="shared" si="1"/>
        <v>0.98497000503733834</v>
      </c>
      <c r="R43" s="18">
        <f t="shared" si="2"/>
        <v>1.0871588421098366E-2</v>
      </c>
      <c r="S43" s="16">
        <f t="shared" si="3"/>
        <v>9.4683766410472714E-3</v>
      </c>
    </row>
    <row r="44" spans="3:19" x14ac:dyDescent="0.3">
      <c r="I44" s="7">
        <v>46521</v>
      </c>
      <c r="J44" s="8">
        <v>8.12777777777778</v>
      </c>
      <c r="K44" s="9">
        <v>0.99077289116309797</v>
      </c>
      <c r="O44">
        <v>9</v>
      </c>
      <c r="P44" s="16">
        <f t="shared" si="0"/>
        <v>0.97387569408941588</v>
      </c>
      <c r="Q44" s="16">
        <f t="shared" si="1"/>
        <v>0.98263848829038136</v>
      </c>
      <c r="R44" s="18">
        <f t="shared" si="2"/>
        <v>1.0901216806701974E-2</v>
      </c>
      <c r="S44" s="16">
        <f t="shared" si="3"/>
        <v>9.4908423585700064E-3</v>
      </c>
    </row>
    <row r="45" spans="3:19" x14ac:dyDescent="0.3">
      <c r="I45" s="7">
        <v>46888</v>
      </c>
      <c r="J45" s="8">
        <v>9.1472222222222186</v>
      </c>
      <c r="K45" s="9">
        <v>0.98126548398384006</v>
      </c>
      <c r="O45">
        <v>9.25</v>
      </c>
      <c r="P45" s="16">
        <f t="shared" si="0"/>
        <v>0.97107944180719585</v>
      </c>
      <c r="Q45" s="16">
        <f t="shared" si="1"/>
        <v>0.98008120442898605</v>
      </c>
      <c r="R45" s="18">
        <f t="shared" si="2"/>
        <v>1.1518119576360064E-2</v>
      </c>
      <c r="S45" s="16">
        <f t="shared" si="3"/>
        <v>1.0437028482289001E-2</v>
      </c>
    </row>
    <row r="46" spans="3:19" x14ac:dyDescent="0.3">
      <c r="I46" s="7">
        <v>47252</v>
      </c>
      <c r="J46" s="8">
        <v>10.158333333333299</v>
      </c>
      <c r="K46" s="9">
        <v>0.96961473376852003</v>
      </c>
      <c r="O46">
        <v>9.5</v>
      </c>
      <c r="P46" s="16">
        <f t="shared" si="0"/>
        <v>0.96807957675892031</v>
      </c>
      <c r="Q46" s="16">
        <f t="shared" si="1"/>
        <v>0.9772005244306925</v>
      </c>
      <c r="R46" s="18">
        <f t="shared" si="2"/>
        <v>1.2395117592786775E-2</v>
      </c>
      <c r="S46" s="16">
        <f t="shared" si="3"/>
        <v>1.1791561409452811E-2</v>
      </c>
    </row>
    <row r="47" spans="3:19" x14ac:dyDescent="0.3">
      <c r="I47" s="7">
        <v>47617</v>
      </c>
      <c r="J47" s="8">
        <v>11.172222222222199</v>
      </c>
      <c r="K47" s="9">
        <v>0.95726669967219402</v>
      </c>
      <c r="O47">
        <v>9.75</v>
      </c>
      <c r="P47" s="16">
        <f t="shared" si="0"/>
        <v>0.96507971171064466</v>
      </c>
      <c r="Q47" s="16">
        <f t="shared" si="1"/>
        <v>0.97431984443239905</v>
      </c>
      <c r="R47" s="18">
        <f t="shared" si="2"/>
        <v>1.2433646721091485E-2</v>
      </c>
      <c r="S47" s="16">
        <f t="shared" si="3"/>
        <v>1.1826424411879088E-2</v>
      </c>
    </row>
    <row r="48" spans="3:19" x14ac:dyDescent="0.3">
      <c r="I48" s="7">
        <v>47982</v>
      </c>
      <c r="J48" s="8">
        <v>12.186111111111098</v>
      </c>
      <c r="K48" s="9">
        <v>0.94411337147492702</v>
      </c>
      <c r="O48">
        <v>10</v>
      </c>
      <c r="P48" s="16">
        <f t="shared" si="0"/>
        <v>0.96207984666236912</v>
      </c>
      <c r="Q48" s="16">
        <f t="shared" si="1"/>
        <v>0.9714391644341055</v>
      </c>
      <c r="R48" s="18">
        <f t="shared" si="2"/>
        <v>1.2472416125055119E-2</v>
      </c>
      <c r="S48" s="16">
        <f t="shared" si="3"/>
        <v>1.1861494177956899E-2</v>
      </c>
    </row>
    <row r="49" spans="9:11" x14ac:dyDescent="0.3">
      <c r="I49" s="7">
        <v>49079</v>
      </c>
      <c r="J49" s="8">
        <v>15.233333333333301</v>
      </c>
      <c r="K49" s="9">
        <v>0.903411175120583</v>
      </c>
    </row>
    <row r="50" spans="9:11" x14ac:dyDescent="0.3">
      <c r="I50" s="7">
        <v>50906</v>
      </c>
      <c r="J50" s="8">
        <v>20.308333333333298</v>
      </c>
      <c r="K50" s="9">
        <v>0.83922187497739009</v>
      </c>
    </row>
    <row r="51" spans="9:11" x14ac:dyDescent="0.3">
      <c r="I51" s="7">
        <v>52733</v>
      </c>
      <c r="J51" s="8">
        <v>25.383333333333301</v>
      </c>
      <c r="K51" s="9">
        <v>0.78818025339035702</v>
      </c>
    </row>
    <row r="52" spans="9:11" ht="17.25" thickBot="1" x14ac:dyDescent="0.35">
      <c r="I52" s="10">
        <v>54557</v>
      </c>
      <c r="J52" s="11">
        <v>30.45</v>
      </c>
      <c r="K52" s="12">
        <v>0.74646648293197204</v>
      </c>
    </row>
  </sheetData>
  <mergeCells count="3">
    <mergeCell ref="X10:Y10"/>
    <mergeCell ref="AB16:AC16"/>
    <mergeCell ref="AE16:AF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EUR3M</vt:lpstr>
      <vt:lpstr>deltat</vt:lpstr>
    </vt:vector>
  </TitlesOfParts>
  <Company>Analistas Financieros Internacionales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José Javier Calderón Coronado</cp:lastModifiedBy>
  <dcterms:created xsi:type="dcterms:W3CDTF">2019-05-16T11:32:29Z</dcterms:created>
  <dcterms:modified xsi:type="dcterms:W3CDTF">2023-03-09T08:53:41Z</dcterms:modified>
</cp:coreProperties>
</file>