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felipepupuchemorales/Desktop/InventoryProject/app/database/"/>
    </mc:Choice>
  </mc:AlternateContent>
  <xr:revisionPtr revIDLastSave="0" documentId="8_{0A8A553E-AC27-0D4D-8C33-821853FCE89B}" xr6:coauthVersionLast="47" xr6:coauthVersionMax="47" xr10:uidLastSave="{00000000-0000-0000-0000-000000000000}"/>
  <bookViews>
    <workbookView xWindow="0" yWindow="760" windowWidth="17920" windowHeight="15720" activeTab="3" xr2:uid="{D4FBDA20-9A65-4CCF-986B-49E03F020AB3}"/>
  </bookViews>
  <sheets>
    <sheet name="INVENTARIO" sheetId="1" state="hidden" r:id="rId1"/>
    <sheet name="VENTAS" sheetId="2" state="hidden" r:id="rId2"/>
    <sheet name="Hoja3" sheetId="3" state="hidden" r:id="rId3"/>
    <sheet name="KPI PRE TEST" sheetId="4" r:id="rId4"/>
    <sheet name="Hoja1" sheetId="8" r:id="rId5"/>
    <sheet name="KPI POST TEST" sheetId="6" r:id="rId6"/>
    <sheet name="Hoja4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4" l="1"/>
  <c r="H17" i="4"/>
  <c r="H16" i="4"/>
  <c r="Y42" i="6"/>
  <c r="X42" i="6"/>
  <c r="W42" i="6"/>
  <c r="Y41" i="6"/>
  <c r="X41" i="6"/>
  <c r="W41" i="6"/>
  <c r="Y40" i="6"/>
  <c r="X40" i="6"/>
  <c r="W40" i="6"/>
  <c r="Y39" i="6"/>
  <c r="X39" i="6"/>
  <c r="W39" i="6"/>
  <c r="Y38" i="6"/>
  <c r="X38" i="6"/>
  <c r="W38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Y32" i="6"/>
  <c r="X32" i="6"/>
  <c r="W32" i="6"/>
  <c r="Y31" i="6"/>
  <c r="X31" i="6"/>
  <c r="W31" i="6"/>
  <c r="Y30" i="6"/>
  <c r="X30" i="6"/>
  <c r="W30" i="6"/>
  <c r="Y29" i="6"/>
  <c r="X29" i="6"/>
  <c r="W29" i="6"/>
  <c r="Y28" i="6"/>
  <c r="X28" i="6"/>
  <c r="W28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Y22" i="6"/>
  <c r="X22" i="6"/>
  <c r="W22" i="6"/>
  <c r="Y21" i="6"/>
  <c r="X21" i="6"/>
  <c r="W21" i="6"/>
  <c r="Y20" i="6"/>
  <c r="X20" i="6"/>
  <c r="W20" i="6"/>
  <c r="Y19" i="6"/>
  <c r="X19" i="6"/>
  <c r="W19" i="6"/>
  <c r="Z18" i="6"/>
  <c r="Y18" i="6"/>
  <c r="X18" i="6"/>
  <c r="W18" i="6"/>
  <c r="Y17" i="6"/>
  <c r="X17" i="6"/>
  <c r="W17" i="6"/>
  <c r="Y16" i="6"/>
  <c r="X16" i="6"/>
  <c r="W16" i="6"/>
  <c r="N94" i="6"/>
  <c r="M94" i="6"/>
  <c r="Z42" i="6" s="1"/>
  <c r="N91" i="6"/>
  <c r="M91" i="6"/>
  <c r="Z41" i="6" s="1"/>
  <c r="N88" i="6"/>
  <c r="M88" i="6"/>
  <c r="Z40" i="6" s="1"/>
  <c r="N85" i="6"/>
  <c r="M85" i="6"/>
  <c r="Z39" i="6" s="1"/>
  <c r="N82" i="6"/>
  <c r="M82" i="6"/>
  <c r="Z38" i="6" s="1"/>
  <c r="N79" i="6"/>
  <c r="M79" i="6"/>
  <c r="Z37" i="6" s="1"/>
  <c r="N76" i="6"/>
  <c r="M76" i="6"/>
  <c r="N73" i="6"/>
  <c r="M73" i="6"/>
  <c r="N70" i="6"/>
  <c r="M70" i="6"/>
  <c r="N67" i="6"/>
  <c r="M67" i="6"/>
  <c r="N64" i="6"/>
  <c r="M64" i="6"/>
  <c r="Z32" i="6" s="1"/>
  <c r="N61" i="6"/>
  <c r="M61" i="6"/>
  <c r="Z31" i="6" s="1"/>
  <c r="N58" i="6"/>
  <c r="M58" i="6"/>
  <c r="Z30" i="6" s="1"/>
  <c r="N55" i="6"/>
  <c r="M55" i="6"/>
  <c r="Z29" i="6" s="1"/>
  <c r="N52" i="6"/>
  <c r="M52" i="6"/>
  <c r="Z28" i="6" s="1"/>
  <c r="N49" i="6"/>
  <c r="M49" i="6"/>
  <c r="Z27" i="6" s="1"/>
  <c r="N46" i="6"/>
  <c r="M46" i="6"/>
  <c r="N43" i="6"/>
  <c r="M43" i="6"/>
  <c r="N40" i="6"/>
  <c r="M40" i="6"/>
  <c r="N37" i="6"/>
  <c r="M37" i="6"/>
  <c r="N34" i="6"/>
  <c r="M34" i="6"/>
  <c r="Z22" i="6" s="1"/>
  <c r="N31" i="6"/>
  <c r="M31" i="6"/>
  <c r="Z21" i="6" s="1"/>
  <c r="N28" i="6"/>
  <c r="M28" i="6"/>
  <c r="Z20" i="6" s="1"/>
  <c r="N25" i="6"/>
  <c r="M25" i="6"/>
  <c r="Z19" i="6" s="1"/>
  <c r="N22" i="6"/>
  <c r="M22" i="6"/>
  <c r="N19" i="6"/>
  <c r="M19" i="6"/>
  <c r="Z17" i="6" s="1"/>
  <c r="N16" i="6"/>
  <c r="M16" i="6"/>
  <c r="Z16" i="6" s="1"/>
  <c r="Z82" i="4"/>
  <c r="Y82" i="4"/>
  <c r="Z79" i="4"/>
  <c r="Y79" i="4"/>
  <c r="Z76" i="4"/>
  <c r="Y76" i="4"/>
  <c r="Z73" i="4"/>
  <c r="Y73" i="4"/>
  <c r="Z70" i="4"/>
  <c r="Y70" i="4"/>
  <c r="Z67" i="4"/>
  <c r="Y67" i="4"/>
  <c r="Z64" i="4"/>
  <c r="Y64" i="4"/>
  <c r="Z61" i="4"/>
  <c r="Y61" i="4"/>
  <c r="Z58" i="4"/>
  <c r="Y58" i="4"/>
  <c r="Z55" i="4"/>
  <c r="Y55" i="4"/>
  <c r="Z52" i="4"/>
  <c r="Y52" i="4"/>
  <c r="Z49" i="4"/>
  <c r="Y49" i="4"/>
  <c r="Z46" i="4"/>
  <c r="Y46" i="4"/>
  <c r="Z43" i="4"/>
  <c r="Y43" i="4"/>
  <c r="Z40" i="4"/>
  <c r="Y40" i="4"/>
  <c r="Z37" i="4"/>
  <c r="Y37" i="4"/>
  <c r="Z34" i="4"/>
  <c r="Y34" i="4"/>
  <c r="Z31" i="4"/>
  <c r="Y31" i="4"/>
  <c r="Z28" i="4"/>
  <c r="Y28" i="4"/>
  <c r="Z25" i="4"/>
  <c r="Y25" i="4"/>
  <c r="Z22" i="4"/>
  <c r="Y22" i="4"/>
  <c r="Z19" i="4"/>
  <c r="Y19" i="4"/>
  <c r="Z16" i="4"/>
  <c r="Y16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J38" i="4"/>
  <c r="AJ37" i="4"/>
  <c r="AJ36" i="4"/>
  <c r="AJ35" i="4"/>
  <c r="AJ34" i="4"/>
  <c r="AJ33" i="4"/>
  <c r="AJ32" i="4"/>
  <c r="AJ31" i="4"/>
  <c r="AJ30" i="4"/>
  <c r="AJ29" i="4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I38" i="4"/>
  <c r="AI37" i="4"/>
  <c r="AI36" i="4"/>
  <c r="AI35" i="4"/>
  <c r="AI34" i="4"/>
  <c r="AI33" i="4"/>
  <c r="AI32" i="4"/>
  <c r="AI31" i="4"/>
  <c r="AI30" i="4"/>
  <c r="AI28" i="4"/>
  <c r="AI29" i="4"/>
  <c r="AI27" i="4"/>
  <c r="AI24" i="4"/>
  <c r="AI18" i="4"/>
  <c r="AI26" i="4"/>
  <c r="AI25" i="4"/>
  <c r="AI23" i="4"/>
  <c r="AI22" i="4"/>
  <c r="AI21" i="4"/>
  <c r="AI19" i="4"/>
  <c r="AI17" i="4"/>
  <c r="AI20" i="4"/>
  <c r="AI16" i="4"/>
  <c r="T33" i="3"/>
  <c r="T32" i="3"/>
  <c r="T31" i="3"/>
  <c r="T30" i="3"/>
  <c r="T22" i="3"/>
  <c r="T27" i="3"/>
  <c r="T26" i="3"/>
  <c r="T25" i="3"/>
  <c r="T24" i="3"/>
  <c r="T23" i="3"/>
  <c r="T21" i="3"/>
  <c r="AL21" i="4" l="1"/>
  <c r="AL26" i="4"/>
  <c r="AL24" i="4"/>
  <c r="AL34" i="4"/>
  <c r="AL31" i="4"/>
  <c r="AL20" i="4"/>
  <c r="AL30" i="4"/>
  <c r="Z43" i="6"/>
  <c r="X43" i="6"/>
  <c r="W43" i="6"/>
  <c r="Y43" i="6"/>
  <c r="AL23" i="4"/>
  <c r="AL33" i="4"/>
  <c r="AL32" i="4"/>
  <c r="AL19" i="4"/>
  <c r="AL29" i="4"/>
  <c r="AL18" i="4"/>
  <c r="AL28" i="4"/>
  <c r="AL38" i="4"/>
  <c r="AL25" i="4"/>
  <c r="AL35" i="4"/>
  <c r="AJ39" i="4"/>
  <c r="AL22" i="4"/>
  <c r="AK39" i="4"/>
  <c r="AL36" i="4"/>
  <c r="AL17" i="4"/>
  <c r="AL27" i="4"/>
  <c r="AL37" i="4"/>
  <c r="AL16" i="4"/>
  <c r="AI39" i="4"/>
  <c r="AL39" i="4" l="1"/>
</calcChain>
</file>

<file path=xl/sharedStrings.xml><?xml version="1.0" encoding="utf-8"?>
<sst xmlns="http://schemas.openxmlformats.org/spreadsheetml/2006/main" count="1019" uniqueCount="274">
  <si>
    <t>Fecha de registro</t>
  </si>
  <si>
    <t>ID producto</t>
  </si>
  <si>
    <t>Nombre del producto</t>
  </si>
  <si>
    <t>Unidad de medida</t>
  </si>
  <si>
    <t>Responsable de conteo</t>
  </si>
  <si>
    <t>Categoría</t>
  </si>
  <si>
    <t>Fecha de venta</t>
  </si>
  <si>
    <t>Cantidad vendida</t>
  </si>
  <si>
    <t>Precio unitario de venta</t>
  </si>
  <si>
    <t>Valor de venta total</t>
  </si>
  <si>
    <t>Cliente (opcional)</t>
  </si>
  <si>
    <t>Implementación</t>
  </si>
  <si>
    <t xml:space="preserve">Agosto </t>
  </si>
  <si>
    <t>Setiembre</t>
  </si>
  <si>
    <t>Octubre</t>
  </si>
  <si>
    <t>Noviembre</t>
  </si>
  <si>
    <t>Diciembre</t>
  </si>
  <si>
    <t>Enero</t>
  </si>
  <si>
    <t>Febrero</t>
  </si>
  <si>
    <t>Junio</t>
  </si>
  <si>
    <t>Julio</t>
  </si>
  <si>
    <t>Marzo</t>
  </si>
  <si>
    <t>Abril</t>
  </si>
  <si>
    <t>Mayo</t>
  </si>
  <si>
    <t>P001</t>
  </si>
  <si>
    <t>Agua mineral 500ml</t>
  </si>
  <si>
    <t>Unidad</t>
  </si>
  <si>
    <t>Bebidas</t>
  </si>
  <si>
    <t>Juan</t>
  </si>
  <si>
    <t>P002</t>
  </si>
  <si>
    <t>Jugo de naranja</t>
  </si>
  <si>
    <t>P003</t>
  </si>
  <si>
    <t>Detergente 1L</t>
  </si>
  <si>
    <t>Litro</t>
  </si>
  <si>
    <t>Limpieza</t>
  </si>
  <si>
    <t>P004</t>
  </si>
  <si>
    <t>Galletas surtidas</t>
  </si>
  <si>
    <t>Paquete</t>
  </si>
  <si>
    <t>Alimentos</t>
  </si>
  <si>
    <t>P005</t>
  </si>
  <si>
    <t>Atún en lata</t>
  </si>
  <si>
    <t>Lata</t>
  </si>
  <si>
    <t>Cliente</t>
  </si>
  <si>
    <t>Retail</t>
  </si>
  <si>
    <t>Stock físico (unid)</t>
  </si>
  <si>
    <t>Stock contable (unid)</t>
  </si>
  <si>
    <t>Precio unitario (S/)</t>
  </si>
  <si>
    <t>Valor total (S/)</t>
  </si>
  <si>
    <t>Valor sin rotación (S/)</t>
  </si>
  <si>
    <t>Unidades dañadas (unid)</t>
  </si>
  <si>
    <t>Unidades vencidas (unid)</t>
  </si>
  <si>
    <t>Unidades obsoletas (unid)</t>
  </si>
  <si>
    <t>Cantidad vendida (unid)</t>
  </si>
  <si>
    <t>Precio unitario de venta (S/)</t>
  </si>
  <si>
    <t>Valor de venta total (S/)</t>
  </si>
  <si>
    <t>Ventas totales</t>
  </si>
  <si>
    <t>Inventario promerio</t>
  </si>
  <si>
    <t>Valor sin rotacion</t>
  </si>
  <si>
    <t>Solo aquellos que no se vendieron son valor sin rotacion</t>
  </si>
  <si>
    <t>Unidades disponibles</t>
  </si>
  <si>
    <t>Unidades no disponibles</t>
  </si>
  <si>
    <t>Diferencia entre stock contable y fisico</t>
  </si>
  <si>
    <t>Valor total de invenratio</t>
  </si>
  <si>
    <t>INDICADORES</t>
  </si>
  <si>
    <t>Rotación de inventario</t>
  </si>
  <si>
    <t>Inventario sin rotacion</t>
  </si>
  <si>
    <t>Inventario no disponible</t>
  </si>
  <si>
    <t>Exactitud de inventario</t>
  </si>
  <si>
    <t>Semana</t>
  </si>
  <si>
    <t>Rango de fechas</t>
  </si>
  <si>
    <t>Número de días</t>
  </si>
  <si>
    <t>Lunes 1 julio – Domingo 7 julio</t>
  </si>
  <si>
    <t>Lunes 8 julio – Domingo 14 julio</t>
  </si>
  <si>
    <t>Lunes 15 julio – Domingo 21 julio</t>
  </si>
  <si>
    <t>Lunes 22 julio – Domingo 28 julio</t>
  </si>
  <si>
    <t>Lunes 29 julio – Miércoles 31 julio</t>
  </si>
  <si>
    <t>Lunes 5 agosto – Domingo 11 agosto</t>
  </si>
  <si>
    <t>Lunes 12 agosto – Domingo 18 agosto</t>
  </si>
  <si>
    <t>Lunes 19 agosto – Domingo 25 agosto</t>
  </si>
  <si>
    <t>Lunes 26 agosto – Sábado 31 agosto</t>
  </si>
  <si>
    <t>Lunes 2 septiembre – Domingo 8 septiembre</t>
  </si>
  <si>
    <t>Lunes 9 septiembre – Domingo 15 septiembre</t>
  </si>
  <si>
    <t>Lunes 16 septiembre – Domingo 22 septiembre</t>
  </si>
  <si>
    <t>Lunes 23 septiembre – Domingo 29 septiembre</t>
  </si>
  <si>
    <t>Lunes 30 septiembre – Lunes 30 septiembre</t>
  </si>
  <si>
    <t>Lunes 7 octubre – Domingo 13 octubre</t>
  </si>
  <si>
    <t>Lunes 14 octubre – Domingo 20 octubre</t>
  </si>
  <si>
    <t>Lunes 21 octubre – Domingo 27 octubre</t>
  </si>
  <si>
    <t>Lunes 28 octubre – Jueves 31 octubre</t>
  </si>
  <si>
    <t>Martes 1 octubre – Domingo 6 octubre</t>
  </si>
  <si>
    <t>6 días (semana parcial)</t>
  </si>
  <si>
    <t>7 días</t>
  </si>
  <si>
    <t>4 días</t>
  </si>
  <si>
    <t>Viernes 1 noviembre – Domingo 3 noviembre</t>
  </si>
  <si>
    <t>3 (semana parcial)</t>
  </si>
  <si>
    <t>Lunes 4 noviembre – Domingo 10 noviembre</t>
  </si>
  <si>
    <t>Lunes 11 noviembre – Domingo 17 noviembre</t>
  </si>
  <si>
    <t>Lunes 18 noviembre – Domingo 24 noviembre</t>
  </si>
  <si>
    <t>Lunes 25 noviembre – Sábado 30 noviembre</t>
  </si>
  <si>
    <t>N° Semana</t>
  </si>
  <si>
    <t>Precio promedio (S/)</t>
  </si>
  <si>
    <t>Valor promedio sin rotación (S/)</t>
  </si>
  <si>
    <t>Higiene</t>
  </si>
  <si>
    <t>Agosto</t>
  </si>
  <si>
    <t>Semana 1</t>
  </si>
  <si>
    <t>Semana 2</t>
  </si>
  <si>
    <t>Semana 3</t>
  </si>
  <si>
    <t>Semana 4</t>
  </si>
  <si>
    <t>Semana 5</t>
  </si>
  <si>
    <t>Mes</t>
  </si>
  <si>
    <t>Rotación de Inventario</t>
  </si>
  <si>
    <t>Inventario Sin Rotación</t>
  </si>
  <si>
    <t>Inventario no Disponible</t>
  </si>
  <si>
    <t>Exactitud de Inventario</t>
  </si>
  <si>
    <t>ALMACEN</t>
  </si>
  <si>
    <t>VENTAS</t>
  </si>
  <si>
    <t>Promedio</t>
  </si>
  <si>
    <t>Responsable de rellenado: Ruiz Bayona, Sebastian</t>
  </si>
  <si>
    <t>Área/Departamento: Almacén</t>
  </si>
  <si>
    <t>Fecha de Emisión Form.: 15/12/2024</t>
  </si>
  <si>
    <t>Fecha de registro: 22/12/2024</t>
  </si>
  <si>
    <t>Cargo del responsable: Supervisor</t>
  </si>
  <si>
    <t>Ficha de Observación: Ficha de Control de Ventas - Minimarket SUBA</t>
  </si>
  <si>
    <t>Ficha de Observación: Ficha de Control de Inventario - Almacén de Minimarket SUBA</t>
  </si>
  <si>
    <t>Fecha de registro: 26/07/2025</t>
  </si>
  <si>
    <t>Fecha de Emisión Form.: 22/07/2025</t>
  </si>
  <si>
    <t>Cantidad de semanas</t>
  </si>
  <si>
    <t>Distribución de días por semana</t>
  </si>
  <si>
    <t>Total de días</t>
  </si>
  <si>
    <t>Semana 1 (2 días), Semanas 2-5 (7 días), Semana 6 (1 día)</t>
  </si>
  <si>
    <t>31 días</t>
  </si>
  <si>
    <t>Semana 1 (6 días), Semanas 2-4 (7 días), Semana 5 (3 días)</t>
  </si>
  <si>
    <t>30 días</t>
  </si>
  <si>
    <t>Semana 1 (4 días), Semanas 2-4 (7 días), Semana 5 (6 días)</t>
  </si>
  <si>
    <t>Semana 1 (1 día), Semanas 2-5 (7 días), Semana 6 (1 día)</t>
  </si>
  <si>
    <t>Semana 1 (6 días), Semanas 2-4 (7 días), Semana 5 (4 días)</t>
  </si>
  <si>
    <t>COMPARACION 2024-2025</t>
  </si>
  <si>
    <t>Variación de Exactitud de Inventario</t>
  </si>
  <si>
    <t>Año</t>
  </si>
  <si>
    <t>Nº de semanas (según ficha)</t>
  </si>
  <si>
    <t>Producto</t>
  </si>
  <si>
    <t>Marca</t>
  </si>
  <si>
    <t>Presentación</t>
  </si>
  <si>
    <t>Arroz corriente</t>
  </si>
  <si>
    <t>Costeño</t>
  </si>
  <si>
    <t>Bolsa 1 kg</t>
  </si>
  <si>
    <t>Bolsa 5 kg</t>
  </si>
  <si>
    <t>Paisana</t>
  </si>
  <si>
    <t>Azúcar rubia</t>
  </si>
  <si>
    <t>Cartavio</t>
  </si>
  <si>
    <t>Azúcar blanca</t>
  </si>
  <si>
    <t>Paramonga</t>
  </si>
  <si>
    <t>Fideos spaguetti</t>
  </si>
  <si>
    <t>Don Vittorio</t>
  </si>
  <si>
    <t>Paquete 500 g</t>
  </si>
  <si>
    <t>Molitalia</t>
  </si>
  <si>
    <t>Aceite vegetal</t>
  </si>
  <si>
    <t>Primor</t>
  </si>
  <si>
    <t>Botella 1 L</t>
  </si>
  <si>
    <t>Ideal</t>
  </si>
  <si>
    <t>Leche evaporada</t>
  </si>
  <si>
    <t>Gloria</t>
  </si>
  <si>
    <t>Lata 400 g</t>
  </si>
  <si>
    <t>Laive</t>
  </si>
  <si>
    <t>Atún en trozos</t>
  </si>
  <si>
    <t>Florida</t>
  </si>
  <si>
    <t>Lata 170 g</t>
  </si>
  <si>
    <t>Fanny</t>
  </si>
  <si>
    <t>Galleta salada</t>
  </si>
  <si>
    <t>Field</t>
  </si>
  <si>
    <t>Paquete 6 unid</t>
  </si>
  <si>
    <t>Galleta de soda</t>
  </si>
  <si>
    <t>Vicar</t>
  </si>
  <si>
    <t>Gaseosa</t>
  </si>
  <si>
    <t>Inca Kola</t>
  </si>
  <si>
    <t>Botella 3 L</t>
  </si>
  <si>
    <t>Coca-Cola</t>
  </si>
  <si>
    <t>Agua embotellada</t>
  </si>
  <si>
    <t>San Luis</t>
  </si>
  <si>
    <t>Botella 2.5 L</t>
  </si>
  <si>
    <t>Cielo</t>
  </si>
  <si>
    <t>Arvejas secas</t>
  </si>
  <si>
    <t>Nicolini</t>
  </si>
  <si>
    <t>Bolsa 500 g</t>
  </si>
  <si>
    <t>Sapolio</t>
  </si>
  <si>
    <t>Desinfectante aromatizado</t>
  </si>
  <si>
    <t>Guantes de limpieza</t>
  </si>
  <si>
    <t>Mistral</t>
  </si>
  <si>
    <t>Escoba</t>
  </si>
  <si>
    <t>Genérico</t>
  </si>
  <si>
    <t>Trapeador</t>
  </si>
  <si>
    <t>Papel higiénico</t>
  </si>
  <si>
    <t>Elite</t>
  </si>
  <si>
    <t>Paquete 4 rollos</t>
  </si>
  <si>
    <t>Suave</t>
  </si>
  <si>
    <t>Jabón de tocador</t>
  </si>
  <si>
    <t>Protex</t>
  </si>
  <si>
    <t>Unidad 100 g</t>
  </si>
  <si>
    <t>Johnson’s</t>
  </si>
  <si>
    <t>Shampoo</t>
  </si>
  <si>
    <t>Head &amp; Shoulders</t>
  </si>
  <si>
    <t>Botella 400 ml</t>
  </si>
  <si>
    <t>Sedal</t>
  </si>
  <si>
    <t>Pasta dental</t>
  </si>
  <si>
    <t>Colgate</t>
  </si>
  <si>
    <t>Cepillo dental</t>
  </si>
  <si>
    <t>Oral-B</t>
  </si>
  <si>
    <t>Toallas higiénicas</t>
  </si>
  <si>
    <t>Nosotras</t>
  </si>
  <si>
    <t>Paquete 10 unid</t>
  </si>
  <si>
    <t>Kotex</t>
  </si>
  <si>
    <t>Pañales descartables</t>
  </si>
  <si>
    <t>Paquete 20 unid</t>
  </si>
  <si>
    <t>Pampers</t>
  </si>
  <si>
    <t>Desodorante aerosol</t>
  </si>
  <si>
    <t>Nivea</t>
  </si>
  <si>
    <t>Rexona</t>
  </si>
  <si>
    <t>Alcohol en gel</t>
  </si>
  <si>
    <t>Botella 250 ml</t>
  </si>
  <si>
    <t>Galleta Charada</t>
  </si>
  <si>
    <t>Margarita</t>
  </si>
  <si>
    <t>Paquete 40 g</t>
  </si>
  <si>
    <t>Galleta de vainilla</t>
  </si>
  <si>
    <t>Casino</t>
  </si>
  <si>
    <t>Galleta de chocolate</t>
  </si>
  <si>
    <t>Morochas</t>
  </si>
  <si>
    <t>Galleta rellena</t>
  </si>
  <si>
    <t>Oreo</t>
  </si>
  <si>
    <t>Paquete 4 unid</t>
  </si>
  <si>
    <t>Galleta Club Social</t>
  </si>
  <si>
    <t>Nabisco</t>
  </si>
  <si>
    <t>Galleta Festival</t>
  </si>
  <si>
    <t>Chocolate de leche</t>
  </si>
  <si>
    <t>Sublime</t>
  </si>
  <si>
    <t>Tableta 30 g</t>
  </si>
  <si>
    <t>Chocolate cobertura</t>
  </si>
  <si>
    <t>Triángulo</t>
  </si>
  <si>
    <t>Chocolate en barra</t>
  </si>
  <si>
    <t>Nestlé</t>
  </si>
  <si>
    <t>Tableta 40 g</t>
  </si>
  <si>
    <t>Chocolate Princesa</t>
  </si>
  <si>
    <t>Unidad 20 g</t>
  </si>
  <si>
    <t>Caramelo masticable</t>
  </si>
  <si>
    <t>Doña Pepa</t>
  </si>
  <si>
    <t>Bolsa 100 g</t>
  </si>
  <si>
    <t>Toffee clásico</t>
  </si>
  <si>
    <t>Ambrosoli</t>
  </si>
  <si>
    <t>Bolsa 90 g</t>
  </si>
  <si>
    <t>Chupetín</t>
  </si>
  <si>
    <t>Bum Bum</t>
  </si>
  <si>
    <t>Chicle</t>
  </si>
  <si>
    <t>Trident</t>
  </si>
  <si>
    <t>Paquete 8 unid</t>
  </si>
  <si>
    <t>Orbit</t>
  </si>
  <si>
    <t>Precio (S/.)</t>
  </si>
  <si>
    <t>Esponja para lavavajilla</t>
  </si>
  <si>
    <t>Mini estropajo de cocina</t>
  </si>
  <si>
    <t>Mini lavavajilla líquido</t>
  </si>
  <si>
    <t>Mini detergente en polvo</t>
  </si>
  <si>
    <t>Paquete de mini toallitas</t>
  </si>
  <si>
    <t>Cepillo pequeño limpieza</t>
  </si>
  <si>
    <t>Limpiavidrios pequeño</t>
  </si>
  <si>
    <t>Limpiador multiusos</t>
  </si>
  <si>
    <t>Bolsita de jabón en barra</t>
  </si>
  <si>
    <t>Bolsita de cloro o lejía</t>
  </si>
  <si>
    <t>1 rollo</t>
  </si>
  <si>
    <t>Mini barra 50 g</t>
  </si>
  <si>
    <t>Mini 100 ml</t>
  </si>
  <si>
    <t>Tubo 25 g</t>
  </si>
  <si>
    <t>Mini / económico</t>
  </si>
  <si>
    <t>Paquete 2–3 unid</t>
  </si>
  <si>
    <t>Mini 50 ml</t>
  </si>
  <si>
    <t>Mini botella 50 ml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</si>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</sst>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0"/>
    <numFmt numFmtId="166" formatCode="#,##0.0000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249977111117893"/>
      <name val="Arial"/>
      <family val="2"/>
    </font>
    <font>
      <b/>
      <sz val="11"/>
      <name val="Arial"/>
      <family val="2"/>
    </font>
    <font>
      <b/>
      <sz val="11"/>
      <color rgb="FF00B050"/>
      <name val="Arial"/>
      <family val="2"/>
    </font>
    <font>
      <sz val="11"/>
      <color theme="5" tint="-0.249977111117893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18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4" fontId="10" fillId="4" borderId="1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10" fontId="10" fillId="0" borderId="1" xfId="1" applyNumberFormat="1" applyFont="1" applyFill="1" applyBorder="1" applyAlignment="1">
      <alignment horizontal="center" vertical="center"/>
    </xf>
    <xf numFmtId="165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10" fillId="0" borderId="0" xfId="0" applyNumberFormat="1" applyFont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/>
    <xf numFmtId="0" fontId="10" fillId="5" borderId="1" xfId="0" applyFont="1" applyFill="1" applyBorder="1" applyAlignment="1">
      <alignment vertical="center" wrapText="1"/>
    </xf>
    <xf numFmtId="4" fontId="10" fillId="5" borderId="1" xfId="0" applyNumberFormat="1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2" fontId="10" fillId="5" borderId="1" xfId="0" applyNumberFormat="1" applyFont="1" applyFill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/>
    </xf>
    <xf numFmtId="10" fontId="10" fillId="0" borderId="0" xfId="1" applyNumberFormat="1" applyFont="1" applyFill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0" fontId="1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20" fillId="0" borderId="5" xfId="0" applyFont="1" applyBorder="1" applyAlignment="1">
      <alignment horizontal="center" vertical="center" wrapText="1"/>
    </xf>
    <xf numFmtId="167" fontId="10" fillId="4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/>
    <xf numFmtId="0" fontId="10" fillId="0" borderId="7" xfId="0" applyFont="1" applyBorder="1"/>
    <xf numFmtId="0" fontId="10" fillId="0" borderId="9" xfId="0" applyFont="1" applyBorder="1"/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Rotación de inventario 2024 vs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TEST'!$W$54:$W$80</c:f>
              <c:numCache>
                <c:formatCode>#,##0.00</c:formatCode>
                <c:ptCount val="27"/>
                <c:pt idx="0">
                  <c:v>1.0607460261841812</c:v>
                </c:pt>
                <c:pt idx="1">
                  <c:v>1.2054066031464659</c:v>
                </c:pt>
                <c:pt idx="2">
                  <c:v>1.0341254490190661</c:v>
                </c:pt>
                <c:pt idx="3">
                  <c:v>1.0451808792235426</c:v>
                </c:pt>
                <c:pt idx="4">
                  <c:v>1.1207811504988325</c:v>
                </c:pt>
                <c:pt idx="5">
                  <c:v>0</c:v>
                </c:pt>
                <c:pt idx="6">
                  <c:v>1.510886191297556</c:v>
                </c:pt>
                <c:pt idx="7">
                  <c:v>1.536007292616226</c:v>
                </c:pt>
                <c:pt idx="8">
                  <c:v>1.3929441255643702</c:v>
                </c:pt>
                <c:pt idx="9">
                  <c:v>1.3813336184658978</c:v>
                </c:pt>
                <c:pt idx="10">
                  <c:v>0</c:v>
                </c:pt>
                <c:pt idx="11">
                  <c:v>1.5772426418814254</c:v>
                </c:pt>
                <c:pt idx="12">
                  <c:v>1.5633210719915922</c:v>
                </c:pt>
                <c:pt idx="13">
                  <c:v>1.4432196167908296</c:v>
                </c:pt>
                <c:pt idx="14">
                  <c:v>1.4487687407752661</c:v>
                </c:pt>
                <c:pt idx="15">
                  <c:v>1.2877074171385219</c:v>
                </c:pt>
                <c:pt idx="16">
                  <c:v>1.5041098212015929</c:v>
                </c:pt>
                <c:pt idx="17">
                  <c:v>1.3830741626794256</c:v>
                </c:pt>
                <c:pt idx="18">
                  <c:v>1.4376937152246163</c:v>
                </c:pt>
                <c:pt idx="19">
                  <c:v>1.3223390398213621</c:v>
                </c:pt>
                <c:pt idx="20">
                  <c:v>0</c:v>
                </c:pt>
                <c:pt idx="21">
                  <c:v>0</c:v>
                </c:pt>
                <c:pt idx="22">
                  <c:v>1.5063700221682117</c:v>
                </c:pt>
                <c:pt idx="23">
                  <c:v>1.6316799069678158</c:v>
                </c:pt>
                <c:pt idx="24">
                  <c:v>1.760006040944827</c:v>
                </c:pt>
                <c:pt idx="25">
                  <c:v>1.5011786892975012</c:v>
                </c:pt>
                <c:pt idx="26">
                  <c:v>1.2401080923694565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2-4C20-93B0-030C4C9050BB}"/>
            </c:ext>
          </c:extLst>
        </c:ser>
        <c:ser>
          <c:idx val="1"/>
          <c:order val="1"/>
          <c:tx>
            <c:v>2025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TEST'!$X$54:$X$80</c:f>
              <c:numCache>
                <c:formatCode>#,##0.00</c:formatCode>
                <c:ptCount val="27"/>
                <c:pt idx="0">
                  <c:v>2.4261273330552657</c:v>
                </c:pt>
                <c:pt idx="1">
                  <c:v>2.1341834411506091</c:v>
                </c:pt>
                <c:pt idx="2">
                  <c:v>2.236376539854267</c:v>
                </c:pt>
                <c:pt idx="3">
                  <c:v>2.0206397539332923</c:v>
                </c:pt>
                <c:pt idx="4">
                  <c:v>2.0236106202378434</c:v>
                </c:pt>
                <c:pt idx="5">
                  <c:v>1.9265017487514398</c:v>
                </c:pt>
                <c:pt idx="6">
                  <c:v>1.9309133743593809</c:v>
                </c:pt>
                <c:pt idx="7">
                  <c:v>1.7235108465104749</c:v>
                </c:pt>
                <c:pt idx="8">
                  <c:v>1.9274775516831275</c:v>
                </c:pt>
                <c:pt idx="9">
                  <c:v>1.8538839737329025</c:v>
                </c:pt>
                <c:pt idx="10">
                  <c:v>1.8817245126811311</c:v>
                </c:pt>
                <c:pt idx="11">
                  <c:v>1.7652400649768751</c:v>
                </c:pt>
                <c:pt idx="12">
                  <c:v>1.800994016171255</c:v>
                </c:pt>
                <c:pt idx="13">
                  <c:v>1.8015730476392366</c:v>
                </c:pt>
                <c:pt idx="14">
                  <c:v>1.8015730476392366</c:v>
                </c:pt>
                <c:pt idx="15">
                  <c:v>1.79039059498728</c:v>
                </c:pt>
                <c:pt idx="16">
                  <c:v>1.9861169862355739</c:v>
                </c:pt>
                <c:pt idx="17">
                  <c:v>1.9287395235735936</c:v>
                </c:pt>
                <c:pt idx="18">
                  <c:v>1.9265806133145955</c:v>
                </c:pt>
                <c:pt idx="19">
                  <c:v>1.8399240061913125</c:v>
                </c:pt>
                <c:pt idx="20">
                  <c:v>1.8834706289043939</c:v>
                </c:pt>
                <c:pt idx="21">
                  <c:v>1.7802610843148401</c:v>
                </c:pt>
                <c:pt idx="22">
                  <c:v>1.8800295725436942</c:v>
                </c:pt>
                <c:pt idx="23">
                  <c:v>1.7593105309050088</c:v>
                </c:pt>
                <c:pt idx="24">
                  <c:v>1.7193612821571107</c:v>
                </c:pt>
                <c:pt idx="25">
                  <c:v>1.6512193657781564</c:v>
                </c:pt>
                <c:pt idx="26">
                  <c:v>1.7647886394025984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2-4C20-93B0-030C4C905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7360"/>
        <c:axId val="461376944"/>
      </c:lineChart>
      <c:catAx>
        <c:axId val="4613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N°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6944"/>
        <c:crosses val="autoZero"/>
        <c:auto val="1"/>
        <c:lblAlgn val="ctr"/>
        <c:lblOffset val="100"/>
        <c:noMultiLvlLbl val="0"/>
      </c:catAx>
      <c:valAx>
        <c:axId val="461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Rotación de inventario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Inventario sin rotación 2024 vs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TEST'!$W$86:$W$112</c:f>
              <c:numCache>
                <c:formatCode>0.00%</c:formatCode>
                <c:ptCount val="27"/>
                <c:pt idx="0">
                  <c:v>0.26993597298760869</c:v>
                </c:pt>
                <c:pt idx="1">
                  <c:v>0.26606248615111899</c:v>
                </c:pt>
                <c:pt idx="2">
                  <c:v>0.26513401492124899</c:v>
                </c:pt>
                <c:pt idx="3">
                  <c:v>0.26506721337001088</c:v>
                </c:pt>
                <c:pt idx="4">
                  <c:v>0.25851335571449424</c:v>
                </c:pt>
                <c:pt idx="5">
                  <c:v>0</c:v>
                </c:pt>
                <c:pt idx="6">
                  <c:v>0.26724379210466365</c:v>
                </c:pt>
                <c:pt idx="7">
                  <c:v>0.26421604375569741</c:v>
                </c:pt>
                <c:pt idx="8">
                  <c:v>0.26559940750024924</c:v>
                </c:pt>
                <c:pt idx="9">
                  <c:v>0.26481909675349846</c:v>
                </c:pt>
                <c:pt idx="10">
                  <c:v>0</c:v>
                </c:pt>
                <c:pt idx="11">
                  <c:v>0.26757264235084266</c:v>
                </c:pt>
                <c:pt idx="12">
                  <c:v>0.27342792082676481</c:v>
                </c:pt>
                <c:pt idx="13">
                  <c:v>0.27064903647909394</c:v>
                </c:pt>
                <c:pt idx="14">
                  <c:v>0.24991843393148452</c:v>
                </c:pt>
                <c:pt idx="15">
                  <c:v>0.25356415478615074</c:v>
                </c:pt>
                <c:pt idx="16">
                  <c:v>0.22841284636895176</c:v>
                </c:pt>
                <c:pt idx="17">
                  <c:v>0.24353319377990429</c:v>
                </c:pt>
                <c:pt idx="18">
                  <c:v>0.23088987639568315</c:v>
                </c:pt>
                <c:pt idx="19">
                  <c:v>0.24032378116858949</c:v>
                </c:pt>
                <c:pt idx="20">
                  <c:v>0</c:v>
                </c:pt>
                <c:pt idx="21">
                  <c:v>0</c:v>
                </c:pt>
                <c:pt idx="22">
                  <c:v>0.27757672070724615</c:v>
                </c:pt>
                <c:pt idx="23">
                  <c:v>0.35859817413210066</c:v>
                </c:pt>
                <c:pt idx="24">
                  <c:v>0.35632280718059228</c:v>
                </c:pt>
                <c:pt idx="25">
                  <c:v>0.33817633191890617</c:v>
                </c:pt>
                <c:pt idx="26">
                  <c:v>0.34368527820608319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1-40B5-9EDE-EEA90A46FB5A}"/>
            </c:ext>
          </c:extLst>
        </c:ser>
        <c:ser>
          <c:idx val="1"/>
          <c:order val="1"/>
          <c:tx>
            <c:v>2025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TEST'!$X$86:$X$112</c:f>
              <c:numCache>
                <c:formatCode>0.00%</c:formatCode>
                <c:ptCount val="27"/>
                <c:pt idx="0">
                  <c:v>0.30900383225817718</c:v>
                </c:pt>
                <c:pt idx="1">
                  <c:v>0.3075241462455558</c:v>
                </c:pt>
                <c:pt idx="2">
                  <c:v>0.30906237106903933</c:v>
                </c:pt>
                <c:pt idx="3">
                  <c:v>0.28909720680504652</c:v>
                </c:pt>
                <c:pt idx="4">
                  <c:v>0.29033371264948055</c:v>
                </c:pt>
                <c:pt idx="5">
                  <c:v>0.27721711665134624</c:v>
                </c:pt>
                <c:pt idx="6">
                  <c:v>0.29017658314418732</c:v>
                </c:pt>
                <c:pt idx="7">
                  <c:v>0.26417013161643049</c:v>
                </c:pt>
                <c:pt idx="8">
                  <c:v>0.27299304373281152</c:v>
                </c:pt>
                <c:pt idx="9">
                  <c:v>0.26078064145021274</c:v>
                </c:pt>
                <c:pt idx="10">
                  <c:v>0.26808374461024009</c:v>
                </c:pt>
                <c:pt idx="11">
                  <c:v>0.26142727654455322</c:v>
                </c:pt>
                <c:pt idx="12">
                  <c:v>0.27502418219068997</c:v>
                </c:pt>
                <c:pt idx="13">
                  <c:v>0.26767849842331098</c:v>
                </c:pt>
                <c:pt idx="14">
                  <c:v>0.25540892386626429</c:v>
                </c:pt>
                <c:pt idx="15">
                  <c:v>0.27641504635626851</c:v>
                </c:pt>
                <c:pt idx="16">
                  <c:v>0.27269773847515871</c:v>
                </c:pt>
                <c:pt idx="17">
                  <c:v>0.26467187004419479</c:v>
                </c:pt>
                <c:pt idx="18">
                  <c:v>0.26444130627089302</c:v>
                </c:pt>
                <c:pt idx="19">
                  <c:v>0.25331097397569879</c:v>
                </c:pt>
                <c:pt idx="20">
                  <c:v>0.26100494546691005</c:v>
                </c:pt>
                <c:pt idx="21">
                  <c:v>0.2497789740303315</c:v>
                </c:pt>
                <c:pt idx="22">
                  <c:v>0.25602803759316839</c:v>
                </c:pt>
                <c:pt idx="23">
                  <c:v>0.25079190875787161</c:v>
                </c:pt>
                <c:pt idx="24">
                  <c:v>0.25152789486039773</c:v>
                </c:pt>
                <c:pt idx="25">
                  <c:v>0.25129844756967035</c:v>
                </c:pt>
                <c:pt idx="26">
                  <c:v>0.25232128382221031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1-40B5-9EDE-EEA90A46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7360"/>
        <c:axId val="461376944"/>
      </c:lineChart>
      <c:catAx>
        <c:axId val="4613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N°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6944"/>
        <c:crosses val="autoZero"/>
        <c:auto val="1"/>
        <c:lblAlgn val="ctr"/>
        <c:lblOffset val="100"/>
        <c:noMultiLvlLbl val="0"/>
      </c:catAx>
      <c:valAx>
        <c:axId val="461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Inventario</a:t>
                </a:r>
                <a:r>
                  <a:rPr lang="es-PE" baseline="0"/>
                  <a:t> sin rotación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Inventario no disponible 2024 vs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TEST'!$W$118:$W$144</c:f>
              <c:numCache>
                <c:formatCode>#,##0.0000</c:formatCode>
                <c:ptCount val="27"/>
                <c:pt idx="0">
                  <c:v>1.1274934952298352E-2</c:v>
                </c:pt>
                <c:pt idx="1">
                  <c:v>1.0878661087866108E-2</c:v>
                </c:pt>
                <c:pt idx="2">
                  <c:v>1.131770412287793E-2</c:v>
                </c:pt>
                <c:pt idx="3">
                  <c:v>9.4117647058823521E-3</c:v>
                </c:pt>
                <c:pt idx="4">
                  <c:v>1.064638783269962E-2</c:v>
                </c:pt>
                <c:pt idx="5">
                  <c:v>0</c:v>
                </c:pt>
                <c:pt idx="6">
                  <c:v>1.1535048802129548E-2</c:v>
                </c:pt>
                <c:pt idx="7">
                  <c:v>1.1158798283261802E-2</c:v>
                </c:pt>
                <c:pt idx="8">
                  <c:v>1.2520868113522538E-2</c:v>
                </c:pt>
                <c:pt idx="9">
                  <c:v>1.2096774193548387E-2</c:v>
                </c:pt>
                <c:pt idx="10">
                  <c:v>0</c:v>
                </c:pt>
                <c:pt idx="11">
                  <c:v>1.3757523645743766E-2</c:v>
                </c:pt>
                <c:pt idx="12">
                  <c:v>1.3422818791946308E-2</c:v>
                </c:pt>
                <c:pt idx="13">
                  <c:v>1.3843648208469055E-2</c:v>
                </c:pt>
                <c:pt idx="14">
                  <c:v>9.4637223974763408E-3</c:v>
                </c:pt>
                <c:pt idx="15">
                  <c:v>9.5162569389373505E-3</c:v>
                </c:pt>
                <c:pt idx="16">
                  <c:v>1.4814814814814815E-2</c:v>
                </c:pt>
                <c:pt idx="17">
                  <c:v>1.499605367008682E-2</c:v>
                </c:pt>
                <c:pt idx="18">
                  <c:v>1.2084592145015106E-2</c:v>
                </c:pt>
                <c:pt idx="19">
                  <c:v>1.3848396501457727E-2</c:v>
                </c:pt>
                <c:pt idx="20">
                  <c:v>0</c:v>
                </c:pt>
                <c:pt idx="21">
                  <c:v>0</c:v>
                </c:pt>
                <c:pt idx="22">
                  <c:v>2.1739130434782608E-2</c:v>
                </c:pt>
                <c:pt idx="23">
                  <c:v>1.4774494556765163E-2</c:v>
                </c:pt>
                <c:pt idx="24">
                  <c:v>1.2569832402234637E-2</c:v>
                </c:pt>
                <c:pt idx="25">
                  <c:v>1.8010291595197257E-2</c:v>
                </c:pt>
                <c:pt idx="26">
                  <c:v>1.400329489291598E-2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E-4CEC-A9DB-F1115CDEDF85}"/>
            </c:ext>
          </c:extLst>
        </c:ser>
        <c:ser>
          <c:idx val="1"/>
          <c:order val="1"/>
          <c:tx>
            <c:v>2025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TEST'!$X$118:$X$144</c:f>
              <c:numCache>
                <c:formatCode>0.0000</c:formatCode>
                <c:ptCount val="27"/>
                <c:pt idx="0">
                  <c:v>5.9574468085106386E-3</c:v>
                </c:pt>
                <c:pt idx="1">
                  <c:v>5.7613168724279839E-3</c:v>
                </c:pt>
                <c:pt idx="2">
                  <c:v>5.5865921787709499E-3</c:v>
                </c:pt>
                <c:pt idx="3">
                  <c:v>3.8729666924864447E-3</c:v>
                </c:pt>
                <c:pt idx="4">
                  <c:v>3.7622272385252069E-3</c:v>
                </c:pt>
                <c:pt idx="5">
                  <c:v>2.1945866861741038E-3</c:v>
                </c:pt>
                <c:pt idx="6">
                  <c:v>1.4440433212996389E-3</c:v>
                </c:pt>
                <c:pt idx="7">
                  <c:v>1.4104372355430183E-3</c:v>
                </c:pt>
                <c:pt idx="8">
                  <c:v>1.3783597518952446E-3</c:v>
                </c:pt>
                <c:pt idx="9">
                  <c:v>1.3477088948787063E-3</c:v>
                </c:pt>
                <c:pt idx="10">
                  <c:v>1.3183915622940012E-3</c:v>
                </c:pt>
                <c:pt idx="11">
                  <c:v>1.3289036544850499E-3</c:v>
                </c:pt>
                <c:pt idx="12">
                  <c:v>1.3003901170351106E-3</c:v>
                </c:pt>
                <c:pt idx="13">
                  <c:v>1.273074474856779E-3</c:v>
                </c:pt>
                <c:pt idx="14">
                  <c:v>1.2468827930174563E-3</c:v>
                </c:pt>
                <c:pt idx="15">
                  <c:v>1.2217470983506415E-3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E-4CEC-A9DB-F1115CDE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7360"/>
        <c:axId val="461376944"/>
      </c:lineChart>
      <c:catAx>
        <c:axId val="4613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N°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6944"/>
        <c:crosses val="autoZero"/>
        <c:auto val="1"/>
        <c:lblAlgn val="ctr"/>
        <c:lblOffset val="100"/>
        <c:noMultiLvlLbl val="0"/>
      </c:catAx>
      <c:valAx>
        <c:axId val="461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Inventario</a:t>
                </a:r>
                <a:r>
                  <a:rPr lang="es-PE" baseline="0"/>
                  <a:t> no disponible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Exactitud de inventario 2024 vs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TEST'!$W$151:$W$177</c:f>
              <c:numCache>
                <c:formatCode>0.00%</c:formatCode>
                <c:ptCount val="27"/>
                <c:pt idx="0">
                  <c:v>6.0711188204683438E-3</c:v>
                </c:pt>
                <c:pt idx="1">
                  <c:v>6.6945606694560665E-3</c:v>
                </c:pt>
                <c:pt idx="2">
                  <c:v>5.6588520614389648E-3</c:v>
                </c:pt>
                <c:pt idx="3">
                  <c:v>6.2745098039215684E-3</c:v>
                </c:pt>
                <c:pt idx="4">
                  <c:v>4.5627376425855515E-3</c:v>
                </c:pt>
                <c:pt idx="5">
                  <c:v>0</c:v>
                </c:pt>
                <c:pt idx="6">
                  <c:v>6.2111801242236021E-3</c:v>
                </c:pt>
                <c:pt idx="7">
                  <c:v>7.725321888412017E-3</c:v>
                </c:pt>
                <c:pt idx="8">
                  <c:v>5.008347245409015E-3</c:v>
                </c:pt>
                <c:pt idx="9">
                  <c:v>5.6451612903225803E-3</c:v>
                </c:pt>
                <c:pt idx="10">
                  <c:v>0</c:v>
                </c:pt>
                <c:pt idx="11">
                  <c:v>6.0189165950128975E-3</c:v>
                </c:pt>
                <c:pt idx="12">
                  <c:v>5.0335570469798654E-3</c:v>
                </c:pt>
                <c:pt idx="13">
                  <c:v>4.8859934853420191E-3</c:v>
                </c:pt>
                <c:pt idx="14">
                  <c:v>6.3091482649842269E-3</c:v>
                </c:pt>
                <c:pt idx="15">
                  <c:v>2.3790642347343377E-2</c:v>
                </c:pt>
                <c:pt idx="16">
                  <c:v>7.4074074074074077E-3</c:v>
                </c:pt>
                <c:pt idx="17">
                  <c:v>7.1033938437253356E-3</c:v>
                </c:pt>
                <c:pt idx="18">
                  <c:v>5.287009063444109E-3</c:v>
                </c:pt>
                <c:pt idx="19">
                  <c:v>6.5597667638483967E-3</c:v>
                </c:pt>
                <c:pt idx="20">
                  <c:v>0</c:v>
                </c:pt>
                <c:pt idx="21">
                  <c:v>0</c:v>
                </c:pt>
                <c:pt idx="22">
                  <c:v>5.434782608695652E-3</c:v>
                </c:pt>
                <c:pt idx="23">
                  <c:v>1.3219284603421462E-2</c:v>
                </c:pt>
                <c:pt idx="24">
                  <c:v>9.0782122905027941E-3</c:v>
                </c:pt>
                <c:pt idx="25">
                  <c:v>2.5728987993138938E-3</c:v>
                </c:pt>
                <c:pt idx="26">
                  <c:v>4.9423393739703456E-3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2-4CEC-B84D-82763925F6FC}"/>
            </c:ext>
          </c:extLst>
        </c:ser>
        <c:ser>
          <c:idx val="1"/>
          <c:order val="1"/>
          <c:tx>
            <c:v>2025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'KPI POST TEST'!$X$151:$X$177</c:f>
              <c:numCache>
                <c:formatCode>0.00%</c:formatCode>
                <c:ptCount val="27"/>
                <c:pt idx="0">
                  <c:v>5.106382978723404E-3</c:v>
                </c:pt>
                <c:pt idx="1">
                  <c:v>5.7613168724279839E-3</c:v>
                </c:pt>
                <c:pt idx="2">
                  <c:v>5.5865921787709499E-3</c:v>
                </c:pt>
                <c:pt idx="3">
                  <c:v>4.6475600309837332E-3</c:v>
                </c:pt>
                <c:pt idx="4">
                  <c:v>5.2671181339352894E-3</c:v>
                </c:pt>
                <c:pt idx="5">
                  <c:v>5.1207022677395757E-3</c:v>
                </c:pt>
                <c:pt idx="6">
                  <c:v>4.3321299638989169E-3</c:v>
                </c:pt>
                <c:pt idx="7">
                  <c:v>4.2313117066290554E-3</c:v>
                </c:pt>
                <c:pt idx="8">
                  <c:v>4.1350792556857337E-3</c:v>
                </c:pt>
                <c:pt idx="9">
                  <c:v>4.0431266846361188E-3</c:v>
                </c:pt>
                <c:pt idx="10">
                  <c:v>3.9551746868820041E-3</c:v>
                </c:pt>
                <c:pt idx="11">
                  <c:v>3.9867109634551491E-3</c:v>
                </c:pt>
                <c:pt idx="12">
                  <c:v>3.9011703511053317E-3</c:v>
                </c:pt>
                <c:pt idx="13">
                  <c:v>3.8192234245703373E-3</c:v>
                </c:pt>
                <c:pt idx="14">
                  <c:v>3.740648379052369E-3</c:v>
                </c:pt>
                <c:pt idx="15">
                  <c:v>3.6652412950519244E-3</c:v>
                </c:pt>
                <c:pt idx="16">
                  <c:v>1.9480519480519481E-3</c:v>
                </c:pt>
                <c:pt idx="17">
                  <c:v>2.5510204081632651E-3</c:v>
                </c:pt>
                <c:pt idx="18">
                  <c:v>2.5062656641604009E-3</c:v>
                </c:pt>
                <c:pt idx="19">
                  <c:v>2.4630541871921183E-3</c:v>
                </c:pt>
                <c:pt idx="20">
                  <c:v>2.4213075060532689E-3</c:v>
                </c:pt>
                <c:pt idx="21">
                  <c:v>2.3809523809523812E-3</c:v>
                </c:pt>
                <c:pt idx="22">
                  <c:v>2.34192037470726E-3</c:v>
                </c:pt>
                <c:pt idx="23">
                  <c:v>2.304147465437788E-3</c:v>
                </c:pt>
                <c:pt idx="24">
                  <c:v>2.2675736961451248E-3</c:v>
                </c:pt>
                <c:pt idx="25">
                  <c:v>2.232142857142857E-3</c:v>
                </c:pt>
                <c:pt idx="26">
                  <c:v>2.1978021978021978E-3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2-4CEC-B84D-82763925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77360"/>
        <c:axId val="461376944"/>
      </c:lineChart>
      <c:catAx>
        <c:axId val="4613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N°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6944"/>
        <c:crosses val="autoZero"/>
        <c:auto val="1"/>
        <c:lblAlgn val="ctr"/>
        <c:lblOffset val="100"/>
        <c:noMultiLvlLbl val="0"/>
      </c:catAx>
      <c:valAx>
        <c:axId val="461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 b="0" i="0" u="none" strike="noStrike" baseline="0">
                    <a:effectLst/>
                  </a:rPr>
                  <a:t>Exactitud de inventario 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4613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666750</xdr:colOff>
      <xdr:row>2</xdr:row>
      <xdr:rowOff>142875</xdr:rowOff>
    </xdr:from>
    <xdr:to>
      <xdr:col>18</xdr:col>
      <xdr:colOff>619331</xdr:colOff>
      <xdr:row>5</xdr:row>
      <xdr:rowOff>38165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24C0A2-1FFE-4495-A084-0A850E72E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895350"/>
          <a:ext cx="1476581" cy="466790"/>
        </a:xfrm>
        <a:prstGeom prst="rect">
          <a:avLst/>
        </a:prstGeom>
      </xdr:spPr>
    </xdr:pic>
    <xdr:clientData/>
  </xdr:twoCellAnchor>
  <xdr:twoCellAnchor editAs="oneCell">
    <xdr:from>
      <xdr:col>16</xdr:col>
      <xdr:colOff>638175</xdr:colOff>
      <xdr:row>9</xdr:row>
      <xdr:rowOff>57150</xdr:rowOff>
    </xdr:from>
    <xdr:to>
      <xdr:col>18</xdr:col>
      <xdr:colOff>638388</xdr:colOff>
      <xdr:row>12</xdr:row>
      <xdr:rowOff>85809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27B3DF-8CA5-44DA-945D-9FC8950BD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8675" y="2143125"/>
          <a:ext cx="1524213" cy="600159"/>
        </a:xfrm>
        <a:prstGeom prst="rect">
          <a:avLst/>
        </a:prstGeom>
      </xdr:spPr>
    </xdr:pic>
    <xdr:clientData/>
  </xdr:twoCellAnchor>
  <xdr:twoCellAnchor editAs="oneCell">
    <xdr:from>
      <xdr:col>16</xdr:col>
      <xdr:colOff>657225</xdr:colOff>
      <xdr:row>15</xdr:row>
      <xdr:rowOff>114300</xdr:rowOff>
    </xdr:from>
    <xdr:to>
      <xdr:col>18</xdr:col>
      <xdr:colOff>705069</xdr:colOff>
      <xdr:row>17</xdr:row>
      <xdr:rowOff>57248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6B605C-8F4F-4EC4-B9BF-051212E12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77725" y="3343275"/>
          <a:ext cx="1571844" cy="704948"/>
        </a:xfrm>
        <a:prstGeom prst="rect">
          <a:avLst/>
        </a:prstGeom>
      </xdr:spPr>
    </xdr:pic>
    <xdr:clientData/>
  </xdr:twoCellAnchor>
  <xdr:twoCellAnchor editAs="oneCell">
    <xdr:from>
      <xdr:col>16</xdr:col>
      <xdr:colOff>695325</xdr:colOff>
      <xdr:row>21</xdr:row>
      <xdr:rowOff>66675</xdr:rowOff>
    </xdr:from>
    <xdr:to>
      <xdr:col>18</xdr:col>
      <xdr:colOff>705064</xdr:colOff>
      <xdr:row>24</xdr:row>
      <xdr:rowOff>219176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B41E83-134C-4895-88FA-5A3B6009C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5825" y="4438650"/>
          <a:ext cx="1533739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17</xdr:row>
      <xdr:rowOff>114300</xdr:rowOff>
    </xdr:from>
    <xdr:to>
      <xdr:col>17</xdr:col>
      <xdr:colOff>258015</xdr:colOff>
      <xdr:row>29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6F585D-B2B4-499C-9843-BA32DAE8E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6" y="4114800"/>
          <a:ext cx="5020514" cy="2257425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1</xdr:row>
      <xdr:rowOff>171450</xdr:rowOff>
    </xdr:from>
    <xdr:to>
      <xdr:col>20</xdr:col>
      <xdr:colOff>381206</xdr:colOff>
      <xdr:row>4</xdr:row>
      <xdr:rowOff>66740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B68C03-6C54-4C16-888C-FB238E08B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0" y="361950"/>
          <a:ext cx="1476581" cy="466790"/>
        </a:xfrm>
        <a:prstGeom prst="rect">
          <a:avLst/>
        </a:prstGeom>
      </xdr:spPr>
    </xdr:pic>
    <xdr:clientData/>
  </xdr:twoCellAnchor>
  <xdr:twoCellAnchor editAs="oneCell">
    <xdr:from>
      <xdr:col>18</xdr:col>
      <xdr:colOff>333375</xdr:colOff>
      <xdr:row>4</xdr:row>
      <xdr:rowOff>85725</xdr:rowOff>
    </xdr:from>
    <xdr:to>
      <xdr:col>20</xdr:col>
      <xdr:colOff>333588</xdr:colOff>
      <xdr:row>5</xdr:row>
      <xdr:rowOff>495384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D7095A-E0CC-433E-AE21-B563D7AB8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3250" y="847725"/>
          <a:ext cx="1524213" cy="600159"/>
        </a:xfrm>
        <a:prstGeom prst="rect">
          <a:avLst/>
        </a:prstGeom>
      </xdr:spPr>
    </xdr:pic>
    <xdr:clientData/>
  </xdr:twoCellAnchor>
  <xdr:twoCellAnchor editAs="oneCell">
    <xdr:from>
      <xdr:col>18</xdr:col>
      <xdr:colOff>323850</xdr:colOff>
      <xdr:row>6</xdr:row>
      <xdr:rowOff>66675</xdr:rowOff>
    </xdr:from>
    <xdr:to>
      <xdr:col>20</xdr:col>
      <xdr:colOff>371694</xdr:colOff>
      <xdr:row>10</xdr:row>
      <xdr:rowOff>9623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3059DE-C2E4-4016-B197-38DBBD891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63725" y="1590675"/>
          <a:ext cx="1571844" cy="704948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10</xdr:row>
      <xdr:rowOff>114300</xdr:rowOff>
    </xdr:from>
    <xdr:to>
      <xdr:col>20</xdr:col>
      <xdr:colOff>438364</xdr:colOff>
      <xdr:row>14</xdr:row>
      <xdr:rowOff>76301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4BCB5E-D9A6-4BCE-A5B2-54A4A2241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68500" y="2400300"/>
          <a:ext cx="1533739" cy="724001"/>
        </a:xfrm>
        <a:prstGeom prst="rect">
          <a:avLst/>
        </a:prstGeom>
      </xdr:spPr>
    </xdr:pic>
    <xdr:clientData/>
  </xdr:twoCellAnchor>
  <xdr:twoCellAnchor editAs="oneCell">
    <xdr:from>
      <xdr:col>17</xdr:col>
      <xdr:colOff>514350</xdr:colOff>
      <xdr:row>15</xdr:row>
      <xdr:rowOff>152400</xdr:rowOff>
    </xdr:from>
    <xdr:to>
      <xdr:col>22</xdr:col>
      <xdr:colOff>400789</xdr:colOff>
      <xdr:row>16</xdr:row>
      <xdr:rowOff>59576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F0C94D4-A36D-4A47-930B-388716604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92225" y="3390900"/>
          <a:ext cx="3696439" cy="478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28575</xdr:colOff>
      <xdr:row>14</xdr:row>
      <xdr:rowOff>402091</xdr:rowOff>
    </xdr:from>
    <xdr:to>
      <xdr:col>40</xdr:col>
      <xdr:colOff>743156</xdr:colOff>
      <xdr:row>16</xdr:row>
      <xdr:rowOff>106881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25AE25-D191-4E61-A7D3-F43699129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0575" y="973591"/>
          <a:ext cx="1476581" cy="466790"/>
        </a:xfrm>
        <a:prstGeom prst="rect">
          <a:avLst/>
        </a:prstGeom>
      </xdr:spPr>
    </xdr:pic>
    <xdr:clientData/>
  </xdr:twoCellAnchor>
  <xdr:twoCellAnchor editAs="oneCell">
    <xdr:from>
      <xdr:col>38</xdr:col>
      <xdr:colOff>695325</xdr:colOff>
      <xdr:row>15</xdr:row>
      <xdr:rowOff>125866</xdr:rowOff>
    </xdr:from>
    <xdr:to>
      <xdr:col>40</xdr:col>
      <xdr:colOff>695538</xdr:colOff>
      <xdr:row>18</xdr:row>
      <xdr:rowOff>144919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58C00F-DF16-4E3E-B6DB-C1E94A117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45325" y="1459366"/>
          <a:ext cx="1524213" cy="600159"/>
        </a:xfrm>
        <a:prstGeom prst="rect">
          <a:avLst/>
        </a:prstGeom>
      </xdr:spPr>
    </xdr:pic>
    <xdr:clientData/>
  </xdr:twoCellAnchor>
  <xdr:twoCellAnchor editAs="oneCell">
    <xdr:from>
      <xdr:col>38</xdr:col>
      <xdr:colOff>685800</xdr:colOff>
      <xdr:row>19</xdr:row>
      <xdr:rowOff>106816</xdr:rowOff>
    </xdr:from>
    <xdr:to>
      <xdr:col>40</xdr:col>
      <xdr:colOff>733644</xdr:colOff>
      <xdr:row>23</xdr:row>
      <xdr:rowOff>40159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45BF1B4-8824-4D3A-BE5D-B0C2E0441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2202316"/>
          <a:ext cx="1571844" cy="704948"/>
        </a:xfrm>
        <a:prstGeom prst="rect">
          <a:avLst/>
        </a:prstGeom>
      </xdr:spPr>
    </xdr:pic>
    <xdr:clientData/>
  </xdr:twoCellAnchor>
  <xdr:twoCellAnchor editAs="oneCell">
    <xdr:from>
      <xdr:col>39</xdr:col>
      <xdr:colOff>28575</xdr:colOff>
      <xdr:row>23</xdr:row>
      <xdr:rowOff>154441</xdr:rowOff>
    </xdr:from>
    <xdr:to>
      <xdr:col>41</xdr:col>
      <xdr:colOff>38314</xdr:colOff>
      <xdr:row>27</xdr:row>
      <xdr:rowOff>106838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EACD26-4492-4AA2-B642-8A8E91CEF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40575" y="3011941"/>
          <a:ext cx="1533739" cy="724001"/>
        </a:xfrm>
        <a:prstGeom prst="rect">
          <a:avLst/>
        </a:prstGeom>
      </xdr:spPr>
    </xdr:pic>
    <xdr:clientData/>
  </xdr:twoCellAnchor>
  <xdr:twoCellAnchor editAs="oneCell">
    <xdr:from>
      <xdr:col>38</xdr:col>
      <xdr:colOff>304799</xdr:colOff>
      <xdr:row>30</xdr:row>
      <xdr:rowOff>42863</xdr:rowOff>
    </xdr:from>
    <xdr:to>
      <xdr:col>43</xdr:col>
      <xdr:colOff>191238</xdr:colOff>
      <xdr:row>32</xdr:row>
      <xdr:rowOff>135737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6EB335-C144-43E9-BC67-28EB63E0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78799" y="4233863"/>
          <a:ext cx="3696439" cy="478676"/>
        </a:xfrm>
        <a:prstGeom prst="rect">
          <a:avLst/>
        </a:prstGeom>
      </xdr:spPr>
    </xdr:pic>
    <xdr:clientData/>
  </xdr:twoCellAnchor>
  <xdr:twoCellAnchor editAs="oneCell">
    <xdr:from>
      <xdr:col>32</xdr:col>
      <xdr:colOff>470647</xdr:colOff>
      <xdr:row>3</xdr:row>
      <xdr:rowOff>145677</xdr:rowOff>
    </xdr:from>
    <xdr:to>
      <xdr:col>34</xdr:col>
      <xdr:colOff>257736</xdr:colOff>
      <xdr:row>12</xdr:row>
      <xdr:rowOff>131007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407AD3F-9EDB-4C03-A286-A8A9884CF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996" t="3375"/>
        <a:stretch/>
      </xdr:blipFill>
      <xdr:spPr>
        <a:xfrm>
          <a:off x="15789088" y="694765"/>
          <a:ext cx="1311089" cy="1681420"/>
        </a:xfrm>
        <a:prstGeom prst="rect">
          <a:avLst/>
        </a:prstGeom>
      </xdr:spPr>
    </xdr:pic>
    <xdr:clientData/>
  </xdr:twoCellAnchor>
  <xdr:twoCellAnchor editAs="oneCell">
    <xdr:from>
      <xdr:col>32</xdr:col>
      <xdr:colOff>346363</xdr:colOff>
      <xdr:row>49</xdr:row>
      <xdr:rowOff>69273</xdr:rowOff>
    </xdr:from>
    <xdr:to>
      <xdr:col>39</xdr:col>
      <xdr:colOff>667778</xdr:colOff>
      <xdr:row>69</xdr:row>
      <xdr:rowOff>25977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EFA6B7B-49F1-42E5-8B8C-C392564D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92499" y="9802091"/>
          <a:ext cx="7655665" cy="36887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14</xdr:row>
      <xdr:rowOff>402091</xdr:rowOff>
    </xdr:from>
    <xdr:to>
      <xdr:col>28</xdr:col>
      <xdr:colOff>714581</xdr:colOff>
      <xdr:row>14</xdr:row>
      <xdr:rowOff>868881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EA469F-A4D4-4AC6-BEB9-909EC8BD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0" y="3364366"/>
          <a:ext cx="1476581" cy="466790"/>
        </a:xfrm>
        <a:prstGeom prst="rect">
          <a:avLst/>
        </a:prstGeom>
      </xdr:spPr>
    </xdr:pic>
    <xdr:clientData/>
  </xdr:twoCellAnchor>
  <xdr:twoCellAnchor editAs="oneCell">
    <xdr:from>
      <xdr:col>26</xdr:col>
      <xdr:colOff>666750</xdr:colOff>
      <xdr:row>15</xdr:row>
      <xdr:rowOff>125866</xdr:rowOff>
    </xdr:from>
    <xdr:to>
      <xdr:col>28</xdr:col>
      <xdr:colOff>666963</xdr:colOff>
      <xdr:row>19</xdr:row>
      <xdr:rowOff>8848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9132AA-A12A-4AE1-9E85-EB0155791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0" y="4040641"/>
          <a:ext cx="1524213" cy="606882"/>
        </a:xfrm>
        <a:prstGeom prst="rect">
          <a:avLst/>
        </a:prstGeom>
      </xdr:spPr>
    </xdr:pic>
    <xdr:clientData/>
  </xdr:twoCellAnchor>
  <xdr:twoCellAnchor editAs="oneCell">
    <xdr:from>
      <xdr:col>26</xdr:col>
      <xdr:colOff>657225</xdr:colOff>
      <xdr:row>19</xdr:row>
      <xdr:rowOff>106816</xdr:rowOff>
    </xdr:from>
    <xdr:to>
      <xdr:col>28</xdr:col>
      <xdr:colOff>705069</xdr:colOff>
      <xdr:row>23</xdr:row>
      <xdr:rowOff>94588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38BD58-845E-41B5-9A83-366194D7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35975" y="4745491"/>
          <a:ext cx="1571844" cy="711672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23</xdr:row>
      <xdr:rowOff>154441</xdr:rowOff>
    </xdr:from>
    <xdr:to>
      <xdr:col>29</xdr:col>
      <xdr:colOff>38314</xdr:colOff>
      <xdr:row>27</xdr:row>
      <xdr:rowOff>161266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AABB43-C01D-45DC-BE5E-C07E791B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93125" y="5517016"/>
          <a:ext cx="1533739" cy="730725"/>
        </a:xfrm>
        <a:prstGeom prst="rect">
          <a:avLst/>
        </a:prstGeom>
      </xdr:spPr>
    </xdr:pic>
    <xdr:clientData/>
  </xdr:twoCellAnchor>
  <xdr:twoCellAnchor editAs="oneCell">
    <xdr:from>
      <xdr:col>26</xdr:col>
      <xdr:colOff>304799</xdr:colOff>
      <xdr:row>30</xdr:row>
      <xdr:rowOff>42863</xdr:rowOff>
    </xdr:from>
    <xdr:to>
      <xdr:col>31</xdr:col>
      <xdr:colOff>191238</xdr:colOff>
      <xdr:row>32</xdr:row>
      <xdr:rowOff>162951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51EF62-F07B-47DA-A96C-C859BEAC9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07349" y="6672263"/>
          <a:ext cx="3696439" cy="482038"/>
        </a:xfrm>
        <a:prstGeom prst="rect">
          <a:avLst/>
        </a:prstGeom>
      </xdr:spPr>
    </xdr:pic>
    <xdr:clientData/>
  </xdr:twoCellAnchor>
  <xdr:twoCellAnchor editAs="oneCell">
    <xdr:from>
      <xdr:col>12</xdr:col>
      <xdr:colOff>291353</xdr:colOff>
      <xdr:row>1</xdr:row>
      <xdr:rowOff>22413</xdr:rowOff>
    </xdr:from>
    <xdr:to>
      <xdr:col>14</xdr:col>
      <xdr:colOff>78442</xdr:colOff>
      <xdr:row>10</xdr:row>
      <xdr:rowOff>78980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564C1F-92A3-49DE-925A-2FC593D77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0996" t="3375"/>
        <a:stretch/>
      </xdr:blipFill>
      <xdr:spPr>
        <a:xfrm>
          <a:off x="9513794" y="201707"/>
          <a:ext cx="1311089" cy="1681420"/>
        </a:xfrm>
        <a:prstGeom prst="rect">
          <a:avLst/>
        </a:prstGeom>
      </xdr:spPr>
    </xdr:pic>
    <xdr:clientData/>
  </xdr:twoCellAnchor>
  <xdr:twoCellAnchor>
    <xdr:from>
      <xdr:col>24</xdr:col>
      <xdr:colOff>676275</xdr:colOff>
      <xdr:row>59</xdr:row>
      <xdr:rowOff>90487</xdr:rowOff>
    </xdr:from>
    <xdr:to>
      <xdr:col>30</xdr:col>
      <xdr:colOff>676275</xdr:colOff>
      <xdr:row>74</xdr:row>
      <xdr:rowOff>119062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19E05B-E283-4280-BC7D-68A3FC38F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85</xdr:row>
      <xdr:rowOff>0</xdr:rowOff>
    </xdr:from>
    <xdr:to>
      <xdr:col>31</xdr:col>
      <xdr:colOff>0</xdr:colOff>
      <xdr:row>100</xdr:row>
      <xdr:rowOff>28575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9A5D40-9776-4719-9C27-4F010E059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31</xdr:col>
      <xdr:colOff>0</xdr:colOff>
      <xdr:row>136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80D757E-A5C7-4F74-8A3E-FD005B86A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153</xdr:row>
      <xdr:rowOff>0</xdr:rowOff>
    </xdr:from>
    <xdr:to>
      <xdr:col>32</xdr:col>
      <xdr:colOff>0</xdr:colOff>
      <xdr:row>168</xdr:row>
      <xdr:rowOff>28575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D90205D-E956-46A2-9388-DDAAC9B6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B324-73EF-42F3-A8C5-DC6A3937AF48}">
  <dimension ref="B2:Z312"/>
  <sheetViews>
    <sheetView topLeftCell="F10" zoomScale="85" zoomScaleNormal="85" workbookViewId="0">
      <selection activeCell="X2" sqref="X2:Z18"/>
    </sheetView>
  </sheetViews>
  <sheetFormatPr baseColWidth="10" defaultRowHeight="15" x14ac:dyDescent="0.2"/>
  <cols>
    <col min="2" max="3" width="11.5"/>
    <col min="4" max="4" width="12.5" customWidth="1"/>
    <col min="5" max="15" width="11.5"/>
    <col min="16" max="16" width="13.1640625" customWidth="1"/>
    <col min="17" max="17" width="11.5"/>
    <col min="20" max="20" width="13" customWidth="1"/>
    <col min="25" max="25" width="36" customWidth="1"/>
  </cols>
  <sheetData>
    <row r="2" spans="2:26" ht="48" x14ac:dyDescent="0.2">
      <c r="B2" s="9" t="s">
        <v>0</v>
      </c>
      <c r="C2" s="9" t="s">
        <v>99</v>
      </c>
      <c r="D2" s="9" t="s">
        <v>1</v>
      </c>
      <c r="E2" s="9" t="s">
        <v>2</v>
      </c>
      <c r="F2" s="9" t="s">
        <v>3</v>
      </c>
      <c r="G2" s="9" t="s">
        <v>5</v>
      </c>
      <c r="H2" s="9" t="s">
        <v>44</v>
      </c>
      <c r="I2" s="9" t="s">
        <v>45</v>
      </c>
      <c r="J2" s="9" t="s">
        <v>46</v>
      </c>
      <c r="K2" s="9" t="s">
        <v>47</v>
      </c>
      <c r="L2" s="9" t="s">
        <v>48</v>
      </c>
      <c r="M2" s="9" t="s">
        <v>49</v>
      </c>
      <c r="N2" s="9" t="s">
        <v>50</v>
      </c>
      <c r="O2" s="9" t="s">
        <v>51</v>
      </c>
      <c r="P2" s="9" t="s">
        <v>4</v>
      </c>
      <c r="T2" s="5">
        <v>2024</v>
      </c>
      <c r="U2" s="3" t="s">
        <v>11</v>
      </c>
      <c r="V2" s="6">
        <v>2025</v>
      </c>
      <c r="X2" s="1" t="s">
        <v>68</v>
      </c>
      <c r="Y2" s="1" t="s">
        <v>69</v>
      </c>
      <c r="Z2" s="1" t="s">
        <v>70</v>
      </c>
    </row>
    <row r="3" spans="2:26" ht="16" x14ac:dyDescent="0.2">
      <c r="B3" s="15"/>
      <c r="T3" s="4" t="s">
        <v>20</v>
      </c>
      <c r="U3" s="2" t="s">
        <v>16</v>
      </c>
      <c r="V3" s="7" t="s">
        <v>18</v>
      </c>
      <c r="X3" s="8">
        <v>1</v>
      </c>
      <c r="Y3" s="8" t="s">
        <v>71</v>
      </c>
      <c r="Z3" s="8">
        <v>7</v>
      </c>
    </row>
    <row r="4" spans="2:26" ht="16" x14ac:dyDescent="0.2">
      <c r="B4" s="15"/>
      <c r="T4" s="4" t="s">
        <v>12</v>
      </c>
      <c r="U4" s="2" t="s">
        <v>17</v>
      </c>
      <c r="V4" s="7" t="s">
        <v>21</v>
      </c>
      <c r="X4" s="8">
        <v>2</v>
      </c>
      <c r="Y4" s="8" t="s">
        <v>72</v>
      </c>
      <c r="Z4" s="8">
        <v>7</v>
      </c>
    </row>
    <row r="5" spans="2:26" ht="16" x14ac:dyDescent="0.2">
      <c r="B5" s="15"/>
      <c r="T5" s="4" t="s">
        <v>13</v>
      </c>
      <c r="U5" s="2"/>
      <c r="V5" s="7" t="s">
        <v>22</v>
      </c>
      <c r="X5" s="8">
        <v>3</v>
      </c>
      <c r="Y5" s="8" t="s">
        <v>73</v>
      </c>
      <c r="Z5" s="8">
        <v>7</v>
      </c>
    </row>
    <row r="6" spans="2:26" ht="16" x14ac:dyDescent="0.2">
      <c r="B6" s="15"/>
      <c r="T6" s="4" t="s">
        <v>14</v>
      </c>
      <c r="U6" s="2"/>
      <c r="V6" s="7" t="s">
        <v>23</v>
      </c>
      <c r="X6" s="8">
        <v>4</v>
      </c>
      <c r="Y6" s="8" t="s">
        <v>74</v>
      </c>
      <c r="Z6" s="8">
        <v>7</v>
      </c>
    </row>
    <row r="7" spans="2:26" ht="16" x14ac:dyDescent="0.2">
      <c r="B7" s="15"/>
      <c r="T7" s="4" t="s">
        <v>15</v>
      </c>
      <c r="U7" s="2"/>
      <c r="V7" s="7" t="s">
        <v>19</v>
      </c>
      <c r="X7" s="8">
        <v>5</v>
      </c>
      <c r="Y7" s="8" t="s">
        <v>75</v>
      </c>
      <c r="Z7" s="8">
        <v>3</v>
      </c>
    </row>
    <row r="8" spans="2:26" ht="32" x14ac:dyDescent="0.2">
      <c r="B8" s="15"/>
      <c r="X8" s="1" t="s">
        <v>68</v>
      </c>
      <c r="Y8" s="1" t="s">
        <v>69</v>
      </c>
      <c r="Z8" s="1" t="s">
        <v>70</v>
      </c>
    </row>
    <row r="9" spans="2:26" ht="16" x14ac:dyDescent="0.2">
      <c r="B9" s="15"/>
      <c r="X9" s="8">
        <v>1</v>
      </c>
      <c r="Y9" s="8" t="s">
        <v>76</v>
      </c>
      <c r="Z9" s="8">
        <v>7</v>
      </c>
    </row>
    <row r="10" spans="2:26" ht="16" x14ac:dyDescent="0.2">
      <c r="B10" s="15"/>
      <c r="X10" s="8">
        <v>2</v>
      </c>
      <c r="Y10" s="8" t="s">
        <v>77</v>
      </c>
      <c r="Z10" s="8">
        <v>7</v>
      </c>
    </row>
    <row r="11" spans="2:26" ht="16" x14ac:dyDescent="0.2">
      <c r="B11" s="15"/>
      <c r="X11" s="8">
        <v>3</v>
      </c>
      <c r="Y11" s="8" t="s">
        <v>78</v>
      </c>
      <c r="Z11" s="8">
        <v>7</v>
      </c>
    </row>
    <row r="12" spans="2:26" ht="16" x14ac:dyDescent="0.2">
      <c r="B12" s="15"/>
      <c r="X12" s="8">
        <v>4</v>
      </c>
      <c r="Y12" s="8" t="s">
        <v>79</v>
      </c>
      <c r="Z12" s="8">
        <v>6</v>
      </c>
    </row>
    <row r="13" spans="2:26" ht="32" x14ac:dyDescent="0.2">
      <c r="B13" s="15"/>
      <c r="X13" s="1" t="s">
        <v>68</v>
      </c>
      <c r="Y13" s="1" t="s">
        <v>69</v>
      </c>
      <c r="Z13" s="1" t="s">
        <v>70</v>
      </c>
    </row>
    <row r="14" spans="2:26" ht="16" x14ac:dyDescent="0.2">
      <c r="B14" s="15"/>
      <c r="X14" s="8">
        <v>1</v>
      </c>
      <c r="Y14" s="8" t="s">
        <v>80</v>
      </c>
      <c r="Z14" s="8">
        <v>7</v>
      </c>
    </row>
    <row r="15" spans="2:26" ht="16" x14ac:dyDescent="0.2">
      <c r="B15" s="15"/>
      <c r="X15" s="8">
        <v>2</v>
      </c>
      <c r="Y15" s="8" t="s">
        <v>81</v>
      </c>
      <c r="Z15" s="8">
        <v>7</v>
      </c>
    </row>
    <row r="16" spans="2:26" ht="32" x14ac:dyDescent="0.2">
      <c r="B16" s="15"/>
      <c r="X16" s="8">
        <v>3</v>
      </c>
      <c r="Y16" s="8" t="s">
        <v>82</v>
      </c>
      <c r="Z16" s="8">
        <v>7</v>
      </c>
    </row>
    <row r="17" spans="2:26" ht="32" x14ac:dyDescent="0.2">
      <c r="B17" s="15"/>
      <c r="X17" s="8">
        <v>4</v>
      </c>
      <c r="Y17" s="8" t="s">
        <v>83</v>
      </c>
      <c r="Z17" s="8">
        <v>7</v>
      </c>
    </row>
    <row r="18" spans="2:26" ht="16" x14ac:dyDescent="0.2">
      <c r="B18" s="15"/>
      <c r="X18" s="8">
        <v>5</v>
      </c>
      <c r="Y18" s="8" t="s">
        <v>84</v>
      </c>
      <c r="Z18" s="8">
        <v>1</v>
      </c>
    </row>
    <row r="19" spans="2:26" ht="32" x14ac:dyDescent="0.2">
      <c r="B19" s="15"/>
      <c r="X19" s="1" t="s">
        <v>68</v>
      </c>
      <c r="Y19" s="1" t="s">
        <v>69</v>
      </c>
      <c r="Z19" s="1" t="s">
        <v>70</v>
      </c>
    </row>
    <row r="20" spans="2:26" ht="48" x14ac:dyDescent="0.2">
      <c r="B20" s="15"/>
      <c r="X20" s="8">
        <v>1</v>
      </c>
      <c r="Y20" s="8" t="s">
        <v>89</v>
      </c>
      <c r="Z20" s="8" t="s">
        <v>90</v>
      </c>
    </row>
    <row r="21" spans="2:26" ht="16" x14ac:dyDescent="0.2">
      <c r="B21" s="15"/>
      <c r="X21" s="8">
        <v>2</v>
      </c>
      <c r="Y21" s="8" t="s">
        <v>85</v>
      </c>
      <c r="Z21" s="8" t="s">
        <v>91</v>
      </c>
    </row>
    <row r="22" spans="2:26" ht="16" x14ac:dyDescent="0.2">
      <c r="B22" s="15"/>
      <c r="X22" s="8">
        <v>3</v>
      </c>
      <c r="Y22" s="8" t="s">
        <v>86</v>
      </c>
      <c r="Z22" s="8" t="s">
        <v>91</v>
      </c>
    </row>
    <row r="23" spans="2:26" ht="16" x14ac:dyDescent="0.2">
      <c r="B23" s="15"/>
      <c r="X23" s="8">
        <v>4</v>
      </c>
      <c r="Y23" s="8" t="s">
        <v>87</v>
      </c>
      <c r="Z23" s="8" t="s">
        <v>91</v>
      </c>
    </row>
    <row r="24" spans="2:26" ht="16" x14ac:dyDescent="0.2">
      <c r="B24" s="15"/>
      <c r="X24" s="8">
        <v>5</v>
      </c>
      <c r="Y24" s="8" t="s">
        <v>88</v>
      </c>
      <c r="Z24" s="8" t="s">
        <v>92</v>
      </c>
    </row>
    <row r="25" spans="2:26" ht="32" x14ac:dyDescent="0.2">
      <c r="B25" s="15"/>
      <c r="X25" s="1" t="s">
        <v>68</v>
      </c>
      <c r="Y25" s="1" t="s">
        <v>69</v>
      </c>
      <c r="Z25" s="1" t="s">
        <v>70</v>
      </c>
    </row>
    <row r="26" spans="2:26" ht="32" x14ac:dyDescent="0.2">
      <c r="B26" s="15"/>
      <c r="X26" s="8">
        <v>1</v>
      </c>
      <c r="Y26" s="8" t="s">
        <v>93</v>
      </c>
      <c r="Z26" s="8" t="s">
        <v>94</v>
      </c>
    </row>
    <row r="27" spans="2:26" ht="16" x14ac:dyDescent="0.2">
      <c r="B27" s="15"/>
      <c r="X27" s="8">
        <v>2</v>
      </c>
      <c r="Y27" s="8" t="s">
        <v>95</v>
      </c>
      <c r="Z27" s="8">
        <v>7</v>
      </c>
    </row>
    <row r="28" spans="2:26" ht="32" x14ac:dyDescent="0.2">
      <c r="B28" s="15"/>
      <c r="X28" s="8">
        <v>3</v>
      </c>
      <c r="Y28" s="8" t="s">
        <v>96</v>
      </c>
      <c r="Z28" s="8">
        <v>7</v>
      </c>
    </row>
    <row r="29" spans="2:26" ht="32" x14ac:dyDescent="0.2">
      <c r="B29" s="15"/>
      <c r="X29" s="8">
        <v>4</v>
      </c>
      <c r="Y29" s="8" t="s">
        <v>97</v>
      </c>
      <c r="Z29" s="8">
        <v>7</v>
      </c>
    </row>
    <row r="30" spans="2:26" ht="16" x14ac:dyDescent="0.2">
      <c r="B30" s="15"/>
      <c r="X30" s="8">
        <v>5</v>
      </c>
      <c r="Y30" s="8" t="s">
        <v>98</v>
      </c>
      <c r="Z30" s="8">
        <v>6</v>
      </c>
    </row>
    <row r="31" spans="2:26" x14ac:dyDescent="0.2">
      <c r="B31" s="15"/>
    </row>
    <row r="32" spans="2:26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3" x14ac:dyDescent="0.2">
      <c r="B145" s="15"/>
    </row>
    <row r="146" spans="2:3" x14ac:dyDescent="0.2">
      <c r="B146" s="15"/>
    </row>
    <row r="147" spans="2:3" x14ac:dyDescent="0.2">
      <c r="B147" s="15"/>
    </row>
    <row r="148" spans="2:3" x14ac:dyDescent="0.2">
      <c r="B148" s="15"/>
    </row>
    <row r="149" spans="2:3" x14ac:dyDescent="0.2">
      <c r="B149" s="15"/>
    </row>
    <row r="150" spans="2:3" x14ac:dyDescent="0.2">
      <c r="B150" s="15"/>
    </row>
    <row r="151" spans="2:3" x14ac:dyDescent="0.2">
      <c r="B151" s="15"/>
    </row>
    <row r="152" spans="2:3" x14ac:dyDescent="0.2">
      <c r="B152" s="15"/>
    </row>
    <row r="153" spans="2:3" x14ac:dyDescent="0.2">
      <c r="B153" s="15"/>
    </row>
    <row r="154" spans="2:3" x14ac:dyDescent="0.2">
      <c r="B154" s="15"/>
    </row>
    <row r="155" spans="2:3" x14ac:dyDescent="0.2">
      <c r="B155" s="15"/>
    </row>
    <row r="156" spans="2:3" x14ac:dyDescent="0.2">
      <c r="B156" s="15"/>
    </row>
    <row r="157" spans="2:3" x14ac:dyDescent="0.2">
      <c r="B157" s="15"/>
    </row>
    <row r="158" spans="2:3" x14ac:dyDescent="0.2">
      <c r="B158" s="15"/>
      <c r="C158" s="15"/>
    </row>
    <row r="159" spans="2:3" x14ac:dyDescent="0.2">
      <c r="B159" s="15"/>
      <c r="C159" s="15"/>
    </row>
    <row r="160" spans="2:3" x14ac:dyDescent="0.2">
      <c r="B160" s="15"/>
      <c r="C160" s="15"/>
    </row>
    <row r="161" spans="2:3" x14ac:dyDescent="0.2">
      <c r="B161" s="15"/>
      <c r="C161" s="15"/>
    </row>
    <row r="162" spans="2:3" x14ac:dyDescent="0.2">
      <c r="B162" s="15"/>
      <c r="C162" s="15"/>
    </row>
    <row r="163" spans="2:3" x14ac:dyDescent="0.2">
      <c r="B163" s="15"/>
      <c r="C163" s="15"/>
    </row>
    <row r="164" spans="2:3" x14ac:dyDescent="0.2">
      <c r="B164" s="15"/>
      <c r="C164" s="15"/>
    </row>
    <row r="165" spans="2:3" x14ac:dyDescent="0.2">
      <c r="B165" s="15"/>
      <c r="C165" s="15"/>
    </row>
    <row r="166" spans="2:3" x14ac:dyDescent="0.2">
      <c r="B166" s="15"/>
      <c r="C166" s="15"/>
    </row>
    <row r="167" spans="2:3" x14ac:dyDescent="0.2">
      <c r="B167" s="15"/>
      <c r="C167" s="15"/>
    </row>
    <row r="168" spans="2:3" x14ac:dyDescent="0.2">
      <c r="B168" s="15"/>
      <c r="C168" s="15"/>
    </row>
    <row r="169" spans="2:3" x14ac:dyDescent="0.2">
      <c r="B169" s="15"/>
      <c r="C169" s="15"/>
    </row>
    <row r="170" spans="2:3" x14ac:dyDescent="0.2">
      <c r="B170" s="15"/>
      <c r="C170" s="15"/>
    </row>
    <row r="171" spans="2:3" x14ac:dyDescent="0.2">
      <c r="B171" s="15"/>
      <c r="C171" s="15"/>
    </row>
    <row r="172" spans="2:3" x14ac:dyDescent="0.2">
      <c r="B172" s="15"/>
      <c r="C172" s="15"/>
    </row>
    <row r="173" spans="2:3" x14ac:dyDescent="0.2">
      <c r="B173" s="15"/>
      <c r="C173" s="15"/>
    </row>
    <row r="174" spans="2:3" x14ac:dyDescent="0.2">
      <c r="B174" s="15"/>
      <c r="C174" s="15"/>
    </row>
    <row r="175" spans="2:3" x14ac:dyDescent="0.2">
      <c r="B175" s="15"/>
      <c r="C175" s="15"/>
    </row>
    <row r="176" spans="2:3" x14ac:dyDescent="0.2">
      <c r="B176" s="15"/>
      <c r="C176" s="15"/>
    </row>
    <row r="177" spans="2:3" x14ac:dyDescent="0.2">
      <c r="B177" s="15"/>
      <c r="C177" s="15"/>
    </row>
    <row r="178" spans="2:3" x14ac:dyDescent="0.2">
      <c r="B178" s="15"/>
      <c r="C178" s="15"/>
    </row>
    <row r="179" spans="2:3" x14ac:dyDescent="0.2">
      <c r="B179" s="15"/>
      <c r="C179" s="15"/>
    </row>
    <row r="180" spans="2:3" x14ac:dyDescent="0.2">
      <c r="B180" s="15"/>
      <c r="C180" s="15"/>
    </row>
    <row r="181" spans="2:3" x14ac:dyDescent="0.2">
      <c r="B181" s="15"/>
      <c r="C181" s="15"/>
    </row>
    <row r="182" spans="2:3" x14ac:dyDescent="0.2">
      <c r="B182" s="15"/>
      <c r="C182" s="15"/>
    </row>
    <row r="183" spans="2:3" x14ac:dyDescent="0.2">
      <c r="B183" s="15"/>
      <c r="C183" s="15"/>
    </row>
    <row r="184" spans="2:3" x14ac:dyDescent="0.2">
      <c r="B184" s="15"/>
      <c r="C184" s="15"/>
    </row>
    <row r="185" spans="2:3" x14ac:dyDescent="0.2">
      <c r="B185" s="15"/>
      <c r="C185" s="15"/>
    </row>
    <row r="186" spans="2:3" x14ac:dyDescent="0.2">
      <c r="B186" s="15"/>
      <c r="C186" s="15"/>
    </row>
    <row r="187" spans="2:3" x14ac:dyDescent="0.2">
      <c r="B187" s="15"/>
      <c r="C187" s="15"/>
    </row>
    <row r="188" spans="2:3" x14ac:dyDescent="0.2">
      <c r="B188" s="15"/>
      <c r="C188" s="15"/>
    </row>
    <row r="189" spans="2:3" x14ac:dyDescent="0.2">
      <c r="B189" s="15"/>
      <c r="C189" s="15"/>
    </row>
    <row r="190" spans="2:3" x14ac:dyDescent="0.2">
      <c r="B190" s="15"/>
      <c r="C190" s="15"/>
    </row>
    <row r="191" spans="2:3" x14ac:dyDescent="0.2">
      <c r="B191" s="15"/>
      <c r="C191" s="15"/>
    </row>
    <row r="192" spans="2:3" x14ac:dyDescent="0.2">
      <c r="B192" s="15"/>
      <c r="C192" s="15"/>
    </row>
    <row r="193" spans="2:3" x14ac:dyDescent="0.2">
      <c r="B193" s="15"/>
      <c r="C193" s="15"/>
    </row>
    <row r="194" spans="2:3" x14ac:dyDescent="0.2">
      <c r="B194" s="15"/>
      <c r="C194" s="15"/>
    </row>
    <row r="195" spans="2:3" x14ac:dyDescent="0.2">
      <c r="B195" s="15"/>
      <c r="C195" s="15"/>
    </row>
    <row r="196" spans="2:3" x14ac:dyDescent="0.2">
      <c r="B196" s="15"/>
      <c r="C196" s="15"/>
    </row>
    <row r="197" spans="2:3" x14ac:dyDescent="0.2">
      <c r="B197" s="15"/>
      <c r="C197" s="15"/>
    </row>
    <row r="198" spans="2:3" x14ac:dyDescent="0.2">
      <c r="B198" s="15"/>
      <c r="C198" s="15"/>
    </row>
    <row r="199" spans="2:3" x14ac:dyDescent="0.2">
      <c r="B199" s="15"/>
      <c r="C199" s="15"/>
    </row>
    <row r="200" spans="2:3" x14ac:dyDescent="0.2">
      <c r="B200" s="15"/>
      <c r="C200" s="15"/>
    </row>
    <row r="201" spans="2:3" x14ac:dyDescent="0.2">
      <c r="B201" s="15"/>
      <c r="C201" s="15"/>
    </row>
    <row r="202" spans="2:3" x14ac:dyDescent="0.2">
      <c r="B202" s="15"/>
      <c r="C202" s="15"/>
    </row>
    <row r="203" spans="2:3" x14ac:dyDescent="0.2">
      <c r="B203" s="15"/>
      <c r="C203" s="15"/>
    </row>
    <row r="204" spans="2:3" x14ac:dyDescent="0.2">
      <c r="B204" s="15"/>
      <c r="C204" s="15"/>
    </row>
    <row r="205" spans="2:3" x14ac:dyDescent="0.2">
      <c r="B205" s="15"/>
      <c r="C205" s="15"/>
    </row>
    <row r="206" spans="2:3" x14ac:dyDescent="0.2">
      <c r="B206" s="15"/>
      <c r="C206" s="15"/>
    </row>
    <row r="207" spans="2:3" x14ac:dyDescent="0.2">
      <c r="B207" s="15"/>
      <c r="C207" s="15"/>
    </row>
    <row r="208" spans="2:3" x14ac:dyDescent="0.2">
      <c r="B208" s="15"/>
      <c r="C208" s="15"/>
    </row>
    <row r="209" spans="2:3" x14ac:dyDescent="0.2">
      <c r="B209" s="15"/>
      <c r="C209" s="15"/>
    </row>
    <row r="210" spans="2:3" x14ac:dyDescent="0.2">
      <c r="B210" s="15"/>
      <c r="C210" s="15"/>
    </row>
    <row r="211" spans="2:3" x14ac:dyDescent="0.2">
      <c r="B211" s="15"/>
      <c r="C211" s="15"/>
    </row>
    <row r="212" spans="2:3" x14ac:dyDescent="0.2">
      <c r="B212" s="15"/>
      <c r="C212" s="15"/>
    </row>
    <row r="213" spans="2:3" x14ac:dyDescent="0.2">
      <c r="B213" s="15"/>
      <c r="C213" s="15"/>
    </row>
    <row r="214" spans="2:3" x14ac:dyDescent="0.2">
      <c r="B214" s="15"/>
      <c r="C214" s="15"/>
    </row>
    <row r="215" spans="2:3" x14ac:dyDescent="0.2">
      <c r="B215" s="15"/>
      <c r="C215" s="15"/>
    </row>
    <row r="216" spans="2:3" x14ac:dyDescent="0.2">
      <c r="B216" s="15"/>
      <c r="C216" s="15"/>
    </row>
    <row r="217" spans="2:3" x14ac:dyDescent="0.2">
      <c r="B217" s="15"/>
      <c r="C217" s="15"/>
    </row>
    <row r="218" spans="2:3" x14ac:dyDescent="0.2">
      <c r="B218" s="15"/>
      <c r="C218" s="15"/>
    </row>
    <row r="219" spans="2:3" x14ac:dyDescent="0.2">
      <c r="B219" s="15"/>
      <c r="C219" s="15"/>
    </row>
    <row r="220" spans="2:3" x14ac:dyDescent="0.2">
      <c r="B220" s="15"/>
      <c r="C220" s="15"/>
    </row>
    <row r="221" spans="2:3" x14ac:dyDescent="0.2">
      <c r="B221" s="15"/>
      <c r="C221" s="15"/>
    </row>
    <row r="222" spans="2:3" x14ac:dyDescent="0.2">
      <c r="B222" s="15"/>
      <c r="C222" s="15"/>
    </row>
    <row r="223" spans="2:3" x14ac:dyDescent="0.2">
      <c r="B223" s="15"/>
      <c r="C223" s="15"/>
    </row>
    <row r="224" spans="2:3" x14ac:dyDescent="0.2">
      <c r="B224" s="15"/>
      <c r="C224" s="15"/>
    </row>
    <row r="225" spans="2:3" x14ac:dyDescent="0.2">
      <c r="B225" s="15"/>
      <c r="C225" s="15"/>
    </row>
    <row r="226" spans="2:3" x14ac:dyDescent="0.2">
      <c r="B226" s="15"/>
      <c r="C226" s="15"/>
    </row>
    <row r="227" spans="2:3" x14ac:dyDescent="0.2">
      <c r="B227" s="15"/>
      <c r="C227" s="15"/>
    </row>
    <row r="228" spans="2:3" x14ac:dyDescent="0.2">
      <c r="B228" s="15"/>
      <c r="C228" s="15"/>
    </row>
    <row r="229" spans="2:3" x14ac:dyDescent="0.2">
      <c r="B229" s="15"/>
      <c r="C229" s="15"/>
    </row>
    <row r="230" spans="2:3" x14ac:dyDescent="0.2">
      <c r="B230" s="15"/>
      <c r="C230" s="15"/>
    </row>
    <row r="231" spans="2:3" x14ac:dyDescent="0.2">
      <c r="B231" s="15"/>
      <c r="C231" s="15"/>
    </row>
    <row r="232" spans="2:3" x14ac:dyDescent="0.2">
      <c r="B232" s="15"/>
      <c r="C232" s="15"/>
    </row>
    <row r="233" spans="2:3" x14ac:dyDescent="0.2">
      <c r="B233" s="15"/>
      <c r="C233" s="15"/>
    </row>
    <row r="234" spans="2:3" x14ac:dyDescent="0.2">
      <c r="B234" s="15"/>
      <c r="C234" s="15"/>
    </row>
    <row r="235" spans="2:3" x14ac:dyDescent="0.2">
      <c r="B235" s="15"/>
      <c r="C235" s="15"/>
    </row>
    <row r="236" spans="2:3" x14ac:dyDescent="0.2">
      <c r="B236" s="15"/>
      <c r="C236" s="15"/>
    </row>
    <row r="237" spans="2:3" x14ac:dyDescent="0.2">
      <c r="B237" s="15"/>
      <c r="C237" s="15"/>
    </row>
    <row r="238" spans="2:3" x14ac:dyDescent="0.2">
      <c r="B238" s="15"/>
      <c r="C238" s="15"/>
    </row>
    <row r="239" spans="2:3" x14ac:dyDescent="0.2">
      <c r="B239" s="15"/>
      <c r="C239" s="15"/>
    </row>
    <row r="240" spans="2:3" x14ac:dyDescent="0.2">
      <c r="B240" s="15"/>
      <c r="C240" s="15"/>
    </row>
    <row r="241" spans="2:3" x14ac:dyDescent="0.2">
      <c r="B241" s="15"/>
      <c r="C241" s="15"/>
    </row>
    <row r="242" spans="2:3" x14ac:dyDescent="0.2">
      <c r="B242" s="15"/>
      <c r="C242" s="15"/>
    </row>
    <row r="243" spans="2:3" x14ac:dyDescent="0.2">
      <c r="B243" s="15"/>
      <c r="C243" s="15"/>
    </row>
    <row r="244" spans="2:3" x14ac:dyDescent="0.2">
      <c r="B244" s="15"/>
      <c r="C244" s="15"/>
    </row>
    <row r="245" spans="2:3" x14ac:dyDescent="0.2">
      <c r="B245" s="15"/>
      <c r="C245" s="15"/>
    </row>
    <row r="246" spans="2:3" x14ac:dyDescent="0.2">
      <c r="B246" s="15"/>
      <c r="C246" s="15"/>
    </row>
    <row r="247" spans="2:3" x14ac:dyDescent="0.2">
      <c r="B247" s="15"/>
      <c r="C247" s="15"/>
    </row>
    <row r="248" spans="2:3" x14ac:dyDescent="0.2">
      <c r="B248" s="15"/>
      <c r="C248" s="15"/>
    </row>
    <row r="249" spans="2:3" x14ac:dyDescent="0.2">
      <c r="B249" s="15"/>
      <c r="C249" s="15"/>
    </row>
    <row r="250" spans="2:3" x14ac:dyDescent="0.2">
      <c r="B250" s="15"/>
      <c r="C250" s="15"/>
    </row>
    <row r="251" spans="2:3" x14ac:dyDescent="0.2">
      <c r="B251" s="15"/>
      <c r="C251" s="15"/>
    </row>
    <row r="252" spans="2:3" x14ac:dyDescent="0.2">
      <c r="B252" s="15"/>
      <c r="C252" s="15"/>
    </row>
    <row r="253" spans="2:3" x14ac:dyDescent="0.2">
      <c r="B253" s="15"/>
      <c r="C253" s="15"/>
    </row>
    <row r="254" spans="2:3" x14ac:dyDescent="0.2">
      <c r="B254" s="15"/>
      <c r="C254" s="15"/>
    </row>
    <row r="255" spans="2:3" x14ac:dyDescent="0.2">
      <c r="B255" s="15"/>
      <c r="C255" s="15"/>
    </row>
    <row r="256" spans="2:3" x14ac:dyDescent="0.2">
      <c r="B256" s="15"/>
      <c r="C256" s="15"/>
    </row>
    <row r="257" spans="2:3" x14ac:dyDescent="0.2">
      <c r="B257" s="15"/>
      <c r="C257" s="15"/>
    </row>
    <row r="258" spans="2:3" x14ac:dyDescent="0.2">
      <c r="B258" s="15"/>
      <c r="C258" s="15"/>
    </row>
    <row r="259" spans="2:3" x14ac:dyDescent="0.2">
      <c r="B259" s="15"/>
      <c r="C259" s="15"/>
    </row>
    <row r="260" spans="2:3" x14ac:dyDescent="0.2">
      <c r="B260" s="15"/>
      <c r="C260" s="15"/>
    </row>
    <row r="261" spans="2:3" x14ac:dyDescent="0.2">
      <c r="B261" s="15"/>
      <c r="C261" s="15"/>
    </row>
    <row r="262" spans="2:3" x14ac:dyDescent="0.2">
      <c r="B262" s="15"/>
      <c r="C262" s="15"/>
    </row>
    <row r="263" spans="2:3" x14ac:dyDescent="0.2">
      <c r="B263" s="15"/>
      <c r="C263" s="15"/>
    </row>
    <row r="264" spans="2:3" x14ac:dyDescent="0.2">
      <c r="B264" s="15"/>
      <c r="C264" s="15"/>
    </row>
    <row r="265" spans="2:3" x14ac:dyDescent="0.2">
      <c r="B265" s="15"/>
      <c r="C265" s="15"/>
    </row>
    <row r="266" spans="2:3" x14ac:dyDescent="0.2">
      <c r="B266" s="15"/>
      <c r="C266" s="15"/>
    </row>
    <row r="267" spans="2:3" x14ac:dyDescent="0.2">
      <c r="B267" s="15"/>
      <c r="C267" s="15"/>
    </row>
    <row r="268" spans="2:3" x14ac:dyDescent="0.2">
      <c r="B268" s="15"/>
      <c r="C268" s="15"/>
    </row>
    <row r="269" spans="2:3" x14ac:dyDescent="0.2">
      <c r="B269" s="15"/>
      <c r="C269" s="15"/>
    </row>
    <row r="270" spans="2:3" x14ac:dyDescent="0.2">
      <c r="B270" s="15"/>
      <c r="C270" s="15"/>
    </row>
    <row r="271" spans="2:3" x14ac:dyDescent="0.2">
      <c r="B271" s="15"/>
      <c r="C271" s="15"/>
    </row>
    <row r="272" spans="2:3" x14ac:dyDescent="0.2">
      <c r="B272" s="15"/>
      <c r="C272" s="15"/>
    </row>
    <row r="273" spans="2:3" x14ac:dyDescent="0.2">
      <c r="B273" s="15"/>
      <c r="C273" s="15"/>
    </row>
    <row r="274" spans="2:3" x14ac:dyDescent="0.2">
      <c r="B274" s="15"/>
      <c r="C274" s="15"/>
    </row>
    <row r="275" spans="2:3" x14ac:dyDescent="0.2">
      <c r="B275" s="15"/>
      <c r="C275" s="15"/>
    </row>
    <row r="276" spans="2:3" x14ac:dyDescent="0.2">
      <c r="B276" s="15"/>
      <c r="C276" s="15"/>
    </row>
    <row r="277" spans="2:3" x14ac:dyDescent="0.2">
      <c r="B277" s="15"/>
      <c r="C277" s="15"/>
    </row>
    <row r="278" spans="2:3" x14ac:dyDescent="0.2">
      <c r="B278" s="15"/>
      <c r="C278" s="15"/>
    </row>
    <row r="279" spans="2:3" x14ac:dyDescent="0.2">
      <c r="B279" s="15"/>
      <c r="C279" s="15"/>
    </row>
    <row r="280" spans="2:3" x14ac:dyDescent="0.2">
      <c r="B280" s="15"/>
      <c r="C280" s="15"/>
    </row>
    <row r="281" spans="2:3" x14ac:dyDescent="0.2">
      <c r="B281" s="15"/>
      <c r="C281" s="15"/>
    </row>
    <row r="282" spans="2:3" x14ac:dyDescent="0.2">
      <c r="B282" s="15"/>
      <c r="C282" s="15"/>
    </row>
    <row r="283" spans="2:3" x14ac:dyDescent="0.2">
      <c r="B283" s="15"/>
      <c r="C283" s="15"/>
    </row>
    <row r="284" spans="2:3" x14ac:dyDescent="0.2">
      <c r="B284" s="15"/>
      <c r="C284" s="15"/>
    </row>
    <row r="285" spans="2:3" x14ac:dyDescent="0.2">
      <c r="B285" s="15"/>
      <c r="C285" s="15"/>
    </row>
    <row r="286" spans="2:3" x14ac:dyDescent="0.2">
      <c r="B286" s="15"/>
      <c r="C286" s="15"/>
    </row>
    <row r="287" spans="2:3" x14ac:dyDescent="0.2">
      <c r="B287" s="15"/>
      <c r="C287" s="15"/>
    </row>
    <row r="288" spans="2:3" x14ac:dyDescent="0.2">
      <c r="B288" s="15"/>
      <c r="C288" s="15"/>
    </row>
    <row r="289" spans="2:3" x14ac:dyDescent="0.2">
      <c r="B289" s="15"/>
      <c r="C289" s="15"/>
    </row>
    <row r="290" spans="2:3" x14ac:dyDescent="0.2">
      <c r="B290" s="15"/>
      <c r="C290" s="15"/>
    </row>
    <row r="291" spans="2:3" x14ac:dyDescent="0.2">
      <c r="B291" s="15"/>
      <c r="C291" s="15"/>
    </row>
    <row r="292" spans="2:3" x14ac:dyDescent="0.2">
      <c r="B292" s="15"/>
      <c r="C292" s="15"/>
    </row>
    <row r="293" spans="2:3" x14ac:dyDescent="0.2">
      <c r="B293" s="15"/>
      <c r="C293" s="15"/>
    </row>
    <row r="294" spans="2:3" x14ac:dyDescent="0.2">
      <c r="B294" s="15"/>
      <c r="C294" s="15"/>
    </row>
    <row r="295" spans="2:3" x14ac:dyDescent="0.2">
      <c r="B295" s="15"/>
      <c r="C295" s="15"/>
    </row>
    <row r="296" spans="2:3" x14ac:dyDescent="0.2">
      <c r="B296" s="15"/>
      <c r="C296" s="15"/>
    </row>
    <row r="297" spans="2:3" x14ac:dyDescent="0.2">
      <c r="B297" s="15"/>
      <c r="C297" s="15"/>
    </row>
    <row r="298" spans="2:3" x14ac:dyDescent="0.2">
      <c r="B298" s="15"/>
      <c r="C298" s="15"/>
    </row>
    <row r="299" spans="2:3" x14ac:dyDescent="0.2">
      <c r="B299" s="15"/>
      <c r="C299" s="15"/>
    </row>
    <row r="300" spans="2:3" x14ac:dyDescent="0.2">
      <c r="B300" s="15"/>
      <c r="C300" s="15"/>
    </row>
    <row r="301" spans="2:3" x14ac:dyDescent="0.2">
      <c r="B301" s="15"/>
      <c r="C301" s="15"/>
    </row>
    <row r="302" spans="2:3" x14ac:dyDescent="0.2">
      <c r="B302" s="15"/>
      <c r="C302" s="15"/>
    </row>
    <row r="303" spans="2:3" x14ac:dyDescent="0.2">
      <c r="B303" s="15"/>
      <c r="C303" s="15"/>
    </row>
    <row r="304" spans="2:3" x14ac:dyDescent="0.2">
      <c r="B304" s="15"/>
      <c r="C304" s="15"/>
    </row>
    <row r="305" spans="2:3" x14ac:dyDescent="0.2">
      <c r="B305" s="15"/>
      <c r="C305" s="15"/>
    </row>
    <row r="306" spans="2:3" x14ac:dyDescent="0.2">
      <c r="B306" s="15"/>
      <c r="C306" s="15"/>
    </row>
    <row r="307" spans="2:3" x14ac:dyDescent="0.2">
      <c r="B307" s="15"/>
      <c r="C307" s="15"/>
    </row>
    <row r="308" spans="2:3" x14ac:dyDescent="0.2">
      <c r="B308" s="15"/>
      <c r="C308" s="15"/>
    </row>
    <row r="309" spans="2:3" x14ac:dyDescent="0.2">
      <c r="B309" s="15"/>
      <c r="C309" s="15"/>
    </row>
    <row r="310" spans="2:3" x14ac:dyDescent="0.2">
      <c r="B310" s="15"/>
      <c r="C310" s="15"/>
    </row>
    <row r="311" spans="2:3" x14ac:dyDescent="0.2">
      <c r="B311" s="15"/>
      <c r="C311" s="15"/>
    </row>
    <row r="312" spans="2:3" x14ac:dyDescent="0.2">
      <c r="B312" s="15"/>
      <c r="C312" s="15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2B15-7005-4784-AB27-E8B1E4A0C719}">
  <dimension ref="B2:R284"/>
  <sheetViews>
    <sheetView workbookViewId="0">
      <selection activeCell="N2" sqref="N2:R2"/>
    </sheetView>
  </sheetViews>
  <sheetFormatPr baseColWidth="10" defaultRowHeight="15" x14ac:dyDescent="0.2"/>
  <cols>
    <col min="3" max="3" width="11.5"/>
    <col min="4" max="5" width="12.5" customWidth="1"/>
    <col min="6" max="6" width="12.33203125" customWidth="1"/>
    <col min="8" max="8" width="17" customWidth="1"/>
    <col min="9" max="9" width="13.5" customWidth="1"/>
    <col min="10" max="10" width="11.5"/>
  </cols>
  <sheetData>
    <row r="2" spans="2:18" ht="48" x14ac:dyDescent="0.2">
      <c r="B2" s="1" t="s">
        <v>6</v>
      </c>
      <c r="C2" s="1" t="s">
        <v>99</v>
      </c>
      <c r="D2" s="1" t="s">
        <v>1</v>
      </c>
      <c r="E2" s="1" t="s">
        <v>2</v>
      </c>
      <c r="F2" s="1" t="s">
        <v>3</v>
      </c>
      <c r="G2" s="1" t="s">
        <v>52</v>
      </c>
      <c r="H2" s="1" t="s">
        <v>53</v>
      </c>
      <c r="I2" s="1" t="s">
        <v>54</v>
      </c>
      <c r="J2" s="1" t="s">
        <v>10</v>
      </c>
      <c r="N2" s="1" t="s">
        <v>99</v>
      </c>
      <c r="O2" s="1" t="s">
        <v>99</v>
      </c>
      <c r="P2" s="1" t="s">
        <v>5</v>
      </c>
      <c r="Q2" s="1" t="s">
        <v>54</v>
      </c>
      <c r="R2" s="1" t="s">
        <v>10</v>
      </c>
    </row>
    <row r="3" spans="2:18" x14ac:dyDescent="0.2">
      <c r="B3" s="15"/>
      <c r="C3" s="15"/>
    </row>
    <row r="4" spans="2:18" x14ac:dyDescent="0.2">
      <c r="B4" s="15"/>
      <c r="C4" s="15"/>
    </row>
    <row r="5" spans="2:18" x14ac:dyDescent="0.2">
      <c r="B5" s="15"/>
      <c r="C5" s="15"/>
    </row>
    <row r="6" spans="2:18" x14ac:dyDescent="0.2">
      <c r="B6" s="15"/>
      <c r="C6" s="15"/>
    </row>
    <row r="7" spans="2:18" x14ac:dyDescent="0.2">
      <c r="B7" s="15"/>
      <c r="C7" s="15"/>
    </row>
    <row r="8" spans="2:18" x14ac:dyDescent="0.2">
      <c r="B8" s="15"/>
      <c r="C8" s="15"/>
    </row>
    <row r="9" spans="2:18" x14ac:dyDescent="0.2">
      <c r="B9" s="15"/>
      <c r="C9" s="15"/>
    </row>
    <row r="10" spans="2:18" x14ac:dyDescent="0.2">
      <c r="B10" s="15"/>
      <c r="C10" s="15"/>
    </row>
    <row r="11" spans="2:18" x14ac:dyDescent="0.2">
      <c r="B11" s="15"/>
      <c r="C11" s="15"/>
    </row>
    <row r="12" spans="2:18" x14ac:dyDescent="0.2">
      <c r="B12" s="15"/>
      <c r="C12" s="15"/>
    </row>
    <row r="13" spans="2:18" x14ac:dyDescent="0.2">
      <c r="B13" s="15"/>
      <c r="C13" s="15"/>
    </row>
    <row r="14" spans="2:18" x14ac:dyDescent="0.2">
      <c r="B14" s="15"/>
      <c r="C14" s="15"/>
    </row>
    <row r="15" spans="2:18" x14ac:dyDescent="0.2">
      <c r="B15" s="15"/>
      <c r="C15" s="15"/>
    </row>
    <row r="16" spans="2:18" x14ac:dyDescent="0.2">
      <c r="B16" s="15"/>
      <c r="C16" s="15"/>
    </row>
    <row r="17" spans="2:3" x14ac:dyDescent="0.2">
      <c r="B17" s="15"/>
      <c r="C17" s="15"/>
    </row>
    <row r="18" spans="2:3" x14ac:dyDescent="0.2">
      <c r="B18" s="15"/>
      <c r="C18" s="15"/>
    </row>
    <row r="19" spans="2:3" x14ac:dyDescent="0.2">
      <c r="B19" s="15"/>
      <c r="C19" s="15"/>
    </row>
    <row r="20" spans="2:3" x14ac:dyDescent="0.2">
      <c r="B20" s="15"/>
      <c r="C20" s="15"/>
    </row>
    <row r="21" spans="2:3" x14ac:dyDescent="0.2">
      <c r="B21" s="15"/>
      <c r="C21" s="15"/>
    </row>
    <row r="22" spans="2:3" x14ac:dyDescent="0.2">
      <c r="B22" s="15"/>
      <c r="C22" s="15"/>
    </row>
    <row r="23" spans="2:3" x14ac:dyDescent="0.2">
      <c r="B23" s="15"/>
      <c r="C23" s="15"/>
    </row>
    <row r="24" spans="2:3" x14ac:dyDescent="0.2">
      <c r="B24" s="15"/>
      <c r="C24" s="15"/>
    </row>
    <row r="25" spans="2:3" x14ac:dyDescent="0.2">
      <c r="B25" s="15"/>
      <c r="C25" s="15"/>
    </row>
    <row r="26" spans="2:3" x14ac:dyDescent="0.2">
      <c r="B26" s="15"/>
      <c r="C26" s="15"/>
    </row>
    <row r="27" spans="2:3" x14ac:dyDescent="0.2">
      <c r="B27" s="15"/>
      <c r="C27" s="15"/>
    </row>
    <row r="28" spans="2:3" x14ac:dyDescent="0.2">
      <c r="B28" s="15"/>
      <c r="C28" s="15"/>
    </row>
    <row r="29" spans="2:3" x14ac:dyDescent="0.2">
      <c r="B29" s="15"/>
      <c r="C29" s="15"/>
    </row>
    <row r="30" spans="2:3" x14ac:dyDescent="0.2">
      <c r="B30" s="15"/>
      <c r="C30" s="15"/>
    </row>
    <row r="31" spans="2:3" x14ac:dyDescent="0.2">
      <c r="B31" s="15"/>
      <c r="C31" s="15"/>
    </row>
    <row r="32" spans="2:3" x14ac:dyDescent="0.2">
      <c r="B32" s="15"/>
      <c r="C32" s="15"/>
    </row>
    <row r="33" spans="2:3" x14ac:dyDescent="0.2">
      <c r="B33" s="15"/>
      <c r="C33" s="15"/>
    </row>
    <row r="34" spans="2:3" x14ac:dyDescent="0.2">
      <c r="B34" s="15"/>
      <c r="C34" s="15"/>
    </row>
    <row r="35" spans="2:3" x14ac:dyDescent="0.2">
      <c r="B35" s="15"/>
      <c r="C35" s="15"/>
    </row>
    <row r="36" spans="2:3" x14ac:dyDescent="0.2">
      <c r="B36" s="15"/>
      <c r="C36" s="15"/>
    </row>
    <row r="37" spans="2:3" x14ac:dyDescent="0.2">
      <c r="B37" s="15"/>
      <c r="C37" s="15"/>
    </row>
    <row r="38" spans="2:3" x14ac:dyDescent="0.2">
      <c r="B38" s="15"/>
      <c r="C38" s="15"/>
    </row>
    <row r="39" spans="2:3" x14ac:dyDescent="0.2">
      <c r="B39" s="15"/>
      <c r="C39" s="15"/>
    </row>
    <row r="40" spans="2:3" x14ac:dyDescent="0.2">
      <c r="B40" s="15"/>
      <c r="C40" s="15"/>
    </row>
    <row r="41" spans="2:3" x14ac:dyDescent="0.2">
      <c r="B41" s="15"/>
      <c r="C41" s="15"/>
    </row>
    <row r="42" spans="2:3" x14ac:dyDescent="0.2">
      <c r="B42" s="15"/>
      <c r="C42" s="15"/>
    </row>
    <row r="43" spans="2:3" x14ac:dyDescent="0.2">
      <c r="B43" s="15"/>
      <c r="C43" s="15"/>
    </row>
    <row r="44" spans="2:3" x14ac:dyDescent="0.2">
      <c r="B44" s="15"/>
      <c r="C44" s="15"/>
    </row>
    <row r="45" spans="2:3" x14ac:dyDescent="0.2">
      <c r="B45" s="15"/>
      <c r="C45" s="15"/>
    </row>
    <row r="46" spans="2:3" x14ac:dyDescent="0.2">
      <c r="B46" s="15"/>
      <c r="C46" s="15"/>
    </row>
    <row r="47" spans="2:3" x14ac:dyDescent="0.2">
      <c r="B47" s="15"/>
      <c r="C47" s="15"/>
    </row>
    <row r="48" spans="2:3" x14ac:dyDescent="0.2">
      <c r="B48" s="15"/>
      <c r="C48" s="15"/>
    </row>
    <row r="49" spans="2:3" x14ac:dyDescent="0.2">
      <c r="B49" s="15"/>
      <c r="C49" s="15"/>
    </row>
    <row r="50" spans="2:3" x14ac:dyDescent="0.2">
      <c r="B50" s="15"/>
      <c r="C50" s="15"/>
    </row>
    <row r="51" spans="2:3" x14ac:dyDescent="0.2">
      <c r="B51" s="15"/>
      <c r="C51" s="15"/>
    </row>
    <row r="52" spans="2:3" x14ac:dyDescent="0.2">
      <c r="B52" s="15"/>
      <c r="C52" s="15"/>
    </row>
    <row r="53" spans="2:3" x14ac:dyDescent="0.2">
      <c r="B53" s="15"/>
      <c r="C53" s="15"/>
    </row>
    <row r="54" spans="2:3" x14ac:dyDescent="0.2">
      <c r="B54" s="15"/>
      <c r="C54" s="15"/>
    </row>
    <row r="55" spans="2:3" x14ac:dyDescent="0.2">
      <c r="B55" s="15"/>
      <c r="C55" s="15"/>
    </row>
    <row r="56" spans="2:3" x14ac:dyDescent="0.2">
      <c r="B56" s="15"/>
      <c r="C56" s="15"/>
    </row>
    <row r="57" spans="2:3" x14ac:dyDescent="0.2">
      <c r="B57" s="15"/>
      <c r="C57" s="15"/>
    </row>
    <row r="58" spans="2:3" x14ac:dyDescent="0.2">
      <c r="B58" s="15"/>
      <c r="C58" s="15"/>
    </row>
    <row r="59" spans="2:3" x14ac:dyDescent="0.2">
      <c r="B59" s="15"/>
      <c r="C59" s="15"/>
    </row>
    <row r="60" spans="2:3" x14ac:dyDescent="0.2">
      <c r="B60" s="15"/>
      <c r="C60" s="15"/>
    </row>
    <row r="61" spans="2:3" x14ac:dyDescent="0.2">
      <c r="B61" s="15"/>
      <c r="C61" s="15"/>
    </row>
    <row r="62" spans="2:3" x14ac:dyDescent="0.2">
      <c r="B62" s="15"/>
      <c r="C62" s="15"/>
    </row>
    <row r="63" spans="2:3" x14ac:dyDescent="0.2">
      <c r="B63" s="15"/>
      <c r="C63" s="15"/>
    </row>
    <row r="64" spans="2:3" x14ac:dyDescent="0.2">
      <c r="B64" s="15"/>
      <c r="C64" s="15"/>
    </row>
    <row r="65" spans="2:3" x14ac:dyDescent="0.2">
      <c r="B65" s="15"/>
      <c r="C65" s="15"/>
    </row>
    <row r="66" spans="2:3" x14ac:dyDescent="0.2">
      <c r="B66" s="15"/>
      <c r="C66" s="15"/>
    </row>
    <row r="67" spans="2:3" x14ac:dyDescent="0.2">
      <c r="B67" s="15"/>
      <c r="C67" s="15"/>
    </row>
    <row r="68" spans="2:3" x14ac:dyDescent="0.2">
      <c r="B68" s="15"/>
      <c r="C68" s="15"/>
    </row>
    <row r="69" spans="2:3" x14ac:dyDescent="0.2">
      <c r="B69" s="15"/>
      <c r="C69" s="15"/>
    </row>
    <row r="70" spans="2:3" x14ac:dyDescent="0.2">
      <c r="B70" s="15"/>
      <c r="C70" s="15"/>
    </row>
    <row r="71" spans="2:3" x14ac:dyDescent="0.2">
      <c r="B71" s="15"/>
      <c r="C71" s="15"/>
    </row>
    <row r="72" spans="2:3" x14ac:dyDescent="0.2">
      <c r="B72" s="15"/>
      <c r="C72" s="15"/>
    </row>
    <row r="73" spans="2:3" x14ac:dyDescent="0.2">
      <c r="B73" s="15"/>
      <c r="C73" s="15"/>
    </row>
    <row r="74" spans="2:3" x14ac:dyDescent="0.2">
      <c r="B74" s="15"/>
      <c r="C74" s="15"/>
    </row>
    <row r="75" spans="2:3" x14ac:dyDescent="0.2">
      <c r="B75" s="15"/>
      <c r="C75" s="15"/>
    </row>
    <row r="76" spans="2:3" x14ac:dyDescent="0.2">
      <c r="B76" s="15"/>
      <c r="C76" s="15"/>
    </row>
    <row r="77" spans="2:3" x14ac:dyDescent="0.2">
      <c r="B77" s="15"/>
      <c r="C77" s="15"/>
    </row>
    <row r="78" spans="2:3" x14ac:dyDescent="0.2">
      <c r="B78" s="15"/>
      <c r="C78" s="15"/>
    </row>
    <row r="79" spans="2:3" x14ac:dyDescent="0.2">
      <c r="B79" s="15"/>
      <c r="C79" s="15"/>
    </row>
    <row r="80" spans="2:3" x14ac:dyDescent="0.2">
      <c r="B80" s="15"/>
      <c r="C80" s="15"/>
    </row>
    <row r="81" spans="2:3" x14ac:dyDescent="0.2">
      <c r="B81" s="15"/>
      <c r="C81" s="15"/>
    </row>
    <row r="82" spans="2:3" x14ac:dyDescent="0.2">
      <c r="B82" s="15"/>
      <c r="C82" s="15"/>
    </row>
    <row r="83" spans="2:3" x14ac:dyDescent="0.2">
      <c r="B83" s="15"/>
      <c r="C83" s="15"/>
    </row>
    <row r="84" spans="2:3" x14ac:dyDescent="0.2">
      <c r="B84" s="15"/>
      <c r="C84" s="15"/>
    </row>
    <row r="85" spans="2:3" x14ac:dyDescent="0.2">
      <c r="B85" s="15"/>
      <c r="C85" s="15"/>
    </row>
    <row r="86" spans="2:3" x14ac:dyDescent="0.2">
      <c r="B86" s="15"/>
      <c r="C86" s="15"/>
    </row>
    <row r="87" spans="2:3" x14ac:dyDescent="0.2">
      <c r="B87" s="15"/>
      <c r="C87" s="15"/>
    </row>
    <row r="88" spans="2:3" x14ac:dyDescent="0.2">
      <c r="B88" s="15"/>
      <c r="C88" s="15"/>
    </row>
    <row r="89" spans="2:3" x14ac:dyDescent="0.2">
      <c r="B89" s="15"/>
      <c r="C89" s="15"/>
    </row>
    <row r="90" spans="2:3" x14ac:dyDescent="0.2">
      <c r="B90" s="15"/>
      <c r="C90" s="15"/>
    </row>
    <row r="91" spans="2:3" x14ac:dyDescent="0.2">
      <c r="B91" s="15"/>
      <c r="C91" s="15"/>
    </row>
    <row r="92" spans="2:3" x14ac:dyDescent="0.2">
      <c r="B92" s="15"/>
      <c r="C92" s="15"/>
    </row>
    <row r="93" spans="2:3" x14ac:dyDescent="0.2">
      <c r="B93" s="15"/>
      <c r="C93" s="15"/>
    </row>
    <row r="94" spans="2:3" x14ac:dyDescent="0.2">
      <c r="B94" s="15"/>
      <c r="C94" s="15"/>
    </row>
    <row r="95" spans="2:3" x14ac:dyDescent="0.2">
      <c r="B95" s="15"/>
      <c r="C95" s="15"/>
    </row>
    <row r="96" spans="2:3" x14ac:dyDescent="0.2">
      <c r="B96" s="15"/>
      <c r="C96" s="15"/>
    </row>
    <row r="97" spans="2:3" x14ac:dyDescent="0.2">
      <c r="B97" s="15"/>
      <c r="C97" s="15"/>
    </row>
    <row r="98" spans="2:3" x14ac:dyDescent="0.2">
      <c r="B98" s="15"/>
      <c r="C98" s="15"/>
    </row>
    <row r="99" spans="2:3" x14ac:dyDescent="0.2">
      <c r="B99" s="15"/>
      <c r="C99" s="15"/>
    </row>
    <row r="100" spans="2:3" x14ac:dyDescent="0.2">
      <c r="B100" s="15"/>
      <c r="C100" s="15"/>
    </row>
    <row r="101" spans="2:3" x14ac:dyDescent="0.2">
      <c r="B101" s="15"/>
      <c r="C101" s="15"/>
    </row>
    <row r="102" spans="2:3" x14ac:dyDescent="0.2">
      <c r="B102" s="15"/>
      <c r="C102" s="15"/>
    </row>
    <row r="103" spans="2:3" x14ac:dyDescent="0.2">
      <c r="B103" s="15"/>
      <c r="C103" s="15"/>
    </row>
    <row r="104" spans="2:3" x14ac:dyDescent="0.2">
      <c r="B104" s="15"/>
      <c r="C104" s="15"/>
    </row>
    <row r="105" spans="2:3" x14ac:dyDescent="0.2">
      <c r="B105" s="15"/>
      <c r="C105" s="15"/>
    </row>
    <row r="106" spans="2:3" x14ac:dyDescent="0.2">
      <c r="B106" s="15"/>
      <c r="C106" s="15"/>
    </row>
    <row r="107" spans="2:3" x14ac:dyDescent="0.2">
      <c r="B107" s="15"/>
      <c r="C107" s="15"/>
    </row>
    <row r="108" spans="2:3" x14ac:dyDescent="0.2">
      <c r="B108" s="15"/>
      <c r="C108" s="15"/>
    </row>
    <row r="109" spans="2:3" x14ac:dyDescent="0.2">
      <c r="B109" s="15"/>
      <c r="C109" s="15"/>
    </row>
    <row r="110" spans="2:3" x14ac:dyDescent="0.2">
      <c r="B110" s="15"/>
      <c r="C110" s="15"/>
    </row>
    <row r="111" spans="2:3" x14ac:dyDescent="0.2">
      <c r="B111" s="15"/>
      <c r="C111" s="15"/>
    </row>
    <row r="112" spans="2:3" x14ac:dyDescent="0.2">
      <c r="B112" s="15"/>
      <c r="C112" s="15"/>
    </row>
    <row r="113" spans="2:3" x14ac:dyDescent="0.2">
      <c r="B113" s="15"/>
      <c r="C113" s="15"/>
    </row>
    <row r="114" spans="2:3" x14ac:dyDescent="0.2">
      <c r="B114" s="15"/>
      <c r="C114" s="15"/>
    </row>
    <row r="115" spans="2:3" x14ac:dyDescent="0.2">
      <c r="B115" s="15"/>
      <c r="C115" s="15"/>
    </row>
    <row r="116" spans="2:3" x14ac:dyDescent="0.2">
      <c r="B116" s="15"/>
      <c r="C116" s="15"/>
    </row>
    <row r="117" spans="2:3" x14ac:dyDescent="0.2">
      <c r="B117" s="15"/>
      <c r="C117" s="15"/>
    </row>
    <row r="118" spans="2:3" x14ac:dyDescent="0.2">
      <c r="B118" s="15"/>
      <c r="C118" s="15"/>
    </row>
    <row r="119" spans="2:3" x14ac:dyDescent="0.2">
      <c r="B119" s="15"/>
      <c r="C119" s="15"/>
    </row>
    <row r="120" spans="2:3" x14ac:dyDescent="0.2">
      <c r="B120" s="15"/>
      <c r="C120" s="15"/>
    </row>
    <row r="121" spans="2:3" x14ac:dyDescent="0.2">
      <c r="B121" s="15"/>
      <c r="C121" s="15"/>
    </row>
    <row r="122" spans="2:3" x14ac:dyDescent="0.2">
      <c r="B122" s="15"/>
      <c r="C122" s="15"/>
    </row>
    <row r="123" spans="2:3" x14ac:dyDescent="0.2">
      <c r="B123" s="15"/>
      <c r="C123" s="15"/>
    </row>
    <row r="124" spans="2:3" x14ac:dyDescent="0.2">
      <c r="B124" s="15"/>
      <c r="C124" s="15"/>
    </row>
    <row r="125" spans="2:3" x14ac:dyDescent="0.2">
      <c r="B125" s="15"/>
      <c r="C125" s="15"/>
    </row>
    <row r="126" spans="2:3" x14ac:dyDescent="0.2">
      <c r="B126" s="15"/>
      <c r="C126" s="15"/>
    </row>
    <row r="127" spans="2:3" x14ac:dyDescent="0.2">
      <c r="B127" s="15"/>
      <c r="C127" s="15"/>
    </row>
    <row r="128" spans="2:3" x14ac:dyDescent="0.2">
      <c r="B128" s="15"/>
      <c r="C128" s="15"/>
    </row>
    <row r="129" spans="2:3" x14ac:dyDescent="0.2">
      <c r="B129" s="15"/>
      <c r="C129" s="15"/>
    </row>
    <row r="130" spans="2:3" x14ac:dyDescent="0.2">
      <c r="B130" s="15"/>
      <c r="C130" s="15"/>
    </row>
    <row r="131" spans="2:3" x14ac:dyDescent="0.2">
      <c r="B131" s="15"/>
      <c r="C131" s="15"/>
    </row>
    <row r="132" spans="2:3" x14ac:dyDescent="0.2">
      <c r="B132" s="15"/>
      <c r="C132" s="15"/>
    </row>
    <row r="133" spans="2:3" x14ac:dyDescent="0.2">
      <c r="B133" s="15"/>
      <c r="C133" s="15"/>
    </row>
    <row r="134" spans="2:3" x14ac:dyDescent="0.2">
      <c r="B134" s="15"/>
      <c r="C134" s="15"/>
    </row>
    <row r="135" spans="2:3" x14ac:dyDescent="0.2">
      <c r="B135" s="15"/>
      <c r="C135" s="15"/>
    </row>
    <row r="136" spans="2:3" x14ac:dyDescent="0.2">
      <c r="B136" s="15"/>
      <c r="C136" s="15"/>
    </row>
    <row r="137" spans="2:3" x14ac:dyDescent="0.2">
      <c r="B137" s="15"/>
      <c r="C137" s="15"/>
    </row>
    <row r="138" spans="2:3" x14ac:dyDescent="0.2">
      <c r="B138" s="15"/>
      <c r="C138" s="15"/>
    </row>
    <row r="139" spans="2:3" x14ac:dyDescent="0.2">
      <c r="B139" s="15"/>
      <c r="C139" s="15"/>
    </row>
    <row r="140" spans="2:3" x14ac:dyDescent="0.2">
      <c r="B140" s="15"/>
      <c r="C140" s="15"/>
    </row>
    <row r="141" spans="2:3" x14ac:dyDescent="0.2">
      <c r="B141" s="15"/>
      <c r="C141" s="15"/>
    </row>
    <row r="142" spans="2:3" x14ac:dyDescent="0.2">
      <c r="B142" s="15"/>
      <c r="C142" s="15"/>
    </row>
    <row r="143" spans="2:3" x14ac:dyDescent="0.2">
      <c r="B143" s="15"/>
      <c r="C143" s="15"/>
    </row>
    <row r="144" spans="2:3" x14ac:dyDescent="0.2">
      <c r="B144" s="15"/>
      <c r="C144" s="15"/>
    </row>
    <row r="145" spans="2:3" x14ac:dyDescent="0.2">
      <c r="B145" s="15"/>
      <c r="C145" s="15"/>
    </row>
    <row r="146" spans="2:3" x14ac:dyDescent="0.2">
      <c r="B146" s="15"/>
      <c r="C146" s="15"/>
    </row>
    <row r="147" spans="2:3" x14ac:dyDescent="0.2">
      <c r="B147" s="15"/>
      <c r="C147" s="15"/>
    </row>
    <row r="148" spans="2:3" x14ac:dyDescent="0.2">
      <c r="B148" s="15"/>
      <c r="C148" s="15"/>
    </row>
    <row r="149" spans="2:3" x14ac:dyDescent="0.2">
      <c r="B149" s="15"/>
      <c r="C149" s="15"/>
    </row>
    <row r="150" spans="2:3" x14ac:dyDescent="0.2">
      <c r="B150" s="15"/>
      <c r="C150" s="15"/>
    </row>
    <row r="151" spans="2:3" x14ac:dyDescent="0.2">
      <c r="B151" s="15"/>
      <c r="C151" s="15"/>
    </row>
    <row r="152" spans="2:3" x14ac:dyDescent="0.2">
      <c r="B152" s="15"/>
      <c r="C152" s="15"/>
    </row>
    <row r="153" spans="2:3" x14ac:dyDescent="0.2">
      <c r="B153" s="15"/>
      <c r="C153" s="15"/>
    </row>
    <row r="154" spans="2:3" x14ac:dyDescent="0.2">
      <c r="B154" s="15"/>
      <c r="C154" s="15"/>
    </row>
    <row r="155" spans="2:3" x14ac:dyDescent="0.2">
      <c r="B155" s="15"/>
      <c r="C155" s="15"/>
    </row>
    <row r="156" spans="2:3" x14ac:dyDescent="0.2">
      <c r="B156" s="15"/>
      <c r="C156" s="15"/>
    </row>
    <row r="157" spans="2:3" x14ac:dyDescent="0.2">
      <c r="B157" s="15"/>
      <c r="C157" s="15"/>
    </row>
    <row r="158" spans="2:3" x14ac:dyDescent="0.2">
      <c r="B158" s="15"/>
      <c r="C158" s="15"/>
    </row>
    <row r="159" spans="2:3" x14ac:dyDescent="0.2">
      <c r="B159" s="15"/>
      <c r="C159" s="15"/>
    </row>
    <row r="160" spans="2:3" x14ac:dyDescent="0.2">
      <c r="B160" s="15"/>
      <c r="C160" s="15"/>
    </row>
    <row r="161" spans="2:3" x14ac:dyDescent="0.2">
      <c r="B161" s="15"/>
      <c r="C161" s="15"/>
    </row>
    <row r="162" spans="2:3" x14ac:dyDescent="0.2">
      <c r="B162" s="15"/>
      <c r="C162" s="15"/>
    </row>
    <row r="163" spans="2:3" x14ac:dyDescent="0.2">
      <c r="B163" s="15"/>
      <c r="C163" s="15"/>
    </row>
    <row r="164" spans="2:3" x14ac:dyDescent="0.2">
      <c r="B164" s="15"/>
      <c r="C164" s="15"/>
    </row>
    <row r="165" spans="2:3" x14ac:dyDescent="0.2">
      <c r="B165" s="15"/>
      <c r="C165" s="15"/>
    </row>
    <row r="166" spans="2:3" x14ac:dyDescent="0.2">
      <c r="B166" s="15"/>
      <c r="C166" s="15"/>
    </row>
    <row r="167" spans="2:3" x14ac:dyDescent="0.2">
      <c r="B167" s="15"/>
      <c r="C167" s="15"/>
    </row>
    <row r="168" spans="2:3" x14ac:dyDescent="0.2">
      <c r="B168" s="15"/>
      <c r="C168" s="15"/>
    </row>
    <row r="169" spans="2:3" x14ac:dyDescent="0.2">
      <c r="B169" s="15"/>
      <c r="C169" s="15"/>
    </row>
    <row r="170" spans="2:3" x14ac:dyDescent="0.2">
      <c r="B170" s="15"/>
      <c r="C170" s="15"/>
    </row>
    <row r="171" spans="2:3" x14ac:dyDescent="0.2">
      <c r="B171" s="15"/>
      <c r="C171" s="15"/>
    </row>
    <row r="172" spans="2:3" x14ac:dyDescent="0.2">
      <c r="B172" s="15"/>
      <c r="C172" s="15"/>
    </row>
    <row r="173" spans="2:3" x14ac:dyDescent="0.2">
      <c r="B173" s="15"/>
      <c r="C173" s="15"/>
    </row>
    <row r="174" spans="2:3" x14ac:dyDescent="0.2">
      <c r="B174" s="15"/>
      <c r="C174" s="15"/>
    </row>
    <row r="175" spans="2:3" x14ac:dyDescent="0.2">
      <c r="B175" s="15"/>
      <c r="C175" s="15"/>
    </row>
    <row r="176" spans="2:3" x14ac:dyDescent="0.2">
      <c r="B176" s="15"/>
      <c r="C176" s="15"/>
    </row>
    <row r="177" spans="2:3" x14ac:dyDescent="0.2">
      <c r="B177" s="15"/>
      <c r="C177" s="15"/>
    </row>
    <row r="178" spans="2:3" x14ac:dyDescent="0.2">
      <c r="B178" s="15"/>
      <c r="C178" s="15"/>
    </row>
    <row r="179" spans="2:3" x14ac:dyDescent="0.2">
      <c r="B179" s="15"/>
      <c r="C179" s="15"/>
    </row>
    <row r="180" spans="2:3" x14ac:dyDescent="0.2">
      <c r="B180" s="15"/>
      <c r="C180" s="15"/>
    </row>
    <row r="181" spans="2:3" x14ac:dyDescent="0.2">
      <c r="B181" s="15"/>
      <c r="C181" s="15"/>
    </row>
    <row r="182" spans="2:3" x14ac:dyDescent="0.2">
      <c r="B182" s="15"/>
      <c r="C182" s="15"/>
    </row>
    <row r="183" spans="2:3" x14ac:dyDescent="0.2">
      <c r="B183" s="15"/>
      <c r="C183" s="15"/>
    </row>
    <row r="184" spans="2:3" x14ac:dyDescent="0.2">
      <c r="B184" s="15"/>
      <c r="C184" s="15"/>
    </row>
    <row r="185" spans="2:3" x14ac:dyDescent="0.2">
      <c r="B185" s="15"/>
      <c r="C185" s="15"/>
    </row>
    <row r="186" spans="2:3" x14ac:dyDescent="0.2">
      <c r="B186" s="15"/>
      <c r="C186" s="15"/>
    </row>
    <row r="187" spans="2:3" x14ac:dyDescent="0.2">
      <c r="B187" s="15"/>
      <c r="C187" s="15"/>
    </row>
    <row r="188" spans="2:3" x14ac:dyDescent="0.2">
      <c r="B188" s="15"/>
      <c r="C188" s="15"/>
    </row>
    <row r="189" spans="2:3" x14ac:dyDescent="0.2">
      <c r="B189" s="15"/>
      <c r="C189" s="15"/>
    </row>
    <row r="190" spans="2:3" x14ac:dyDescent="0.2">
      <c r="B190" s="15"/>
      <c r="C190" s="15"/>
    </row>
    <row r="191" spans="2:3" x14ac:dyDescent="0.2">
      <c r="B191" s="15"/>
      <c r="C191" s="15"/>
    </row>
    <row r="192" spans="2:3" x14ac:dyDescent="0.2">
      <c r="B192" s="15"/>
      <c r="C192" s="15"/>
    </row>
    <row r="193" spans="2:3" x14ac:dyDescent="0.2">
      <c r="B193" s="15"/>
      <c r="C193" s="15"/>
    </row>
    <row r="194" spans="2:3" x14ac:dyDescent="0.2">
      <c r="B194" s="15"/>
      <c r="C194" s="15"/>
    </row>
    <row r="195" spans="2:3" x14ac:dyDescent="0.2">
      <c r="B195" s="15"/>
      <c r="C195" s="15"/>
    </row>
    <row r="196" spans="2:3" x14ac:dyDescent="0.2">
      <c r="B196" s="15"/>
      <c r="C196" s="15"/>
    </row>
    <row r="197" spans="2:3" x14ac:dyDescent="0.2">
      <c r="B197" s="15"/>
      <c r="C197" s="15"/>
    </row>
    <row r="198" spans="2:3" x14ac:dyDescent="0.2">
      <c r="B198" s="15"/>
      <c r="C198" s="15"/>
    </row>
    <row r="199" spans="2:3" x14ac:dyDescent="0.2">
      <c r="B199" s="15"/>
      <c r="C199" s="15"/>
    </row>
    <row r="200" spans="2:3" x14ac:dyDescent="0.2">
      <c r="B200" s="15"/>
      <c r="C200" s="15"/>
    </row>
    <row r="201" spans="2:3" x14ac:dyDescent="0.2">
      <c r="B201" s="15"/>
      <c r="C201" s="15"/>
    </row>
    <row r="202" spans="2:3" x14ac:dyDescent="0.2">
      <c r="B202" s="15"/>
      <c r="C202" s="15"/>
    </row>
    <row r="203" spans="2:3" x14ac:dyDescent="0.2">
      <c r="B203" s="15"/>
      <c r="C203" s="15"/>
    </row>
    <row r="204" spans="2:3" x14ac:dyDescent="0.2">
      <c r="B204" s="15"/>
      <c r="C204" s="15"/>
    </row>
    <row r="205" spans="2:3" x14ac:dyDescent="0.2">
      <c r="B205" s="15"/>
      <c r="C205" s="15"/>
    </row>
    <row r="206" spans="2:3" x14ac:dyDescent="0.2">
      <c r="B206" s="15"/>
      <c r="C206" s="15"/>
    </row>
    <row r="207" spans="2:3" x14ac:dyDescent="0.2">
      <c r="B207" s="15"/>
      <c r="C207" s="15"/>
    </row>
    <row r="208" spans="2:3" x14ac:dyDescent="0.2">
      <c r="B208" s="15"/>
      <c r="C208" s="15"/>
    </row>
    <row r="209" spans="2:3" x14ac:dyDescent="0.2">
      <c r="B209" s="15"/>
      <c r="C209" s="15"/>
    </row>
    <row r="210" spans="2:3" x14ac:dyDescent="0.2">
      <c r="B210" s="15"/>
      <c r="C210" s="15"/>
    </row>
    <row r="211" spans="2:3" x14ac:dyDescent="0.2">
      <c r="B211" s="15"/>
      <c r="C211" s="15"/>
    </row>
    <row r="212" spans="2:3" x14ac:dyDescent="0.2">
      <c r="B212" s="15"/>
      <c r="C212" s="15"/>
    </row>
    <row r="213" spans="2:3" x14ac:dyDescent="0.2">
      <c r="B213" s="15"/>
      <c r="C213" s="15"/>
    </row>
    <row r="214" spans="2:3" x14ac:dyDescent="0.2">
      <c r="B214" s="15"/>
      <c r="C214" s="15"/>
    </row>
    <row r="215" spans="2:3" x14ac:dyDescent="0.2">
      <c r="B215" s="15"/>
      <c r="C215" s="15"/>
    </row>
    <row r="216" spans="2:3" x14ac:dyDescent="0.2">
      <c r="B216" s="15"/>
      <c r="C216" s="15"/>
    </row>
    <row r="217" spans="2:3" x14ac:dyDescent="0.2">
      <c r="B217" s="15"/>
      <c r="C217" s="15"/>
    </row>
    <row r="218" spans="2:3" x14ac:dyDescent="0.2">
      <c r="B218" s="15"/>
      <c r="C218" s="15"/>
    </row>
    <row r="219" spans="2:3" x14ac:dyDescent="0.2">
      <c r="B219" s="15"/>
      <c r="C219" s="15"/>
    </row>
    <row r="220" spans="2:3" x14ac:dyDescent="0.2">
      <c r="B220" s="15"/>
      <c r="C220" s="15"/>
    </row>
    <row r="221" spans="2:3" x14ac:dyDescent="0.2">
      <c r="B221" s="15"/>
      <c r="C221" s="15"/>
    </row>
    <row r="222" spans="2:3" x14ac:dyDescent="0.2">
      <c r="B222" s="15"/>
      <c r="C222" s="15"/>
    </row>
    <row r="223" spans="2:3" x14ac:dyDescent="0.2">
      <c r="B223" s="15"/>
      <c r="C223" s="15"/>
    </row>
    <row r="224" spans="2:3" x14ac:dyDescent="0.2">
      <c r="B224" s="15"/>
      <c r="C224" s="15"/>
    </row>
    <row r="225" spans="2:3" x14ac:dyDescent="0.2">
      <c r="B225" s="15"/>
      <c r="C225" s="15"/>
    </row>
    <row r="226" spans="2:3" x14ac:dyDescent="0.2">
      <c r="B226" s="15"/>
      <c r="C226" s="15"/>
    </row>
    <row r="227" spans="2:3" x14ac:dyDescent="0.2">
      <c r="B227" s="15"/>
      <c r="C227" s="15"/>
    </row>
    <row r="228" spans="2:3" x14ac:dyDescent="0.2">
      <c r="B228" s="15"/>
      <c r="C228" s="15"/>
    </row>
    <row r="229" spans="2:3" x14ac:dyDescent="0.2">
      <c r="B229" s="15"/>
      <c r="C229" s="15"/>
    </row>
    <row r="230" spans="2:3" x14ac:dyDescent="0.2">
      <c r="B230" s="15"/>
      <c r="C230" s="15"/>
    </row>
    <row r="231" spans="2:3" x14ac:dyDescent="0.2">
      <c r="B231" s="15"/>
      <c r="C231" s="15"/>
    </row>
    <row r="232" spans="2:3" x14ac:dyDescent="0.2">
      <c r="B232" s="15"/>
      <c r="C232" s="15"/>
    </row>
    <row r="233" spans="2:3" x14ac:dyDescent="0.2">
      <c r="B233" s="15"/>
      <c r="C233" s="15"/>
    </row>
    <row r="234" spans="2:3" x14ac:dyDescent="0.2">
      <c r="B234" s="15"/>
      <c r="C234" s="15"/>
    </row>
    <row r="235" spans="2:3" x14ac:dyDescent="0.2">
      <c r="B235" s="15"/>
      <c r="C235" s="15"/>
    </row>
    <row r="236" spans="2:3" x14ac:dyDescent="0.2">
      <c r="B236" s="15"/>
      <c r="C236" s="15"/>
    </row>
    <row r="237" spans="2:3" x14ac:dyDescent="0.2">
      <c r="B237" s="15"/>
      <c r="C237" s="15"/>
    </row>
    <row r="238" spans="2:3" x14ac:dyDescent="0.2">
      <c r="B238" s="15"/>
      <c r="C238" s="15"/>
    </row>
    <row r="239" spans="2:3" x14ac:dyDescent="0.2">
      <c r="B239" s="15"/>
      <c r="C239" s="15"/>
    </row>
    <row r="240" spans="2:3" x14ac:dyDescent="0.2">
      <c r="B240" s="15"/>
      <c r="C240" s="15"/>
    </row>
    <row r="241" spans="2:3" x14ac:dyDescent="0.2">
      <c r="B241" s="15"/>
      <c r="C241" s="15"/>
    </row>
    <row r="242" spans="2:3" x14ac:dyDescent="0.2">
      <c r="B242" s="15"/>
      <c r="C242" s="15"/>
    </row>
    <row r="243" spans="2:3" x14ac:dyDescent="0.2">
      <c r="B243" s="15"/>
      <c r="C243" s="15"/>
    </row>
    <row r="244" spans="2:3" x14ac:dyDescent="0.2">
      <c r="B244" s="15"/>
      <c r="C244" s="15"/>
    </row>
    <row r="245" spans="2:3" x14ac:dyDescent="0.2">
      <c r="B245" s="15"/>
      <c r="C245" s="15"/>
    </row>
    <row r="246" spans="2:3" x14ac:dyDescent="0.2">
      <c r="B246" s="15"/>
      <c r="C246" s="15"/>
    </row>
    <row r="247" spans="2:3" x14ac:dyDescent="0.2">
      <c r="B247" s="15"/>
      <c r="C247" s="15"/>
    </row>
    <row r="248" spans="2:3" x14ac:dyDescent="0.2">
      <c r="B248" s="15"/>
      <c r="C248" s="15"/>
    </row>
    <row r="249" spans="2:3" x14ac:dyDescent="0.2">
      <c r="B249" s="15"/>
      <c r="C249" s="15"/>
    </row>
    <row r="250" spans="2:3" x14ac:dyDescent="0.2">
      <c r="B250" s="15"/>
      <c r="C250" s="15"/>
    </row>
    <row r="251" spans="2:3" x14ac:dyDescent="0.2">
      <c r="B251" s="15"/>
      <c r="C251" s="15"/>
    </row>
    <row r="252" spans="2:3" x14ac:dyDescent="0.2">
      <c r="B252" s="15"/>
      <c r="C252" s="15"/>
    </row>
    <row r="253" spans="2:3" x14ac:dyDescent="0.2">
      <c r="B253" s="15"/>
      <c r="C253" s="15"/>
    </row>
    <row r="254" spans="2:3" x14ac:dyDescent="0.2">
      <c r="B254" s="15"/>
      <c r="C254" s="15"/>
    </row>
    <row r="255" spans="2:3" x14ac:dyDescent="0.2">
      <c r="B255" s="15"/>
      <c r="C255" s="15"/>
    </row>
    <row r="256" spans="2:3" x14ac:dyDescent="0.2">
      <c r="B256" s="15"/>
      <c r="C256" s="15"/>
    </row>
    <row r="257" spans="2:3" x14ac:dyDescent="0.2">
      <c r="B257" s="15"/>
      <c r="C257" s="15"/>
    </row>
    <row r="258" spans="2:3" x14ac:dyDescent="0.2">
      <c r="B258" s="15"/>
      <c r="C258" s="15"/>
    </row>
    <row r="259" spans="2:3" x14ac:dyDescent="0.2">
      <c r="B259" s="15"/>
      <c r="C259" s="15"/>
    </row>
    <row r="260" spans="2:3" x14ac:dyDescent="0.2">
      <c r="B260" s="15"/>
      <c r="C260" s="15"/>
    </row>
    <row r="261" spans="2:3" x14ac:dyDescent="0.2">
      <c r="B261" s="15"/>
      <c r="C261" s="15"/>
    </row>
    <row r="262" spans="2:3" x14ac:dyDescent="0.2">
      <c r="B262" s="15"/>
      <c r="C262" s="15"/>
    </row>
    <row r="263" spans="2:3" x14ac:dyDescent="0.2">
      <c r="B263" s="15"/>
      <c r="C263" s="15"/>
    </row>
    <row r="264" spans="2:3" x14ac:dyDescent="0.2">
      <c r="B264" s="15"/>
      <c r="C264" s="15"/>
    </row>
    <row r="265" spans="2:3" x14ac:dyDescent="0.2">
      <c r="B265" s="15"/>
      <c r="C265" s="15"/>
    </row>
    <row r="266" spans="2:3" x14ac:dyDescent="0.2">
      <c r="B266" s="15"/>
      <c r="C266" s="15"/>
    </row>
    <row r="267" spans="2:3" x14ac:dyDescent="0.2">
      <c r="B267" s="15"/>
      <c r="C267" s="15"/>
    </row>
    <row r="268" spans="2:3" x14ac:dyDescent="0.2">
      <c r="B268" s="15"/>
      <c r="C268" s="15"/>
    </row>
    <row r="269" spans="2:3" x14ac:dyDescent="0.2">
      <c r="B269" s="15"/>
      <c r="C269" s="15"/>
    </row>
    <row r="270" spans="2:3" x14ac:dyDescent="0.2">
      <c r="B270" s="15"/>
      <c r="C270" s="15"/>
    </row>
    <row r="271" spans="2:3" x14ac:dyDescent="0.2">
      <c r="B271" s="15"/>
      <c r="C271" s="15"/>
    </row>
    <row r="272" spans="2:3" x14ac:dyDescent="0.2">
      <c r="B272" s="15"/>
      <c r="C272" s="15"/>
    </row>
    <row r="273" spans="2:3" x14ac:dyDescent="0.2">
      <c r="B273" s="15"/>
      <c r="C273" s="15"/>
    </row>
    <row r="274" spans="2:3" x14ac:dyDescent="0.2">
      <c r="B274" s="15"/>
      <c r="C274" s="15"/>
    </row>
    <row r="275" spans="2:3" x14ac:dyDescent="0.2">
      <c r="B275" s="15"/>
      <c r="C275" s="15"/>
    </row>
    <row r="276" spans="2:3" x14ac:dyDescent="0.2">
      <c r="B276" s="15"/>
      <c r="C276" s="15"/>
    </row>
    <row r="277" spans="2:3" x14ac:dyDescent="0.2">
      <c r="B277" s="15"/>
      <c r="C277" s="15"/>
    </row>
    <row r="278" spans="2:3" x14ac:dyDescent="0.2">
      <c r="B278" s="15"/>
      <c r="C278" s="15"/>
    </row>
    <row r="279" spans="2:3" x14ac:dyDescent="0.2">
      <c r="B279" s="15"/>
      <c r="C279" s="15"/>
    </row>
    <row r="280" spans="2:3" x14ac:dyDescent="0.2">
      <c r="B280" s="15"/>
      <c r="C280" s="15"/>
    </row>
    <row r="281" spans="2:3" x14ac:dyDescent="0.2">
      <c r="B281" s="15"/>
      <c r="C281" s="15"/>
    </row>
    <row r="282" spans="2:3" x14ac:dyDescent="0.2">
      <c r="B282" s="15"/>
      <c r="C282" s="15"/>
    </row>
    <row r="283" spans="2:3" x14ac:dyDescent="0.2">
      <c r="B283" s="15"/>
      <c r="C283" s="15"/>
    </row>
    <row r="284" spans="2:3" x14ac:dyDescent="0.2">
      <c r="B284" s="15"/>
      <c r="C28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7089-2871-47A6-B8CD-C7B8FEEBA684}">
  <dimension ref="D5:U33"/>
  <sheetViews>
    <sheetView topLeftCell="A7" workbookViewId="0">
      <selection activeCell="T22" sqref="T22"/>
    </sheetView>
  </sheetViews>
  <sheetFormatPr baseColWidth="10" defaultRowHeight="15" x14ac:dyDescent="0.2"/>
  <cols>
    <col min="6" max="6" width="19.33203125" customWidth="1"/>
  </cols>
  <sheetData>
    <row r="5" spans="4:17" x14ac:dyDescent="0.2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</row>
    <row r="6" spans="4:17" ht="48" x14ac:dyDescent="0.2">
      <c r="D6" s="9" t="s">
        <v>0</v>
      </c>
      <c r="E6" s="9" t="s">
        <v>1</v>
      </c>
      <c r="F6" s="9" t="s">
        <v>2</v>
      </c>
      <c r="G6" s="9" t="s">
        <v>3</v>
      </c>
      <c r="H6" s="9" t="s">
        <v>5</v>
      </c>
      <c r="I6" s="9" t="s">
        <v>44</v>
      </c>
      <c r="J6" s="9" t="s">
        <v>45</v>
      </c>
      <c r="K6" s="9" t="s">
        <v>46</v>
      </c>
      <c r="L6" s="9" t="s">
        <v>47</v>
      </c>
      <c r="M6" s="9" t="s">
        <v>48</v>
      </c>
      <c r="N6" s="9" t="s">
        <v>49</v>
      </c>
      <c r="O6" s="9" t="s">
        <v>50</v>
      </c>
      <c r="P6" s="9" t="s">
        <v>51</v>
      </c>
      <c r="Q6" s="9" t="s">
        <v>4</v>
      </c>
    </row>
    <row r="7" spans="4:17" ht="16" x14ac:dyDescent="0.2">
      <c r="D7" s="10">
        <v>45839</v>
      </c>
      <c r="E7" s="11" t="s">
        <v>24</v>
      </c>
      <c r="F7" s="11" t="s">
        <v>25</v>
      </c>
      <c r="G7" s="11" t="s">
        <v>26</v>
      </c>
      <c r="H7" s="11" t="s">
        <v>27</v>
      </c>
      <c r="I7" s="11">
        <v>100</v>
      </c>
      <c r="J7" s="11">
        <v>100</v>
      </c>
      <c r="K7" s="11">
        <v>1.5</v>
      </c>
      <c r="L7" s="11">
        <v>150</v>
      </c>
      <c r="M7" s="11">
        <v>0</v>
      </c>
      <c r="N7" s="11">
        <v>0</v>
      </c>
      <c r="O7" s="11">
        <v>0</v>
      </c>
      <c r="P7" s="11">
        <v>0</v>
      </c>
      <c r="Q7" s="11" t="s">
        <v>28</v>
      </c>
    </row>
    <row r="8" spans="4:17" ht="16" x14ac:dyDescent="0.2">
      <c r="D8" s="12">
        <v>45839</v>
      </c>
      <c r="E8" s="13" t="s">
        <v>29</v>
      </c>
      <c r="F8" s="13" t="s">
        <v>30</v>
      </c>
      <c r="G8" s="13" t="s">
        <v>26</v>
      </c>
      <c r="H8" s="13" t="s">
        <v>27</v>
      </c>
      <c r="I8" s="13">
        <v>0</v>
      </c>
      <c r="J8" s="13">
        <v>5</v>
      </c>
      <c r="K8" s="13">
        <v>2</v>
      </c>
      <c r="L8" s="13">
        <v>0</v>
      </c>
      <c r="M8" s="13">
        <v>10</v>
      </c>
      <c r="N8" s="13">
        <v>0</v>
      </c>
      <c r="O8" s="13">
        <v>0</v>
      </c>
      <c r="P8" s="13">
        <v>0</v>
      </c>
      <c r="Q8" s="13" t="s">
        <v>28</v>
      </c>
    </row>
    <row r="9" spans="4:17" ht="16" x14ac:dyDescent="0.2">
      <c r="D9" s="10">
        <v>45839</v>
      </c>
      <c r="E9" s="11" t="s">
        <v>31</v>
      </c>
      <c r="F9" s="11" t="s">
        <v>32</v>
      </c>
      <c r="G9" s="11" t="s">
        <v>33</v>
      </c>
      <c r="H9" s="11" t="s">
        <v>34</v>
      </c>
      <c r="I9" s="11">
        <v>50</v>
      </c>
      <c r="J9" s="11">
        <v>48</v>
      </c>
      <c r="K9" s="11">
        <v>4</v>
      </c>
      <c r="L9" s="11">
        <v>200</v>
      </c>
      <c r="M9" s="11">
        <v>0</v>
      </c>
      <c r="N9" s="11">
        <v>2</v>
      </c>
      <c r="O9" s="11">
        <v>0</v>
      </c>
      <c r="P9" s="11">
        <v>0</v>
      </c>
      <c r="Q9" s="11" t="s">
        <v>28</v>
      </c>
    </row>
    <row r="10" spans="4:17" ht="16" x14ac:dyDescent="0.2">
      <c r="D10" s="10">
        <v>45839</v>
      </c>
      <c r="E10" s="11" t="s">
        <v>35</v>
      </c>
      <c r="F10" s="11" t="s">
        <v>36</v>
      </c>
      <c r="G10" s="11" t="s">
        <v>37</v>
      </c>
      <c r="H10" s="11" t="s">
        <v>38</v>
      </c>
      <c r="I10" s="11">
        <v>120</v>
      </c>
      <c r="J10" s="11">
        <v>125</v>
      </c>
      <c r="K10" s="11">
        <v>3</v>
      </c>
      <c r="L10" s="11">
        <v>360</v>
      </c>
      <c r="M10" s="11">
        <v>0</v>
      </c>
      <c r="N10" s="11">
        <v>0</v>
      </c>
      <c r="O10" s="11">
        <v>0</v>
      </c>
      <c r="P10" s="11">
        <v>5</v>
      </c>
      <c r="Q10" s="11" t="s">
        <v>28</v>
      </c>
    </row>
    <row r="11" spans="4:17" ht="16" x14ac:dyDescent="0.2">
      <c r="D11" s="12">
        <v>45839</v>
      </c>
      <c r="E11" s="13" t="s">
        <v>39</v>
      </c>
      <c r="F11" s="13" t="s">
        <v>40</v>
      </c>
      <c r="G11" s="13" t="s">
        <v>41</v>
      </c>
      <c r="H11" s="13" t="s">
        <v>38</v>
      </c>
      <c r="I11" s="13">
        <v>80</v>
      </c>
      <c r="J11" s="13">
        <v>80</v>
      </c>
      <c r="K11" s="13">
        <v>2.5</v>
      </c>
      <c r="L11" s="13">
        <v>200</v>
      </c>
      <c r="M11" s="13">
        <v>50</v>
      </c>
      <c r="N11" s="13">
        <v>1</v>
      </c>
      <c r="O11" s="13">
        <v>0</v>
      </c>
      <c r="P11" s="13">
        <v>0</v>
      </c>
      <c r="Q11" s="13" t="s">
        <v>28</v>
      </c>
    </row>
    <row r="16" spans="4:17" ht="48" x14ac:dyDescent="0.2">
      <c r="D16" s="9" t="s">
        <v>6</v>
      </c>
      <c r="E16" s="9" t="s">
        <v>1</v>
      </c>
      <c r="F16" s="9" t="s">
        <v>2</v>
      </c>
      <c r="G16" s="9" t="s">
        <v>3</v>
      </c>
      <c r="H16" s="9" t="s">
        <v>7</v>
      </c>
      <c r="I16" s="9" t="s">
        <v>8</v>
      </c>
      <c r="J16" s="9" t="s">
        <v>9</v>
      </c>
      <c r="K16" s="9" t="s">
        <v>42</v>
      </c>
    </row>
    <row r="17" spans="4:21" ht="16" x14ac:dyDescent="0.2">
      <c r="D17" s="10">
        <v>45839</v>
      </c>
      <c r="E17" s="11" t="s">
        <v>24</v>
      </c>
      <c r="F17" s="11" t="s">
        <v>25</v>
      </c>
      <c r="G17" s="11" t="s">
        <v>26</v>
      </c>
      <c r="H17" s="11">
        <v>20</v>
      </c>
      <c r="I17" s="11">
        <v>2</v>
      </c>
      <c r="J17" s="11">
        <v>40</v>
      </c>
      <c r="K17" s="11" t="s">
        <v>43</v>
      </c>
    </row>
    <row r="18" spans="4:21" ht="16" x14ac:dyDescent="0.2">
      <c r="D18" s="10">
        <v>45839</v>
      </c>
      <c r="E18" s="11" t="s">
        <v>31</v>
      </c>
      <c r="F18" s="11" t="s">
        <v>32</v>
      </c>
      <c r="G18" s="11" t="s">
        <v>33</v>
      </c>
      <c r="H18" s="11">
        <v>10</v>
      </c>
      <c r="I18" s="11">
        <v>5</v>
      </c>
      <c r="J18" s="11">
        <v>50</v>
      </c>
      <c r="K18" s="11" t="s">
        <v>43</v>
      </c>
    </row>
    <row r="19" spans="4:21" ht="16" x14ac:dyDescent="0.2">
      <c r="D19" s="10">
        <v>45839</v>
      </c>
      <c r="E19" s="11" t="s">
        <v>35</v>
      </c>
      <c r="F19" s="11" t="s">
        <v>36</v>
      </c>
      <c r="G19" s="11" t="s">
        <v>37</v>
      </c>
      <c r="H19" s="11">
        <v>15</v>
      </c>
      <c r="I19" s="11">
        <v>4</v>
      </c>
      <c r="J19" s="11">
        <v>60</v>
      </c>
      <c r="K19" s="11" t="s">
        <v>43</v>
      </c>
    </row>
    <row r="21" spans="4:21" x14ac:dyDescent="0.2">
      <c r="S21" t="s">
        <v>55</v>
      </c>
      <c r="T21">
        <f>SUM(J17:J19)</f>
        <v>150</v>
      </c>
    </row>
    <row r="22" spans="4:21" x14ac:dyDescent="0.2">
      <c r="S22" t="s">
        <v>56</v>
      </c>
      <c r="T22">
        <f>AVERAGE(L7:L11)</f>
        <v>182</v>
      </c>
    </row>
    <row r="23" spans="4:21" x14ac:dyDescent="0.2">
      <c r="S23" t="s">
        <v>57</v>
      </c>
      <c r="T23">
        <f>M8+M11</f>
        <v>60</v>
      </c>
      <c r="U23" t="s">
        <v>58</v>
      </c>
    </row>
    <row r="24" spans="4:21" x14ac:dyDescent="0.2">
      <c r="S24" t="s">
        <v>59</v>
      </c>
      <c r="T24">
        <f>SUM(I7:I11)</f>
        <v>350</v>
      </c>
    </row>
    <row r="25" spans="4:21" x14ac:dyDescent="0.2">
      <c r="S25" t="s">
        <v>60</v>
      </c>
      <c r="T25">
        <f>SUM(N7:N11)+SUM(O7:O11)+SUM(P7:P11)</f>
        <v>8</v>
      </c>
    </row>
    <row r="26" spans="4:21" x14ac:dyDescent="0.2">
      <c r="S26" t="s">
        <v>61</v>
      </c>
      <c r="T26">
        <f>ABS(I7-J7)+ABS(I8-J8)+ABS((I9-J9)+ABS(I10-J10)+ABS(I11-J11))</f>
        <v>12</v>
      </c>
    </row>
    <row r="27" spans="4:21" x14ac:dyDescent="0.2">
      <c r="S27" t="s">
        <v>62</v>
      </c>
      <c r="T27">
        <f>SUM(L7:L11)</f>
        <v>910</v>
      </c>
    </row>
    <row r="29" spans="4:21" x14ac:dyDescent="0.2">
      <c r="S29" t="s">
        <v>63</v>
      </c>
    </row>
    <row r="30" spans="4:21" x14ac:dyDescent="0.2">
      <c r="S30" t="s">
        <v>64</v>
      </c>
      <c r="T30" s="14">
        <f>T21/T22</f>
        <v>0.82417582417582413</v>
      </c>
    </row>
    <row r="31" spans="4:21" x14ac:dyDescent="0.2">
      <c r="S31" t="s">
        <v>65</v>
      </c>
      <c r="T31" s="14">
        <f>T23/T22</f>
        <v>0.32967032967032966</v>
      </c>
    </row>
    <row r="32" spans="4:21" x14ac:dyDescent="0.2">
      <c r="S32" t="s">
        <v>66</v>
      </c>
      <c r="T32" s="14">
        <f>T25/T24</f>
        <v>2.2857142857142857E-2</v>
      </c>
    </row>
    <row r="33" spans="19:20" x14ac:dyDescent="0.2">
      <c r="S33" t="s">
        <v>67</v>
      </c>
      <c r="T33" s="14">
        <f>1-(T26/T27)</f>
        <v>0.98681318681318686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0778-7F7A-43FE-8984-C89A974BAC72}">
  <sheetPr>
    <tabColor theme="7" tint="0.39997558519241921"/>
  </sheetPr>
  <dimension ref="B2:AV121"/>
  <sheetViews>
    <sheetView tabSelected="1" topLeftCell="A40" zoomScaleNormal="70" workbookViewId="0">
      <selection activeCell="F15" sqref="F15"/>
    </sheetView>
  </sheetViews>
  <sheetFormatPr baseColWidth="10" defaultColWidth="11.5" defaultRowHeight="15" x14ac:dyDescent="0.2"/>
  <cols>
    <col min="1" max="1" width="11.5" style="17"/>
    <col min="2" max="3" width="25.33203125" style="17" customWidth="1"/>
    <col min="4" max="4" width="17" style="17" customWidth="1"/>
    <col min="5" max="5" width="19.6640625" style="17" customWidth="1"/>
    <col min="6" max="6" width="11.5" style="69"/>
    <col min="7" max="7" width="11.5" style="17"/>
    <col min="8" max="8" width="15" bestFit="1" customWidth="1"/>
    <col min="9" max="9" width="11.5" style="41"/>
    <col min="10" max="15" width="11.5" style="17"/>
    <col min="16" max="16" width="13.83203125" style="17" customWidth="1"/>
    <col min="17" max="17" width="16.33203125" style="17" customWidth="1"/>
    <col min="18" max="18" width="18.5" style="17" customWidth="1"/>
    <col min="19" max="19" width="17.6640625" style="17" customWidth="1"/>
    <col min="20" max="20" width="11.5" style="17"/>
    <col min="21" max="21" width="19.6640625" style="17" customWidth="1"/>
    <col min="22" max="24" width="16.83203125" style="17" customWidth="1"/>
    <col min="25" max="28" width="11.5" style="17"/>
    <col min="29" max="30" width="13.1640625" style="17" customWidth="1"/>
    <col min="31" max="31" width="21.83203125" style="17" customWidth="1"/>
    <col min="32" max="34" width="11.5" style="17"/>
    <col min="35" max="38" width="19" style="17" customWidth="1"/>
    <col min="39" max="16384" width="11.5" style="17"/>
  </cols>
  <sheetData>
    <row r="2" spans="2:48" x14ac:dyDescent="0.2">
      <c r="N2" s="83" t="s">
        <v>114</v>
      </c>
      <c r="O2" s="83"/>
      <c r="P2" s="83"/>
      <c r="Q2" s="83"/>
      <c r="R2" s="83"/>
      <c r="S2" s="83"/>
      <c r="T2" s="83"/>
      <c r="U2" s="83"/>
      <c r="V2" s="83"/>
      <c r="W2" s="83"/>
      <c r="X2" s="83"/>
      <c r="AB2" s="83" t="s">
        <v>115</v>
      </c>
      <c r="AC2" s="83"/>
      <c r="AD2" s="83"/>
      <c r="AE2" s="83"/>
    </row>
    <row r="10" spans="2:48" x14ac:dyDescent="0.2">
      <c r="AB10" s="70"/>
      <c r="AC10" s="70"/>
      <c r="AD10" s="70"/>
    </row>
    <row r="11" spans="2:48" x14ac:dyDescent="0.2">
      <c r="N11" s="78" t="s">
        <v>123</v>
      </c>
      <c r="O11" s="78"/>
      <c r="P11" s="78"/>
      <c r="Q11" s="78"/>
      <c r="R11" s="78"/>
      <c r="S11" s="78"/>
      <c r="T11" s="78"/>
      <c r="U11" s="78"/>
      <c r="V11" s="76"/>
      <c r="W11" s="76"/>
      <c r="X11" s="76"/>
      <c r="AB11" s="74" t="s">
        <v>122</v>
      </c>
      <c r="AC11" s="74"/>
      <c r="AD11" s="74"/>
      <c r="AE11" s="76"/>
    </row>
    <row r="12" spans="2:48" s="43" customFormat="1" ht="14" x14ac:dyDescent="0.2">
      <c r="F12" s="62"/>
      <c r="N12" s="78"/>
      <c r="O12" s="78"/>
      <c r="P12" s="78"/>
      <c r="Q12" s="78"/>
      <c r="R12" s="78"/>
      <c r="S12" s="78"/>
      <c r="T12" s="78"/>
      <c r="U12" s="78"/>
      <c r="V12" s="76"/>
      <c r="W12" s="76"/>
      <c r="X12" s="76"/>
      <c r="AB12" s="75" t="s">
        <v>121</v>
      </c>
      <c r="AC12" s="75"/>
      <c r="AD12" s="75"/>
      <c r="AE12" s="76"/>
    </row>
    <row r="13" spans="2:48" x14ac:dyDescent="0.2">
      <c r="N13" s="77" t="s">
        <v>117</v>
      </c>
      <c r="O13" s="77"/>
      <c r="P13" s="77"/>
      <c r="Q13" s="77"/>
      <c r="R13" s="77"/>
      <c r="S13" s="77" t="s">
        <v>119</v>
      </c>
      <c r="T13" s="77"/>
      <c r="U13" s="77"/>
      <c r="V13" s="76"/>
      <c r="W13" s="76"/>
      <c r="X13" s="76"/>
      <c r="AB13" s="71" t="s">
        <v>119</v>
      </c>
      <c r="AC13" s="72"/>
      <c r="AD13" s="73"/>
      <c r="AE13" s="76"/>
    </row>
    <row r="14" spans="2:48" x14ac:dyDescent="0.2">
      <c r="B14" s="66" t="s">
        <v>273</v>
      </c>
      <c r="N14" s="77" t="s">
        <v>121</v>
      </c>
      <c r="O14" s="77"/>
      <c r="P14" s="77"/>
      <c r="Q14" s="77"/>
      <c r="R14" s="77"/>
      <c r="S14" s="77" t="s">
        <v>120</v>
      </c>
      <c r="T14" s="77"/>
      <c r="U14" s="77"/>
      <c r="V14" s="76" t="s">
        <v>118</v>
      </c>
      <c r="W14" s="76"/>
      <c r="X14" s="76"/>
      <c r="AB14" s="74" t="s">
        <v>120</v>
      </c>
      <c r="AC14" s="74"/>
      <c r="AD14" s="74"/>
      <c r="AE14" s="76"/>
    </row>
    <row r="15" spans="2:48" ht="30" x14ac:dyDescent="0.2">
      <c r="B15" s="9" t="s">
        <v>140</v>
      </c>
      <c r="C15" s="9" t="s">
        <v>5</v>
      </c>
      <c r="D15" s="9" t="s">
        <v>141</v>
      </c>
      <c r="E15" s="9" t="s">
        <v>142</v>
      </c>
      <c r="F15" s="3" t="s">
        <v>254</v>
      </c>
      <c r="N15" s="18" t="s">
        <v>109</v>
      </c>
      <c r="O15" s="19" t="s">
        <v>99</v>
      </c>
      <c r="P15" s="19" t="s">
        <v>5</v>
      </c>
      <c r="Q15" s="19" t="s">
        <v>44</v>
      </c>
      <c r="R15" s="19" t="s">
        <v>45</v>
      </c>
      <c r="S15" s="19" t="s">
        <v>100</v>
      </c>
      <c r="T15" s="19" t="s">
        <v>47</v>
      </c>
      <c r="U15" s="19" t="s">
        <v>101</v>
      </c>
      <c r="V15" s="19" t="s">
        <v>49</v>
      </c>
      <c r="W15" s="19" t="s">
        <v>50</v>
      </c>
      <c r="X15" s="19" t="s">
        <v>51</v>
      </c>
      <c r="Y15" s="20"/>
      <c r="Z15" s="20"/>
      <c r="AA15" s="20"/>
      <c r="AB15" s="19" t="s">
        <v>109</v>
      </c>
      <c r="AC15" s="19" t="s">
        <v>99</v>
      </c>
      <c r="AD15" s="19" t="s">
        <v>5</v>
      </c>
      <c r="AE15" s="19" t="s">
        <v>54</v>
      </c>
      <c r="AG15" s="19" t="s">
        <v>109</v>
      </c>
      <c r="AH15" s="19" t="s">
        <v>68</v>
      </c>
      <c r="AI15" s="19" t="s">
        <v>110</v>
      </c>
      <c r="AJ15" s="19" t="s">
        <v>111</v>
      </c>
      <c r="AK15" s="19" t="s">
        <v>112</v>
      </c>
      <c r="AL15" s="19" t="s">
        <v>113</v>
      </c>
      <c r="AT15" s="21">
        <v>2024</v>
      </c>
      <c r="AU15" s="22" t="s">
        <v>11</v>
      </c>
      <c r="AV15" s="23">
        <v>2025</v>
      </c>
    </row>
    <row r="16" spans="2:48" ht="16" x14ac:dyDescent="0.15">
      <c r="B16" s="16" t="s">
        <v>143</v>
      </c>
      <c r="C16" s="16" t="s">
        <v>38</v>
      </c>
      <c r="D16" s="16" t="s">
        <v>144</v>
      </c>
      <c r="E16" s="16" t="s">
        <v>145</v>
      </c>
      <c r="F16" s="63">
        <v>6.1</v>
      </c>
      <c r="G16" s="25" t="s">
        <v>38</v>
      </c>
      <c r="H16" s="68">
        <f>AVERAGE(F16:F52)</f>
        <v>6.1729729729729739</v>
      </c>
      <c r="N16" s="79" t="s">
        <v>20</v>
      </c>
      <c r="O16" s="24">
        <v>1</v>
      </c>
      <c r="P16" s="25" t="s">
        <v>38</v>
      </c>
      <c r="Q16" s="24">
        <v>580</v>
      </c>
      <c r="R16" s="24">
        <v>577</v>
      </c>
      <c r="S16" s="24">
        <v>6.2</v>
      </c>
      <c r="T16" s="24">
        <v>3577.4</v>
      </c>
      <c r="U16" s="24">
        <v>320.24</v>
      </c>
      <c r="V16" s="24">
        <v>3</v>
      </c>
      <c r="W16" s="24">
        <v>1</v>
      </c>
      <c r="X16" s="24">
        <v>2</v>
      </c>
      <c r="Y16" s="81">
        <f>SUM(Q16:Q18)</f>
        <v>1153</v>
      </c>
      <c r="Z16" s="82">
        <f>SUM(R16:R18)</f>
        <v>1146</v>
      </c>
      <c r="AA16" s="26"/>
      <c r="AB16" s="90" t="s">
        <v>20</v>
      </c>
      <c r="AC16" s="25" t="s">
        <v>104</v>
      </c>
      <c r="AD16" s="25" t="s">
        <v>38</v>
      </c>
      <c r="AE16" s="27">
        <v>1530</v>
      </c>
      <c r="AG16" s="84" t="s">
        <v>20</v>
      </c>
      <c r="AH16" s="28">
        <v>1</v>
      </c>
      <c r="AI16" s="29">
        <f>SUM(AE16:AE18)/AVERAGE(T16:T18)</f>
        <v>1.0607460261841812</v>
      </c>
      <c r="AJ16" s="30">
        <f>SUM(U16:U18)/AVERAGE(T16:T18)</f>
        <v>0.26993597298760869</v>
      </c>
      <c r="AK16" s="31">
        <f>SUM(V16:X18)/SUM(Q16:Q18)</f>
        <v>1.1274934952298352E-2</v>
      </c>
      <c r="AL16" s="30">
        <f>(Y16-Z16)/Y16</f>
        <v>6.0711188204683438E-3</v>
      </c>
      <c r="AT16" s="32" t="s">
        <v>20</v>
      </c>
      <c r="AU16" s="33" t="s">
        <v>16</v>
      </c>
      <c r="AV16" s="34" t="s">
        <v>18</v>
      </c>
    </row>
    <row r="17" spans="2:48" ht="16" x14ac:dyDescent="0.15">
      <c r="B17" s="16" t="s">
        <v>143</v>
      </c>
      <c r="C17" s="16" t="s">
        <v>38</v>
      </c>
      <c r="D17" s="16" t="s">
        <v>144</v>
      </c>
      <c r="E17" s="16" t="s">
        <v>146</v>
      </c>
      <c r="F17" s="64">
        <v>28.6</v>
      </c>
      <c r="G17" s="25" t="s">
        <v>34</v>
      </c>
      <c r="H17" s="68">
        <f>AVERAGE(F53:F66)</f>
        <v>4.1785714285714288</v>
      </c>
      <c r="N17" s="79"/>
      <c r="O17" s="24">
        <v>1</v>
      </c>
      <c r="P17" s="25" t="s">
        <v>34</v>
      </c>
      <c r="Q17" s="24">
        <v>225</v>
      </c>
      <c r="R17" s="24">
        <v>223</v>
      </c>
      <c r="S17" s="24">
        <v>4.2</v>
      </c>
      <c r="T17" s="24">
        <v>936.6</v>
      </c>
      <c r="U17" s="24">
        <v>101.64</v>
      </c>
      <c r="V17" s="24">
        <v>2</v>
      </c>
      <c r="W17" s="24">
        <v>1</v>
      </c>
      <c r="X17" s="24">
        <v>0</v>
      </c>
      <c r="Y17" s="81"/>
      <c r="Z17" s="82"/>
      <c r="AA17" s="26"/>
      <c r="AB17" s="90"/>
      <c r="AC17" s="25" t="s">
        <v>104</v>
      </c>
      <c r="AD17" s="25" t="s">
        <v>34</v>
      </c>
      <c r="AE17" s="25">
        <v>480</v>
      </c>
      <c r="AG17" s="85"/>
      <c r="AH17" s="28">
        <v>2</v>
      </c>
      <c r="AI17" s="29">
        <f>SUM(AE19:AE21)/AVERAGE(T19:T21)</f>
        <v>1.2054066031464659</v>
      </c>
      <c r="AJ17" s="30">
        <f>SUM(U19:U21)/AVERAGE(T19:T21)</f>
        <v>0.26606248615111899</v>
      </c>
      <c r="AK17" s="31">
        <f>SUM(V19:X21)/SUM(Q19:Q21)</f>
        <v>1.0878661087866108E-2</v>
      </c>
      <c r="AL17" s="30">
        <f>(Y19-Z19)/Y19</f>
        <v>6.6945606694560665E-3</v>
      </c>
      <c r="AT17" s="32" t="s">
        <v>12</v>
      </c>
      <c r="AU17" s="33" t="s">
        <v>17</v>
      </c>
      <c r="AV17" s="34" t="s">
        <v>21</v>
      </c>
    </row>
    <row r="18" spans="2:48" ht="16" x14ac:dyDescent="0.15">
      <c r="B18" s="16" t="s">
        <v>143</v>
      </c>
      <c r="C18" s="16" t="s">
        <v>38</v>
      </c>
      <c r="D18" s="16" t="s">
        <v>147</v>
      </c>
      <c r="E18" s="16" t="s">
        <v>145</v>
      </c>
      <c r="F18" s="64">
        <v>4.4000000000000004</v>
      </c>
      <c r="G18" s="25" t="s">
        <v>102</v>
      </c>
      <c r="H18" s="68">
        <f>AVERAGE(F67:F90)</f>
        <v>5.0958333333333332</v>
      </c>
      <c r="N18" s="79"/>
      <c r="O18" s="24">
        <v>1</v>
      </c>
      <c r="P18" s="25" t="s">
        <v>102</v>
      </c>
      <c r="Q18" s="24">
        <v>348</v>
      </c>
      <c r="R18" s="24">
        <v>346</v>
      </c>
      <c r="S18" s="24">
        <v>5.0999999999999996</v>
      </c>
      <c r="T18" s="24">
        <v>1764.6</v>
      </c>
      <c r="U18" s="24">
        <v>143.06</v>
      </c>
      <c r="V18" s="24">
        <v>1</v>
      </c>
      <c r="W18" s="24">
        <v>0</v>
      </c>
      <c r="X18" s="24">
        <v>3</v>
      </c>
      <c r="Y18" s="81"/>
      <c r="Z18" s="82"/>
      <c r="AA18" s="26"/>
      <c r="AB18" s="90"/>
      <c r="AC18" s="25" t="s">
        <v>104</v>
      </c>
      <c r="AD18" s="25" t="s">
        <v>102</v>
      </c>
      <c r="AE18" s="25">
        <v>210</v>
      </c>
      <c r="AG18" s="85"/>
      <c r="AH18" s="28">
        <v>3</v>
      </c>
      <c r="AI18" s="29">
        <f>SUM(AE22:AE24)/AVERAGE(T22:T24)</f>
        <v>1.0341254490190661</v>
      </c>
      <c r="AJ18" s="30">
        <f>SUM(U22:U24)/AVERAGE(T22:T24)</f>
        <v>0.26513401492124899</v>
      </c>
      <c r="AK18" s="31">
        <f>SUM(V22:X24)/SUM(Q22:Q24)</f>
        <v>1.131770412287793E-2</v>
      </c>
      <c r="AL18" s="30">
        <f>(Y22-Z22)/Y22</f>
        <v>5.6588520614389648E-3</v>
      </c>
      <c r="AT18" s="32" t="s">
        <v>13</v>
      </c>
      <c r="AU18" s="33"/>
      <c r="AV18" s="34" t="s">
        <v>22</v>
      </c>
    </row>
    <row r="19" spans="2:48" ht="16" x14ac:dyDescent="0.2">
      <c r="B19" s="16" t="s">
        <v>148</v>
      </c>
      <c r="C19" s="16" t="s">
        <v>38</v>
      </c>
      <c r="D19" s="16" t="s">
        <v>149</v>
      </c>
      <c r="E19" s="16" t="s">
        <v>145</v>
      </c>
      <c r="F19" s="63">
        <v>5.6999999999999993</v>
      </c>
      <c r="G19" s="8"/>
      <c r="N19" s="79"/>
      <c r="O19" s="35">
        <v>2</v>
      </c>
      <c r="P19" s="36" t="s">
        <v>38</v>
      </c>
      <c r="Q19" s="35">
        <v>605</v>
      </c>
      <c r="R19" s="35">
        <v>602</v>
      </c>
      <c r="S19" s="35">
        <v>6.4</v>
      </c>
      <c r="T19" s="35">
        <v>3847.8</v>
      </c>
      <c r="U19" s="35">
        <v>341.92</v>
      </c>
      <c r="V19" s="35">
        <v>4</v>
      </c>
      <c r="W19" s="35">
        <v>1</v>
      </c>
      <c r="X19" s="35">
        <v>1</v>
      </c>
      <c r="Y19" s="81">
        <f>SUM(Q19:Q21)</f>
        <v>1195</v>
      </c>
      <c r="Z19" s="82">
        <f>SUM(R19:R21)</f>
        <v>1187</v>
      </c>
      <c r="AA19" s="26"/>
      <c r="AB19" s="90"/>
      <c r="AC19" s="36" t="s">
        <v>105</v>
      </c>
      <c r="AD19" s="36" t="s">
        <v>38</v>
      </c>
      <c r="AE19" s="37">
        <v>1720</v>
      </c>
      <c r="AG19" s="85"/>
      <c r="AH19" s="28">
        <v>4</v>
      </c>
      <c r="AI19" s="29">
        <f>SUM(AE25:AE27)/AVERAGE(T25:T27)</f>
        <v>1.0451808792235426</v>
      </c>
      <c r="AJ19" s="30">
        <f>SUM(U25:U27)/AVERAGE(T25:T27)</f>
        <v>0.26506721337001088</v>
      </c>
      <c r="AK19" s="31">
        <f>SUM(V25:X27)/SUM(Q25:Q27)</f>
        <v>9.4117647058823521E-3</v>
      </c>
      <c r="AL19" s="30">
        <f>(Y25-Z25)/Y25</f>
        <v>6.2745098039215684E-3</v>
      </c>
      <c r="AT19" s="32" t="s">
        <v>14</v>
      </c>
      <c r="AU19" s="33"/>
      <c r="AV19" s="34" t="s">
        <v>23</v>
      </c>
    </row>
    <row r="20" spans="2:48" ht="16" x14ac:dyDescent="0.2">
      <c r="B20" s="16" t="s">
        <v>150</v>
      </c>
      <c r="C20" s="16" t="s">
        <v>38</v>
      </c>
      <c r="D20" s="16" t="s">
        <v>151</v>
      </c>
      <c r="E20" s="16" t="s">
        <v>145</v>
      </c>
      <c r="F20" s="64">
        <v>6.1</v>
      </c>
      <c r="G20" s="8"/>
      <c r="N20" s="79"/>
      <c r="O20" s="35">
        <v>2</v>
      </c>
      <c r="P20" s="36" t="s">
        <v>34</v>
      </c>
      <c r="Q20" s="35">
        <v>235</v>
      </c>
      <c r="R20" s="35">
        <v>232</v>
      </c>
      <c r="S20" s="35">
        <v>4.4000000000000004</v>
      </c>
      <c r="T20" s="35">
        <v>1020.8</v>
      </c>
      <c r="U20" s="35">
        <v>108.16</v>
      </c>
      <c r="V20" s="35">
        <v>1</v>
      </c>
      <c r="W20" s="35">
        <v>1</v>
      </c>
      <c r="X20" s="35">
        <v>1</v>
      </c>
      <c r="Y20" s="81"/>
      <c r="Z20" s="82"/>
      <c r="AA20" s="26"/>
      <c r="AB20" s="90"/>
      <c r="AC20" s="36" t="s">
        <v>105</v>
      </c>
      <c r="AD20" s="36" t="s">
        <v>34</v>
      </c>
      <c r="AE20" s="36">
        <v>420</v>
      </c>
      <c r="AG20" s="86"/>
      <c r="AH20" s="28">
        <v>5</v>
      </c>
      <c r="AI20" s="29">
        <f>SUM(AE20:AE22)/AVERAGE(T20:T22)</f>
        <v>1.1207811504988325</v>
      </c>
      <c r="AJ20" s="30">
        <f>SUM(U28:U30)/AVERAGE(T28:T30)</f>
        <v>0.25851335571449424</v>
      </c>
      <c r="AK20" s="31">
        <f>SUM(V28:X30)/SUM(Q28:Q30)</f>
        <v>1.064638783269962E-2</v>
      </c>
      <c r="AL20" s="30">
        <f>(Y28-Z28)/Y28</f>
        <v>4.5627376425855515E-3</v>
      </c>
      <c r="AT20" s="32" t="s">
        <v>15</v>
      </c>
      <c r="AU20" s="33"/>
      <c r="AV20" s="34" t="s">
        <v>19</v>
      </c>
    </row>
    <row r="21" spans="2:48" ht="16" x14ac:dyDescent="0.2">
      <c r="B21" s="16" t="s">
        <v>152</v>
      </c>
      <c r="C21" s="16" t="s">
        <v>38</v>
      </c>
      <c r="D21" s="16" t="s">
        <v>153</v>
      </c>
      <c r="E21" s="16" t="s">
        <v>154</v>
      </c>
      <c r="F21" s="64">
        <v>4.1999999999999993</v>
      </c>
      <c r="G21" s="8"/>
      <c r="N21" s="79"/>
      <c r="O21" s="35">
        <v>2</v>
      </c>
      <c r="P21" s="36" t="s">
        <v>102</v>
      </c>
      <c r="Q21" s="35">
        <v>355</v>
      </c>
      <c r="R21" s="35">
        <v>353</v>
      </c>
      <c r="S21" s="35">
        <v>5.3</v>
      </c>
      <c r="T21" s="35">
        <v>1900.9</v>
      </c>
      <c r="U21" s="35">
        <v>150.29</v>
      </c>
      <c r="V21" s="35">
        <v>3</v>
      </c>
      <c r="W21" s="35">
        <v>1</v>
      </c>
      <c r="X21" s="35">
        <v>0</v>
      </c>
      <c r="Y21" s="81"/>
      <c r="Z21" s="82"/>
      <c r="AA21" s="26"/>
      <c r="AB21" s="90"/>
      <c r="AC21" s="36" t="s">
        <v>105</v>
      </c>
      <c r="AD21" s="36" t="s">
        <v>102</v>
      </c>
      <c r="AE21" s="36">
        <v>580</v>
      </c>
      <c r="AG21" s="84" t="s">
        <v>103</v>
      </c>
      <c r="AH21" s="28">
        <v>1</v>
      </c>
      <c r="AI21" s="29">
        <f>SUM(AE31:AE33)/AVERAGE(T31:T33)</f>
        <v>1.510886191297556</v>
      </c>
      <c r="AJ21" s="38">
        <f>SUM(U31:U33)/AVERAGE(T31:T33)</f>
        <v>0.26724379210466365</v>
      </c>
      <c r="AK21" s="39">
        <f>SUM(V31:X33)/SUM(Q31:Q33)</f>
        <v>1.1535048802129548E-2</v>
      </c>
      <c r="AL21" s="30">
        <f>(Y31-Z31)/Y31</f>
        <v>6.2111801242236021E-3</v>
      </c>
    </row>
    <row r="22" spans="2:48" ht="16" x14ac:dyDescent="0.2">
      <c r="B22" s="16" t="s">
        <v>152</v>
      </c>
      <c r="C22" s="16" t="s">
        <v>38</v>
      </c>
      <c r="D22" s="16" t="s">
        <v>155</v>
      </c>
      <c r="E22" s="16" t="s">
        <v>154</v>
      </c>
      <c r="F22" s="64">
        <v>3.9</v>
      </c>
      <c r="G22" s="8"/>
      <c r="N22" s="79"/>
      <c r="O22" s="24">
        <v>3</v>
      </c>
      <c r="P22" s="25" t="s">
        <v>38</v>
      </c>
      <c r="Q22" s="24">
        <v>630</v>
      </c>
      <c r="R22" s="24">
        <v>628</v>
      </c>
      <c r="S22" s="24">
        <v>6.6</v>
      </c>
      <c r="T22" s="24">
        <v>4144.8</v>
      </c>
      <c r="U22" s="24">
        <v>366.24</v>
      </c>
      <c r="V22" s="24">
        <v>2</v>
      </c>
      <c r="W22" s="24">
        <v>2</v>
      </c>
      <c r="X22" s="24">
        <v>2</v>
      </c>
      <c r="Y22" s="81">
        <f>SUM(Q22:Q24)</f>
        <v>1237</v>
      </c>
      <c r="Z22" s="82">
        <f>SUM(R22:R24)</f>
        <v>1230</v>
      </c>
      <c r="AA22" s="26"/>
      <c r="AB22" s="90"/>
      <c r="AC22" s="25" t="s">
        <v>106</v>
      </c>
      <c r="AD22" s="25" t="s">
        <v>38</v>
      </c>
      <c r="AE22" s="27">
        <v>1640</v>
      </c>
      <c r="AG22" s="85"/>
      <c r="AH22" s="28">
        <v>2</v>
      </c>
      <c r="AI22" s="29">
        <f>SUM(AE34:AE36)/AVERAGE(T34:T36)</f>
        <v>1.536007292616226</v>
      </c>
      <c r="AJ22" s="38">
        <f>SUM(U34:U36)/AVERAGE(T34:T36)</f>
        <v>0.26421604375569741</v>
      </c>
      <c r="AK22" s="39">
        <f>SUM(V34:X36)/SUM(Q34:Q36)</f>
        <v>1.1158798283261802E-2</v>
      </c>
      <c r="AL22" s="30">
        <f>(Y34-Z34)/Y34</f>
        <v>7.725321888412017E-3</v>
      </c>
    </row>
    <row r="23" spans="2:48" ht="16" x14ac:dyDescent="0.2">
      <c r="B23" s="16" t="s">
        <v>156</v>
      </c>
      <c r="C23" s="16" t="s">
        <v>38</v>
      </c>
      <c r="D23" s="16" t="s">
        <v>157</v>
      </c>
      <c r="E23" s="16" t="s">
        <v>158</v>
      </c>
      <c r="F23" s="64">
        <v>12.1</v>
      </c>
      <c r="G23" s="8"/>
      <c r="N23" s="79"/>
      <c r="O23" s="24">
        <v>3</v>
      </c>
      <c r="P23" s="25" t="s">
        <v>34</v>
      </c>
      <c r="Q23" s="24">
        <v>245</v>
      </c>
      <c r="R23" s="24">
        <v>242</v>
      </c>
      <c r="S23" s="24">
        <v>4.5999999999999996</v>
      </c>
      <c r="T23" s="24">
        <v>1113.2</v>
      </c>
      <c r="U23" s="24">
        <v>115.04</v>
      </c>
      <c r="V23" s="24">
        <v>2</v>
      </c>
      <c r="W23" s="24">
        <v>0</v>
      </c>
      <c r="X23" s="24">
        <v>1</v>
      </c>
      <c r="Y23" s="81"/>
      <c r="Z23" s="82"/>
      <c r="AA23" s="26"/>
      <c r="AB23" s="90"/>
      <c r="AC23" s="25" t="s">
        <v>106</v>
      </c>
      <c r="AD23" s="25" t="s">
        <v>34</v>
      </c>
      <c r="AE23" s="25">
        <v>460</v>
      </c>
      <c r="AG23" s="85"/>
      <c r="AH23" s="28">
        <v>3</v>
      </c>
      <c r="AI23" s="29">
        <f>SUM(AE37:AE39)/AVERAGE(T37:T39)</f>
        <v>1.3929441255643702</v>
      </c>
      <c r="AJ23" s="38">
        <f>SUM(U37:U39)/AVERAGE(T37:T39)</f>
        <v>0.26559940750024924</v>
      </c>
      <c r="AK23" s="39">
        <f>SUM(V37:X39)/SUM(Q37:Q39)</f>
        <v>1.2520868113522538E-2</v>
      </c>
      <c r="AL23" s="30">
        <f>(Y37-Z37)/Y37</f>
        <v>5.008347245409015E-3</v>
      </c>
    </row>
    <row r="24" spans="2:48" ht="16" x14ac:dyDescent="0.2">
      <c r="B24" s="16" t="s">
        <v>156</v>
      </c>
      <c r="C24" s="16" t="s">
        <v>38</v>
      </c>
      <c r="D24" s="16" t="s">
        <v>159</v>
      </c>
      <c r="E24" s="16" t="s">
        <v>158</v>
      </c>
      <c r="F24" s="63">
        <v>13.799999999999999</v>
      </c>
      <c r="G24" s="8"/>
      <c r="N24" s="79"/>
      <c r="O24" s="24">
        <v>3</v>
      </c>
      <c r="P24" s="25" t="s">
        <v>102</v>
      </c>
      <c r="Q24" s="24">
        <v>362</v>
      </c>
      <c r="R24" s="24">
        <v>360</v>
      </c>
      <c r="S24" s="24">
        <v>5.5</v>
      </c>
      <c r="T24" s="24">
        <v>1980</v>
      </c>
      <c r="U24" s="24">
        <v>158.4</v>
      </c>
      <c r="V24" s="24">
        <v>2</v>
      </c>
      <c r="W24" s="24">
        <v>1</v>
      </c>
      <c r="X24" s="24">
        <v>2</v>
      </c>
      <c r="Y24" s="81"/>
      <c r="Z24" s="82"/>
      <c r="AA24" s="26"/>
      <c r="AB24" s="90"/>
      <c r="AC24" s="25" t="s">
        <v>106</v>
      </c>
      <c r="AD24" s="25" t="s">
        <v>102</v>
      </c>
      <c r="AE24" s="25">
        <v>395</v>
      </c>
      <c r="AG24" s="86"/>
      <c r="AH24" s="28">
        <v>4</v>
      </c>
      <c r="AI24" s="29">
        <f>SUM(AE40:AE42)/AVERAGE(T40:T42)</f>
        <v>1.3813336184658978</v>
      </c>
      <c r="AJ24" s="38">
        <f>SUM(U40:U42)/AVERAGE(T40:T42)</f>
        <v>0.26481909675349846</v>
      </c>
      <c r="AK24" s="39">
        <f>SUM(V40:X42)/SUM(Q40:Q42)</f>
        <v>1.2096774193548387E-2</v>
      </c>
      <c r="AL24" s="30">
        <f>(Y40-Z40)/Y40</f>
        <v>5.6451612903225803E-3</v>
      </c>
    </row>
    <row r="25" spans="2:48" ht="16" x14ac:dyDescent="0.2">
      <c r="B25" s="16" t="s">
        <v>160</v>
      </c>
      <c r="C25" s="16" t="s">
        <v>38</v>
      </c>
      <c r="D25" s="16" t="s">
        <v>161</v>
      </c>
      <c r="E25" s="16" t="s">
        <v>162</v>
      </c>
      <c r="F25" s="2">
        <v>4.5999999999999996</v>
      </c>
      <c r="G25" s="8"/>
      <c r="N25" s="79"/>
      <c r="O25" s="35">
        <v>4</v>
      </c>
      <c r="P25" s="36" t="s">
        <v>38</v>
      </c>
      <c r="Q25" s="35">
        <v>650</v>
      </c>
      <c r="R25" s="35">
        <v>647</v>
      </c>
      <c r="S25" s="35">
        <v>6.8</v>
      </c>
      <c r="T25" s="35">
        <v>4399.6000000000004</v>
      </c>
      <c r="U25" s="35">
        <v>385.26</v>
      </c>
      <c r="V25" s="35">
        <v>3</v>
      </c>
      <c r="W25" s="35">
        <v>2</v>
      </c>
      <c r="X25" s="35">
        <v>1</v>
      </c>
      <c r="Y25" s="81">
        <f>SUM(Q25:Q27)</f>
        <v>1275</v>
      </c>
      <c r="Z25" s="82">
        <f>SUM(R25:R27)</f>
        <v>1267</v>
      </c>
      <c r="AA25" s="26"/>
      <c r="AB25" s="90"/>
      <c r="AC25" s="36" t="s">
        <v>107</v>
      </c>
      <c r="AD25" s="36" t="s">
        <v>38</v>
      </c>
      <c r="AE25" s="37">
        <v>1850</v>
      </c>
      <c r="AG25" s="79" t="s">
        <v>13</v>
      </c>
      <c r="AH25" s="28">
        <v>1</v>
      </c>
      <c r="AI25" s="29">
        <f>SUM(AE43:AE45)/AVERAGE(T43:T45)</f>
        <v>1.5772426418814254</v>
      </c>
      <c r="AJ25" s="38">
        <f>SUM(U43:U45)/AVERAGE(T43:T45)</f>
        <v>0.26757264235084266</v>
      </c>
      <c r="AK25" s="39">
        <f>SUM(V43:X45)/SUM(Q43:Q45)</f>
        <v>1.3757523645743766E-2</v>
      </c>
      <c r="AL25" s="30">
        <f>(Y43-Z43)/Y43</f>
        <v>6.0189165950128975E-3</v>
      </c>
    </row>
    <row r="26" spans="2:48" ht="16" x14ac:dyDescent="0.2">
      <c r="B26" s="16" t="s">
        <v>160</v>
      </c>
      <c r="C26" s="16" t="s">
        <v>38</v>
      </c>
      <c r="D26" s="16" t="s">
        <v>163</v>
      </c>
      <c r="E26" s="16" t="s">
        <v>162</v>
      </c>
      <c r="F26" s="2">
        <v>5</v>
      </c>
      <c r="G26" s="8"/>
      <c r="N26" s="79"/>
      <c r="O26" s="35">
        <v>4</v>
      </c>
      <c r="P26" s="36" t="s">
        <v>34</v>
      </c>
      <c r="Q26" s="35">
        <v>255</v>
      </c>
      <c r="R26" s="35">
        <v>252</v>
      </c>
      <c r="S26" s="35">
        <v>4.8</v>
      </c>
      <c r="T26" s="35">
        <v>1209.5999999999999</v>
      </c>
      <c r="U26" s="35">
        <v>122.88</v>
      </c>
      <c r="V26" s="35">
        <v>1</v>
      </c>
      <c r="W26" s="35">
        <v>1</v>
      </c>
      <c r="X26" s="35">
        <v>1</v>
      </c>
      <c r="Y26" s="81"/>
      <c r="Z26" s="82"/>
      <c r="AA26" s="26"/>
      <c r="AB26" s="90"/>
      <c r="AC26" s="36" t="s">
        <v>107</v>
      </c>
      <c r="AD26" s="36" t="s">
        <v>34</v>
      </c>
      <c r="AE26" s="36">
        <v>420</v>
      </c>
      <c r="AG26" s="79"/>
      <c r="AH26" s="28">
        <v>2</v>
      </c>
      <c r="AI26" s="29">
        <f>SUM(AE46:AE48)/AVERAGE(T46:T48)</f>
        <v>1.5633210719915922</v>
      </c>
      <c r="AJ26" s="38">
        <f>SUM(U46:U48)/AVERAGE(T46:T48)</f>
        <v>0.27342792082676481</v>
      </c>
      <c r="AK26" s="39">
        <f>SUM(V46:X48)/SUM(Q46:Q48)</f>
        <v>1.3422818791946308E-2</v>
      </c>
      <c r="AL26" s="30">
        <f>(Y46-Z46)/Y46</f>
        <v>5.0335570469798654E-3</v>
      </c>
    </row>
    <row r="27" spans="2:48" ht="16" x14ac:dyDescent="0.2">
      <c r="B27" s="16" t="s">
        <v>164</v>
      </c>
      <c r="C27" s="16" t="s">
        <v>38</v>
      </c>
      <c r="D27" s="16" t="s">
        <v>165</v>
      </c>
      <c r="E27" s="16" t="s">
        <v>166</v>
      </c>
      <c r="F27" s="2">
        <v>6.6</v>
      </c>
      <c r="G27" s="8"/>
      <c r="N27" s="79"/>
      <c r="O27" s="35">
        <v>4</v>
      </c>
      <c r="P27" s="36" t="s">
        <v>102</v>
      </c>
      <c r="Q27" s="35">
        <v>370</v>
      </c>
      <c r="R27" s="35">
        <v>368</v>
      </c>
      <c r="S27" s="35">
        <v>5.7</v>
      </c>
      <c r="T27" s="35">
        <v>2097.6</v>
      </c>
      <c r="U27" s="35">
        <v>172.8</v>
      </c>
      <c r="V27" s="35">
        <v>1</v>
      </c>
      <c r="W27" s="35">
        <v>0</v>
      </c>
      <c r="X27" s="35">
        <v>2</v>
      </c>
      <c r="Y27" s="81"/>
      <c r="Z27" s="82"/>
      <c r="AA27" s="26"/>
      <c r="AB27" s="90"/>
      <c r="AC27" s="36" t="s">
        <v>107</v>
      </c>
      <c r="AD27" s="36" t="s">
        <v>102</v>
      </c>
      <c r="AE27" s="36">
        <v>415</v>
      </c>
      <c r="AG27" s="79"/>
      <c r="AH27" s="28">
        <v>3</v>
      </c>
      <c r="AI27" s="29">
        <f>SUM(AE49:AE51)/AVERAGE(T49:T51)</f>
        <v>1.4432196167908296</v>
      </c>
      <c r="AJ27" s="38">
        <f>SUM(U49:U51)/AVERAGE(T49:T51)</f>
        <v>0.27064903647909394</v>
      </c>
      <c r="AK27" s="39">
        <f>SUM(V49:X51)/SUM(Q49:Q51)</f>
        <v>1.3843648208469055E-2</v>
      </c>
      <c r="AL27" s="30">
        <f>(Y49-Z49)/Y49</f>
        <v>4.8859934853420191E-3</v>
      </c>
    </row>
    <row r="28" spans="2:48" ht="16" x14ac:dyDescent="0.2">
      <c r="B28" s="16" t="s">
        <v>164</v>
      </c>
      <c r="C28" s="16" t="s">
        <v>38</v>
      </c>
      <c r="D28" s="16" t="s">
        <v>167</v>
      </c>
      <c r="E28" s="16" t="s">
        <v>166</v>
      </c>
      <c r="F28" s="2">
        <v>6.1</v>
      </c>
      <c r="G28" s="8"/>
      <c r="N28" s="79"/>
      <c r="O28" s="24">
        <v>5</v>
      </c>
      <c r="P28" s="25" t="s">
        <v>38</v>
      </c>
      <c r="Q28" s="24">
        <v>670</v>
      </c>
      <c r="R28" s="24">
        <v>668</v>
      </c>
      <c r="S28" s="24">
        <v>7</v>
      </c>
      <c r="T28" s="24">
        <v>4676</v>
      </c>
      <c r="U28" s="24">
        <v>402</v>
      </c>
      <c r="V28" s="24">
        <v>2</v>
      </c>
      <c r="W28" s="24">
        <v>1</v>
      </c>
      <c r="X28" s="24">
        <v>2</v>
      </c>
      <c r="Y28" s="81">
        <f>SUM(Q28:Q30)</f>
        <v>1315</v>
      </c>
      <c r="Z28" s="82">
        <f>SUM(R28:R30)</f>
        <v>1309</v>
      </c>
      <c r="AA28" s="26"/>
      <c r="AB28" s="90"/>
      <c r="AC28" s="25" t="s">
        <v>108</v>
      </c>
      <c r="AD28" s="25" t="s">
        <v>38</v>
      </c>
      <c r="AE28" s="27">
        <v>1780</v>
      </c>
      <c r="AG28" s="79"/>
      <c r="AH28" s="28">
        <v>4</v>
      </c>
      <c r="AI28" s="29">
        <f>SUM(AE52:AE54)/AVERAGE(T52:T54)</f>
        <v>1.4487687407752661</v>
      </c>
      <c r="AJ28" s="38">
        <f>SUM(U52:U54)/AVERAGE(T52:T54)</f>
        <v>0.24991843393148452</v>
      </c>
      <c r="AK28" s="39">
        <f>SUM(V52:X54)/SUM(Q52:Q54)</f>
        <v>9.4637223974763408E-3</v>
      </c>
      <c r="AL28" s="30">
        <f>(Y52-Z52)/Y52</f>
        <v>6.3091482649842269E-3</v>
      </c>
    </row>
    <row r="29" spans="2:48" ht="16" x14ac:dyDescent="0.2">
      <c r="B29" s="16" t="s">
        <v>168</v>
      </c>
      <c r="C29" s="16" t="s">
        <v>38</v>
      </c>
      <c r="D29" s="16" t="s">
        <v>169</v>
      </c>
      <c r="E29" s="16" t="s">
        <v>170</v>
      </c>
      <c r="F29" s="64">
        <v>5.5</v>
      </c>
      <c r="G29" s="8"/>
      <c r="N29" s="79"/>
      <c r="O29" s="24">
        <v>5</v>
      </c>
      <c r="P29" s="25" t="s">
        <v>34</v>
      </c>
      <c r="Q29" s="24">
        <v>265</v>
      </c>
      <c r="R29" s="24">
        <v>263</v>
      </c>
      <c r="S29" s="24">
        <v>5</v>
      </c>
      <c r="T29" s="24">
        <v>1315</v>
      </c>
      <c r="U29" s="24">
        <v>126.25</v>
      </c>
      <c r="V29" s="24">
        <v>2</v>
      </c>
      <c r="W29" s="24">
        <v>1</v>
      </c>
      <c r="X29" s="24">
        <v>0</v>
      </c>
      <c r="Y29" s="81"/>
      <c r="Z29" s="82"/>
      <c r="AA29" s="26"/>
      <c r="AB29" s="90"/>
      <c r="AC29" s="25" t="s">
        <v>108</v>
      </c>
      <c r="AD29" s="25" t="s">
        <v>34</v>
      </c>
      <c r="AE29" s="25">
        <v>495</v>
      </c>
      <c r="AG29" s="79"/>
      <c r="AH29" s="28">
        <v>5</v>
      </c>
      <c r="AI29" s="29">
        <f>SUM(AE29:AE31)/AVERAGE(T29:T31)</f>
        <v>1.2877074171385219</v>
      </c>
      <c r="AJ29" s="38">
        <f>SUM(U55:U57)/AVERAGE(T55:T57)</f>
        <v>0.25356415478615074</v>
      </c>
      <c r="AK29" s="39">
        <f>SUM(V55:X57)/SUM(Q55:Q57)</f>
        <v>9.5162569389373505E-3</v>
      </c>
      <c r="AL29" s="30">
        <f>ABS((Y55-Z55)/Y55)</f>
        <v>2.3790642347343377E-2</v>
      </c>
    </row>
    <row r="30" spans="2:48" ht="16" x14ac:dyDescent="0.2">
      <c r="B30" s="16" t="s">
        <v>171</v>
      </c>
      <c r="C30" s="16" t="s">
        <v>38</v>
      </c>
      <c r="D30" s="16" t="s">
        <v>172</v>
      </c>
      <c r="E30" s="16" t="s">
        <v>170</v>
      </c>
      <c r="F30" s="2">
        <v>3.9</v>
      </c>
      <c r="G30" s="8"/>
      <c r="N30" s="79"/>
      <c r="O30" s="24">
        <v>5</v>
      </c>
      <c r="P30" s="25" t="s">
        <v>102</v>
      </c>
      <c r="Q30" s="24">
        <v>380</v>
      </c>
      <c r="R30" s="24">
        <v>378</v>
      </c>
      <c r="S30" s="24">
        <v>5.9</v>
      </c>
      <c r="T30" s="24">
        <v>2230.1999999999998</v>
      </c>
      <c r="U30" s="24">
        <v>180.18</v>
      </c>
      <c r="V30" s="24">
        <v>3</v>
      </c>
      <c r="W30" s="24">
        <v>2</v>
      </c>
      <c r="X30" s="24">
        <v>1</v>
      </c>
      <c r="Y30" s="81"/>
      <c r="Z30" s="82"/>
      <c r="AA30" s="26"/>
      <c r="AB30" s="90"/>
      <c r="AC30" s="25" t="s">
        <v>108</v>
      </c>
      <c r="AD30" s="25" t="s">
        <v>102</v>
      </c>
      <c r="AE30" s="25">
        <v>610</v>
      </c>
      <c r="AG30" s="84" t="s">
        <v>14</v>
      </c>
      <c r="AH30" s="28">
        <v>1</v>
      </c>
      <c r="AI30" s="29">
        <f>SUM(AE58:AE60)/AVERAGE(T58:T60)</f>
        <v>1.5041098212015929</v>
      </c>
      <c r="AJ30" s="38">
        <f>SUM(U58:U60)/AVERAGE(T58:T60)</f>
        <v>0.22841284636895176</v>
      </c>
      <c r="AK30" s="39">
        <f>SUM(V58:X60)/SUM(Q58:Q60)</f>
        <v>1.4814814814814815E-2</v>
      </c>
      <c r="AL30" s="30">
        <f>ABS((Y58-Z58)/Y58)</f>
        <v>7.4074074074074077E-3</v>
      </c>
    </row>
    <row r="31" spans="2:48" ht="16" x14ac:dyDescent="0.2">
      <c r="B31" s="16" t="s">
        <v>173</v>
      </c>
      <c r="C31" s="16" t="s">
        <v>38</v>
      </c>
      <c r="D31" s="16" t="s">
        <v>174</v>
      </c>
      <c r="E31" s="16" t="s">
        <v>175</v>
      </c>
      <c r="F31" s="2">
        <v>13.2</v>
      </c>
      <c r="G31" s="8"/>
      <c r="N31" s="79" t="s">
        <v>103</v>
      </c>
      <c r="O31" s="35">
        <v>1</v>
      </c>
      <c r="P31" s="36" t="s">
        <v>38</v>
      </c>
      <c r="Q31" s="35">
        <v>570</v>
      </c>
      <c r="R31" s="35">
        <v>567</v>
      </c>
      <c r="S31" s="35">
        <v>6.3</v>
      </c>
      <c r="T31" s="35">
        <v>3572.1</v>
      </c>
      <c r="U31" s="35">
        <v>314.01</v>
      </c>
      <c r="V31" s="35">
        <v>3</v>
      </c>
      <c r="W31" s="35">
        <v>2</v>
      </c>
      <c r="X31" s="35">
        <v>1</v>
      </c>
      <c r="Y31" s="82">
        <f>SUM(Q31:Q33)</f>
        <v>1127</v>
      </c>
      <c r="Z31" s="82">
        <f>SUM(R31:R33)</f>
        <v>1120</v>
      </c>
      <c r="AA31" s="26"/>
      <c r="AB31" s="90" t="s">
        <v>103</v>
      </c>
      <c r="AC31" s="36" t="s">
        <v>104</v>
      </c>
      <c r="AD31" s="36" t="s">
        <v>38</v>
      </c>
      <c r="AE31" s="37">
        <v>1950</v>
      </c>
      <c r="AG31" s="85"/>
      <c r="AH31" s="28">
        <v>2</v>
      </c>
      <c r="AI31" s="29">
        <f>SUM(AE61:AE63)/AVERAGE(T61:T63)</f>
        <v>1.3830741626794256</v>
      </c>
      <c r="AJ31" s="38">
        <f>SUM(U61:U63)/AVERAGE(T61:T63)</f>
        <v>0.24353319377990429</v>
      </c>
      <c r="AK31" s="39">
        <f>SUM(V61:X63)/SUM(Q61:Q63)</f>
        <v>1.499605367008682E-2</v>
      </c>
      <c r="AL31" s="30">
        <f>ABS((Y61-Z61)/Y61)</f>
        <v>7.1033938437253356E-3</v>
      </c>
    </row>
    <row r="32" spans="2:48" ht="16" x14ac:dyDescent="0.2">
      <c r="B32" s="16" t="s">
        <v>173</v>
      </c>
      <c r="C32" s="16" t="s">
        <v>38</v>
      </c>
      <c r="D32" s="16" t="s">
        <v>176</v>
      </c>
      <c r="E32" s="16" t="s">
        <v>175</v>
      </c>
      <c r="F32" s="2">
        <v>13.2</v>
      </c>
      <c r="G32" s="8"/>
      <c r="N32" s="79"/>
      <c r="O32" s="35">
        <v>1</v>
      </c>
      <c r="P32" s="36" t="s">
        <v>34</v>
      </c>
      <c r="Q32" s="35">
        <v>215</v>
      </c>
      <c r="R32" s="35">
        <v>213</v>
      </c>
      <c r="S32" s="35">
        <v>4.0999999999999996</v>
      </c>
      <c r="T32" s="35">
        <v>873.3</v>
      </c>
      <c r="U32" s="35">
        <v>98.43</v>
      </c>
      <c r="V32" s="35">
        <v>2</v>
      </c>
      <c r="W32" s="35">
        <v>1</v>
      </c>
      <c r="X32" s="35">
        <v>0</v>
      </c>
      <c r="Y32" s="82"/>
      <c r="Z32" s="82"/>
      <c r="AA32" s="26"/>
      <c r="AB32" s="90"/>
      <c r="AC32" s="36" t="s">
        <v>104</v>
      </c>
      <c r="AD32" s="36" t="s">
        <v>34</v>
      </c>
      <c r="AE32" s="36">
        <v>505</v>
      </c>
      <c r="AG32" s="85"/>
      <c r="AH32" s="28">
        <v>3</v>
      </c>
      <c r="AI32" s="29">
        <f>SUM(AE64:AE66)/AVERAGE(T64:T66)</f>
        <v>1.4376937152246163</v>
      </c>
      <c r="AJ32" s="38">
        <f>SUM(U64:U66)/AVERAGE(T64:T66)</f>
        <v>0.23088987639568315</v>
      </c>
      <c r="AK32" s="39">
        <f>SUM(V64:X66)/SUM(Q64:Q66)</f>
        <v>1.2084592145015106E-2</v>
      </c>
      <c r="AL32" s="30">
        <f>ABS((Y64-Z64)/Y64)</f>
        <v>5.287009063444109E-3</v>
      </c>
    </row>
    <row r="33" spans="2:38" ht="16" x14ac:dyDescent="0.2">
      <c r="B33" s="16" t="s">
        <v>177</v>
      </c>
      <c r="C33" s="16" t="s">
        <v>38</v>
      </c>
      <c r="D33" s="16" t="s">
        <v>178</v>
      </c>
      <c r="E33" s="16" t="s">
        <v>179</v>
      </c>
      <c r="F33" s="2">
        <v>3.3</v>
      </c>
      <c r="G33" s="8"/>
      <c r="N33" s="79"/>
      <c r="O33" s="35">
        <v>1</v>
      </c>
      <c r="P33" s="36" t="s">
        <v>102</v>
      </c>
      <c r="Q33" s="35">
        <v>342</v>
      </c>
      <c r="R33" s="35">
        <v>340</v>
      </c>
      <c r="S33" s="35">
        <v>5</v>
      </c>
      <c r="T33" s="35">
        <v>1700</v>
      </c>
      <c r="U33" s="35">
        <v>135</v>
      </c>
      <c r="V33" s="35">
        <v>2</v>
      </c>
      <c r="W33" s="35">
        <v>0</v>
      </c>
      <c r="X33" s="35">
        <v>2</v>
      </c>
      <c r="Y33" s="82"/>
      <c r="Z33" s="82"/>
      <c r="AA33" s="26"/>
      <c r="AB33" s="90"/>
      <c r="AC33" s="36" t="s">
        <v>104</v>
      </c>
      <c r="AD33" s="36" t="s">
        <v>102</v>
      </c>
      <c r="AE33" s="36">
        <v>640</v>
      </c>
      <c r="AG33" s="86"/>
      <c r="AH33" s="28">
        <v>4</v>
      </c>
      <c r="AI33" s="29">
        <f>SUM(AE67:AE69)/AVERAGE(T67:T69)</f>
        <v>1.3223390398213621</v>
      </c>
      <c r="AJ33" s="38">
        <f>SUM(U67:U69)/AVERAGE(T67:T69)</f>
        <v>0.24032378116858949</v>
      </c>
      <c r="AK33" s="39">
        <f>SUM(V67:X69)/SUM(Q67:Q69)</f>
        <v>1.3848396501457727E-2</v>
      </c>
      <c r="AL33" s="30">
        <f>ABS((Y67-Z67)/Y67)</f>
        <v>6.5597667638483967E-3</v>
      </c>
    </row>
    <row r="34" spans="2:38" ht="16" x14ac:dyDescent="0.2">
      <c r="B34" s="16" t="s">
        <v>177</v>
      </c>
      <c r="C34" s="16" t="s">
        <v>38</v>
      </c>
      <c r="D34" s="16" t="s">
        <v>180</v>
      </c>
      <c r="E34" s="16" t="s">
        <v>179</v>
      </c>
      <c r="F34" s="2">
        <v>3.3</v>
      </c>
      <c r="G34" s="8"/>
      <c r="N34" s="79"/>
      <c r="O34" s="24">
        <v>2</v>
      </c>
      <c r="P34" s="25" t="s">
        <v>38</v>
      </c>
      <c r="Q34" s="24">
        <v>595</v>
      </c>
      <c r="R34" s="24">
        <v>590</v>
      </c>
      <c r="S34" s="24">
        <v>6.5</v>
      </c>
      <c r="T34" s="24">
        <v>3835</v>
      </c>
      <c r="U34" s="24">
        <v>328.25</v>
      </c>
      <c r="V34" s="24">
        <v>4</v>
      </c>
      <c r="W34" s="24">
        <v>1</v>
      </c>
      <c r="X34" s="24">
        <v>1</v>
      </c>
      <c r="Y34" s="82">
        <f>SUM(Q34:Q36)</f>
        <v>1165</v>
      </c>
      <c r="Z34" s="82">
        <f>SUM(R34:R36)</f>
        <v>1156</v>
      </c>
      <c r="AA34" s="26"/>
      <c r="AB34" s="90"/>
      <c r="AC34" s="25" t="s">
        <v>105</v>
      </c>
      <c r="AD34" s="25" t="s">
        <v>38</v>
      </c>
      <c r="AE34" s="27">
        <v>2120</v>
      </c>
      <c r="AG34" s="79" t="s">
        <v>15</v>
      </c>
      <c r="AH34" s="28">
        <v>1</v>
      </c>
      <c r="AI34" s="29">
        <f>SUM(AE70:AE72)/AVERAGE(T70:T72)</f>
        <v>1.5063700221682117</v>
      </c>
      <c r="AJ34" s="38">
        <f>SUM(U70:U72)/AVERAGE(T70:T72)</f>
        <v>0.27757672070724615</v>
      </c>
      <c r="AK34" s="39">
        <f>SUM(V70:X72)/SUM(Q70:Q72)</f>
        <v>2.1739130434782608E-2</v>
      </c>
      <c r="AL34" s="30">
        <f>ABS((Y70-Z70)/Y70)</f>
        <v>5.434782608695652E-3</v>
      </c>
    </row>
    <row r="35" spans="2:38" ht="16" x14ac:dyDescent="0.2">
      <c r="B35" s="16" t="s">
        <v>181</v>
      </c>
      <c r="C35" s="16" t="s">
        <v>38</v>
      </c>
      <c r="D35" s="16" t="s">
        <v>182</v>
      </c>
      <c r="E35" s="16" t="s">
        <v>183</v>
      </c>
      <c r="F35" s="64">
        <v>6.6</v>
      </c>
      <c r="G35" s="8"/>
      <c r="N35" s="79"/>
      <c r="O35" s="24">
        <v>2</v>
      </c>
      <c r="P35" s="25" t="s">
        <v>34</v>
      </c>
      <c r="Q35" s="24">
        <v>220</v>
      </c>
      <c r="R35" s="24">
        <v>218</v>
      </c>
      <c r="S35" s="24">
        <v>4.3</v>
      </c>
      <c r="T35" s="24">
        <v>937.4</v>
      </c>
      <c r="U35" s="24">
        <v>103.24</v>
      </c>
      <c r="V35" s="24">
        <v>1</v>
      </c>
      <c r="W35" s="24">
        <v>0</v>
      </c>
      <c r="X35" s="24">
        <v>2</v>
      </c>
      <c r="Y35" s="82"/>
      <c r="Z35" s="82"/>
      <c r="AA35" s="26"/>
      <c r="AB35" s="90"/>
      <c r="AC35" s="25" t="s">
        <v>105</v>
      </c>
      <c r="AD35" s="25" t="s">
        <v>34</v>
      </c>
      <c r="AE35" s="25">
        <v>555</v>
      </c>
      <c r="AG35" s="79"/>
      <c r="AH35" s="28">
        <v>2</v>
      </c>
      <c r="AI35" s="29">
        <f>SUM(AE73:AE75)/AVERAGE(T73:T75)</f>
        <v>1.6316799069678158</v>
      </c>
      <c r="AJ35" s="38">
        <f>SUM(U73:U75)/AVERAGE(T73:T75)</f>
        <v>0.35859817413210066</v>
      </c>
      <c r="AK35" s="39">
        <f>SUM(V73:X75)/SUM(Q73:Q75)</f>
        <v>1.4774494556765163E-2</v>
      </c>
      <c r="AL35" s="30">
        <f>ABS((Y73-Z73)/Y73)</f>
        <v>1.3219284603421462E-2</v>
      </c>
    </row>
    <row r="36" spans="2:38" ht="16" x14ac:dyDescent="0.2">
      <c r="B36" s="16" t="s">
        <v>171</v>
      </c>
      <c r="C36" s="16" t="s">
        <v>38</v>
      </c>
      <c r="D36" s="16" t="s">
        <v>169</v>
      </c>
      <c r="E36" s="16" t="s">
        <v>170</v>
      </c>
      <c r="F36" s="64">
        <v>5.5</v>
      </c>
      <c r="G36" s="8"/>
      <c r="N36" s="79"/>
      <c r="O36" s="24">
        <v>2</v>
      </c>
      <c r="P36" s="25" t="s">
        <v>102</v>
      </c>
      <c r="Q36" s="24">
        <v>350</v>
      </c>
      <c r="R36" s="24">
        <v>348</v>
      </c>
      <c r="S36" s="24">
        <v>5.2</v>
      </c>
      <c r="T36" s="24">
        <v>1809.6</v>
      </c>
      <c r="U36" s="24">
        <v>148.19999999999999</v>
      </c>
      <c r="V36" s="24">
        <v>3</v>
      </c>
      <c r="W36" s="24">
        <v>1</v>
      </c>
      <c r="X36" s="24">
        <v>0</v>
      </c>
      <c r="Y36" s="82"/>
      <c r="Z36" s="82"/>
      <c r="AA36" s="26"/>
      <c r="AB36" s="90"/>
      <c r="AC36" s="25" t="s">
        <v>105</v>
      </c>
      <c r="AD36" s="25" t="s">
        <v>102</v>
      </c>
      <c r="AE36" s="25">
        <v>695</v>
      </c>
      <c r="AG36" s="79"/>
      <c r="AH36" s="28">
        <v>3</v>
      </c>
      <c r="AI36" s="29">
        <f>SUM(AE76:AE78)/AVERAGE(T76:T78)</f>
        <v>1.760006040944827</v>
      </c>
      <c r="AJ36" s="38">
        <f>SUM(U76:U78)/AVERAGE(T76:T78)</f>
        <v>0.35632280718059228</v>
      </c>
      <c r="AK36" s="39">
        <f>SUM(V76:X78)/SUM(Q76:Q78)</f>
        <v>1.2569832402234637E-2</v>
      </c>
      <c r="AL36" s="30">
        <f>ABS((Y76-Z76)/Y76)</f>
        <v>9.0782122905027941E-3</v>
      </c>
    </row>
    <row r="37" spans="2:38" ht="16" x14ac:dyDescent="0.2">
      <c r="B37" s="16" t="s">
        <v>171</v>
      </c>
      <c r="C37" s="16" t="s">
        <v>38</v>
      </c>
      <c r="D37" s="16" t="s">
        <v>172</v>
      </c>
      <c r="E37" s="16" t="s">
        <v>170</v>
      </c>
      <c r="F37" s="2">
        <v>3.9</v>
      </c>
      <c r="G37" s="8"/>
      <c r="N37" s="79"/>
      <c r="O37" s="35">
        <v>3</v>
      </c>
      <c r="P37" s="36" t="s">
        <v>38</v>
      </c>
      <c r="Q37" s="35">
        <v>610</v>
      </c>
      <c r="R37" s="35">
        <v>608</v>
      </c>
      <c r="S37" s="35">
        <v>6.7</v>
      </c>
      <c r="T37" s="35">
        <v>4073.6</v>
      </c>
      <c r="U37" s="35">
        <v>349.44</v>
      </c>
      <c r="V37" s="35">
        <v>2</v>
      </c>
      <c r="W37" s="35">
        <v>2</v>
      </c>
      <c r="X37" s="35">
        <v>3</v>
      </c>
      <c r="Y37" s="82">
        <f>SUM(Q37:Q39)</f>
        <v>1198</v>
      </c>
      <c r="Z37" s="82">
        <f>SUM(R37:R39)</f>
        <v>1192</v>
      </c>
      <c r="AA37" s="26"/>
      <c r="AB37" s="90"/>
      <c r="AC37" s="36" t="s">
        <v>106</v>
      </c>
      <c r="AD37" s="36" t="s">
        <v>38</v>
      </c>
      <c r="AE37" s="37">
        <v>1980</v>
      </c>
      <c r="AG37" s="79"/>
      <c r="AH37" s="28">
        <v>4</v>
      </c>
      <c r="AI37" s="29">
        <f>SUM(AE79:AE81)/AVERAGE(T79:T81)</f>
        <v>1.5011786892975012</v>
      </c>
      <c r="AJ37" s="38">
        <f>SUM(U79:U81)/AVERAGE(T79:T81)</f>
        <v>0.33817633191890617</v>
      </c>
      <c r="AK37" s="39">
        <f>SUM(V79:X81)/SUM(Q79:Q81)</f>
        <v>1.8010291595197257E-2</v>
      </c>
      <c r="AL37" s="30">
        <f>ABS((Y79-Z79)/Y79)</f>
        <v>2.5728987993138938E-3</v>
      </c>
    </row>
    <row r="38" spans="2:38" ht="16" x14ac:dyDescent="0.2">
      <c r="B38" s="16" t="s">
        <v>219</v>
      </c>
      <c r="C38" s="16" t="s">
        <v>38</v>
      </c>
      <c r="D38" s="16" t="s">
        <v>220</v>
      </c>
      <c r="E38" s="16" t="s">
        <v>221</v>
      </c>
      <c r="F38" s="64">
        <v>5.5</v>
      </c>
      <c r="G38" s="8"/>
      <c r="N38" s="79"/>
      <c r="O38" s="35">
        <v>3</v>
      </c>
      <c r="P38" s="36" t="s">
        <v>34</v>
      </c>
      <c r="Q38" s="35">
        <v>230</v>
      </c>
      <c r="R38" s="35">
        <v>229</v>
      </c>
      <c r="S38" s="35">
        <v>4.5</v>
      </c>
      <c r="T38" s="35">
        <v>1030.5</v>
      </c>
      <c r="U38" s="35">
        <v>110.16</v>
      </c>
      <c r="V38" s="35">
        <v>3</v>
      </c>
      <c r="W38" s="35">
        <v>0</v>
      </c>
      <c r="X38" s="35">
        <v>1</v>
      </c>
      <c r="Y38" s="82"/>
      <c r="Z38" s="82"/>
      <c r="AA38" s="26"/>
      <c r="AB38" s="90"/>
      <c r="AC38" s="36" t="s">
        <v>106</v>
      </c>
      <c r="AD38" s="36" t="s">
        <v>34</v>
      </c>
      <c r="AE38" s="36">
        <v>610</v>
      </c>
      <c r="AG38" s="79"/>
      <c r="AH38" s="28">
        <v>5</v>
      </c>
      <c r="AI38" s="29">
        <f>SUM(AE82:AE84)/AVERAGE(T82:T84)</f>
        <v>1.2401080923694565</v>
      </c>
      <c r="AJ38" s="38">
        <f>SUM(U82:U84)/AVERAGE(T82:T84)</f>
        <v>0.34368527820608319</v>
      </c>
      <c r="AK38" s="39">
        <f>SUM(V82:X84)/SUM(Q82:Q84)</f>
        <v>1.400329489291598E-2</v>
      </c>
      <c r="AL38" s="30">
        <f>ABS((Y82-Z82)/Y82)</f>
        <v>4.9423393739703456E-3</v>
      </c>
    </row>
    <row r="39" spans="2:38" ht="16" x14ac:dyDescent="0.2">
      <c r="B39" s="16" t="s">
        <v>222</v>
      </c>
      <c r="C39" s="16" t="s">
        <v>38</v>
      </c>
      <c r="D39" s="16" t="s">
        <v>223</v>
      </c>
      <c r="E39" s="16" t="s">
        <v>170</v>
      </c>
      <c r="F39" s="2">
        <v>6.5</v>
      </c>
      <c r="G39" s="8"/>
      <c r="N39" s="79"/>
      <c r="O39" s="35">
        <v>3</v>
      </c>
      <c r="P39" s="36" t="s">
        <v>102</v>
      </c>
      <c r="Q39" s="35">
        <v>358</v>
      </c>
      <c r="R39" s="35">
        <v>355</v>
      </c>
      <c r="S39" s="35">
        <v>5.4</v>
      </c>
      <c r="T39" s="35">
        <v>1917</v>
      </c>
      <c r="U39" s="35">
        <v>162</v>
      </c>
      <c r="V39" s="35">
        <v>1</v>
      </c>
      <c r="W39" s="35">
        <v>2</v>
      </c>
      <c r="X39" s="35">
        <v>1</v>
      </c>
      <c r="Y39" s="82"/>
      <c r="Z39" s="82"/>
      <c r="AA39" s="26"/>
      <c r="AB39" s="90"/>
      <c r="AC39" s="36" t="s">
        <v>106</v>
      </c>
      <c r="AD39" s="36" t="s">
        <v>102</v>
      </c>
      <c r="AE39" s="36">
        <v>670</v>
      </c>
      <c r="AG39" s="80" t="s">
        <v>116</v>
      </c>
      <c r="AH39" s="80"/>
      <c r="AI39" s="29">
        <f>AVERAGE(AI16:AI38)</f>
        <v>1.3867056658812424</v>
      </c>
      <c r="AJ39" s="38">
        <f t="shared" ref="AJ39:AK39" si="0">AVERAGE(AJ16:AJ38)</f>
        <v>0.27474967745612977</v>
      </c>
      <c r="AK39" s="39">
        <f t="shared" si="0"/>
        <v>1.2942861438692587E-2</v>
      </c>
      <c r="AL39" s="30">
        <f>AVERAGE(AL16:AL38)</f>
        <v>7.0215279147925859E-3</v>
      </c>
    </row>
    <row r="40" spans="2:38" ht="16" x14ac:dyDescent="0.2">
      <c r="B40" s="16" t="s">
        <v>224</v>
      </c>
      <c r="C40" s="16" t="s">
        <v>38</v>
      </c>
      <c r="D40" s="16" t="s">
        <v>225</v>
      </c>
      <c r="E40" s="16" t="s">
        <v>170</v>
      </c>
      <c r="F40" s="2">
        <v>6.1999999999999993</v>
      </c>
      <c r="G40" s="8"/>
      <c r="N40" s="79"/>
      <c r="O40" s="24">
        <v>4</v>
      </c>
      <c r="P40" s="25" t="s">
        <v>38</v>
      </c>
      <c r="Q40" s="24">
        <v>630</v>
      </c>
      <c r="R40" s="24">
        <v>627</v>
      </c>
      <c r="S40" s="24">
        <v>6.9</v>
      </c>
      <c r="T40" s="24">
        <v>4326.3</v>
      </c>
      <c r="U40" s="24">
        <v>368.43</v>
      </c>
      <c r="V40" s="24">
        <v>4</v>
      </c>
      <c r="W40" s="24">
        <v>3</v>
      </c>
      <c r="X40" s="24">
        <v>1</v>
      </c>
      <c r="Y40" s="82">
        <f>SUM(Q40:Q42)</f>
        <v>1240</v>
      </c>
      <c r="Z40" s="82">
        <f>SUM(R40:R42)</f>
        <v>1233</v>
      </c>
      <c r="AA40" s="26"/>
      <c r="AB40" s="90"/>
      <c r="AC40" s="25" t="s">
        <v>107</v>
      </c>
      <c r="AD40" s="25" t="s">
        <v>38</v>
      </c>
      <c r="AE40" s="27">
        <v>2100</v>
      </c>
    </row>
    <row r="41" spans="2:38" ht="16" x14ac:dyDescent="0.2">
      <c r="B41" s="16" t="s">
        <v>226</v>
      </c>
      <c r="C41" s="16" t="s">
        <v>38</v>
      </c>
      <c r="D41" s="16" t="s">
        <v>227</v>
      </c>
      <c r="E41" s="16" t="s">
        <v>228</v>
      </c>
      <c r="F41" s="64">
        <v>6.3999999999999995</v>
      </c>
      <c r="G41" s="8"/>
      <c r="N41" s="79"/>
      <c r="O41" s="24">
        <v>4</v>
      </c>
      <c r="P41" s="25" t="s">
        <v>34</v>
      </c>
      <c r="Q41" s="24">
        <v>240</v>
      </c>
      <c r="R41" s="24">
        <v>238</v>
      </c>
      <c r="S41" s="24">
        <v>4.5999999999999996</v>
      </c>
      <c r="T41" s="24">
        <v>1094.8</v>
      </c>
      <c r="U41" s="24">
        <v>117.3</v>
      </c>
      <c r="V41" s="24">
        <v>2</v>
      </c>
      <c r="W41" s="24">
        <v>1</v>
      </c>
      <c r="X41" s="24">
        <v>0</v>
      </c>
      <c r="Y41" s="82"/>
      <c r="Z41" s="82"/>
      <c r="AA41" s="26"/>
      <c r="AB41" s="90"/>
      <c r="AC41" s="25" t="s">
        <v>107</v>
      </c>
      <c r="AD41" s="25" t="s">
        <v>34</v>
      </c>
      <c r="AE41" s="25">
        <v>630</v>
      </c>
    </row>
    <row r="42" spans="2:38" ht="16" x14ac:dyDescent="0.2">
      <c r="B42" s="16" t="s">
        <v>229</v>
      </c>
      <c r="C42" s="16" t="s">
        <v>38</v>
      </c>
      <c r="D42" s="16" t="s">
        <v>230</v>
      </c>
      <c r="E42" s="16" t="s">
        <v>170</v>
      </c>
      <c r="F42" s="64">
        <v>5.3999999999999995</v>
      </c>
      <c r="G42" s="8"/>
      <c r="N42" s="79"/>
      <c r="O42" s="24">
        <v>4</v>
      </c>
      <c r="P42" s="25" t="s">
        <v>102</v>
      </c>
      <c r="Q42" s="24">
        <v>370</v>
      </c>
      <c r="R42" s="24">
        <v>368</v>
      </c>
      <c r="S42" s="24">
        <v>5.6</v>
      </c>
      <c r="T42" s="24">
        <v>2060.8000000000002</v>
      </c>
      <c r="U42" s="24">
        <v>174.72</v>
      </c>
      <c r="V42" s="24">
        <v>2</v>
      </c>
      <c r="W42" s="24">
        <v>0</v>
      </c>
      <c r="X42" s="24">
        <v>2</v>
      </c>
      <c r="Y42" s="82"/>
      <c r="Z42" s="82"/>
      <c r="AA42" s="26"/>
      <c r="AB42" s="90"/>
      <c r="AC42" s="25" t="s">
        <v>107</v>
      </c>
      <c r="AD42" s="25" t="s">
        <v>102</v>
      </c>
      <c r="AE42" s="25">
        <v>715</v>
      </c>
    </row>
    <row r="43" spans="2:38" ht="16" x14ac:dyDescent="0.2">
      <c r="B43" s="16" t="s">
        <v>231</v>
      </c>
      <c r="C43" s="16" t="s">
        <v>38</v>
      </c>
      <c r="D43" s="16" t="s">
        <v>230</v>
      </c>
      <c r="E43" s="16" t="s">
        <v>170</v>
      </c>
      <c r="F43" s="64">
        <v>5.5</v>
      </c>
      <c r="G43" s="8"/>
      <c r="N43" s="84" t="s">
        <v>13</v>
      </c>
      <c r="O43" s="35">
        <v>1</v>
      </c>
      <c r="P43" s="36" t="s">
        <v>38</v>
      </c>
      <c r="Q43" s="35">
        <v>589</v>
      </c>
      <c r="R43" s="35">
        <v>585</v>
      </c>
      <c r="S43" s="35">
        <v>6.4</v>
      </c>
      <c r="T43" s="35">
        <v>3744</v>
      </c>
      <c r="U43" s="35">
        <v>336.96</v>
      </c>
      <c r="V43" s="35">
        <v>4</v>
      </c>
      <c r="W43" s="35">
        <v>1</v>
      </c>
      <c r="X43" s="35">
        <v>2</v>
      </c>
      <c r="Y43" s="82">
        <f>SUM(Q43:Q45)</f>
        <v>1163</v>
      </c>
      <c r="Z43" s="82">
        <f>SUM(R43:R45)</f>
        <v>1156</v>
      </c>
      <c r="AA43" s="26"/>
      <c r="AB43" s="87" t="s">
        <v>13</v>
      </c>
      <c r="AC43" s="36" t="s">
        <v>104</v>
      </c>
      <c r="AD43" s="36" t="s">
        <v>38</v>
      </c>
      <c r="AE43" s="37">
        <v>2070</v>
      </c>
    </row>
    <row r="44" spans="2:38" ht="16" x14ac:dyDescent="0.2">
      <c r="B44" s="16" t="s">
        <v>232</v>
      </c>
      <c r="C44" s="16" t="s">
        <v>38</v>
      </c>
      <c r="D44" s="16" t="s">
        <v>233</v>
      </c>
      <c r="E44" s="16" t="s">
        <v>234</v>
      </c>
      <c r="F44" s="64">
        <v>2.8000000000000003</v>
      </c>
      <c r="G44" s="8"/>
      <c r="N44" s="85"/>
      <c r="O44" s="35">
        <v>1</v>
      </c>
      <c r="P44" s="36" t="s">
        <v>34</v>
      </c>
      <c r="Q44" s="35">
        <v>223</v>
      </c>
      <c r="R44" s="35">
        <v>221</v>
      </c>
      <c r="S44" s="35">
        <v>3.9</v>
      </c>
      <c r="T44" s="35">
        <v>861.9</v>
      </c>
      <c r="U44" s="35">
        <v>90.25</v>
      </c>
      <c r="V44" s="35">
        <v>2</v>
      </c>
      <c r="W44" s="35">
        <v>1</v>
      </c>
      <c r="X44" s="35">
        <v>1</v>
      </c>
      <c r="Y44" s="82"/>
      <c r="Z44" s="82"/>
      <c r="AA44" s="26"/>
      <c r="AB44" s="88"/>
      <c r="AC44" s="36" t="s">
        <v>104</v>
      </c>
      <c r="AD44" s="36" t="s">
        <v>34</v>
      </c>
      <c r="AE44" s="36">
        <v>590</v>
      </c>
    </row>
    <row r="45" spans="2:38" ht="16" x14ac:dyDescent="0.2">
      <c r="B45" s="16" t="s">
        <v>235</v>
      </c>
      <c r="C45" s="16" t="s">
        <v>38</v>
      </c>
      <c r="D45" s="16" t="s">
        <v>236</v>
      </c>
      <c r="E45" s="16" t="s">
        <v>234</v>
      </c>
      <c r="F45" s="64">
        <v>3.9</v>
      </c>
      <c r="G45" s="8"/>
      <c r="N45" s="85"/>
      <c r="O45" s="35">
        <v>1</v>
      </c>
      <c r="P45" s="36" t="s">
        <v>102</v>
      </c>
      <c r="Q45" s="35">
        <v>351</v>
      </c>
      <c r="R45" s="35">
        <v>350</v>
      </c>
      <c r="S45" s="35">
        <v>5.0999999999999996</v>
      </c>
      <c r="T45" s="35">
        <v>1785</v>
      </c>
      <c r="U45" s="35">
        <v>142.80000000000001</v>
      </c>
      <c r="V45" s="35">
        <v>3</v>
      </c>
      <c r="W45" s="35">
        <v>2</v>
      </c>
      <c r="X45" s="35">
        <v>0</v>
      </c>
      <c r="Y45" s="82"/>
      <c r="Z45" s="82"/>
      <c r="AA45" s="26"/>
      <c r="AB45" s="88"/>
      <c r="AC45" s="36" t="s">
        <v>104</v>
      </c>
      <c r="AD45" s="36" t="s">
        <v>102</v>
      </c>
      <c r="AE45" s="36">
        <v>700</v>
      </c>
    </row>
    <row r="46" spans="2:38" ht="16" x14ac:dyDescent="0.2">
      <c r="B46" s="16" t="s">
        <v>237</v>
      </c>
      <c r="C46" s="16" t="s">
        <v>38</v>
      </c>
      <c r="D46" s="16" t="s">
        <v>238</v>
      </c>
      <c r="E46" s="16" t="s">
        <v>239</v>
      </c>
      <c r="F46" s="64">
        <v>5</v>
      </c>
      <c r="G46" s="8"/>
      <c r="N46" s="85"/>
      <c r="O46" s="24">
        <v>2</v>
      </c>
      <c r="P46" s="25" t="s">
        <v>38</v>
      </c>
      <c r="Q46" s="24">
        <v>602</v>
      </c>
      <c r="R46" s="24">
        <v>600</v>
      </c>
      <c r="S46" s="24">
        <v>6.6</v>
      </c>
      <c r="T46" s="24">
        <v>3960</v>
      </c>
      <c r="U46" s="24">
        <v>374</v>
      </c>
      <c r="V46" s="24">
        <v>6</v>
      </c>
      <c r="W46" s="24">
        <v>2</v>
      </c>
      <c r="X46" s="24">
        <v>1</v>
      </c>
      <c r="Y46" s="82">
        <f>SUM(Q46:Q48)</f>
        <v>1192</v>
      </c>
      <c r="Z46" s="82">
        <f>SUM(R46:R48)</f>
        <v>1186</v>
      </c>
      <c r="AA46" s="26"/>
      <c r="AB46" s="88"/>
      <c r="AC46" s="25" t="s">
        <v>105</v>
      </c>
      <c r="AD46" s="25" t="s">
        <v>38</v>
      </c>
      <c r="AE46" s="27">
        <v>2210</v>
      </c>
    </row>
    <row r="47" spans="2:38" ht="16" x14ac:dyDescent="0.2">
      <c r="B47" s="16" t="s">
        <v>240</v>
      </c>
      <c r="C47" s="16" t="s">
        <v>38</v>
      </c>
      <c r="D47" s="16" t="s">
        <v>238</v>
      </c>
      <c r="E47" s="16" t="s">
        <v>241</v>
      </c>
      <c r="F47" s="64">
        <v>2.5</v>
      </c>
      <c r="G47" s="8"/>
      <c r="N47" s="85"/>
      <c r="O47" s="24">
        <v>2</v>
      </c>
      <c r="P47" s="25" t="s">
        <v>34</v>
      </c>
      <c r="Q47" s="24">
        <v>230</v>
      </c>
      <c r="R47" s="24">
        <v>228</v>
      </c>
      <c r="S47" s="24">
        <v>4.2</v>
      </c>
      <c r="T47" s="24">
        <v>957.6</v>
      </c>
      <c r="U47" s="24">
        <v>83.84</v>
      </c>
      <c r="V47" s="24">
        <v>1</v>
      </c>
      <c r="W47" s="24">
        <v>0</v>
      </c>
      <c r="X47" s="24">
        <v>2</v>
      </c>
      <c r="Y47" s="82"/>
      <c r="Z47" s="82"/>
      <c r="AA47" s="26"/>
      <c r="AB47" s="88"/>
      <c r="AC47" s="25" t="s">
        <v>105</v>
      </c>
      <c r="AD47" s="25" t="s">
        <v>34</v>
      </c>
      <c r="AE47" s="25">
        <v>620</v>
      </c>
    </row>
    <row r="48" spans="2:38" ht="16" x14ac:dyDescent="0.2">
      <c r="B48" s="16" t="s">
        <v>242</v>
      </c>
      <c r="C48" s="16" t="s">
        <v>38</v>
      </c>
      <c r="D48" s="16" t="s">
        <v>243</v>
      </c>
      <c r="E48" s="16" t="s">
        <v>244</v>
      </c>
      <c r="F48" s="64">
        <v>3.3</v>
      </c>
      <c r="G48" s="8"/>
      <c r="N48" s="85"/>
      <c r="O48" s="24">
        <v>2</v>
      </c>
      <c r="P48" s="25" t="s">
        <v>102</v>
      </c>
      <c r="Q48" s="24">
        <v>360</v>
      </c>
      <c r="R48" s="24">
        <v>358</v>
      </c>
      <c r="S48" s="24">
        <v>5.4</v>
      </c>
      <c r="T48" s="24">
        <v>1933.2</v>
      </c>
      <c r="U48" s="24">
        <v>166.56</v>
      </c>
      <c r="V48" s="24">
        <v>2</v>
      </c>
      <c r="W48" s="24">
        <v>1</v>
      </c>
      <c r="X48" s="24">
        <v>1</v>
      </c>
      <c r="Y48" s="82"/>
      <c r="Z48" s="82"/>
      <c r="AA48" s="26"/>
      <c r="AB48" s="88"/>
      <c r="AC48" s="25" t="s">
        <v>105</v>
      </c>
      <c r="AD48" s="25" t="s">
        <v>102</v>
      </c>
      <c r="AE48" s="25">
        <v>740</v>
      </c>
    </row>
    <row r="49" spans="2:31" ht="16" x14ac:dyDescent="0.2">
      <c r="B49" s="16" t="s">
        <v>245</v>
      </c>
      <c r="C49" s="16" t="s">
        <v>38</v>
      </c>
      <c r="D49" s="16" t="s">
        <v>246</v>
      </c>
      <c r="E49" s="16" t="s">
        <v>247</v>
      </c>
      <c r="F49" s="64">
        <v>3.6</v>
      </c>
      <c r="G49" s="8"/>
      <c r="N49" s="85"/>
      <c r="O49" s="35">
        <v>3</v>
      </c>
      <c r="P49" s="36" t="s">
        <v>38</v>
      </c>
      <c r="Q49" s="35">
        <v>620</v>
      </c>
      <c r="R49" s="35">
        <v>618</v>
      </c>
      <c r="S49" s="35">
        <v>6.8</v>
      </c>
      <c r="T49" s="35">
        <v>4202.3999999999996</v>
      </c>
      <c r="U49" s="35">
        <v>369.41</v>
      </c>
      <c r="V49" s="35">
        <v>5</v>
      </c>
      <c r="W49" s="35">
        <v>1</v>
      </c>
      <c r="X49" s="35">
        <v>3</v>
      </c>
      <c r="Y49" s="82">
        <f>SUM(Q49:Q51)</f>
        <v>1228</v>
      </c>
      <c r="Z49" s="82">
        <f>SUM(R49:R51)</f>
        <v>1222</v>
      </c>
      <c r="AA49" s="26"/>
      <c r="AB49" s="88"/>
      <c r="AC49" s="36" t="s">
        <v>106</v>
      </c>
      <c r="AD49" s="36" t="s">
        <v>38</v>
      </c>
      <c r="AE49" s="37">
        <v>2150</v>
      </c>
    </row>
    <row r="50" spans="2:31" ht="16" x14ac:dyDescent="0.2">
      <c r="B50" s="16" t="s">
        <v>248</v>
      </c>
      <c r="C50" s="16" t="s">
        <v>38</v>
      </c>
      <c r="D50" s="16" t="s">
        <v>249</v>
      </c>
      <c r="E50" s="16" t="s">
        <v>26</v>
      </c>
      <c r="F50" s="64">
        <v>0.6</v>
      </c>
      <c r="G50" s="8"/>
      <c r="N50" s="85"/>
      <c r="O50" s="35">
        <v>3</v>
      </c>
      <c r="P50" s="36" t="s">
        <v>34</v>
      </c>
      <c r="Q50" s="35">
        <v>240</v>
      </c>
      <c r="R50" s="35">
        <v>238</v>
      </c>
      <c r="S50" s="35">
        <v>4.3</v>
      </c>
      <c r="T50" s="35">
        <v>1023.4</v>
      </c>
      <c r="U50" s="35">
        <v>105.75</v>
      </c>
      <c r="V50" s="35">
        <v>2</v>
      </c>
      <c r="W50" s="35">
        <v>1</v>
      </c>
      <c r="X50" s="35">
        <v>0</v>
      </c>
      <c r="Y50" s="82"/>
      <c r="Z50" s="82"/>
      <c r="AA50" s="26"/>
      <c r="AB50" s="88"/>
      <c r="AC50" s="36" t="s">
        <v>106</v>
      </c>
      <c r="AD50" s="36" t="s">
        <v>34</v>
      </c>
      <c r="AE50" s="36">
        <v>640</v>
      </c>
    </row>
    <row r="51" spans="2:31" ht="16" x14ac:dyDescent="0.2">
      <c r="B51" s="16" t="s">
        <v>250</v>
      </c>
      <c r="C51" s="16" t="s">
        <v>38</v>
      </c>
      <c r="D51" s="16" t="s">
        <v>251</v>
      </c>
      <c r="E51" s="16" t="s">
        <v>252</v>
      </c>
      <c r="F51" s="64">
        <v>2.8000000000000003</v>
      </c>
      <c r="G51" s="8"/>
      <c r="N51" s="85"/>
      <c r="O51" s="35">
        <v>3</v>
      </c>
      <c r="P51" s="36" t="s">
        <v>102</v>
      </c>
      <c r="Q51" s="35">
        <v>368</v>
      </c>
      <c r="R51" s="35">
        <v>366</v>
      </c>
      <c r="S51" s="35">
        <v>5.6</v>
      </c>
      <c r="T51" s="35">
        <v>2049.6</v>
      </c>
      <c r="U51" s="35">
        <v>181.2</v>
      </c>
      <c r="V51" s="35">
        <v>4</v>
      </c>
      <c r="W51" s="35">
        <v>0</v>
      </c>
      <c r="X51" s="35">
        <v>1</v>
      </c>
      <c r="Y51" s="82"/>
      <c r="Z51" s="82"/>
      <c r="AA51" s="26"/>
      <c r="AB51" s="88"/>
      <c r="AC51" s="36" t="s">
        <v>106</v>
      </c>
      <c r="AD51" s="36" t="s">
        <v>102</v>
      </c>
      <c r="AE51" s="36">
        <v>710</v>
      </c>
    </row>
    <row r="52" spans="2:31" ht="16" x14ac:dyDescent="0.15">
      <c r="B52" s="16" t="s">
        <v>250</v>
      </c>
      <c r="C52" s="16" t="s">
        <v>38</v>
      </c>
      <c r="D52" s="16" t="s">
        <v>253</v>
      </c>
      <c r="E52" s="16" t="s">
        <v>252</v>
      </c>
      <c r="F52" s="64">
        <v>2.8000000000000003</v>
      </c>
      <c r="G52" s="1"/>
      <c r="H52" s="1"/>
      <c r="I52" s="1"/>
      <c r="J52" s="1"/>
      <c r="N52" s="85"/>
      <c r="O52" s="24">
        <v>4</v>
      </c>
      <c r="P52" s="25" t="s">
        <v>38</v>
      </c>
      <c r="Q52" s="24">
        <v>640</v>
      </c>
      <c r="R52" s="24">
        <v>637</v>
      </c>
      <c r="S52" s="24">
        <v>6.9</v>
      </c>
      <c r="T52" s="24">
        <v>4395.3</v>
      </c>
      <c r="U52" s="24">
        <v>351.62</v>
      </c>
      <c r="V52" s="24">
        <v>3</v>
      </c>
      <c r="W52" s="24">
        <v>2</v>
      </c>
      <c r="X52" s="24">
        <v>2</v>
      </c>
      <c r="Y52" s="82">
        <f>SUM(Q52:Q54)</f>
        <v>1268</v>
      </c>
      <c r="Z52" s="82">
        <f>SUM(R52:R54)</f>
        <v>1260</v>
      </c>
      <c r="AA52" s="26"/>
      <c r="AB52" s="88"/>
      <c r="AC52" s="25" t="s">
        <v>107</v>
      </c>
      <c r="AD52" s="25" t="s">
        <v>38</v>
      </c>
      <c r="AE52" s="27">
        <v>2290</v>
      </c>
    </row>
    <row r="53" spans="2:31" ht="16" x14ac:dyDescent="0.15">
      <c r="B53" s="65" t="s">
        <v>255</v>
      </c>
      <c r="C53" s="65" t="s">
        <v>34</v>
      </c>
      <c r="D53" s="65" t="s">
        <v>189</v>
      </c>
      <c r="E53" s="65" t="s">
        <v>26</v>
      </c>
      <c r="F53" s="65">
        <v>1.5</v>
      </c>
      <c r="G53" s="1"/>
      <c r="H53" s="1"/>
      <c r="I53" s="1"/>
      <c r="J53" s="1"/>
      <c r="N53" s="85"/>
      <c r="O53" s="24">
        <v>4</v>
      </c>
      <c r="P53" s="25" t="s">
        <v>34</v>
      </c>
      <c r="Q53" s="24">
        <v>250</v>
      </c>
      <c r="R53" s="24">
        <v>248</v>
      </c>
      <c r="S53" s="24">
        <v>4.5</v>
      </c>
      <c r="T53" s="24">
        <v>1116</v>
      </c>
      <c r="U53" s="24">
        <v>94.32</v>
      </c>
      <c r="V53" s="24">
        <v>1</v>
      </c>
      <c r="W53" s="24">
        <v>0</v>
      </c>
      <c r="X53" s="24">
        <v>1</v>
      </c>
      <c r="Y53" s="82"/>
      <c r="Z53" s="82"/>
      <c r="AA53" s="26"/>
      <c r="AB53" s="88"/>
      <c r="AC53" s="25" t="s">
        <v>107</v>
      </c>
      <c r="AD53" s="25" t="s">
        <v>34</v>
      </c>
      <c r="AE53" s="25">
        <v>675</v>
      </c>
    </row>
    <row r="54" spans="2:31" ht="16" x14ac:dyDescent="0.15">
      <c r="B54" s="65" t="s">
        <v>256</v>
      </c>
      <c r="C54" s="65" t="s">
        <v>34</v>
      </c>
      <c r="D54" s="65" t="s">
        <v>189</v>
      </c>
      <c r="E54" s="65" t="s">
        <v>26</v>
      </c>
      <c r="F54" s="65">
        <v>2</v>
      </c>
      <c r="G54" s="8"/>
      <c r="H54" s="8"/>
      <c r="I54" s="8"/>
      <c r="J54" s="8"/>
      <c r="N54" s="85"/>
      <c r="O54" s="24">
        <v>4</v>
      </c>
      <c r="P54" s="25" t="s">
        <v>102</v>
      </c>
      <c r="Q54" s="24">
        <v>378</v>
      </c>
      <c r="R54" s="24">
        <v>375</v>
      </c>
      <c r="S54" s="24">
        <v>5.9</v>
      </c>
      <c r="T54" s="24">
        <v>2212.5</v>
      </c>
      <c r="U54" s="24">
        <v>197.5</v>
      </c>
      <c r="V54" s="24">
        <v>2</v>
      </c>
      <c r="W54" s="24">
        <v>1</v>
      </c>
      <c r="X54" s="24">
        <v>0</v>
      </c>
      <c r="Y54" s="82"/>
      <c r="Z54" s="82"/>
      <c r="AA54" s="26"/>
      <c r="AB54" s="88"/>
      <c r="AC54" s="25" t="s">
        <v>107</v>
      </c>
      <c r="AD54" s="25" t="s">
        <v>102</v>
      </c>
      <c r="AE54" s="25">
        <v>765</v>
      </c>
    </row>
    <row r="55" spans="2:31" ht="16" x14ac:dyDescent="0.15">
      <c r="B55" s="65" t="s">
        <v>257</v>
      </c>
      <c r="C55" s="65" t="s">
        <v>34</v>
      </c>
      <c r="D55" s="65" t="s">
        <v>189</v>
      </c>
      <c r="E55" s="65" t="s">
        <v>26</v>
      </c>
      <c r="F55" s="65">
        <v>2.5</v>
      </c>
      <c r="G55" s="8"/>
      <c r="H55" s="8"/>
      <c r="I55" s="8"/>
      <c r="J55" s="8"/>
      <c r="N55" s="85"/>
      <c r="O55" s="35">
        <v>5</v>
      </c>
      <c r="P55" s="36" t="s">
        <v>38</v>
      </c>
      <c r="Q55" s="35">
        <v>646</v>
      </c>
      <c r="R55" s="35">
        <v>669</v>
      </c>
      <c r="S55" s="35">
        <v>7</v>
      </c>
      <c r="T55" s="35">
        <v>4439</v>
      </c>
      <c r="U55" s="35">
        <v>366</v>
      </c>
      <c r="V55" s="35">
        <v>3</v>
      </c>
      <c r="W55" s="35">
        <v>2</v>
      </c>
      <c r="X55" s="35">
        <v>2</v>
      </c>
      <c r="Y55" s="82">
        <f>SUM(Q55:Q57)</f>
        <v>1261</v>
      </c>
      <c r="Z55" s="82">
        <f>SUM(R55:R57)</f>
        <v>1291</v>
      </c>
      <c r="AA55" s="26"/>
      <c r="AB55" s="88"/>
      <c r="AC55" s="35">
        <v>5</v>
      </c>
      <c r="AD55" s="36" t="s">
        <v>38</v>
      </c>
      <c r="AE55" s="37">
        <v>2043</v>
      </c>
    </row>
    <row r="56" spans="2:31" ht="16" x14ac:dyDescent="0.15">
      <c r="B56" s="65" t="s">
        <v>258</v>
      </c>
      <c r="C56" s="65" t="s">
        <v>34</v>
      </c>
      <c r="D56" s="65" t="s">
        <v>189</v>
      </c>
      <c r="E56" s="65" t="s">
        <v>26</v>
      </c>
      <c r="F56" s="65">
        <v>2</v>
      </c>
      <c r="G56" s="8"/>
      <c r="H56" s="8"/>
      <c r="I56" s="8"/>
      <c r="J56" s="8"/>
      <c r="N56" s="85"/>
      <c r="O56" s="35">
        <v>5</v>
      </c>
      <c r="P56" s="36" t="s">
        <v>34</v>
      </c>
      <c r="Q56" s="35">
        <v>248</v>
      </c>
      <c r="R56" s="35">
        <v>258</v>
      </c>
      <c r="S56" s="35">
        <v>5</v>
      </c>
      <c r="T56" s="35">
        <v>1138</v>
      </c>
      <c r="U56" s="35">
        <v>99</v>
      </c>
      <c r="V56" s="35">
        <v>1</v>
      </c>
      <c r="W56" s="35">
        <v>0</v>
      </c>
      <c r="X56" s="35">
        <v>1</v>
      </c>
      <c r="Y56" s="82"/>
      <c r="Z56" s="82"/>
      <c r="AA56" s="26"/>
      <c r="AB56" s="88"/>
      <c r="AC56" s="35">
        <v>5</v>
      </c>
      <c r="AD56" s="36" t="s">
        <v>34</v>
      </c>
      <c r="AE56" s="37">
        <v>608</v>
      </c>
    </row>
    <row r="57" spans="2:31" ht="16" x14ac:dyDescent="0.15">
      <c r="B57" s="65" t="s">
        <v>259</v>
      </c>
      <c r="C57" s="65" t="s">
        <v>34</v>
      </c>
      <c r="D57" s="65" t="s">
        <v>189</v>
      </c>
      <c r="E57" s="65" t="s">
        <v>26</v>
      </c>
      <c r="F57" s="65">
        <v>2</v>
      </c>
      <c r="G57" s="8"/>
      <c r="H57" s="8"/>
      <c r="I57" s="8"/>
      <c r="J57" s="8"/>
      <c r="N57" s="86"/>
      <c r="O57" s="35">
        <v>5</v>
      </c>
      <c r="P57" s="36" t="s">
        <v>102</v>
      </c>
      <c r="Q57" s="35">
        <v>367</v>
      </c>
      <c r="R57" s="35">
        <v>364</v>
      </c>
      <c r="S57" s="35">
        <v>6</v>
      </c>
      <c r="T57" s="35">
        <v>2279</v>
      </c>
      <c r="U57" s="35">
        <v>199</v>
      </c>
      <c r="V57" s="35">
        <v>2</v>
      </c>
      <c r="W57" s="35">
        <v>1</v>
      </c>
      <c r="X57" s="35">
        <v>0</v>
      </c>
      <c r="Y57" s="82"/>
      <c r="Z57" s="82"/>
      <c r="AA57" s="26"/>
      <c r="AB57" s="89"/>
      <c r="AC57" s="35">
        <v>5</v>
      </c>
      <c r="AD57" s="36" t="s">
        <v>102</v>
      </c>
      <c r="AE57" s="37">
        <v>675</v>
      </c>
    </row>
    <row r="58" spans="2:31" ht="16" x14ac:dyDescent="0.15">
      <c r="B58" s="65" t="s">
        <v>260</v>
      </c>
      <c r="C58" s="65" t="s">
        <v>34</v>
      </c>
      <c r="D58" s="65" t="s">
        <v>189</v>
      </c>
      <c r="E58" s="65" t="s">
        <v>26</v>
      </c>
      <c r="F58" s="65">
        <v>3</v>
      </c>
      <c r="G58" s="8"/>
      <c r="H58" s="8"/>
      <c r="I58" s="8"/>
      <c r="J58" s="8"/>
      <c r="N58" s="84" t="s">
        <v>14</v>
      </c>
      <c r="O58" s="35">
        <v>1</v>
      </c>
      <c r="P58" s="36" t="s">
        <v>38</v>
      </c>
      <c r="Q58" s="35">
        <v>615</v>
      </c>
      <c r="R58" s="35">
        <v>610</v>
      </c>
      <c r="S58" s="35">
        <v>6.8</v>
      </c>
      <c r="T58" s="35">
        <v>4148</v>
      </c>
      <c r="U58" s="35">
        <v>310.8</v>
      </c>
      <c r="V58" s="35">
        <v>5</v>
      </c>
      <c r="W58" s="35">
        <v>2</v>
      </c>
      <c r="X58" s="35">
        <v>2</v>
      </c>
      <c r="Y58" s="82">
        <f>SUM(Q58:Q60)</f>
        <v>1215</v>
      </c>
      <c r="Z58" s="82">
        <f>SUM(R58:R60)</f>
        <v>1206</v>
      </c>
      <c r="AA58" s="26"/>
      <c r="AB58" s="87" t="s">
        <v>14</v>
      </c>
      <c r="AC58" s="36" t="s">
        <v>104</v>
      </c>
      <c r="AD58" s="36" t="s">
        <v>38</v>
      </c>
      <c r="AE58" s="37">
        <v>2180</v>
      </c>
    </row>
    <row r="59" spans="2:31" ht="16" x14ac:dyDescent="0.15">
      <c r="B59" s="65" t="s">
        <v>261</v>
      </c>
      <c r="C59" s="65" t="s">
        <v>34</v>
      </c>
      <c r="D59" s="65" t="s">
        <v>189</v>
      </c>
      <c r="E59" s="65" t="s">
        <v>26</v>
      </c>
      <c r="F59" s="65">
        <v>3</v>
      </c>
      <c r="G59" s="8"/>
      <c r="H59" s="8"/>
      <c r="I59" s="8"/>
      <c r="J59" s="8"/>
      <c r="N59" s="85"/>
      <c r="O59" s="35">
        <v>1</v>
      </c>
      <c r="P59" s="36" t="s">
        <v>34</v>
      </c>
      <c r="Q59" s="35">
        <v>240</v>
      </c>
      <c r="R59" s="35">
        <v>238</v>
      </c>
      <c r="S59" s="35">
        <v>4.5</v>
      </c>
      <c r="T59" s="35">
        <v>1071</v>
      </c>
      <c r="U59" s="35">
        <v>96.3</v>
      </c>
      <c r="V59" s="35">
        <v>2</v>
      </c>
      <c r="W59" s="35">
        <v>1</v>
      </c>
      <c r="X59" s="35">
        <v>1</v>
      </c>
      <c r="Y59" s="82"/>
      <c r="Z59" s="82"/>
      <c r="AA59" s="26"/>
      <c r="AB59" s="88"/>
      <c r="AC59" s="36" t="s">
        <v>104</v>
      </c>
      <c r="AD59" s="36" t="s">
        <v>34</v>
      </c>
      <c r="AE59" s="36">
        <v>630</v>
      </c>
    </row>
    <row r="60" spans="2:31" ht="16" x14ac:dyDescent="0.15">
      <c r="B60" s="65" t="s">
        <v>262</v>
      </c>
      <c r="C60" s="65" t="s">
        <v>34</v>
      </c>
      <c r="D60" s="65" t="s">
        <v>189</v>
      </c>
      <c r="E60" s="65" t="s">
        <v>26</v>
      </c>
      <c r="F60" s="65">
        <v>3</v>
      </c>
      <c r="G60" s="8"/>
      <c r="H60" s="8"/>
      <c r="I60" s="8"/>
      <c r="J60" s="8"/>
      <c r="N60" s="85"/>
      <c r="O60" s="35">
        <v>1</v>
      </c>
      <c r="P60" s="36" t="s">
        <v>102</v>
      </c>
      <c r="Q60" s="35">
        <v>360</v>
      </c>
      <c r="R60" s="35">
        <v>358</v>
      </c>
      <c r="S60" s="35">
        <v>5.2</v>
      </c>
      <c r="T60" s="35">
        <v>1861.6</v>
      </c>
      <c r="U60" s="35">
        <v>132</v>
      </c>
      <c r="V60" s="35">
        <v>3</v>
      </c>
      <c r="W60" s="35">
        <v>0</v>
      </c>
      <c r="X60" s="35">
        <v>2</v>
      </c>
      <c r="Y60" s="82"/>
      <c r="Z60" s="82"/>
      <c r="AA60" s="26"/>
      <c r="AB60" s="88"/>
      <c r="AC60" s="36" t="s">
        <v>104</v>
      </c>
      <c r="AD60" s="36" t="s">
        <v>102</v>
      </c>
      <c r="AE60" s="36">
        <v>740</v>
      </c>
    </row>
    <row r="61" spans="2:31" ht="16" x14ac:dyDescent="0.15">
      <c r="B61" s="65" t="s">
        <v>263</v>
      </c>
      <c r="C61" s="65" t="s">
        <v>34</v>
      </c>
      <c r="D61" s="65" t="s">
        <v>189</v>
      </c>
      <c r="E61" s="65" t="s">
        <v>26</v>
      </c>
      <c r="F61" s="65">
        <v>1</v>
      </c>
      <c r="G61" s="8"/>
      <c r="H61" s="8"/>
      <c r="I61" s="8"/>
      <c r="J61" s="8"/>
      <c r="N61" s="85"/>
      <c r="O61" s="24">
        <v>2</v>
      </c>
      <c r="P61" s="25" t="s">
        <v>38</v>
      </c>
      <c r="Q61" s="24">
        <v>640</v>
      </c>
      <c r="R61" s="24">
        <v>638</v>
      </c>
      <c r="S61" s="24">
        <v>7.2</v>
      </c>
      <c r="T61" s="24">
        <v>4593.6000000000004</v>
      </c>
      <c r="U61" s="24">
        <v>402.3</v>
      </c>
      <c r="V61" s="24">
        <v>6</v>
      </c>
      <c r="W61" s="24">
        <v>3</v>
      </c>
      <c r="X61" s="24">
        <v>1</v>
      </c>
      <c r="Y61" s="82">
        <f>SUM(Q61:Q63)</f>
        <v>1267</v>
      </c>
      <c r="Z61" s="82">
        <f>SUM(R61:R63)</f>
        <v>1258</v>
      </c>
      <c r="AA61" s="26"/>
      <c r="AB61" s="88"/>
      <c r="AC61" s="25" t="s">
        <v>105</v>
      </c>
      <c r="AD61" s="25" t="s">
        <v>38</v>
      </c>
      <c r="AE61" s="27">
        <v>2250</v>
      </c>
    </row>
    <row r="62" spans="2:31" ht="16" x14ac:dyDescent="0.15">
      <c r="B62" s="65" t="s">
        <v>264</v>
      </c>
      <c r="C62" s="65" t="s">
        <v>34</v>
      </c>
      <c r="D62" s="65" t="s">
        <v>189</v>
      </c>
      <c r="E62" s="65" t="s">
        <v>26</v>
      </c>
      <c r="F62" s="65">
        <v>2</v>
      </c>
      <c r="G62" s="8"/>
      <c r="H62" s="8"/>
      <c r="I62" s="8"/>
      <c r="J62" s="8"/>
      <c r="N62" s="85"/>
      <c r="O62" s="24">
        <v>2</v>
      </c>
      <c r="P62" s="25" t="s">
        <v>34</v>
      </c>
      <c r="Q62" s="24">
        <v>255</v>
      </c>
      <c r="R62" s="24">
        <v>250</v>
      </c>
      <c r="S62" s="24">
        <v>4.7</v>
      </c>
      <c r="T62" s="24">
        <v>1175</v>
      </c>
      <c r="U62" s="24">
        <v>103.4</v>
      </c>
      <c r="V62" s="24">
        <v>3</v>
      </c>
      <c r="W62" s="24">
        <v>2</v>
      </c>
      <c r="X62" s="24">
        <v>0</v>
      </c>
      <c r="Y62" s="82"/>
      <c r="Z62" s="82"/>
      <c r="AA62" s="26"/>
      <c r="AB62" s="88"/>
      <c r="AC62" s="25" t="s">
        <v>105</v>
      </c>
      <c r="AD62" s="25" t="s">
        <v>34</v>
      </c>
      <c r="AE62" s="25">
        <v>670</v>
      </c>
    </row>
    <row r="63" spans="2:31" ht="16" x14ac:dyDescent="0.15">
      <c r="B63" s="67" t="s">
        <v>185</v>
      </c>
      <c r="C63" s="67" t="s">
        <v>34</v>
      </c>
      <c r="D63" s="67" t="s">
        <v>184</v>
      </c>
      <c r="E63" s="67" t="s">
        <v>26</v>
      </c>
      <c r="F63" s="67">
        <v>5.5</v>
      </c>
      <c r="G63" s="8"/>
      <c r="H63" s="8"/>
      <c r="I63" s="8"/>
      <c r="J63" s="8"/>
      <c r="N63" s="85"/>
      <c r="O63" s="24">
        <v>2</v>
      </c>
      <c r="P63" s="25" t="s">
        <v>102</v>
      </c>
      <c r="Q63" s="24">
        <v>372</v>
      </c>
      <c r="R63" s="24">
        <v>370</v>
      </c>
      <c r="S63" s="24">
        <v>6.1</v>
      </c>
      <c r="T63" s="24">
        <v>2257</v>
      </c>
      <c r="U63" s="24">
        <v>145.80000000000001</v>
      </c>
      <c r="V63" s="24">
        <v>2</v>
      </c>
      <c r="W63" s="24">
        <v>1</v>
      </c>
      <c r="X63" s="24">
        <v>1</v>
      </c>
      <c r="Y63" s="82"/>
      <c r="Z63" s="82"/>
      <c r="AA63" s="26"/>
      <c r="AB63" s="88"/>
      <c r="AC63" s="25" t="s">
        <v>105</v>
      </c>
      <c r="AD63" s="25" t="s">
        <v>102</v>
      </c>
      <c r="AE63" s="25">
        <v>780</v>
      </c>
    </row>
    <row r="64" spans="2:31" ht="16" x14ac:dyDescent="0.2">
      <c r="B64" s="65" t="s">
        <v>186</v>
      </c>
      <c r="C64" s="65" t="s">
        <v>34</v>
      </c>
      <c r="D64" s="65" t="s">
        <v>187</v>
      </c>
      <c r="E64" s="65" t="s">
        <v>26</v>
      </c>
      <c r="F64" s="65">
        <v>4</v>
      </c>
      <c r="G64" s="8"/>
      <c r="N64" s="85"/>
      <c r="O64" s="35">
        <v>3</v>
      </c>
      <c r="P64" s="36" t="s">
        <v>38</v>
      </c>
      <c r="Q64" s="35">
        <v>678</v>
      </c>
      <c r="R64" s="35">
        <v>675</v>
      </c>
      <c r="S64" s="35">
        <v>6.9</v>
      </c>
      <c r="T64" s="35">
        <v>4657.5</v>
      </c>
      <c r="U64" s="35">
        <v>355.1</v>
      </c>
      <c r="V64" s="35">
        <v>4</v>
      </c>
      <c r="W64" s="35">
        <v>2</v>
      </c>
      <c r="X64" s="35">
        <v>3</v>
      </c>
      <c r="Y64" s="82">
        <f>SUM(Q64:Q66)</f>
        <v>1324</v>
      </c>
      <c r="Z64" s="82">
        <f>SUM(R64:R66)</f>
        <v>1317</v>
      </c>
      <c r="AA64" s="26"/>
      <c r="AB64" s="88"/>
      <c r="AC64" s="36" t="s">
        <v>106</v>
      </c>
      <c r="AD64" s="36" t="s">
        <v>38</v>
      </c>
      <c r="AE64" s="37">
        <v>2340</v>
      </c>
    </row>
    <row r="65" spans="2:31" ht="16" x14ac:dyDescent="0.2">
      <c r="B65" s="65" t="s">
        <v>188</v>
      </c>
      <c r="C65" s="65" t="s">
        <v>34</v>
      </c>
      <c r="D65" s="65" t="s">
        <v>189</v>
      </c>
      <c r="E65" s="65" t="s">
        <v>26</v>
      </c>
      <c r="F65" s="65">
        <v>12</v>
      </c>
      <c r="G65" s="8"/>
      <c r="N65" s="85"/>
      <c r="O65" s="35">
        <v>3</v>
      </c>
      <c r="P65" s="36" t="s">
        <v>34</v>
      </c>
      <c r="Q65" s="35">
        <v>260</v>
      </c>
      <c r="R65" s="35">
        <v>258</v>
      </c>
      <c r="S65" s="35">
        <v>4.9000000000000004</v>
      </c>
      <c r="T65" s="35">
        <v>1264.2</v>
      </c>
      <c r="U65" s="35">
        <v>112.7</v>
      </c>
      <c r="V65" s="35">
        <v>1</v>
      </c>
      <c r="W65" s="35">
        <v>0</v>
      </c>
      <c r="X65" s="35">
        <v>1</v>
      </c>
      <c r="Y65" s="82"/>
      <c r="Z65" s="82"/>
      <c r="AA65" s="26"/>
      <c r="AB65" s="88"/>
      <c r="AC65" s="36" t="s">
        <v>106</v>
      </c>
      <c r="AD65" s="36" t="s">
        <v>34</v>
      </c>
      <c r="AE65" s="36">
        <v>700</v>
      </c>
    </row>
    <row r="66" spans="2:31" ht="16" x14ac:dyDescent="0.2">
      <c r="B66" s="65" t="s">
        <v>190</v>
      </c>
      <c r="C66" s="65" t="s">
        <v>34</v>
      </c>
      <c r="D66" s="65" t="s">
        <v>189</v>
      </c>
      <c r="E66" s="65" t="s">
        <v>26</v>
      </c>
      <c r="F66" s="65">
        <v>15</v>
      </c>
      <c r="G66" s="8"/>
      <c r="N66" s="85"/>
      <c r="O66" s="35">
        <v>3</v>
      </c>
      <c r="P66" s="36" t="s">
        <v>102</v>
      </c>
      <c r="Q66" s="35">
        <v>386</v>
      </c>
      <c r="R66" s="35">
        <v>384</v>
      </c>
      <c r="S66" s="35">
        <v>5.5</v>
      </c>
      <c r="T66" s="35">
        <v>2112</v>
      </c>
      <c r="U66" s="35">
        <v>150.5</v>
      </c>
      <c r="V66" s="35">
        <v>3</v>
      </c>
      <c r="W66" s="35">
        <v>2</v>
      </c>
      <c r="X66" s="35">
        <v>0</v>
      </c>
      <c r="Y66" s="82"/>
      <c r="Z66" s="82"/>
      <c r="AA66" s="26"/>
      <c r="AB66" s="88"/>
      <c r="AC66" s="36" t="s">
        <v>106</v>
      </c>
      <c r="AD66" s="36" t="s">
        <v>102</v>
      </c>
      <c r="AE66" s="36">
        <v>810</v>
      </c>
    </row>
    <row r="67" spans="2:31" ht="16" x14ac:dyDescent="0.2">
      <c r="B67" s="11" t="s">
        <v>191</v>
      </c>
      <c r="C67" s="16" t="s">
        <v>102</v>
      </c>
      <c r="D67" s="11" t="s">
        <v>192</v>
      </c>
      <c r="E67" s="11" t="s">
        <v>265</v>
      </c>
      <c r="F67" s="16">
        <v>1.8</v>
      </c>
      <c r="G67" s="8"/>
      <c r="N67" s="85"/>
      <c r="O67" s="24">
        <v>4</v>
      </c>
      <c r="P67" s="25" t="s">
        <v>38</v>
      </c>
      <c r="Q67" s="24">
        <v>702</v>
      </c>
      <c r="R67" s="24">
        <v>698</v>
      </c>
      <c r="S67" s="24">
        <v>7.1</v>
      </c>
      <c r="T67" s="24">
        <v>4955.8</v>
      </c>
      <c r="U67" s="24">
        <v>408.6</v>
      </c>
      <c r="V67" s="24">
        <v>5</v>
      </c>
      <c r="W67" s="24">
        <v>4</v>
      </c>
      <c r="X67" s="24">
        <v>2</v>
      </c>
      <c r="Y67" s="82">
        <f>SUM(Q67:Q69)</f>
        <v>1372</v>
      </c>
      <c r="Z67" s="82">
        <f>SUM(R67:R69)</f>
        <v>1363</v>
      </c>
      <c r="AA67" s="26"/>
      <c r="AB67" s="88"/>
      <c r="AC67" s="25" t="s">
        <v>107</v>
      </c>
      <c r="AD67" s="25" t="s">
        <v>38</v>
      </c>
      <c r="AE67" s="27">
        <v>2310</v>
      </c>
    </row>
    <row r="68" spans="2:31" ht="16" x14ac:dyDescent="0.2">
      <c r="B68" s="11" t="s">
        <v>191</v>
      </c>
      <c r="C68" s="16" t="s">
        <v>102</v>
      </c>
      <c r="D68" s="11" t="s">
        <v>194</v>
      </c>
      <c r="E68" s="11" t="s">
        <v>193</v>
      </c>
      <c r="F68" s="16">
        <v>6</v>
      </c>
      <c r="G68" s="8"/>
      <c r="N68" s="85"/>
      <c r="O68" s="24">
        <v>4</v>
      </c>
      <c r="P68" s="25" t="s">
        <v>34</v>
      </c>
      <c r="Q68" s="24">
        <v>270</v>
      </c>
      <c r="R68" s="24">
        <v>268</v>
      </c>
      <c r="S68" s="24">
        <v>5</v>
      </c>
      <c r="T68" s="24">
        <v>1340</v>
      </c>
      <c r="U68" s="24">
        <v>120</v>
      </c>
      <c r="V68" s="24">
        <v>2</v>
      </c>
      <c r="W68" s="24">
        <v>1</v>
      </c>
      <c r="X68" s="24">
        <v>1</v>
      </c>
      <c r="Y68" s="82"/>
      <c r="Z68" s="82"/>
      <c r="AA68" s="26"/>
      <c r="AB68" s="88"/>
      <c r="AC68" s="25" t="s">
        <v>107</v>
      </c>
      <c r="AD68" s="25" t="s">
        <v>34</v>
      </c>
      <c r="AE68" s="25">
        <v>690</v>
      </c>
    </row>
    <row r="69" spans="2:31" ht="16" x14ac:dyDescent="0.2">
      <c r="B69" s="11" t="s">
        <v>191</v>
      </c>
      <c r="C69" s="16" t="s">
        <v>102</v>
      </c>
      <c r="D69" s="11" t="s">
        <v>194</v>
      </c>
      <c r="E69" s="11" t="s">
        <v>265</v>
      </c>
      <c r="F69" s="16">
        <v>2</v>
      </c>
      <c r="G69" s="8"/>
      <c r="N69" s="86"/>
      <c r="O69" s="24">
        <v>4</v>
      </c>
      <c r="P69" s="25" t="s">
        <v>102</v>
      </c>
      <c r="Q69" s="24">
        <v>400</v>
      </c>
      <c r="R69" s="24">
        <v>397</v>
      </c>
      <c r="S69" s="24">
        <v>5.8</v>
      </c>
      <c r="T69" s="24">
        <v>2302.6</v>
      </c>
      <c r="U69" s="24">
        <v>160.19999999999999</v>
      </c>
      <c r="V69" s="24">
        <v>2</v>
      </c>
      <c r="W69" s="24">
        <v>1</v>
      </c>
      <c r="X69" s="24">
        <v>1</v>
      </c>
      <c r="Y69" s="82"/>
      <c r="Z69" s="82"/>
      <c r="AA69" s="26"/>
      <c r="AB69" s="89"/>
      <c r="AC69" s="25" t="s">
        <v>107</v>
      </c>
      <c r="AD69" s="25" t="s">
        <v>102</v>
      </c>
      <c r="AE69" s="25">
        <v>790</v>
      </c>
    </row>
    <row r="70" spans="2:31" ht="16" x14ac:dyDescent="0.2">
      <c r="B70" s="11" t="s">
        <v>195</v>
      </c>
      <c r="C70" s="16" t="s">
        <v>102</v>
      </c>
      <c r="D70" s="11" t="s">
        <v>196</v>
      </c>
      <c r="E70" s="11" t="s">
        <v>197</v>
      </c>
      <c r="F70" s="16">
        <v>3</v>
      </c>
      <c r="G70" s="8"/>
      <c r="N70" s="79" t="s">
        <v>15</v>
      </c>
      <c r="O70" s="35">
        <v>1</v>
      </c>
      <c r="P70" s="36" t="s">
        <v>38</v>
      </c>
      <c r="Q70" s="35">
        <v>627</v>
      </c>
      <c r="R70" s="35">
        <v>622</v>
      </c>
      <c r="S70" s="35">
        <v>7.6</v>
      </c>
      <c r="T70" s="35">
        <v>4727.2</v>
      </c>
      <c r="U70" s="35">
        <v>309.99</v>
      </c>
      <c r="V70" s="35">
        <v>8</v>
      </c>
      <c r="W70" s="35">
        <v>3</v>
      </c>
      <c r="X70" s="35">
        <v>2</v>
      </c>
      <c r="Y70" s="82">
        <f>SUM(Q70:Q72)</f>
        <v>1288</v>
      </c>
      <c r="Z70" s="82">
        <f>SUM(R70:R72)</f>
        <v>1281</v>
      </c>
      <c r="AA70" s="26"/>
      <c r="AB70" s="90" t="s">
        <v>15</v>
      </c>
      <c r="AC70" s="25" t="s">
        <v>104</v>
      </c>
      <c r="AD70" s="25" t="s">
        <v>38</v>
      </c>
      <c r="AE70" s="27">
        <v>2320</v>
      </c>
    </row>
    <row r="71" spans="2:31" ht="16" x14ac:dyDescent="0.2">
      <c r="B71" s="11" t="s">
        <v>195</v>
      </c>
      <c r="C71" s="16" t="s">
        <v>102</v>
      </c>
      <c r="D71" s="11" t="s">
        <v>196</v>
      </c>
      <c r="E71" s="11" t="s">
        <v>266</v>
      </c>
      <c r="F71" s="16">
        <v>1.5</v>
      </c>
      <c r="G71" s="8"/>
      <c r="N71" s="79"/>
      <c r="O71" s="35">
        <v>1</v>
      </c>
      <c r="P71" s="36" t="s">
        <v>34</v>
      </c>
      <c r="Q71" s="35">
        <v>218</v>
      </c>
      <c r="R71" s="35">
        <v>220</v>
      </c>
      <c r="S71" s="35">
        <v>3.77</v>
      </c>
      <c r="T71" s="35">
        <v>829.4</v>
      </c>
      <c r="U71" s="35">
        <v>104.99</v>
      </c>
      <c r="V71" s="35">
        <v>4</v>
      </c>
      <c r="W71" s="35">
        <v>2</v>
      </c>
      <c r="X71" s="35">
        <v>1</v>
      </c>
      <c r="Y71" s="82"/>
      <c r="Z71" s="82"/>
      <c r="AA71" s="26"/>
      <c r="AB71" s="90"/>
      <c r="AC71" s="25" t="s">
        <v>104</v>
      </c>
      <c r="AD71" s="25" t="s">
        <v>34</v>
      </c>
      <c r="AE71" s="25">
        <v>680</v>
      </c>
    </row>
    <row r="72" spans="2:31" ht="16" x14ac:dyDescent="0.2">
      <c r="B72" s="11" t="s">
        <v>195</v>
      </c>
      <c r="C72" s="16" t="s">
        <v>102</v>
      </c>
      <c r="D72" s="11" t="s">
        <v>198</v>
      </c>
      <c r="E72" s="11" t="s">
        <v>197</v>
      </c>
      <c r="F72" s="16">
        <v>4</v>
      </c>
      <c r="G72" s="8"/>
      <c r="N72" s="79"/>
      <c r="O72" s="35">
        <v>1</v>
      </c>
      <c r="P72" s="36" t="s">
        <v>102</v>
      </c>
      <c r="Q72" s="35">
        <v>443</v>
      </c>
      <c r="R72" s="35">
        <v>439</v>
      </c>
      <c r="S72" s="35">
        <v>4.4000000000000004</v>
      </c>
      <c r="T72" s="35">
        <v>1931.6</v>
      </c>
      <c r="U72" s="35">
        <v>277.87</v>
      </c>
      <c r="V72" s="35">
        <v>3</v>
      </c>
      <c r="W72" s="35">
        <v>3</v>
      </c>
      <c r="X72" s="35">
        <v>2</v>
      </c>
      <c r="Y72" s="82"/>
      <c r="Z72" s="82"/>
      <c r="AA72" s="26"/>
      <c r="AB72" s="90"/>
      <c r="AC72" s="25" t="s">
        <v>104</v>
      </c>
      <c r="AD72" s="25" t="s">
        <v>102</v>
      </c>
      <c r="AE72" s="25">
        <v>760</v>
      </c>
    </row>
    <row r="73" spans="2:31" ht="16" x14ac:dyDescent="0.2">
      <c r="B73" s="11" t="s">
        <v>195</v>
      </c>
      <c r="C73" s="16" t="s">
        <v>102</v>
      </c>
      <c r="D73" s="11" t="s">
        <v>198</v>
      </c>
      <c r="E73" s="11" t="s">
        <v>266</v>
      </c>
      <c r="F73" s="16">
        <v>2</v>
      </c>
      <c r="G73" s="8"/>
      <c r="N73" s="79"/>
      <c r="O73" s="24">
        <v>2</v>
      </c>
      <c r="P73" s="25" t="s">
        <v>38</v>
      </c>
      <c r="Q73" s="24">
        <v>687</v>
      </c>
      <c r="R73" s="24">
        <v>680</v>
      </c>
      <c r="S73" s="24">
        <v>6.07</v>
      </c>
      <c r="T73" s="24">
        <v>4127.6000000000004</v>
      </c>
      <c r="U73" s="24">
        <v>533.59</v>
      </c>
      <c r="V73" s="24">
        <v>6</v>
      </c>
      <c r="W73" s="24">
        <v>2</v>
      </c>
      <c r="X73" s="24">
        <v>3</v>
      </c>
      <c r="Y73" s="82">
        <f>SUM(Q73:Q75)</f>
        <v>1286</v>
      </c>
      <c r="Z73" s="82">
        <f>SUM(R73:R75)</f>
        <v>1269</v>
      </c>
      <c r="AA73" s="26"/>
      <c r="AB73" s="90"/>
      <c r="AC73" s="36" t="s">
        <v>105</v>
      </c>
      <c r="AD73" s="36" t="s">
        <v>38</v>
      </c>
      <c r="AE73" s="37">
        <v>2390</v>
      </c>
    </row>
    <row r="74" spans="2:31" ht="16" x14ac:dyDescent="0.2">
      <c r="B74" s="11" t="s">
        <v>199</v>
      </c>
      <c r="C74" s="16" t="s">
        <v>102</v>
      </c>
      <c r="D74" s="11" t="s">
        <v>200</v>
      </c>
      <c r="E74" s="11" t="s">
        <v>267</v>
      </c>
      <c r="F74" s="16">
        <v>4.5</v>
      </c>
      <c r="G74" s="8"/>
      <c r="N74" s="79"/>
      <c r="O74" s="24">
        <v>2</v>
      </c>
      <c r="P74" s="25" t="s">
        <v>34</v>
      </c>
      <c r="Q74" s="24">
        <v>215</v>
      </c>
      <c r="R74" s="24">
        <v>215</v>
      </c>
      <c r="S74" s="24">
        <v>3.21</v>
      </c>
      <c r="T74" s="24">
        <v>690.15</v>
      </c>
      <c r="U74" s="24">
        <v>67.540000000000006</v>
      </c>
      <c r="V74" s="24">
        <v>1</v>
      </c>
      <c r="W74" s="24">
        <v>0</v>
      </c>
      <c r="X74" s="24">
        <v>2</v>
      </c>
      <c r="Y74" s="82"/>
      <c r="Z74" s="82"/>
      <c r="AA74" s="26"/>
      <c r="AB74" s="90"/>
      <c r="AC74" s="36" t="s">
        <v>105</v>
      </c>
      <c r="AD74" s="36" t="s">
        <v>34</v>
      </c>
      <c r="AE74" s="36">
        <v>720</v>
      </c>
    </row>
    <row r="75" spans="2:31" ht="16" x14ac:dyDescent="0.2">
      <c r="B75" s="11" t="s">
        <v>199</v>
      </c>
      <c r="C75" s="16" t="s">
        <v>102</v>
      </c>
      <c r="D75" s="11" t="s">
        <v>202</v>
      </c>
      <c r="E75" s="11" t="s">
        <v>201</v>
      </c>
      <c r="F75" s="16">
        <v>13.5</v>
      </c>
      <c r="G75" s="8"/>
      <c r="N75" s="79"/>
      <c r="O75" s="24">
        <v>2</v>
      </c>
      <c r="P75" s="25" t="s">
        <v>102</v>
      </c>
      <c r="Q75" s="24">
        <v>384</v>
      </c>
      <c r="R75" s="24">
        <v>374</v>
      </c>
      <c r="S75" s="24">
        <v>6.34</v>
      </c>
      <c r="T75" s="24">
        <v>2371.16</v>
      </c>
      <c r="U75" s="24">
        <v>258.18</v>
      </c>
      <c r="V75" s="24">
        <v>3</v>
      </c>
      <c r="W75" s="24">
        <v>2</v>
      </c>
      <c r="X75" s="24">
        <v>0</v>
      </c>
      <c r="Y75" s="82"/>
      <c r="Z75" s="82"/>
      <c r="AA75" s="26"/>
      <c r="AB75" s="90"/>
      <c r="AC75" s="36" t="s">
        <v>105</v>
      </c>
      <c r="AD75" s="36" t="s">
        <v>102</v>
      </c>
      <c r="AE75" s="36">
        <v>800</v>
      </c>
    </row>
    <row r="76" spans="2:31" ht="16" x14ac:dyDescent="0.2">
      <c r="B76" s="11" t="s">
        <v>199</v>
      </c>
      <c r="C76" s="16" t="s">
        <v>102</v>
      </c>
      <c r="D76" s="11" t="s">
        <v>202</v>
      </c>
      <c r="E76" s="11" t="s">
        <v>267</v>
      </c>
      <c r="F76" s="16">
        <v>3.5</v>
      </c>
      <c r="G76" s="8"/>
      <c r="N76" s="79"/>
      <c r="O76" s="35">
        <v>3</v>
      </c>
      <c r="P76" s="36" t="s">
        <v>38</v>
      </c>
      <c r="Q76" s="35">
        <v>744</v>
      </c>
      <c r="R76" s="35">
        <v>747</v>
      </c>
      <c r="S76" s="35">
        <v>5.0599999999999996</v>
      </c>
      <c r="T76" s="35">
        <v>3779.82</v>
      </c>
      <c r="U76" s="35">
        <v>423.06</v>
      </c>
      <c r="V76" s="35">
        <v>3</v>
      </c>
      <c r="W76" s="35">
        <v>4</v>
      </c>
      <c r="X76" s="35">
        <v>2</v>
      </c>
      <c r="Y76" s="82">
        <f>SUM(Q76:Q78)</f>
        <v>1432</v>
      </c>
      <c r="Z76" s="82">
        <f>SUM(R76:R78)</f>
        <v>1445</v>
      </c>
      <c r="AA76" s="26"/>
      <c r="AB76" s="90"/>
      <c r="AC76" s="25" t="s">
        <v>106</v>
      </c>
      <c r="AD76" s="25" t="s">
        <v>38</v>
      </c>
      <c r="AE76" s="27">
        <v>2460</v>
      </c>
    </row>
    <row r="77" spans="2:31" ht="16" x14ac:dyDescent="0.2">
      <c r="B77" s="11" t="s">
        <v>203</v>
      </c>
      <c r="C77" s="16" t="s">
        <v>102</v>
      </c>
      <c r="D77" s="11" t="s">
        <v>204</v>
      </c>
      <c r="E77" s="11" t="s">
        <v>268</v>
      </c>
      <c r="F77" s="16">
        <v>2.5</v>
      </c>
      <c r="G77" s="8"/>
      <c r="N77" s="79"/>
      <c r="O77" s="35">
        <v>3</v>
      </c>
      <c r="P77" s="36" t="s">
        <v>34</v>
      </c>
      <c r="Q77" s="35">
        <v>295</v>
      </c>
      <c r="R77" s="35">
        <v>300</v>
      </c>
      <c r="S77" s="35">
        <v>4.7300000000000004</v>
      </c>
      <c r="T77" s="35">
        <v>1419</v>
      </c>
      <c r="U77" s="35">
        <v>170.32</v>
      </c>
      <c r="V77" s="35">
        <v>3</v>
      </c>
      <c r="W77" s="35">
        <v>0</v>
      </c>
      <c r="X77" s="35">
        <v>0</v>
      </c>
      <c r="Y77" s="82"/>
      <c r="Z77" s="82"/>
      <c r="AA77" s="26"/>
      <c r="AB77" s="90"/>
      <c r="AC77" s="25" t="s">
        <v>106</v>
      </c>
      <c r="AD77" s="25" t="s">
        <v>34</v>
      </c>
      <c r="AE77" s="25">
        <v>750</v>
      </c>
    </row>
    <row r="78" spans="2:31" ht="16" x14ac:dyDescent="0.2">
      <c r="B78" s="11" t="s">
        <v>205</v>
      </c>
      <c r="C78" s="16" t="s">
        <v>102</v>
      </c>
      <c r="D78" s="11" t="s">
        <v>204</v>
      </c>
      <c r="E78" s="11" t="s">
        <v>26</v>
      </c>
      <c r="F78" s="16">
        <v>6</v>
      </c>
      <c r="G78" s="8"/>
      <c r="N78" s="79"/>
      <c r="O78" s="35">
        <v>3</v>
      </c>
      <c r="P78" s="36" t="s">
        <v>102</v>
      </c>
      <c r="Q78" s="35">
        <v>393</v>
      </c>
      <c r="R78" s="35">
        <v>398</v>
      </c>
      <c r="S78" s="35">
        <v>4.24</v>
      </c>
      <c r="T78" s="35">
        <v>1687.52</v>
      </c>
      <c r="U78" s="35">
        <v>224.54</v>
      </c>
      <c r="V78" s="35">
        <v>4</v>
      </c>
      <c r="W78" s="35">
        <v>1</v>
      </c>
      <c r="X78" s="35">
        <v>1</v>
      </c>
      <c r="Y78" s="82"/>
      <c r="Z78" s="82"/>
      <c r="AA78" s="26"/>
      <c r="AB78" s="90"/>
      <c r="AC78" s="25" t="s">
        <v>106</v>
      </c>
      <c r="AD78" s="25" t="s">
        <v>102</v>
      </c>
      <c r="AE78" s="25">
        <v>830</v>
      </c>
    </row>
    <row r="79" spans="2:31" ht="16" x14ac:dyDescent="0.2">
      <c r="B79" s="11" t="s">
        <v>205</v>
      </c>
      <c r="C79" s="16" t="s">
        <v>102</v>
      </c>
      <c r="D79" s="11" t="s">
        <v>204</v>
      </c>
      <c r="E79" s="11" t="s">
        <v>269</v>
      </c>
      <c r="F79" s="16">
        <v>2.5</v>
      </c>
      <c r="G79" s="8"/>
      <c r="N79" s="79"/>
      <c r="O79" s="24">
        <v>4</v>
      </c>
      <c r="P79" s="25" t="s">
        <v>38</v>
      </c>
      <c r="Q79" s="24">
        <v>578</v>
      </c>
      <c r="R79" s="24">
        <v>570</v>
      </c>
      <c r="S79" s="24">
        <v>6.67</v>
      </c>
      <c r="T79" s="24">
        <v>3801.9</v>
      </c>
      <c r="U79" s="24">
        <v>367.28</v>
      </c>
      <c r="V79" s="24">
        <v>7</v>
      </c>
      <c r="W79" s="24">
        <v>5</v>
      </c>
      <c r="X79" s="24">
        <v>1</v>
      </c>
      <c r="Y79" s="82">
        <f>SUM(Q79:Q81)</f>
        <v>1166</v>
      </c>
      <c r="Z79" s="82">
        <f>SUM(R79:R81)</f>
        <v>1163</v>
      </c>
      <c r="AA79" s="26"/>
      <c r="AB79" s="90"/>
      <c r="AC79" s="36" t="s">
        <v>107</v>
      </c>
      <c r="AD79" s="36" t="s">
        <v>38</v>
      </c>
      <c r="AE79" s="37">
        <v>2430</v>
      </c>
    </row>
    <row r="80" spans="2:31" ht="16" x14ac:dyDescent="0.2">
      <c r="B80" s="11" t="s">
        <v>205</v>
      </c>
      <c r="C80" s="16" t="s">
        <v>102</v>
      </c>
      <c r="D80" s="11" t="s">
        <v>206</v>
      </c>
      <c r="E80" s="11" t="s">
        <v>26</v>
      </c>
      <c r="F80" s="16">
        <v>7.5</v>
      </c>
      <c r="G80" s="8"/>
      <c r="N80" s="79"/>
      <c r="O80" s="24">
        <v>4</v>
      </c>
      <c r="P80" s="25" t="s">
        <v>34</v>
      </c>
      <c r="Q80" s="24">
        <v>234</v>
      </c>
      <c r="R80" s="24">
        <v>236</v>
      </c>
      <c r="S80" s="24">
        <v>7.17</v>
      </c>
      <c r="T80" s="24">
        <v>1692.12</v>
      </c>
      <c r="U80" s="24">
        <v>164.76</v>
      </c>
      <c r="V80" s="24">
        <v>3</v>
      </c>
      <c r="W80" s="24">
        <v>2</v>
      </c>
      <c r="X80" s="24">
        <v>2</v>
      </c>
      <c r="Y80" s="82"/>
      <c r="Z80" s="82"/>
      <c r="AA80" s="26"/>
      <c r="AB80" s="90"/>
      <c r="AC80" s="36" t="s">
        <v>107</v>
      </c>
      <c r="AD80" s="36" t="s">
        <v>34</v>
      </c>
      <c r="AE80" s="36">
        <v>740</v>
      </c>
    </row>
    <row r="81" spans="2:31" ht="16" x14ac:dyDescent="0.2">
      <c r="B81" s="11" t="s">
        <v>205</v>
      </c>
      <c r="C81" s="16" t="s">
        <v>102</v>
      </c>
      <c r="D81" s="11" t="s">
        <v>206</v>
      </c>
      <c r="E81" s="11" t="s">
        <v>269</v>
      </c>
      <c r="F81" s="16">
        <v>3</v>
      </c>
      <c r="G81" s="8"/>
      <c r="N81" s="79"/>
      <c r="O81" s="24">
        <v>4</v>
      </c>
      <c r="P81" s="25" t="s">
        <v>102</v>
      </c>
      <c r="Q81" s="24">
        <v>354</v>
      </c>
      <c r="R81" s="24">
        <v>357</v>
      </c>
      <c r="S81" s="24">
        <v>6.89</v>
      </c>
      <c r="T81" s="24">
        <v>2459.73</v>
      </c>
      <c r="U81" s="24">
        <v>364.55</v>
      </c>
      <c r="V81" s="24">
        <v>1</v>
      </c>
      <c r="W81" s="24">
        <v>0</v>
      </c>
      <c r="X81" s="24">
        <v>0</v>
      </c>
      <c r="Y81" s="82"/>
      <c r="Z81" s="82"/>
      <c r="AA81" s="26"/>
      <c r="AB81" s="90"/>
      <c r="AC81" s="36" t="s">
        <v>107</v>
      </c>
      <c r="AD81" s="36" t="s">
        <v>102</v>
      </c>
      <c r="AE81" s="36">
        <v>810</v>
      </c>
    </row>
    <row r="82" spans="2:31" ht="16" x14ac:dyDescent="0.2">
      <c r="B82" s="11" t="s">
        <v>207</v>
      </c>
      <c r="C82" s="16" t="s">
        <v>102</v>
      </c>
      <c r="D82" s="11" t="s">
        <v>208</v>
      </c>
      <c r="E82" s="11" t="s">
        <v>209</v>
      </c>
      <c r="F82" s="16">
        <v>6</v>
      </c>
      <c r="G82" s="8"/>
      <c r="N82" s="79"/>
      <c r="O82" s="35">
        <v>5</v>
      </c>
      <c r="P82" s="36" t="s">
        <v>38</v>
      </c>
      <c r="Q82" s="35">
        <v>652</v>
      </c>
      <c r="R82" s="35">
        <v>659</v>
      </c>
      <c r="S82" s="35">
        <v>7.91</v>
      </c>
      <c r="T82" s="35">
        <v>5212.6899999999996</v>
      </c>
      <c r="U82" s="35">
        <v>560.58000000000004</v>
      </c>
      <c r="V82" s="35">
        <v>4</v>
      </c>
      <c r="W82" s="35">
        <v>2</v>
      </c>
      <c r="X82" s="35">
        <v>2</v>
      </c>
      <c r="Y82" s="82">
        <f>SUM(Q82:Q84)</f>
        <v>1214</v>
      </c>
      <c r="Z82" s="82">
        <f>SUM(R82:R84)</f>
        <v>1220</v>
      </c>
      <c r="AA82" s="26"/>
      <c r="AB82" s="90"/>
      <c r="AC82" s="25" t="s">
        <v>108</v>
      </c>
      <c r="AD82" s="25" t="s">
        <v>38</v>
      </c>
      <c r="AE82" s="27">
        <v>2390</v>
      </c>
    </row>
    <row r="83" spans="2:31" ht="16" x14ac:dyDescent="0.2">
      <c r="B83" s="11" t="s">
        <v>207</v>
      </c>
      <c r="C83" s="16" t="s">
        <v>102</v>
      </c>
      <c r="D83" s="11" t="s">
        <v>208</v>
      </c>
      <c r="E83" s="11" t="s">
        <v>270</v>
      </c>
      <c r="F83" s="16">
        <v>2</v>
      </c>
      <c r="G83" s="8"/>
      <c r="N83" s="79"/>
      <c r="O83" s="35">
        <v>5</v>
      </c>
      <c r="P83" s="36" t="s">
        <v>34</v>
      </c>
      <c r="Q83" s="35">
        <v>245</v>
      </c>
      <c r="R83" s="35">
        <v>246</v>
      </c>
      <c r="S83" s="35">
        <v>8.2799999999999994</v>
      </c>
      <c r="T83" s="35">
        <v>2036.88</v>
      </c>
      <c r="U83" s="35">
        <v>212.15</v>
      </c>
      <c r="V83" s="35">
        <v>0</v>
      </c>
      <c r="W83" s="35">
        <v>0</v>
      </c>
      <c r="X83" s="35">
        <v>1</v>
      </c>
      <c r="Y83" s="82"/>
      <c r="Z83" s="82"/>
      <c r="AA83" s="26"/>
      <c r="AB83" s="90"/>
      <c r="AC83" s="25" t="s">
        <v>108</v>
      </c>
      <c r="AD83" s="25" t="s">
        <v>34</v>
      </c>
      <c r="AE83" s="25">
        <v>710</v>
      </c>
    </row>
    <row r="84" spans="2:31" ht="16" x14ac:dyDescent="0.2">
      <c r="B84" s="11" t="s">
        <v>207</v>
      </c>
      <c r="C84" s="16" t="s">
        <v>102</v>
      </c>
      <c r="D84" s="11" t="s">
        <v>210</v>
      </c>
      <c r="E84" s="11" t="s">
        <v>209</v>
      </c>
      <c r="F84" s="16">
        <v>5.5</v>
      </c>
      <c r="G84" s="8"/>
      <c r="N84" s="79"/>
      <c r="O84" s="35">
        <v>5</v>
      </c>
      <c r="P84" s="36" t="s">
        <v>102</v>
      </c>
      <c r="Q84" s="35">
        <v>317</v>
      </c>
      <c r="R84" s="35">
        <v>315</v>
      </c>
      <c r="S84" s="35">
        <v>6.86</v>
      </c>
      <c r="T84" s="35">
        <v>2160.9</v>
      </c>
      <c r="U84" s="35">
        <v>305.35000000000002</v>
      </c>
      <c r="V84" s="35">
        <v>5</v>
      </c>
      <c r="W84" s="35">
        <v>1</v>
      </c>
      <c r="X84" s="35">
        <v>2</v>
      </c>
      <c r="Y84" s="82"/>
      <c r="Z84" s="82"/>
      <c r="AA84" s="26"/>
      <c r="AB84" s="90"/>
      <c r="AC84" s="25" t="s">
        <v>108</v>
      </c>
      <c r="AD84" s="25" t="s">
        <v>102</v>
      </c>
      <c r="AE84" s="25">
        <v>790</v>
      </c>
    </row>
    <row r="85" spans="2:31" ht="16" x14ac:dyDescent="0.2">
      <c r="B85" s="11" t="s">
        <v>207</v>
      </c>
      <c r="C85" s="16" t="s">
        <v>102</v>
      </c>
      <c r="D85" s="11" t="s">
        <v>210</v>
      </c>
      <c r="E85" s="11" t="s">
        <v>270</v>
      </c>
      <c r="F85" s="16">
        <v>2.5</v>
      </c>
      <c r="N85" s="40"/>
      <c r="Q85" s="41"/>
      <c r="R85" s="41"/>
      <c r="S85" s="41"/>
      <c r="T85" s="41"/>
      <c r="U85" s="41"/>
      <c r="V85" s="41"/>
      <c r="W85" s="41"/>
      <c r="X85" s="41"/>
      <c r="Y85" s="82"/>
      <c r="Z85" s="82"/>
      <c r="AA85" s="41"/>
      <c r="AE85" s="42"/>
    </row>
    <row r="86" spans="2:31" ht="16" x14ac:dyDescent="0.2">
      <c r="B86" s="11" t="s">
        <v>211</v>
      </c>
      <c r="C86" s="16" t="s">
        <v>102</v>
      </c>
      <c r="D86" s="11" t="s">
        <v>213</v>
      </c>
      <c r="E86" s="11" t="s">
        <v>212</v>
      </c>
      <c r="F86" s="16">
        <v>30</v>
      </c>
      <c r="Q86" s="41"/>
      <c r="R86" s="41"/>
      <c r="S86" s="41"/>
      <c r="T86" s="41"/>
      <c r="U86" s="41"/>
      <c r="V86" s="41"/>
      <c r="W86" s="41"/>
      <c r="X86" s="41"/>
      <c r="Y86" s="82"/>
      <c r="Z86" s="82"/>
      <c r="AA86" s="41"/>
    </row>
    <row r="87" spans="2:31" ht="16" x14ac:dyDescent="0.2">
      <c r="B87" s="11" t="s">
        <v>214</v>
      </c>
      <c r="C87" s="16" t="s">
        <v>102</v>
      </c>
      <c r="D87" s="11" t="s">
        <v>215</v>
      </c>
      <c r="E87" s="11" t="s">
        <v>271</v>
      </c>
      <c r="F87" s="16">
        <v>4</v>
      </c>
      <c r="Q87" s="41"/>
      <c r="R87" s="41"/>
      <c r="S87" s="41"/>
      <c r="T87" s="41"/>
      <c r="U87" s="41"/>
      <c r="V87" s="41"/>
      <c r="W87" s="41"/>
      <c r="X87" s="41"/>
      <c r="Y87" s="82"/>
      <c r="Z87" s="82"/>
      <c r="AA87" s="41"/>
    </row>
    <row r="88" spans="2:31" ht="16" x14ac:dyDescent="0.2">
      <c r="B88" s="11" t="s">
        <v>214</v>
      </c>
      <c r="C88" s="16" t="s">
        <v>102</v>
      </c>
      <c r="D88" s="11" t="s">
        <v>216</v>
      </c>
      <c r="E88" s="11" t="s">
        <v>271</v>
      </c>
      <c r="F88" s="16">
        <v>3.5</v>
      </c>
    </row>
    <row r="89" spans="2:31" ht="16" x14ac:dyDescent="0.15">
      <c r="B89" s="11" t="s">
        <v>217</v>
      </c>
      <c r="C89" s="16" t="s">
        <v>102</v>
      </c>
      <c r="D89" s="11" t="s">
        <v>189</v>
      </c>
      <c r="E89" s="11" t="s">
        <v>218</v>
      </c>
      <c r="F89" s="16">
        <v>4</v>
      </c>
      <c r="H89" s="1"/>
      <c r="I89" s="1"/>
      <c r="J89" s="1"/>
      <c r="K89" s="1"/>
      <c r="L89" s="1"/>
    </row>
    <row r="90" spans="2:31" ht="16" x14ac:dyDescent="0.2">
      <c r="B90" s="11" t="s">
        <v>217</v>
      </c>
      <c r="C90" s="16" t="s">
        <v>102</v>
      </c>
      <c r="D90" s="11" t="s">
        <v>189</v>
      </c>
      <c r="E90" s="11" t="s">
        <v>272</v>
      </c>
      <c r="F90" s="16">
        <v>1.5</v>
      </c>
      <c r="K90" s="8"/>
      <c r="L90" s="8"/>
    </row>
    <row r="91" spans="2:31" x14ac:dyDescent="0.2">
      <c r="K91" s="8"/>
      <c r="L91" s="8"/>
    </row>
    <row r="92" spans="2:31" x14ac:dyDescent="0.2">
      <c r="K92" s="8"/>
      <c r="L92" s="8"/>
    </row>
    <row r="93" spans="2:31" x14ac:dyDescent="0.2">
      <c r="K93" s="8"/>
      <c r="L93" s="8"/>
    </row>
    <row r="94" spans="2:31" x14ac:dyDescent="0.2">
      <c r="K94" s="8"/>
      <c r="L94" s="8"/>
    </row>
    <row r="95" spans="2:31" x14ac:dyDescent="0.2">
      <c r="K95" s="8"/>
      <c r="L95" s="8"/>
    </row>
    <row r="96" spans="2:31" x14ac:dyDescent="0.2">
      <c r="K96" s="8"/>
      <c r="L96" s="8"/>
    </row>
    <row r="97" spans="11:12" x14ac:dyDescent="0.2">
      <c r="K97" s="8"/>
      <c r="L97" s="8"/>
    </row>
    <row r="98" spans="11:12" x14ac:dyDescent="0.2">
      <c r="K98" s="8"/>
      <c r="L98" s="8"/>
    </row>
    <row r="99" spans="11:12" x14ac:dyDescent="0.2">
      <c r="K99" s="8"/>
      <c r="L99" s="8"/>
    </row>
    <row r="100" spans="11:12" x14ac:dyDescent="0.2">
      <c r="K100" s="8"/>
      <c r="L100" s="8"/>
    </row>
    <row r="101" spans="11:12" x14ac:dyDescent="0.2">
      <c r="K101" s="8"/>
      <c r="L101" s="8"/>
    </row>
    <row r="102" spans="11:12" x14ac:dyDescent="0.2">
      <c r="K102" s="8"/>
      <c r="L102" s="8"/>
    </row>
    <row r="103" spans="11:12" x14ac:dyDescent="0.2">
      <c r="K103" s="8"/>
      <c r="L103" s="8"/>
    </row>
    <row r="104" spans="11:12" x14ac:dyDescent="0.2">
      <c r="K104" s="8"/>
      <c r="L104" s="8"/>
    </row>
    <row r="105" spans="11:12" x14ac:dyDescent="0.2">
      <c r="K105" s="8"/>
      <c r="L105" s="8"/>
    </row>
    <row r="106" spans="11:12" x14ac:dyDescent="0.2">
      <c r="K106" s="8"/>
      <c r="L106" s="8"/>
    </row>
    <row r="107" spans="11:12" x14ac:dyDescent="0.2">
      <c r="K107" s="8"/>
      <c r="L107" s="8"/>
    </row>
    <row r="108" spans="11:12" x14ac:dyDescent="0.2">
      <c r="K108" s="8"/>
      <c r="L108" s="8"/>
    </row>
    <row r="109" spans="11:12" x14ac:dyDescent="0.2">
      <c r="K109" s="8"/>
      <c r="L109" s="8"/>
    </row>
    <row r="110" spans="11:12" x14ac:dyDescent="0.2">
      <c r="K110" s="8"/>
      <c r="L110" s="8"/>
    </row>
    <row r="111" spans="11:12" x14ac:dyDescent="0.2">
      <c r="K111" s="8"/>
      <c r="L111" s="8"/>
    </row>
    <row r="112" spans="11:12" x14ac:dyDescent="0.2">
      <c r="K112" s="8"/>
      <c r="L112" s="8"/>
    </row>
    <row r="113" spans="11:12" x14ac:dyDescent="0.2">
      <c r="K113" s="8"/>
      <c r="L113" s="8"/>
    </row>
    <row r="114" spans="11:12" x14ac:dyDescent="0.2">
      <c r="K114" s="8"/>
      <c r="L114" s="8"/>
    </row>
    <row r="115" spans="11:12" x14ac:dyDescent="0.2">
      <c r="K115" s="8"/>
      <c r="L115" s="8"/>
    </row>
    <row r="116" spans="11:12" x14ac:dyDescent="0.2">
      <c r="K116" s="8"/>
      <c r="L116" s="8"/>
    </row>
    <row r="117" spans="11:12" x14ac:dyDescent="0.2">
      <c r="K117" s="8"/>
      <c r="L117" s="8"/>
    </row>
    <row r="118" spans="11:12" x14ac:dyDescent="0.2">
      <c r="K118" s="8"/>
      <c r="L118" s="8"/>
    </row>
    <row r="119" spans="11:12" x14ac:dyDescent="0.2">
      <c r="K119" s="8"/>
      <c r="L119" s="8"/>
    </row>
    <row r="120" spans="11:12" x14ac:dyDescent="0.2">
      <c r="K120" s="8"/>
      <c r="L120" s="8"/>
    </row>
    <row r="121" spans="11:12" x14ac:dyDescent="0.2">
      <c r="K121" s="8"/>
      <c r="L121" s="8"/>
    </row>
  </sheetData>
  <mergeCells count="79">
    <mergeCell ref="Y85:Y87"/>
    <mergeCell ref="Z85:Z87"/>
    <mergeCell ref="Y76:Y78"/>
    <mergeCell ref="Z76:Z78"/>
    <mergeCell ref="Y79:Y81"/>
    <mergeCell ref="Z79:Z81"/>
    <mergeCell ref="Y82:Y84"/>
    <mergeCell ref="Z82:Z84"/>
    <mergeCell ref="Y67:Y69"/>
    <mergeCell ref="Z67:Z69"/>
    <mergeCell ref="Y70:Y72"/>
    <mergeCell ref="Z70:Z72"/>
    <mergeCell ref="Y73:Y75"/>
    <mergeCell ref="Z73:Z75"/>
    <mergeCell ref="Y58:Y60"/>
    <mergeCell ref="Z58:Z60"/>
    <mergeCell ref="Y61:Y63"/>
    <mergeCell ref="Z61:Z63"/>
    <mergeCell ref="Y64:Y66"/>
    <mergeCell ref="Z64:Z66"/>
    <mergeCell ref="Y49:Y51"/>
    <mergeCell ref="Z49:Z51"/>
    <mergeCell ref="Y52:Y54"/>
    <mergeCell ref="Z52:Z54"/>
    <mergeCell ref="Y55:Y57"/>
    <mergeCell ref="Z55:Z57"/>
    <mergeCell ref="Y40:Y42"/>
    <mergeCell ref="Z40:Z42"/>
    <mergeCell ref="Y43:Y45"/>
    <mergeCell ref="Z43:Z45"/>
    <mergeCell ref="Y46:Y48"/>
    <mergeCell ref="Z46:Z48"/>
    <mergeCell ref="Z31:Z33"/>
    <mergeCell ref="Y34:Y36"/>
    <mergeCell ref="Z34:Z36"/>
    <mergeCell ref="Y37:Y39"/>
    <mergeCell ref="Z37:Z39"/>
    <mergeCell ref="N2:X2"/>
    <mergeCell ref="AB2:AE2"/>
    <mergeCell ref="N58:N69"/>
    <mergeCell ref="N70:N84"/>
    <mergeCell ref="AG16:AG20"/>
    <mergeCell ref="AG21:AG24"/>
    <mergeCell ref="N43:N57"/>
    <mergeCell ref="AB43:AB57"/>
    <mergeCell ref="AB58:AB69"/>
    <mergeCell ref="AG30:AG33"/>
    <mergeCell ref="AB16:AB30"/>
    <mergeCell ref="AB31:AB42"/>
    <mergeCell ref="AB70:AB84"/>
    <mergeCell ref="AG34:AG38"/>
    <mergeCell ref="AG25:AG29"/>
    <mergeCell ref="N31:N42"/>
    <mergeCell ref="N16:N30"/>
    <mergeCell ref="AG39:AH39"/>
    <mergeCell ref="S14:U14"/>
    <mergeCell ref="N13:R13"/>
    <mergeCell ref="V14:X14"/>
    <mergeCell ref="Y16:Y18"/>
    <mergeCell ref="Z16:Z18"/>
    <mergeCell ref="Y19:Y21"/>
    <mergeCell ref="Z19:Z21"/>
    <mergeCell ref="Y22:Y24"/>
    <mergeCell ref="Z22:Z24"/>
    <mergeCell ref="Y25:Y27"/>
    <mergeCell ref="Z25:Z27"/>
    <mergeCell ref="Y28:Y30"/>
    <mergeCell ref="Z28:Z30"/>
    <mergeCell ref="Y31:Y33"/>
    <mergeCell ref="AE11:AE14"/>
    <mergeCell ref="S13:U13"/>
    <mergeCell ref="N14:R14"/>
    <mergeCell ref="N11:U12"/>
    <mergeCell ref="V11:X13"/>
    <mergeCell ref="AB10:AD10"/>
    <mergeCell ref="AB13:AD13"/>
    <mergeCell ref="AB14:AD14"/>
    <mergeCell ref="AB11:AD11"/>
    <mergeCell ref="AB12:AD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723-C908-4EC5-AEB2-0B9F689AAA0A}">
  <dimension ref="B2:Q17"/>
  <sheetViews>
    <sheetView workbookViewId="0">
      <selection activeCell="I10" sqref="I10"/>
    </sheetView>
  </sheetViews>
  <sheetFormatPr baseColWidth="10" defaultRowHeight="15" x14ac:dyDescent="0.2"/>
  <cols>
    <col min="17" max="17" width="23.83203125" customWidth="1"/>
  </cols>
  <sheetData>
    <row r="2" spans="2:17" ht="16" x14ac:dyDescent="0.2">
      <c r="B2" s="59"/>
      <c r="F2" s="59"/>
      <c r="G2" s="59"/>
      <c r="H2" s="59"/>
      <c r="I2" s="59"/>
      <c r="O2" s="9" t="s">
        <v>109</v>
      </c>
      <c r="P2" s="9" t="s">
        <v>138</v>
      </c>
      <c r="Q2" s="9" t="s">
        <v>139</v>
      </c>
    </row>
    <row r="3" spans="2:17" ht="16" x14ac:dyDescent="0.2">
      <c r="B3" s="59"/>
      <c r="F3" s="59"/>
      <c r="G3" s="59"/>
      <c r="H3" s="59"/>
      <c r="I3" s="59"/>
      <c r="O3" s="61" t="s">
        <v>20</v>
      </c>
      <c r="P3" s="16">
        <v>2024</v>
      </c>
      <c r="Q3" s="16">
        <v>5</v>
      </c>
    </row>
    <row r="4" spans="2:17" ht="16" x14ac:dyDescent="0.2">
      <c r="B4" s="59"/>
      <c r="F4" s="59"/>
      <c r="G4" s="59"/>
      <c r="H4" s="59"/>
      <c r="I4" s="59"/>
      <c r="O4" s="61" t="s">
        <v>103</v>
      </c>
      <c r="P4" s="16">
        <v>2024</v>
      </c>
      <c r="Q4" s="16">
        <v>4</v>
      </c>
    </row>
    <row r="5" spans="2:17" ht="16" x14ac:dyDescent="0.2">
      <c r="B5" s="59"/>
      <c r="F5" s="59"/>
      <c r="G5" s="59"/>
      <c r="H5" s="59"/>
      <c r="I5" s="59"/>
      <c r="O5" s="61" t="s">
        <v>13</v>
      </c>
      <c r="P5" s="16">
        <v>2024</v>
      </c>
      <c r="Q5" s="16">
        <v>5</v>
      </c>
    </row>
    <row r="6" spans="2:17" ht="16" x14ac:dyDescent="0.2">
      <c r="B6" s="59"/>
      <c r="F6" s="59"/>
      <c r="G6" s="59"/>
      <c r="H6" s="59"/>
      <c r="I6" s="59"/>
      <c r="O6" s="61" t="s">
        <v>14</v>
      </c>
      <c r="P6" s="16">
        <v>2024</v>
      </c>
      <c r="Q6" s="16">
        <v>4</v>
      </c>
    </row>
    <row r="7" spans="2:17" ht="16" x14ac:dyDescent="0.2">
      <c r="B7" s="59"/>
      <c r="F7" s="59"/>
      <c r="G7" s="59"/>
      <c r="H7" s="59"/>
      <c r="I7" s="59"/>
      <c r="O7" s="61" t="s">
        <v>15</v>
      </c>
      <c r="P7" s="16">
        <v>2024</v>
      </c>
      <c r="Q7" s="16">
        <v>5</v>
      </c>
    </row>
    <row r="8" spans="2:17" x14ac:dyDescent="0.2">
      <c r="B8" s="59"/>
      <c r="F8" s="59"/>
      <c r="G8" s="59"/>
      <c r="H8" s="59"/>
      <c r="I8" s="59"/>
      <c r="O8" s="60"/>
      <c r="P8" s="59"/>
      <c r="Q8" s="59"/>
    </row>
    <row r="9" spans="2:17" x14ac:dyDescent="0.2">
      <c r="B9" s="59"/>
      <c r="F9" s="59"/>
      <c r="G9" s="59"/>
      <c r="H9" s="59"/>
      <c r="I9" s="59"/>
      <c r="O9" s="60"/>
      <c r="P9" s="59"/>
      <c r="Q9" s="59"/>
    </row>
    <row r="10" spans="2:17" x14ac:dyDescent="0.2">
      <c r="B10" s="59"/>
      <c r="F10" s="59"/>
      <c r="G10" s="59"/>
      <c r="H10" s="59"/>
      <c r="I10" s="59"/>
      <c r="O10" s="60"/>
      <c r="P10" s="59"/>
      <c r="Q10" s="59"/>
    </row>
    <row r="11" spans="2:17" x14ac:dyDescent="0.2">
      <c r="B11" s="59"/>
      <c r="F11" s="59"/>
      <c r="G11" s="59"/>
      <c r="H11" s="59"/>
      <c r="I11" s="59"/>
      <c r="O11" s="60"/>
      <c r="P11" s="59"/>
      <c r="Q11" s="59"/>
    </row>
    <row r="12" spans="2:17" x14ac:dyDescent="0.2">
      <c r="B12" s="59"/>
      <c r="F12" s="59"/>
      <c r="G12" s="59"/>
      <c r="H12" s="59"/>
      <c r="I12" s="59"/>
      <c r="O12" s="60"/>
      <c r="P12" s="59"/>
      <c r="Q12" s="59"/>
    </row>
    <row r="13" spans="2:17" x14ac:dyDescent="0.2">
      <c r="B13" s="59"/>
      <c r="F13" s="59"/>
      <c r="G13" s="59"/>
      <c r="H13" s="59"/>
      <c r="I13" s="59"/>
      <c r="O13" s="60"/>
      <c r="P13" s="59"/>
      <c r="Q13" s="59"/>
    </row>
    <row r="14" spans="2:17" x14ac:dyDescent="0.2">
      <c r="B14" s="59"/>
      <c r="F14" s="59"/>
      <c r="G14" s="59"/>
      <c r="H14" s="59"/>
      <c r="I14" s="59"/>
      <c r="O14" s="60"/>
      <c r="P14" s="59"/>
      <c r="Q14" s="59"/>
    </row>
    <row r="15" spans="2:17" x14ac:dyDescent="0.2">
      <c r="B15" s="59"/>
      <c r="F15" s="59"/>
      <c r="G15" s="59"/>
      <c r="H15" s="59"/>
      <c r="I15" s="59"/>
      <c r="O15" s="59"/>
      <c r="P15" s="59"/>
      <c r="Q15" s="59"/>
    </row>
    <row r="16" spans="2:17" x14ac:dyDescent="0.2">
      <c r="B16" s="59"/>
      <c r="F16" s="59"/>
      <c r="G16" s="59"/>
      <c r="H16" s="59"/>
      <c r="I16" s="59"/>
      <c r="O16" s="59"/>
      <c r="P16" s="59"/>
      <c r="Q16" s="59"/>
    </row>
    <row r="17" spans="2:17" x14ac:dyDescent="0.2">
      <c r="B17" s="59"/>
      <c r="F17" s="59"/>
      <c r="G17" s="59"/>
      <c r="H17" s="59"/>
      <c r="I17" s="59"/>
      <c r="O17" s="59"/>
      <c r="P17" s="59"/>
      <c r="Q17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F72E-FCE4-41A3-9932-55FF5ABE5387}">
  <sheetPr>
    <tabColor rgb="FF00B050"/>
  </sheetPr>
  <dimension ref="B2:AO178"/>
  <sheetViews>
    <sheetView zoomScale="70" zoomScaleNormal="70" workbookViewId="0">
      <selection activeCell="Y152" sqref="Y152"/>
    </sheetView>
  </sheetViews>
  <sheetFormatPr baseColWidth="10" defaultColWidth="11.5" defaultRowHeight="14" x14ac:dyDescent="0.15"/>
  <cols>
    <col min="1" max="8" width="11.5" style="17"/>
    <col min="9" max="9" width="12.5" style="17" customWidth="1"/>
    <col min="10" max="14" width="11.5" style="17"/>
    <col min="15" max="15" width="12.5" style="17" bestFit="1" customWidth="1"/>
    <col min="16" max="16" width="11.5" style="17"/>
    <col min="17" max="18" width="13.1640625" style="17" customWidth="1"/>
    <col min="19" max="19" width="15.6640625" style="17" customWidth="1"/>
    <col min="20" max="16384" width="11.5" style="17"/>
  </cols>
  <sheetData>
    <row r="2" spans="2:41" x14ac:dyDescent="0.15">
      <c r="B2" s="83" t="s">
        <v>114</v>
      </c>
      <c r="C2" s="83"/>
      <c r="D2" s="83"/>
      <c r="E2" s="83"/>
      <c r="F2" s="83"/>
      <c r="G2" s="83"/>
      <c r="H2" s="83"/>
      <c r="I2" s="83"/>
      <c r="J2" s="83"/>
      <c r="K2" s="83"/>
      <c r="L2" s="83"/>
      <c r="P2" s="83" t="s">
        <v>115</v>
      </c>
      <c r="Q2" s="83"/>
      <c r="R2" s="83"/>
      <c r="S2" s="83"/>
    </row>
    <row r="10" spans="2:41" x14ac:dyDescent="0.15">
      <c r="P10" s="70"/>
      <c r="Q10" s="70"/>
      <c r="R10" s="70"/>
    </row>
    <row r="11" spans="2:41" ht="15" customHeight="1" x14ac:dyDescent="0.15">
      <c r="B11" s="78" t="s">
        <v>123</v>
      </c>
      <c r="C11" s="78"/>
      <c r="D11" s="78"/>
      <c r="E11" s="78"/>
      <c r="F11" s="78"/>
      <c r="G11" s="78"/>
      <c r="H11" s="78"/>
      <c r="I11" s="78"/>
      <c r="J11" s="76"/>
      <c r="K11" s="76"/>
      <c r="L11" s="76"/>
      <c r="P11" s="74" t="s">
        <v>122</v>
      </c>
      <c r="Q11" s="74"/>
      <c r="R11" s="74"/>
      <c r="S11" s="76"/>
    </row>
    <row r="12" spans="2:41" s="43" customFormat="1" ht="46.5" customHeight="1" x14ac:dyDescent="0.2">
      <c r="B12" s="78"/>
      <c r="C12" s="78"/>
      <c r="D12" s="78"/>
      <c r="E12" s="78"/>
      <c r="F12" s="78"/>
      <c r="G12" s="78"/>
      <c r="H12" s="78"/>
      <c r="I12" s="78"/>
      <c r="J12" s="76"/>
      <c r="K12" s="76"/>
      <c r="L12" s="76"/>
      <c r="P12" s="75" t="s">
        <v>121</v>
      </c>
      <c r="Q12" s="75"/>
      <c r="R12" s="75"/>
      <c r="S12" s="76"/>
    </row>
    <row r="13" spans="2:41" x14ac:dyDescent="0.15">
      <c r="B13" s="77" t="s">
        <v>117</v>
      </c>
      <c r="C13" s="77"/>
      <c r="D13" s="77"/>
      <c r="E13" s="77"/>
      <c r="F13" s="77"/>
      <c r="G13" s="77" t="s">
        <v>125</v>
      </c>
      <c r="H13" s="77"/>
      <c r="I13" s="77"/>
      <c r="J13" s="76"/>
      <c r="K13" s="76"/>
      <c r="L13" s="76"/>
      <c r="P13" s="71" t="s">
        <v>125</v>
      </c>
      <c r="Q13" s="72"/>
      <c r="R13" s="73"/>
      <c r="S13" s="76"/>
    </row>
    <row r="14" spans="2:41" x14ac:dyDescent="0.15">
      <c r="B14" s="77" t="s">
        <v>121</v>
      </c>
      <c r="C14" s="77"/>
      <c r="D14" s="77"/>
      <c r="E14" s="77"/>
      <c r="F14" s="77"/>
      <c r="G14" s="77" t="s">
        <v>124</v>
      </c>
      <c r="H14" s="77"/>
      <c r="I14" s="77"/>
      <c r="J14" s="76" t="s">
        <v>118</v>
      </c>
      <c r="K14" s="76"/>
      <c r="L14" s="76"/>
      <c r="P14" s="74" t="s">
        <v>124</v>
      </c>
      <c r="Q14" s="74"/>
      <c r="R14" s="74"/>
      <c r="S14" s="76"/>
    </row>
    <row r="15" spans="2:41" ht="60" x14ac:dyDescent="0.15">
      <c r="B15" s="18" t="s">
        <v>109</v>
      </c>
      <c r="C15" s="19" t="s">
        <v>99</v>
      </c>
      <c r="D15" s="19" t="s">
        <v>5</v>
      </c>
      <c r="E15" s="19" t="s">
        <v>44</v>
      </c>
      <c r="F15" s="19" t="s">
        <v>45</v>
      </c>
      <c r="G15" s="19" t="s">
        <v>100</v>
      </c>
      <c r="H15" s="19" t="s">
        <v>47</v>
      </c>
      <c r="I15" s="19" t="s">
        <v>101</v>
      </c>
      <c r="J15" s="19" t="s">
        <v>49</v>
      </c>
      <c r="K15" s="19" t="s">
        <v>50</v>
      </c>
      <c r="L15" s="19" t="s">
        <v>51</v>
      </c>
      <c r="M15" s="20"/>
      <c r="N15" s="20"/>
      <c r="O15" s="20"/>
      <c r="P15" s="19" t="s">
        <v>109</v>
      </c>
      <c r="Q15" s="19" t="s">
        <v>99</v>
      </c>
      <c r="R15" s="19" t="s">
        <v>5</v>
      </c>
      <c r="S15" s="19" t="s">
        <v>54</v>
      </c>
      <c r="U15" s="19" t="s">
        <v>109</v>
      </c>
      <c r="V15" s="19" t="s">
        <v>68</v>
      </c>
      <c r="W15" s="19" t="s">
        <v>110</v>
      </c>
      <c r="X15" s="19" t="s">
        <v>111</v>
      </c>
      <c r="Y15" s="19" t="s">
        <v>112</v>
      </c>
      <c r="Z15" s="19" t="s">
        <v>113</v>
      </c>
      <c r="AH15" s="21">
        <v>2024</v>
      </c>
      <c r="AI15" s="22" t="s">
        <v>11</v>
      </c>
      <c r="AJ15" s="23">
        <v>2025</v>
      </c>
    </row>
    <row r="16" spans="2:41" s="48" customFormat="1" ht="15" x14ac:dyDescent="0.15">
      <c r="B16" s="94" t="s">
        <v>21</v>
      </c>
      <c r="C16" s="51">
        <v>1</v>
      </c>
      <c r="D16" s="49" t="s">
        <v>38</v>
      </c>
      <c r="E16" s="49">
        <v>590</v>
      </c>
      <c r="F16" s="49">
        <v>588</v>
      </c>
      <c r="G16" s="49">
        <v>6.3</v>
      </c>
      <c r="H16" s="52">
        <v>2982.4124400000001</v>
      </c>
      <c r="I16" s="52">
        <v>310.5</v>
      </c>
      <c r="J16" s="49">
        <v>2</v>
      </c>
      <c r="K16" s="49">
        <v>0</v>
      </c>
      <c r="L16" s="49">
        <v>1</v>
      </c>
      <c r="M16" s="97">
        <f>SUM(E16:E18)</f>
        <v>1175</v>
      </c>
      <c r="N16" s="98">
        <f>SUM(F16:F18)</f>
        <v>1169</v>
      </c>
      <c r="O16" s="47"/>
      <c r="P16" s="94" t="s">
        <v>21</v>
      </c>
      <c r="Q16" s="51">
        <v>1</v>
      </c>
      <c r="R16" s="49" t="s">
        <v>38</v>
      </c>
      <c r="S16" s="50">
        <v>2734.29</v>
      </c>
      <c r="T16" s="17"/>
      <c r="U16" s="84" t="s">
        <v>21</v>
      </c>
      <c r="V16" s="28">
        <v>1</v>
      </c>
      <c r="W16" s="29">
        <f>SUM(S16:S18)/AVERAGE(H16:H18)</f>
        <v>2.4261273330552657</v>
      </c>
      <c r="X16" s="38">
        <f>SUM(I16:I18)/AVERAGE(H16:H18)</f>
        <v>0.30900383225817718</v>
      </c>
      <c r="Y16" s="39">
        <f>SUM(J16:L18)/SUM(E16:E18)</f>
        <v>5.9574468085106386E-3</v>
      </c>
      <c r="Z16" s="38">
        <f>(M16-N16)/M16</f>
        <v>5.106382978723404E-3</v>
      </c>
      <c r="AA16" s="17"/>
      <c r="AB16" s="17"/>
      <c r="AC16" s="17"/>
      <c r="AD16" s="17"/>
      <c r="AE16" s="17"/>
      <c r="AF16" s="17"/>
      <c r="AG16" s="17"/>
      <c r="AH16" s="32" t="s">
        <v>20</v>
      </c>
      <c r="AI16" s="33" t="s">
        <v>16</v>
      </c>
      <c r="AJ16" s="34" t="s">
        <v>18</v>
      </c>
      <c r="AK16" s="17"/>
      <c r="AL16" s="17"/>
      <c r="AM16" s="17"/>
      <c r="AN16" s="17"/>
      <c r="AO16" s="17"/>
    </row>
    <row r="17" spans="2:41" s="48" customFormat="1" ht="15" x14ac:dyDescent="0.15">
      <c r="B17" s="95"/>
      <c r="C17" s="51">
        <v>1</v>
      </c>
      <c r="D17" s="49" t="s">
        <v>34</v>
      </c>
      <c r="E17" s="49">
        <v>230</v>
      </c>
      <c r="F17" s="49">
        <v>228</v>
      </c>
      <c r="G17" s="49">
        <v>4.3</v>
      </c>
      <c r="H17" s="52">
        <v>806.22360000000003</v>
      </c>
      <c r="I17" s="52">
        <v>95.4</v>
      </c>
      <c r="J17" s="49">
        <v>1</v>
      </c>
      <c r="K17" s="49">
        <v>0</v>
      </c>
      <c r="L17" s="49">
        <v>0</v>
      </c>
      <c r="M17" s="97"/>
      <c r="N17" s="98"/>
      <c r="O17" s="47"/>
      <c r="P17" s="95"/>
      <c r="Q17" s="51">
        <v>1</v>
      </c>
      <c r="R17" s="49" t="s">
        <v>34</v>
      </c>
      <c r="S17" s="50">
        <v>983.1</v>
      </c>
      <c r="T17" s="17"/>
      <c r="U17" s="85"/>
      <c r="V17" s="28">
        <v>2</v>
      </c>
      <c r="W17" s="29">
        <f>SUM(S19:S21)/AVERAGE(H19:H21)</f>
        <v>2.1341834411506091</v>
      </c>
      <c r="X17" s="38">
        <f>SUM(I19:I21)/AVERAGE(H19:H21)</f>
        <v>0.3075241462455558</v>
      </c>
      <c r="Y17" s="39">
        <f>SUM(J19:L21)/SUM(E19:E21)</f>
        <v>5.7613168724279839E-3</v>
      </c>
      <c r="Z17" s="38">
        <f>(M19-N19)/M19</f>
        <v>5.7613168724279839E-3</v>
      </c>
      <c r="AA17" s="17"/>
      <c r="AB17" s="17"/>
      <c r="AC17" s="17"/>
      <c r="AD17" s="17"/>
      <c r="AE17" s="17"/>
      <c r="AF17" s="17"/>
      <c r="AG17" s="17"/>
      <c r="AH17" s="32" t="s">
        <v>12</v>
      </c>
      <c r="AI17" s="33" t="s">
        <v>17</v>
      </c>
      <c r="AJ17" s="34" t="s">
        <v>21</v>
      </c>
      <c r="AK17" s="17"/>
      <c r="AL17" s="17"/>
      <c r="AM17" s="17"/>
      <c r="AN17" s="17"/>
      <c r="AO17" s="17"/>
    </row>
    <row r="18" spans="2:41" s="48" customFormat="1" ht="15" x14ac:dyDescent="0.15">
      <c r="B18" s="95"/>
      <c r="C18" s="51">
        <v>1</v>
      </c>
      <c r="D18" s="49" t="s">
        <v>102</v>
      </c>
      <c r="E18" s="49">
        <v>355</v>
      </c>
      <c r="F18" s="49">
        <v>353</v>
      </c>
      <c r="G18" s="49">
        <v>5.2</v>
      </c>
      <c r="H18" s="52">
        <v>1517.1233999999999</v>
      </c>
      <c r="I18" s="52">
        <v>140.6</v>
      </c>
      <c r="J18" s="49">
        <v>1</v>
      </c>
      <c r="K18" s="49">
        <v>0</v>
      </c>
      <c r="L18" s="49">
        <v>2</v>
      </c>
      <c r="M18" s="97"/>
      <c r="N18" s="98"/>
      <c r="O18" s="47"/>
      <c r="P18" s="95"/>
      <c r="Q18" s="51">
        <v>1</v>
      </c>
      <c r="R18" s="49" t="s">
        <v>102</v>
      </c>
      <c r="S18" s="50">
        <v>573.42599999999993</v>
      </c>
      <c r="T18" s="17"/>
      <c r="U18" s="85"/>
      <c r="V18" s="28">
        <v>3</v>
      </c>
      <c r="W18" s="29">
        <f>SUM(S22:S24)/AVERAGE(H22:H24)</f>
        <v>2.236376539854267</v>
      </c>
      <c r="X18" s="38">
        <f>SUM(I22:I24)/AVERAGE(H22:H24)</f>
        <v>0.30906237106903933</v>
      </c>
      <c r="Y18" s="39">
        <f>SUM(J22:L24)/SUM(E22:E24)</f>
        <v>5.5865921787709499E-3</v>
      </c>
      <c r="Z18" s="38">
        <f>(M22-N22)/M22</f>
        <v>5.5865921787709499E-3</v>
      </c>
      <c r="AA18" s="17"/>
      <c r="AB18" s="17"/>
      <c r="AC18" s="17"/>
      <c r="AD18" s="17"/>
      <c r="AE18" s="17"/>
      <c r="AF18" s="17"/>
      <c r="AG18" s="17"/>
      <c r="AH18" s="32" t="s">
        <v>13</v>
      </c>
      <c r="AI18" s="33"/>
      <c r="AJ18" s="34" t="s">
        <v>22</v>
      </c>
      <c r="AK18" s="17"/>
      <c r="AL18" s="17"/>
      <c r="AM18" s="17"/>
      <c r="AN18" s="17"/>
      <c r="AO18" s="17"/>
    </row>
    <row r="19" spans="2:41" ht="15" x14ac:dyDescent="0.15">
      <c r="B19" s="95"/>
      <c r="C19" s="35">
        <v>2</v>
      </c>
      <c r="D19" s="36" t="s">
        <v>38</v>
      </c>
      <c r="E19" s="36">
        <v>615</v>
      </c>
      <c r="F19" s="36">
        <v>612</v>
      </c>
      <c r="G19" s="36">
        <v>6.5</v>
      </c>
      <c r="H19" s="53">
        <v>3228.36096</v>
      </c>
      <c r="I19" s="53">
        <v>330</v>
      </c>
      <c r="J19" s="36">
        <v>2</v>
      </c>
      <c r="K19" s="36">
        <v>1</v>
      </c>
      <c r="L19" s="36">
        <v>1</v>
      </c>
      <c r="M19" s="81">
        <f>SUM(E19:E21)</f>
        <v>1215</v>
      </c>
      <c r="N19" s="82">
        <f>SUM(F19:F21)</f>
        <v>1208</v>
      </c>
      <c r="O19" s="47"/>
      <c r="P19" s="95"/>
      <c r="Q19" s="35">
        <v>2</v>
      </c>
      <c r="R19" s="36" t="s">
        <v>38</v>
      </c>
      <c r="S19" s="37">
        <v>2657.42</v>
      </c>
      <c r="U19" s="85"/>
      <c r="V19" s="28">
        <v>4</v>
      </c>
      <c r="W19" s="29">
        <f>SUM(S25:S27)/AVERAGE(H25:H27)</f>
        <v>2.0206397539332923</v>
      </c>
      <c r="X19" s="38">
        <f>SUM(I25:I27)/AVERAGE(H25:H27)</f>
        <v>0.28909720680504652</v>
      </c>
      <c r="Y19" s="39">
        <f>SUM(J25:L27)/SUM(E25:E27)</f>
        <v>3.8729666924864447E-3</v>
      </c>
      <c r="Z19" s="38">
        <f>(M25-N25)/M25</f>
        <v>4.6475600309837332E-3</v>
      </c>
      <c r="AH19" s="32" t="s">
        <v>14</v>
      </c>
      <c r="AI19" s="33"/>
      <c r="AJ19" s="34" t="s">
        <v>23</v>
      </c>
    </row>
    <row r="20" spans="2:41" ht="15" x14ac:dyDescent="0.15">
      <c r="B20" s="95"/>
      <c r="C20" s="35">
        <v>2</v>
      </c>
      <c r="D20" s="36" t="s">
        <v>34</v>
      </c>
      <c r="E20" s="36">
        <v>240</v>
      </c>
      <c r="F20" s="36">
        <v>238</v>
      </c>
      <c r="G20" s="36">
        <v>4.5</v>
      </c>
      <c r="H20" s="53">
        <v>894.24</v>
      </c>
      <c r="I20" s="53">
        <v>100.8</v>
      </c>
      <c r="J20" s="36">
        <v>1</v>
      </c>
      <c r="K20" s="36">
        <v>0</v>
      </c>
      <c r="L20" s="36">
        <v>0</v>
      </c>
      <c r="M20" s="81"/>
      <c r="N20" s="82"/>
      <c r="O20" s="47"/>
      <c r="P20" s="95"/>
      <c r="Q20" s="35">
        <v>2</v>
      </c>
      <c r="R20" s="36" t="s">
        <v>34</v>
      </c>
      <c r="S20" s="37">
        <v>752.64</v>
      </c>
      <c r="U20" s="85"/>
      <c r="V20" s="28">
        <v>5</v>
      </c>
      <c r="W20" s="29">
        <f>SUM(S28:S30)/AVERAGE(H28:H30)</f>
        <v>2.0236106202378434</v>
      </c>
      <c r="X20" s="38">
        <f>SUM(I28:I30)/AVERAGE(H28:H30)</f>
        <v>0.29033371264948055</v>
      </c>
      <c r="Y20" s="39">
        <f>SUM(J28:L30)/SUM(E28:E30)</f>
        <v>3.7622272385252069E-3</v>
      </c>
      <c r="Z20" s="38">
        <f>(M28-N28)/M28</f>
        <v>5.2671181339352894E-3</v>
      </c>
      <c r="AH20" s="32" t="s">
        <v>15</v>
      </c>
      <c r="AI20" s="33"/>
      <c r="AJ20" s="34" t="s">
        <v>19</v>
      </c>
    </row>
    <row r="21" spans="2:41" ht="15" x14ac:dyDescent="0.15">
      <c r="B21" s="95"/>
      <c r="C21" s="35">
        <v>2</v>
      </c>
      <c r="D21" s="36" t="s">
        <v>102</v>
      </c>
      <c r="E21" s="36">
        <v>360</v>
      </c>
      <c r="F21" s="36">
        <v>358</v>
      </c>
      <c r="G21" s="36">
        <v>5.4</v>
      </c>
      <c r="H21" s="53">
        <v>1502.3232</v>
      </c>
      <c r="I21" s="53">
        <v>145.80000000000001</v>
      </c>
      <c r="J21" s="36">
        <v>1</v>
      </c>
      <c r="K21" s="36">
        <v>0</v>
      </c>
      <c r="L21" s="36">
        <v>1</v>
      </c>
      <c r="M21" s="81"/>
      <c r="N21" s="82"/>
      <c r="O21" s="47"/>
      <c r="P21" s="95"/>
      <c r="Q21" s="35">
        <v>2</v>
      </c>
      <c r="R21" s="36" t="s">
        <v>102</v>
      </c>
      <c r="S21" s="37">
        <v>591.48</v>
      </c>
      <c r="U21" s="86"/>
      <c r="V21" s="54">
        <v>6</v>
      </c>
      <c r="W21" s="29">
        <f>SUM(S31:S33)/AVERAGE(H31:H33)</f>
        <v>1.9265017487514398</v>
      </c>
      <c r="X21" s="38">
        <f>SUM(I31:I33)/AVERAGE(H31:H33)</f>
        <v>0.27721711665134624</v>
      </c>
      <c r="Y21" s="39">
        <f>SUM(J31:L33)/SUM(E31:E33)</f>
        <v>2.1945866861741038E-3</v>
      </c>
      <c r="Z21" s="38">
        <f>(M31-N31)/M31</f>
        <v>5.1207022677395757E-3</v>
      </c>
    </row>
    <row r="22" spans="2:41" s="48" customFormat="1" ht="15" x14ac:dyDescent="0.15">
      <c r="B22" s="95"/>
      <c r="C22" s="51">
        <v>3</v>
      </c>
      <c r="D22" s="49" t="s">
        <v>38</v>
      </c>
      <c r="E22" s="49">
        <v>635</v>
      </c>
      <c r="F22" s="49">
        <v>632</v>
      </c>
      <c r="G22" s="49">
        <v>6.7</v>
      </c>
      <c r="H22" s="52">
        <v>3174.7078999999999</v>
      </c>
      <c r="I22" s="52">
        <v>345.1</v>
      </c>
      <c r="J22" s="49">
        <v>2</v>
      </c>
      <c r="K22" s="49">
        <v>1</v>
      </c>
      <c r="L22" s="49">
        <v>1</v>
      </c>
      <c r="M22" s="97">
        <f>SUM(E22:E24)</f>
        <v>1253</v>
      </c>
      <c r="N22" s="98">
        <f>SUM(F22:F24)</f>
        <v>1246</v>
      </c>
      <c r="O22" s="47"/>
      <c r="P22" s="95"/>
      <c r="Q22" s="51">
        <v>3</v>
      </c>
      <c r="R22" s="49" t="s">
        <v>38</v>
      </c>
      <c r="S22" s="50">
        <v>2979.24</v>
      </c>
      <c r="T22" s="17"/>
      <c r="U22" s="84" t="s">
        <v>22</v>
      </c>
      <c r="V22" s="28">
        <v>1</v>
      </c>
      <c r="W22" s="29">
        <f>SUM(S34:S36)/AVERAGE(H34:H36)</f>
        <v>1.9309133743593809</v>
      </c>
      <c r="X22" s="38">
        <f>SUM(I34:I36)/AVERAGE(H34:H36)</f>
        <v>0.29017658314418732</v>
      </c>
      <c r="Y22" s="39">
        <f>SUM(J34:L36)/SUM(E34:E36)</f>
        <v>1.4440433212996389E-3</v>
      </c>
      <c r="Z22" s="38">
        <f>(M34-N34)/M34</f>
        <v>4.3321299638989169E-3</v>
      </c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2:41" s="48" customFormat="1" ht="15" x14ac:dyDescent="0.15">
      <c r="B23" s="95"/>
      <c r="C23" s="51">
        <v>3</v>
      </c>
      <c r="D23" s="49" t="s">
        <v>34</v>
      </c>
      <c r="E23" s="49">
        <v>250</v>
      </c>
      <c r="F23" s="49">
        <v>248</v>
      </c>
      <c r="G23" s="49">
        <v>4.7</v>
      </c>
      <c r="H23" s="52">
        <v>1012.0275</v>
      </c>
      <c r="I23" s="52">
        <v>109.2</v>
      </c>
      <c r="J23" s="49">
        <v>1</v>
      </c>
      <c r="K23" s="49">
        <v>0</v>
      </c>
      <c r="L23" s="49">
        <v>0</v>
      </c>
      <c r="M23" s="97"/>
      <c r="N23" s="98"/>
      <c r="O23" s="47"/>
      <c r="P23" s="95"/>
      <c r="Q23" s="51">
        <v>3</v>
      </c>
      <c r="R23" s="49" t="s">
        <v>34</v>
      </c>
      <c r="S23" s="50">
        <v>800.28</v>
      </c>
      <c r="T23" s="17"/>
      <c r="U23" s="85"/>
      <c r="V23" s="28">
        <v>2</v>
      </c>
      <c r="W23" s="29">
        <f>SUM(S37:S39)/AVERAGE(H37:H39)</f>
        <v>1.7235108465104749</v>
      </c>
      <c r="X23" s="38">
        <f>SUM(I37:I39)/AVERAGE(H37:H39)</f>
        <v>0.26417013161643049</v>
      </c>
      <c r="Y23" s="39">
        <f>SUM(J37:L39)/SUM(E37:E39)</f>
        <v>1.4104372355430183E-3</v>
      </c>
      <c r="Z23" s="38">
        <f>(M37-N37)/M37</f>
        <v>4.2313117066290554E-3</v>
      </c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2:41" s="48" customFormat="1" ht="15" x14ac:dyDescent="0.15">
      <c r="B24" s="95"/>
      <c r="C24" s="51">
        <v>3</v>
      </c>
      <c r="D24" s="49" t="s">
        <v>102</v>
      </c>
      <c r="E24" s="49">
        <v>368</v>
      </c>
      <c r="F24" s="49">
        <v>366</v>
      </c>
      <c r="G24" s="49">
        <v>5.6</v>
      </c>
      <c r="H24" s="52">
        <v>1701.3964800000001</v>
      </c>
      <c r="I24" s="52">
        <v>152.30000000000001</v>
      </c>
      <c r="J24" s="49">
        <v>1</v>
      </c>
      <c r="K24" s="49">
        <v>0</v>
      </c>
      <c r="L24" s="49">
        <v>1</v>
      </c>
      <c r="M24" s="97"/>
      <c r="N24" s="98"/>
      <c r="O24" s="47"/>
      <c r="P24" s="95"/>
      <c r="Q24" s="51">
        <v>3</v>
      </c>
      <c r="R24" s="49" t="s">
        <v>102</v>
      </c>
      <c r="S24" s="50">
        <v>609.84</v>
      </c>
      <c r="T24" s="17"/>
      <c r="U24" s="85"/>
      <c r="V24" s="28">
        <v>3</v>
      </c>
      <c r="W24" s="29">
        <f>SUM(S40:S42)/AVERAGE(H40:H42)</f>
        <v>1.9274775516831275</v>
      </c>
      <c r="X24" s="38">
        <f>SUM(I40:I42)/AVERAGE(H40:H42)</f>
        <v>0.27299304373281152</v>
      </c>
      <c r="Y24" s="39">
        <f>SUM(J40:L42)/SUM(E40:E42)</f>
        <v>1.3783597518952446E-3</v>
      </c>
      <c r="Z24" s="38">
        <f>(M40-N40)/M40</f>
        <v>4.1350792556857337E-3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2:41" ht="15" x14ac:dyDescent="0.15">
      <c r="B25" s="95"/>
      <c r="C25" s="35">
        <v>4</v>
      </c>
      <c r="D25" s="36" t="s">
        <v>38</v>
      </c>
      <c r="E25" s="36">
        <v>655</v>
      </c>
      <c r="F25" s="36">
        <v>653</v>
      </c>
      <c r="G25" s="36">
        <v>6.9</v>
      </c>
      <c r="H25" s="53">
        <v>3847.9023000000002</v>
      </c>
      <c r="I25" s="53">
        <v>360.4</v>
      </c>
      <c r="J25" s="36">
        <v>1</v>
      </c>
      <c r="K25" s="36">
        <v>0</v>
      </c>
      <c r="L25" s="36">
        <v>1</v>
      </c>
      <c r="M25" s="81">
        <f>SUM(E25:E27)</f>
        <v>1291</v>
      </c>
      <c r="N25" s="82">
        <f>SUM(F25:F27)</f>
        <v>1285</v>
      </c>
      <c r="O25" s="47"/>
      <c r="P25" s="95"/>
      <c r="Q25" s="35">
        <v>4</v>
      </c>
      <c r="R25" s="36" t="s">
        <v>38</v>
      </c>
      <c r="S25" s="37">
        <v>3043.6560000000004</v>
      </c>
      <c r="U25" s="85"/>
      <c r="V25" s="28">
        <v>4</v>
      </c>
      <c r="W25" s="29">
        <f>SUM(S43:S45)/AVERAGE(H43:H45)</f>
        <v>1.8538839737329025</v>
      </c>
      <c r="X25" s="38">
        <f>SUM(I43:I45)/AVERAGE(H43:H45)</f>
        <v>0.26078064145021274</v>
      </c>
      <c r="Y25" s="39">
        <f>SUM(J43:L45)/SUM(E43:E45)</f>
        <v>1.3477088948787063E-3</v>
      </c>
      <c r="Z25" s="38">
        <f>(M43-N43)/M43</f>
        <v>4.0431266846361188E-3</v>
      </c>
    </row>
    <row r="26" spans="2:41" ht="15" x14ac:dyDescent="0.15">
      <c r="B26" s="95"/>
      <c r="C26" s="35">
        <v>4</v>
      </c>
      <c r="D26" s="36" t="s">
        <v>34</v>
      </c>
      <c r="E26" s="36">
        <v>260</v>
      </c>
      <c r="F26" s="36">
        <v>258</v>
      </c>
      <c r="G26" s="36">
        <v>4.9000000000000004</v>
      </c>
      <c r="H26" s="53">
        <v>1059.4584</v>
      </c>
      <c r="I26" s="53">
        <v>115.7</v>
      </c>
      <c r="J26" s="36">
        <v>1</v>
      </c>
      <c r="K26" s="36">
        <v>0</v>
      </c>
      <c r="L26" s="36">
        <v>0</v>
      </c>
      <c r="M26" s="81"/>
      <c r="N26" s="82"/>
      <c r="O26" s="47"/>
      <c r="P26" s="95"/>
      <c r="Q26" s="35">
        <v>4</v>
      </c>
      <c r="R26" s="36" t="s">
        <v>34</v>
      </c>
      <c r="S26" s="37">
        <v>750.48</v>
      </c>
      <c r="U26" s="86"/>
      <c r="V26" s="54">
        <v>5</v>
      </c>
      <c r="W26" s="29">
        <f>SUM(S46:S48)/AVERAGE(H46:H48)</f>
        <v>1.8817245126811311</v>
      </c>
      <c r="X26" s="38">
        <f>SUM(I46:I48)/AVERAGE(H46:H48)</f>
        <v>0.26808374461024009</v>
      </c>
      <c r="Y26" s="39">
        <f>SUM(J46:L48)/SUM(E46:E48)</f>
        <v>1.3183915622940012E-3</v>
      </c>
      <c r="Z26" s="38">
        <f>(M46-N46)/M46</f>
        <v>3.9551746868820041E-3</v>
      </c>
    </row>
    <row r="27" spans="2:41" ht="15" x14ac:dyDescent="0.15">
      <c r="B27" s="95"/>
      <c r="C27" s="35">
        <v>4</v>
      </c>
      <c r="D27" s="36" t="s">
        <v>102</v>
      </c>
      <c r="E27" s="36">
        <v>376</v>
      </c>
      <c r="F27" s="36">
        <v>374</v>
      </c>
      <c r="G27" s="36">
        <v>5.8</v>
      </c>
      <c r="H27" s="53">
        <v>1674.8543999999999</v>
      </c>
      <c r="I27" s="53">
        <v>158.19999999999999</v>
      </c>
      <c r="J27" s="36">
        <v>1</v>
      </c>
      <c r="K27" s="36">
        <v>0</v>
      </c>
      <c r="L27" s="36">
        <v>1</v>
      </c>
      <c r="M27" s="81"/>
      <c r="N27" s="82"/>
      <c r="O27" s="47"/>
      <c r="P27" s="95"/>
      <c r="Q27" s="35">
        <v>4</v>
      </c>
      <c r="R27" s="36" t="s">
        <v>102</v>
      </c>
      <c r="S27" s="37">
        <v>639.29250000000002</v>
      </c>
      <c r="U27" s="84" t="s">
        <v>23</v>
      </c>
      <c r="V27" s="28">
        <v>1</v>
      </c>
      <c r="W27" s="29">
        <f>SUM(S49:S51)/AVERAGE(H49:H51)</f>
        <v>1.7652400649768751</v>
      </c>
      <c r="X27" s="38">
        <f>SUM(I49:I51)/AVERAGE(H49:H51)</f>
        <v>0.26142727654455322</v>
      </c>
      <c r="Y27" s="39">
        <f>SUM(J49:L51)/SUM(E49:E51)</f>
        <v>1.3289036544850499E-3</v>
      </c>
      <c r="Z27" s="38">
        <f>(M49-N49)/M49</f>
        <v>3.9867109634551491E-3</v>
      </c>
    </row>
    <row r="28" spans="2:41" s="48" customFormat="1" ht="15" x14ac:dyDescent="0.15">
      <c r="B28" s="95"/>
      <c r="C28" s="51">
        <v>5</v>
      </c>
      <c r="D28" s="49" t="s">
        <v>38</v>
      </c>
      <c r="E28" s="49">
        <v>675</v>
      </c>
      <c r="F28" s="49">
        <v>672</v>
      </c>
      <c r="G28" s="49">
        <v>7.1</v>
      </c>
      <c r="H28" s="52">
        <v>3992.1524999999992</v>
      </c>
      <c r="I28" s="52">
        <v>375.6</v>
      </c>
      <c r="J28" s="49">
        <v>1</v>
      </c>
      <c r="K28" s="49">
        <v>0</v>
      </c>
      <c r="L28" s="49">
        <v>1</v>
      </c>
      <c r="M28" s="97">
        <f>SUM(E28:E30)</f>
        <v>1329</v>
      </c>
      <c r="N28" s="98">
        <f>SUM(F28:F30)</f>
        <v>1322</v>
      </c>
      <c r="O28" s="47"/>
      <c r="P28" s="95"/>
      <c r="Q28" s="51">
        <v>5</v>
      </c>
      <c r="R28" s="49" t="s">
        <v>38</v>
      </c>
      <c r="S28" s="50">
        <v>3174.4439999999995</v>
      </c>
      <c r="T28" s="17"/>
      <c r="U28" s="85"/>
      <c r="V28" s="28">
        <v>2</v>
      </c>
      <c r="W28" s="29">
        <f>SUM(S52:S54)/AVERAGE(H52:H54)</f>
        <v>1.800994016171255</v>
      </c>
      <c r="X28" s="38">
        <f>SUM(I52:I54)/AVERAGE(H52:H54)</f>
        <v>0.27502418219068997</v>
      </c>
      <c r="Y28" s="39">
        <f>SUM(J52:L54)/SUM(E52:E54)</f>
        <v>1.3003901170351106E-3</v>
      </c>
      <c r="Z28" s="38">
        <f>(M52-N52)/M52</f>
        <v>3.9011703511053317E-3</v>
      </c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2:41" s="48" customFormat="1" ht="15" x14ac:dyDescent="0.15">
      <c r="B29" s="95"/>
      <c r="C29" s="51">
        <v>5</v>
      </c>
      <c r="D29" s="49" t="s">
        <v>34</v>
      </c>
      <c r="E29" s="49">
        <v>270</v>
      </c>
      <c r="F29" s="49">
        <v>268</v>
      </c>
      <c r="G29" s="49">
        <v>5.0999999999999996</v>
      </c>
      <c r="H29" s="52">
        <v>1083.9744000000001</v>
      </c>
      <c r="I29" s="52">
        <v>120.7</v>
      </c>
      <c r="J29" s="49">
        <v>1</v>
      </c>
      <c r="K29" s="49">
        <v>0</v>
      </c>
      <c r="L29" s="49">
        <v>0</v>
      </c>
      <c r="M29" s="97"/>
      <c r="N29" s="98"/>
      <c r="O29" s="47"/>
      <c r="P29" s="95"/>
      <c r="Q29" s="51">
        <v>5</v>
      </c>
      <c r="R29" s="49" t="s">
        <v>34</v>
      </c>
      <c r="S29" s="50">
        <v>749.07</v>
      </c>
      <c r="T29" s="17"/>
      <c r="U29" s="85"/>
      <c r="V29" s="28">
        <v>3</v>
      </c>
      <c r="W29" s="29">
        <f>SUM(S55:S57)/AVERAGE(H55:H57)</f>
        <v>1.8015730476392366</v>
      </c>
      <c r="X29" s="38">
        <f>SUM(I55:I57)/AVERAGE(H55:H57)</f>
        <v>0.26767849842331098</v>
      </c>
      <c r="Y29" s="39">
        <f>SUM(J55:L57)/SUM(E55:E57)</f>
        <v>1.273074474856779E-3</v>
      </c>
      <c r="Z29" s="38">
        <f>(M55-N55)/M55</f>
        <v>3.8192234245703373E-3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2:41" s="48" customFormat="1" ht="15" x14ac:dyDescent="0.15">
      <c r="B30" s="95"/>
      <c r="C30" s="51">
        <v>5</v>
      </c>
      <c r="D30" s="49" t="s">
        <v>102</v>
      </c>
      <c r="E30" s="49">
        <v>384</v>
      </c>
      <c r="F30" s="49">
        <v>382</v>
      </c>
      <c r="G30" s="49">
        <v>6</v>
      </c>
      <c r="H30" s="52">
        <v>1761.1775999999998</v>
      </c>
      <c r="I30" s="52">
        <v>165.4</v>
      </c>
      <c r="J30" s="49">
        <v>1</v>
      </c>
      <c r="K30" s="49">
        <v>0</v>
      </c>
      <c r="L30" s="49">
        <v>1</v>
      </c>
      <c r="M30" s="97"/>
      <c r="N30" s="98"/>
      <c r="O30" s="47"/>
      <c r="P30" s="95"/>
      <c r="Q30" s="51">
        <v>5</v>
      </c>
      <c r="R30" s="49" t="s">
        <v>102</v>
      </c>
      <c r="S30" s="50">
        <v>688.5</v>
      </c>
      <c r="T30" s="17"/>
      <c r="U30" s="85"/>
      <c r="V30" s="28">
        <v>4</v>
      </c>
      <c r="W30" s="29">
        <f>SUM(S55:S57)/AVERAGE(H55:H57)</f>
        <v>1.8015730476392366</v>
      </c>
      <c r="X30" s="38">
        <f>SUM(I58:I60)/AVERAGE(H58:H60)</f>
        <v>0.25540892386626429</v>
      </c>
      <c r="Y30" s="39">
        <f>SUM(J58:L60)/SUM(E58:E60)</f>
        <v>1.2468827930174563E-3</v>
      </c>
      <c r="Z30" s="38">
        <f>(M58-N58)/M58</f>
        <v>3.740648379052369E-3</v>
      </c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2:41" ht="15" x14ac:dyDescent="0.15">
      <c r="B31" s="95"/>
      <c r="C31" s="35">
        <v>6</v>
      </c>
      <c r="D31" s="36" t="s">
        <v>38</v>
      </c>
      <c r="E31" s="36">
        <v>695</v>
      </c>
      <c r="F31" s="36">
        <v>692</v>
      </c>
      <c r="G31" s="36">
        <v>7.3</v>
      </c>
      <c r="H31" s="53">
        <v>4199.3359499999997</v>
      </c>
      <c r="I31" s="53">
        <v>390.3</v>
      </c>
      <c r="J31" s="36">
        <v>1</v>
      </c>
      <c r="K31" s="36">
        <v>0</v>
      </c>
      <c r="L31" s="36">
        <v>0</v>
      </c>
      <c r="M31" s="81">
        <f>SUM(E31:E33)</f>
        <v>1367</v>
      </c>
      <c r="N31" s="82">
        <f>SUM(F31:F33)</f>
        <v>1360</v>
      </c>
      <c r="O31" s="47"/>
      <c r="P31" s="95"/>
      <c r="Q31" s="35">
        <v>6</v>
      </c>
      <c r="R31" s="36" t="s">
        <v>38</v>
      </c>
      <c r="S31" s="37">
        <v>3263.5</v>
      </c>
      <c r="U31" s="86"/>
      <c r="V31" s="28">
        <v>5</v>
      </c>
      <c r="W31" s="29">
        <f>SUM(S61:S63)/AVERAGE(H61:H63)</f>
        <v>1.79039059498728</v>
      </c>
      <c r="X31" s="38">
        <f>SUM(I61:I63)/AVERAGE(H61:H63)</f>
        <v>0.27641504635626851</v>
      </c>
      <c r="Y31" s="39">
        <f>SUM(J61:L63)/SUM(E61:E63)</f>
        <v>1.2217470983506415E-3</v>
      </c>
      <c r="Z31" s="38">
        <f>ABS((M61-N61)/M61)</f>
        <v>3.6652412950519244E-3</v>
      </c>
    </row>
    <row r="32" spans="2:41" ht="15" x14ac:dyDescent="0.15">
      <c r="B32" s="95"/>
      <c r="C32" s="35">
        <v>6</v>
      </c>
      <c r="D32" s="36" t="s">
        <v>34</v>
      </c>
      <c r="E32" s="36">
        <v>280</v>
      </c>
      <c r="F32" s="36">
        <v>278</v>
      </c>
      <c r="G32" s="36">
        <v>5.3</v>
      </c>
      <c r="H32" s="53">
        <v>1252.3476000000001</v>
      </c>
      <c r="I32" s="53">
        <v>125.2</v>
      </c>
      <c r="J32" s="36">
        <v>0</v>
      </c>
      <c r="K32" s="36">
        <v>0</v>
      </c>
      <c r="L32" s="36">
        <v>0</v>
      </c>
      <c r="M32" s="81"/>
      <c r="N32" s="82"/>
      <c r="O32" s="47"/>
      <c r="P32" s="95"/>
      <c r="Q32" s="35">
        <v>6</v>
      </c>
      <c r="R32" s="36" t="s">
        <v>34</v>
      </c>
      <c r="S32" s="37">
        <v>800.625</v>
      </c>
      <c r="U32" s="84" t="s">
        <v>19</v>
      </c>
      <c r="V32" s="28">
        <v>1</v>
      </c>
      <c r="W32" s="29">
        <f>SUM(S64:S66)/AVERAGE(H64:H66)</f>
        <v>1.9861169862355739</v>
      </c>
      <c r="X32" s="38">
        <f>SUM(I64:I66)/AVERAGE(H64:H66)</f>
        <v>0.27269773847515871</v>
      </c>
      <c r="Y32" s="39">
        <f>SUM(J64:L66)/SUM(E64:E66)</f>
        <v>0</v>
      </c>
      <c r="Z32" s="38">
        <f>ABS((M64-N64)/M64)</f>
        <v>1.9480519480519481E-3</v>
      </c>
    </row>
    <row r="33" spans="2:41" ht="15" x14ac:dyDescent="0.15">
      <c r="B33" s="96"/>
      <c r="C33" s="35">
        <v>6</v>
      </c>
      <c r="D33" s="36" t="s">
        <v>102</v>
      </c>
      <c r="E33" s="36">
        <v>392</v>
      </c>
      <c r="F33" s="36">
        <v>390</v>
      </c>
      <c r="G33" s="36">
        <v>6.2</v>
      </c>
      <c r="H33" s="53">
        <v>1990.4975999999997</v>
      </c>
      <c r="I33" s="53">
        <v>172.2</v>
      </c>
      <c r="J33" s="36">
        <v>1</v>
      </c>
      <c r="K33" s="36">
        <v>0</v>
      </c>
      <c r="L33" s="36">
        <v>1</v>
      </c>
      <c r="M33" s="81"/>
      <c r="N33" s="82"/>
      <c r="O33" s="47"/>
      <c r="P33" s="96"/>
      <c r="Q33" s="35">
        <v>6</v>
      </c>
      <c r="R33" s="36" t="s">
        <v>102</v>
      </c>
      <c r="S33" s="37">
        <v>715</v>
      </c>
      <c r="U33" s="85"/>
      <c r="V33" s="28">
        <v>2</v>
      </c>
      <c r="W33" s="29">
        <f>SUM(S67:S69)/AVERAGE(H67:H69)</f>
        <v>1.9287395235735936</v>
      </c>
      <c r="X33" s="38">
        <f>SUM(I67:I69)/AVERAGE(H67:H69)</f>
        <v>0.26467187004419479</v>
      </c>
      <c r="Y33" s="39">
        <f>SUM(J67:L69)/SUM(E67:E69)</f>
        <v>0</v>
      </c>
      <c r="Z33" s="38">
        <f>ABS((M67-N67)/M67)</f>
        <v>2.5510204081632651E-3</v>
      </c>
    </row>
    <row r="34" spans="2:41" s="48" customFormat="1" ht="15" x14ac:dyDescent="0.15">
      <c r="B34" s="94" t="s">
        <v>22</v>
      </c>
      <c r="C34" s="51">
        <v>1</v>
      </c>
      <c r="D34" s="49" t="s">
        <v>38</v>
      </c>
      <c r="E34" s="49">
        <v>700</v>
      </c>
      <c r="F34" s="49">
        <v>698</v>
      </c>
      <c r="G34" s="49">
        <v>7.4</v>
      </c>
      <c r="H34" s="52">
        <v>4115.6313600000003</v>
      </c>
      <c r="I34" s="52">
        <v>395.8</v>
      </c>
      <c r="J34" s="49">
        <v>1</v>
      </c>
      <c r="K34" s="49">
        <v>0</v>
      </c>
      <c r="L34" s="49">
        <v>0</v>
      </c>
      <c r="M34" s="97">
        <f>SUM(E34:E36)</f>
        <v>1385</v>
      </c>
      <c r="N34" s="98">
        <f>SUM(F34:F36)</f>
        <v>1379</v>
      </c>
      <c r="O34" s="47"/>
      <c r="P34" s="94" t="s">
        <v>22</v>
      </c>
      <c r="Q34" s="51">
        <v>1</v>
      </c>
      <c r="R34" s="49" t="s">
        <v>38</v>
      </c>
      <c r="S34" s="50">
        <v>3046.68</v>
      </c>
      <c r="T34" s="17"/>
      <c r="U34" s="85"/>
      <c r="V34" s="28">
        <v>3</v>
      </c>
      <c r="W34" s="29">
        <f>SUM(S70:S72)/AVERAGE(H70:H72)</f>
        <v>1.9265806133145955</v>
      </c>
      <c r="X34" s="38">
        <f>SUM(I70:I72)/AVERAGE(H70:H72)</f>
        <v>0.26444130627089302</v>
      </c>
      <c r="Y34" s="39">
        <f>SUM(J70:L72)/SUM(E70:E72)</f>
        <v>0</v>
      </c>
      <c r="Z34" s="38">
        <f>ABS((M70-N70)/M70)</f>
        <v>2.5062656641604009E-3</v>
      </c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2:41" s="48" customFormat="1" ht="15" x14ac:dyDescent="0.15">
      <c r="B35" s="95"/>
      <c r="C35" s="51">
        <v>1</v>
      </c>
      <c r="D35" s="49" t="s">
        <v>34</v>
      </c>
      <c r="E35" s="49">
        <v>285</v>
      </c>
      <c r="F35" s="49">
        <v>283</v>
      </c>
      <c r="G35" s="49">
        <v>5.4</v>
      </c>
      <c r="H35" s="52">
        <v>1186.5571200000002</v>
      </c>
      <c r="I35" s="52">
        <v>126.4</v>
      </c>
      <c r="J35" s="49">
        <v>0</v>
      </c>
      <c r="K35" s="49">
        <v>0</v>
      </c>
      <c r="L35" s="49">
        <v>0</v>
      </c>
      <c r="M35" s="97"/>
      <c r="N35" s="98"/>
      <c r="O35" s="47"/>
      <c r="P35" s="95"/>
      <c r="Q35" s="51">
        <v>1</v>
      </c>
      <c r="R35" s="49" t="s">
        <v>34</v>
      </c>
      <c r="S35" s="50">
        <v>851.50800000000004</v>
      </c>
      <c r="T35" s="17"/>
      <c r="U35" s="85"/>
      <c r="V35" s="28">
        <v>4</v>
      </c>
      <c r="W35" s="29">
        <f>SUM(S73:S75)/AVERAGE(H73:H75)</f>
        <v>1.8399240061913125</v>
      </c>
      <c r="X35" s="38">
        <f>SUM(I73:I75)/AVERAGE(H73:H75)</f>
        <v>0.25331097397569879</v>
      </c>
      <c r="Y35" s="39">
        <f>SUM(J73:L75)/SUM(E73:E75)</f>
        <v>0</v>
      </c>
      <c r="Z35" s="38">
        <f>ABS((M73-N73)/M73)</f>
        <v>2.4630541871921183E-3</v>
      </c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2:41" s="48" customFormat="1" ht="15" x14ac:dyDescent="0.15">
      <c r="B36" s="95"/>
      <c r="C36" s="51">
        <v>1</v>
      </c>
      <c r="D36" s="49" t="s">
        <v>102</v>
      </c>
      <c r="E36" s="49">
        <v>400</v>
      </c>
      <c r="F36" s="49">
        <v>398</v>
      </c>
      <c r="G36" s="49">
        <v>6.3</v>
      </c>
      <c r="H36" s="52">
        <v>1907.9040000000002</v>
      </c>
      <c r="I36" s="52">
        <v>175.2</v>
      </c>
      <c r="J36" s="49">
        <v>1</v>
      </c>
      <c r="K36" s="49">
        <v>0</v>
      </c>
      <c r="L36" s="49">
        <v>0</v>
      </c>
      <c r="M36" s="97"/>
      <c r="N36" s="98"/>
      <c r="O36" s="47"/>
      <c r="P36" s="95"/>
      <c r="Q36" s="51">
        <v>1</v>
      </c>
      <c r="R36" s="49" t="s">
        <v>102</v>
      </c>
      <c r="S36" s="50">
        <v>742.5</v>
      </c>
      <c r="T36" s="17"/>
      <c r="U36" s="85"/>
      <c r="V36" s="54">
        <v>5</v>
      </c>
      <c r="W36" s="29">
        <f>SUM(S76:S78)/AVERAGE(H76:H78)</f>
        <v>1.8834706289043939</v>
      </c>
      <c r="X36" s="38">
        <f>SUM(I76:I78)/AVERAGE(H76:H78)</f>
        <v>0.26100494546691005</v>
      </c>
      <c r="Y36" s="39">
        <f>SUM(J76:L78)/SUM(E76:E78)</f>
        <v>0</v>
      </c>
      <c r="Z36" s="38">
        <f>ABS((M76-N76)/M76)</f>
        <v>2.4213075060532689E-3</v>
      </c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spans="2:41" ht="15" x14ac:dyDescent="0.15">
      <c r="B37" s="95"/>
      <c r="C37" s="35">
        <v>2</v>
      </c>
      <c r="D37" s="36" t="s">
        <v>38</v>
      </c>
      <c r="E37" s="36">
        <v>720</v>
      </c>
      <c r="F37" s="36">
        <v>718</v>
      </c>
      <c r="G37" s="36">
        <v>7.5</v>
      </c>
      <c r="H37" s="53">
        <v>4691.4119999999994</v>
      </c>
      <c r="I37" s="53">
        <v>408.5</v>
      </c>
      <c r="J37" s="36">
        <v>1</v>
      </c>
      <c r="K37" s="36">
        <v>0</v>
      </c>
      <c r="L37" s="36">
        <v>0</v>
      </c>
      <c r="M37" s="81">
        <f>SUM(E37:E39)</f>
        <v>1418</v>
      </c>
      <c r="N37" s="82">
        <f>SUM(F37:F39)</f>
        <v>1412</v>
      </c>
      <c r="O37" s="47"/>
      <c r="P37" s="95"/>
      <c r="Q37" s="35">
        <v>2</v>
      </c>
      <c r="R37" s="36" t="s">
        <v>38</v>
      </c>
      <c r="S37" s="37">
        <v>3158.82</v>
      </c>
      <c r="U37" s="86"/>
      <c r="V37" s="54">
        <v>6</v>
      </c>
      <c r="W37" s="29">
        <f>SUM(S79:S81)/AVERAGE(H79:H81)</f>
        <v>1.7802610843148401</v>
      </c>
      <c r="X37" s="38">
        <f>SUM(I79:I81)/AVERAGE(H79:H81)</f>
        <v>0.2497789740303315</v>
      </c>
      <c r="Y37" s="39">
        <f>SUM(J79:L81)/SUM(E79:E81)</f>
        <v>0</v>
      </c>
      <c r="Z37" s="38">
        <f>ABS((M79-N79)/M79)</f>
        <v>2.3809523809523812E-3</v>
      </c>
    </row>
    <row r="38" spans="2:41" ht="15" x14ac:dyDescent="0.15">
      <c r="B38" s="95"/>
      <c r="C38" s="35">
        <v>2</v>
      </c>
      <c r="D38" s="36" t="s">
        <v>34</v>
      </c>
      <c r="E38" s="36">
        <v>290</v>
      </c>
      <c r="F38" s="36">
        <v>288</v>
      </c>
      <c r="G38" s="36">
        <v>5.5</v>
      </c>
      <c r="H38" s="53">
        <v>1309.1759999999999</v>
      </c>
      <c r="I38" s="53">
        <v>128.19999999999999</v>
      </c>
      <c r="J38" s="36">
        <v>0</v>
      </c>
      <c r="K38" s="36">
        <v>0</v>
      </c>
      <c r="L38" s="36">
        <v>0</v>
      </c>
      <c r="M38" s="81"/>
      <c r="N38" s="82"/>
      <c r="O38" s="47"/>
      <c r="P38" s="95"/>
      <c r="Q38" s="35">
        <v>2</v>
      </c>
      <c r="R38" s="36" t="s">
        <v>34</v>
      </c>
      <c r="S38" s="37">
        <v>805.92750000000001</v>
      </c>
      <c r="U38" s="84" t="s">
        <v>20</v>
      </c>
      <c r="V38" s="28">
        <v>1</v>
      </c>
      <c r="W38" s="29">
        <f>SUM(S82:S84)/AVERAGE(H82:H84)</f>
        <v>1.8800295725436942</v>
      </c>
      <c r="X38" s="38">
        <f>SUM(I82:I84)/AVERAGE(H82:H84)</f>
        <v>0.25602803759316839</v>
      </c>
      <c r="Y38" s="39">
        <f>SUM(J82:L84)/SUM(E82:E84)</f>
        <v>0</v>
      </c>
      <c r="Z38" s="38">
        <f>ABS((M82-N82)/M82)</f>
        <v>2.34192037470726E-3</v>
      </c>
    </row>
    <row r="39" spans="2:41" ht="15" x14ac:dyDescent="0.15">
      <c r="B39" s="95"/>
      <c r="C39" s="35">
        <v>2</v>
      </c>
      <c r="D39" s="36" t="s">
        <v>102</v>
      </c>
      <c r="E39" s="36">
        <v>408</v>
      </c>
      <c r="F39" s="36">
        <v>406</v>
      </c>
      <c r="G39" s="36">
        <v>6.4</v>
      </c>
      <c r="H39" s="53">
        <v>2129.4</v>
      </c>
      <c r="I39" s="53">
        <v>179.2</v>
      </c>
      <c r="J39" s="36">
        <v>1</v>
      </c>
      <c r="K39" s="36">
        <v>0</v>
      </c>
      <c r="L39" s="36">
        <v>0</v>
      </c>
      <c r="M39" s="81"/>
      <c r="N39" s="82"/>
      <c r="O39" s="47"/>
      <c r="P39" s="95"/>
      <c r="Q39" s="35">
        <v>2</v>
      </c>
      <c r="R39" s="36" t="s">
        <v>102</v>
      </c>
      <c r="S39" s="37">
        <v>705.96</v>
      </c>
      <c r="U39" s="85"/>
      <c r="V39" s="28">
        <v>2</v>
      </c>
      <c r="W39" s="29">
        <f>SUM(S85:S87)/AVERAGE(H85:H87)</f>
        <v>1.7593105309050088</v>
      </c>
      <c r="X39" s="38">
        <f>SUM(I85:I87)/AVERAGE(H85:H87)</f>
        <v>0.25079190875787161</v>
      </c>
      <c r="Y39" s="39">
        <f>SUM(J85:L87)/SUM(E85:E87)</f>
        <v>0</v>
      </c>
      <c r="Z39" s="38">
        <f>ABS((M85-N85)/M85)</f>
        <v>2.304147465437788E-3</v>
      </c>
    </row>
    <row r="40" spans="2:41" s="48" customFormat="1" ht="15" x14ac:dyDescent="0.15">
      <c r="B40" s="95"/>
      <c r="C40" s="51">
        <v>3</v>
      </c>
      <c r="D40" s="49" t="s">
        <v>38</v>
      </c>
      <c r="E40" s="49">
        <v>740</v>
      </c>
      <c r="F40" s="49">
        <v>738</v>
      </c>
      <c r="G40" s="49">
        <v>7.6</v>
      </c>
      <c r="H40" s="52">
        <v>4549.6751999999997</v>
      </c>
      <c r="I40" s="52">
        <v>422.4</v>
      </c>
      <c r="J40" s="49">
        <v>1</v>
      </c>
      <c r="K40" s="49">
        <v>0</v>
      </c>
      <c r="L40" s="49">
        <v>0</v>
      </c>
      <c r="M40" s="97">
        <f>SUM(E40:E42)</f>
        <v>1451</v>
      </c>
      <c r="N40" s="98">
        <f>SUM(F40:F42)</f>
        <v>1445</v>
      </c>
      <c r="O40" s="47"/>
      <c r="P40" s="95"/>
      <c r="Q40" s="51">
        <v>3</v>
      </c>
      <c r="R40" s="49" t="s">
        <v>38</v>
      </c>
      <c r="S40" s="50">
        <v>3649.41</v>
      </c>
      <c r="T40" s="17"/>
      <c r="U40" s="85"/>
      <c r="V40" s="28">
        <v>3</v>
      </c>
      <c r="W40" s="29">
        <f>SUM(S88:S90)/AVERAGE(H88:H90)</f>
        <v>1.7193612821571107</v>
      </c>
      <c r="X40" s="38">
        <f>SUM(I88:I90)/AVERAGE(H88:H90)</f>
        <v>0.25152789486039773</v>
      </c>
      <c r="Y40" s="39">
        <f>SUM(J88:L90)/SUM(E88:E90)</f>
        <v>0</v>
      </c>
      <c r="Z40" s="38">
        <f>ABS((M88-N88)/M88)</f>
        <v>2.2675736961451248E-3</v>
      </c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spans="2:41" s="48" customFormat="1" ht="15" x14ac:dyDescent="0.15">
      <c r="B41" s="95"/>
      <c r="C41" s="51">
        <v>3</v>
      </c>
      <c r="D41" s="49" t="s">
        <v>34</v>
      </c>
      <c r="E41" s="49">
        <v>295</v>
      </c>
      <c r="F41" s="49">
        <v>293</v>
      </c>
      <c r="G41" s="49">
        <v>5.6</v>
      </c>
      <c r="H41" s="52">
        <v>1406.3424000000002</v>
      </c>
      <c r="I41" s="52">
        <v>131.4</v>
      </c>
      <c r="J41" s="49">
        <v>0</v>
      </c>
      <c r="K41" s="49">
        <v>0</v>
      </c>
      <c r="L41" s="49">
        <v>0</v>
      </c>
      <c r="M41" s="97"/>
      <c r="N41" s="98"/>
      <c r="O41" s="47"/>
      <c r="P41" s="95"/>
      <c r="Q41" s="51">
        <v>3</v>
      </c>
      <c r="R41" s="49" t="s">
        <v>34</v>
      </c>
      <c r="S41" s="50">
        <v>803.88</v>
      </c>
      <c r="T41" s="17"/>
      <c r="U41" s="85"/>
      <c r="V41" s="28">
        <v>4</v>
      </c>
      <c r="W41" s="29">
        <f>SUM(S91:S93)/AVERAGE(H91:H93)</f>
        <v>1.6512193657781564</v>
      </c>
      <c r="X41" s="38">
        <f>SUM(I91:I93)/AVERAGE(H91:H93)</f>
        <v>0.25129844756967035</v>
      </c>
      <c r="Y41" s="39">
        <f>SUM(J91:L93)/SUM(E91:E93)</f>
        <v>0</v>
      </c>
      <c r="Z41" s="38">
        <f>ABS((M91-N91)/M91)</f>
        <v>2.232142857142857E-3</v>
      </c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spans="2:41" s="48" customFormat="1" ht="15" x14ac:dyDescent="0.15">
      <c r="B42" s="95"/>
      <c r="C42" s="51">
        <v>3</v>
      </c>
      <c r="D42" s="49" t="s">
        <v>102</v>
      </c>
      <c r="E42" s="49">
        <v>416</v>
      </c>
      <c r="F42" s="49">
        <v>414</v>
      </c>
      <c r="G42" s="49">
        <v>6.5</v>
      </c>
      <c r="H42" s="52">
        <v>2144.1887999999999</v>
      </c>
      <c r="I42" s="52">
        <v>183.3</v>
      </c>
      <c r="J42" s="49">
        <v>1</v>
      </c>
      <c r="K42" s="49">
        <v>0</v>
      </c>
      <c r="L42" s="49">
        <v>0</v>
      </c>
      <c r="M42" s="97"/>
      <c r="N42" s="98"/>
      <c r="O42" s="47"/>
      <c r="P42" s="95"/>
      <c r="Q42" s="51">
        <v>3</v>
      </c>
      <c r="R42" s="49" t="s">
        <v>102</v>
      </c>
      <c r="S42" s="50">
        <v>751.03199999999993</v>
      </c>
      <c r="T42" s="17"/>
      <c r="U42" s="86"/>
      <c r="V42" s="28">
        <v>5</v>
      </c>
      <c r="W42" s="29">
        <f>SUM(S94:S96)/AVERAGE(H94:H96)</f>
        <v>1.7647886394025984</v>
      </c>
      <c r="X42" s="38">
        <f>SUM(I94:I96)/AVERAGE(H94:H96)</f>
        <v>0.25232128382221031</v>
      </c>
      <c r="Y42" s="39">
        <f>SUM(J94:L96)/SUM(E94:E96)</f>
        <v>0</v>
      </c>
      <c r="Z42" s="38">
        <f>ABS((M94-N94)/M94)</f>
        <v>2.1978021978021978E-3</v>
      </c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spans="2:41" ht="15" x14ac:dyDescent="0.15">
      <c r="B43" s="95"/>
      <c r="C43" s="35">
        <v>4</v>
      </c>
      <c r="D43" s="36" t="s">
        <v>38</v>
      </c>
      <c r="E43" s="36">
        <v>760</v>
      </c>
      <c r="F43" s="36">
        <v>758</v>
      </c>
      <c r="G43" s="36">
        <v>7.7</v>
      </c>
      <c r="H43" s="53">
        <v>5142.5892000000003</v>
      </c>
      <c r="I43" s="53">
        <v>435.6</v>
      </c>
      <c r="J43" s="36">
        <v>1</v>
      </c>
      <c r="K43" s="36">
        <v>0</v>
      </c>
      <c r="L43" s="36">
        <v>0</v>
      </c>
      <c r="M43" s="81">
        <f>SUM(E43:E45)</f>
        <v>1484</v>
      </c>
      <c r="N43" s="82">
        <f>SUM(F43:F45)</f>
        <v>1478</v>
      </c>
      <c r="O43" s="47"/>
      <c r="P43" s="95"/>
      <c r="Q43" s="35">
        <v>4</v>
      </c>
      <c r="R43" s="36" t="s">
        <v>38</v>
      </c>
      <c r="S43" s="37">
        <v>3700.75</v>
      </c>
      <c r="U43" s="101" t="s">
        <v>116</v>
      </c>
      <c r="V43" s="102"/>
      <c r="W43" s="29">
        <f>AVERAGE(W16:W42)</f>
        <v>1.8949823222475735</v>
      </c>
      <c r="X43" s="38">
        <f>AVERAGE(X16:X42)</f>
        <v>0.27045443846222661</v>
      </c>
      <c r="Y43" s="39">
        <f>AVERAGE(Y16:Y42)</f>
        <v>1.4964842733537398E-3</v>
      </c>
      <c r="Z43" s="38">
        <f>AVERAGE(Z16:Z42)</f>
        <v>3.5893973281243153E-3</v>
      </c>
    </row>
    <row r="44" spans="2:41" ht="15" x14ac:dyDescent="0.15">
      <c r="B44" s="95"/>
      <c r="C44" s="35">
        <v>4</v>
      </c>
      <c r="D44" s="36" t="s">
        <v>34</v>
      </c>
      <c r="E44" s="36">
        <v>300</v>
      </c>
      <c r="F44" s="36">
        <v>298</v>
      </c>
      <c r="G44" s="36">
        <v>5.7</v>
      </c>
      <c r="H44" s="53">
        <v>1319.9760000000001</v>
      </c>
      <c r="I44" s="53">
        <v>134.30000000000001</v>
      </c>
      <c r="J44" s="36">
        <v>0</v>
      </c>
      <c r="K44" s="36">
        <v>0</v>
      </c>
      <c r="L44" s="36">
        <v>0</v>
      </c>
      <c r="M44" s="81"/>
      <c r="N44" s="82"/>
      <c r="O44" s="47"/>
      <c r="P44" s="95"/>
      <c r="Q44" s="35">
        <v>4</v>
      </c>
      <c r="R44" s="36" t="s">
        <v>34</v>
      </c>
      <c r="S44" s="37">
        <v>929.07</v>
      </c>
    </row>
    <row r="45" spans="2:41" ht="15" x14ac:dyDescent="0.15">
      <c r="B45" s="95"/>
      <c r="C45" s="35">
        <v>4</v>
      </c>
      <c r="D45" s="36" t="s">
        <v>102</v>
      </c>
      <c r="E45" s="36">
        <v>424</v>
      </c>
      <c r="F45" s="36">
        <v>422</v>
      </c>
      <c r="G45" s="36">
        <v>6.6</v>
      </c>
      <c r="H45" s="53">
        <v>2259.7080000000001</v>
      </c>
      <c r="I45" s="53">
        <v>188.3</v>
      </c>
      <c r="J45" s="36">
        <v>1</v>
      </c>
      <c r="K45" s="36">
        <v>0</v>
      </c>
      <c r="L45" s="36">
        <v>0</v>
      </c>
      <c r="M45" s="81"/>
      <c r="N45" s="82"/>
      <c r="O45" s="47"/>
      <c r="P45" s="95"/>
      <c r="Q45" s="35">
        <v>4</v>
      </c>
      <c r="R45" s="36" t="s">
        <v>102</v>
      </c>
      <c r="S45" s="37">
        <v>760.20749999999998</v>
      </c>
    </row>
    <row r="46" spans="2:41" s="48" customFormat="1" ht="15" x14ac:dyDescent="0.15">
      <c r="B46" s="95"/>
      <c r="C46" s="51">
        <v>5</v>
      </c>
      <c r="D46" s="49" t="s">
        <v>38</v>
      </c>
      <c r="E46" s="49">
        <v>780</v>
      </c>
      <c r="F46" s="49">
        <v>778</v>
      </c>
      <c r="G46" s="49">
        <v>7.8</v>
      </c>
      <c r="H46" s="52">
        <v>4839.2136</v>
      </c>
      <c r="I46" s="52">
        <v>448.8</v>
      </c>
      <c r="J46" s="49">
        <v>1</v>
      </c>
      <c r="K46" s="49">
        <v>0</v>
      </c>
      <c r="L46" s="49">
        <v>0</v>
      </c>
      <c r="M46" s="97">
        <f>SUM(E46:E48)</f>
        <v>1517</v>
      </c>
      <c r="N46" s="98">
        <f>SUM(F46:F48)</f>
        <v>1511</v>
      </c>
      <c r="O46" s="47"/>
      <c r="P46" s="95"/>
      <c r="Q46" s="51">
        <v>5</v>
      </c>
      <c r="R46" s="49" t="s">
        <v>38</v>
      </c>
      <c r="S46" s="50">
        <v>3724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</row>
    <row r="47" spans="2:41" s="48" customFormat="1" ht="15" x14ac:dyDescent="0.15">
      <c r="B47" s="95"/>
      <c r="C47" s="51">
        <v>5</v>
      </c>
      <c r="D47" s="49" t="s">
        <v>34</v>
      </c>
      <c r="E47" s="49">
        <v>305</v>
      </c>
      <c r="F47" s="49">
        <v>303</v>
      </c>
      <c r="G47" s="49">
        <v>5.8</v>
      </c>
      <c r="H47" s="52">
        <v>1525.7964200000001</v>
      </c>
      <c r="I47" s="52">
        <v>137.69999999999999</v>
      </c>
      <c r="J47" s="49">
        <v>0</v>
      </c>
      <c r="K47" s="49">
        <v>0</v>
      </c>
      <c r="L47" s="49">
        <v>0</v>
      </c>
      <c r="M47" s="97"/>
      <c r="N47" s="98"/>
      <c r="O47" s="47"/>
      <c r="P47" s="95"/>
      <c r="Q47" s="51">
        <v>5</v>
      </c>
      <c r="R47" s="49" t="s">
        <v>34</v>
      </c>
      <c r="S47" s="50">
        <v>959.65199999999993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spans="2:41" s="48" customFormat="1" ht="15" x14ac:dyDescent="0.15">
      <c r="B48" s="96"/>
      <c r="C48" s="51">
        <v>5</v>
      </c>
      <c r="D48" s="49" t="s">
        <v>102</v>
      </c>
      <c r="E48" s="49">
        <v>432</v>
      </c>
      <c r="F48" s="49">
        <v>430</v>
      </c>
      <c r="G48" s="49">
        <v>6.7</v>
      </c>
      <c r="H48" s="52">
        <v>2364.7248</v>
      </c>
      <c r="I48" s="52">
        <v>193.6</v>
      </c>
      <c r="J48" s="49">
        <v>1</v>
      </c>
      <c r="K48" s="49">
        <v>0</v>
      </c>
      <c r="L48" s="49">
        <v>0</v>
      </c>
      <c r="M48" s="97"/>
      <c r="N48" s="98"/>
      <c r="O48" s="47"/>
      <c r="P48" s="96"/>
      <c r="Q48" s="51">
        <v>5</v>
      </c>
      <c r="R48" s="49" t="s">
        <v>102</v>
      </c>
      <c r="S48" s="50">
        <v>792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2:41" ht="15" x14ac:dyDescent="0.15">
      <c r="B49" s="87" t="s">
        <v>23</v>
      </c>
      <c r="C49" s="35">
        <v>1</v>
      </c>
      <c r="D49" s="36" t="s">
        <v>38</v>
      </c>
      <c r="E49" s="36">
        <v>770</v>
      </c>
      <c r="F49" s="36">
        <v>768</v>
      </c>
      <c r="G49" s="36">
        <v>7.8</v>
      </c>
      <c r="H49" s="53">
        <v>5121.7920000000004</v>
      </c>
      <c r="I49" s="53">
        <v>442.8</v>
      </c>
      <c r="J49" s="36">
        <v>1</v>
      </c>
      <c r="K49" s="36">
        <v>0</v>
      </c>
      <c r="L49" s="36">
        <v>0</v>
      </c>
      <c r="M49" s="81">
        <f>SUM(E49:E51)</f>
        <v>1505</v>
      </c>
      <c r="N49" s="82">
        <f>SUM(F49:F51)</f>
        <v>1499</v>
      </c>
      <c r="O49" s="47"/>
      <c r="P49" s="87" t="s">
        <v>23</v>
      </c>
      <c r="Q49" s="35">
        <v>1</v>
      </c>
      <c r="R49" s="36" t="s">
        <v>38</v>
      </c>
      <c r="S49" s="37">
        <v>3508.65</v>
      </c>
    </row>
    <row r="50" spans="2:41" ht="15" x14ac:dyDescent="0.15">
      <c r="B50" s="88"/>
      <c r="C50" s="35">
        <v>1</v>
      </c>
      <c r="D50" s="36" t="s">
        <v>34</v>
      </c>
      <c r="E50" s="36">
        <v>305</v>
      </c>
      <c r="F50" s="36">
        <v>303</v>
      </c>
      <c r="G50" s="36">
        <v>5.8</v>
      </c>
      <c r="H50" s="53">
        <v>1448.9763</v>
      </c>
      <c r="I50" s="53">
        <v>137.5</v>
      </c>
      <c r="J50" s="36">
        <v>0</v>
      </c>
      <c r="K50" s="36">
        <v>0</v>
      </c>
      <c r="L50" s="36">
        <v>0</v>
      </c>
      <c r="M50" s="81"/>
      <c r="N50" s="82"/>
      <c r="O50" s="47"/>
      <c r="P50" s="88"/>
      <c r="Q50" s="35">
        <v>1</v>
      </c>
      <c r="R50" s="36" t="s">
        <v>34</v>
      </c>
      <c r="S50" s="37">
        <v>939.62400000000014</v>
      </c>
      <c r="V50" s="103" t="s">
        <v>136</v>
      </c>
      <c r="W50" s="103"/>
      <c r="X50" s="103"/>
      <c r="Y50" s="103"/>
      <c r="Z50" s="103"/>
    </row>
    <row r="51" spans="2:41" ht="16.5" customHeight="1" x14ac:dyDescent="0.15">
      <c r="B51" s="88"/>
      <c r="C51" s="35">
        <v>1</v>
      </c>
      <c r="D51" s="36" t="s">
        <v>102</v>
      </c>
      <c r="E51" s="36">
        <v>430</v>
      </c>
      <c r="F51" s="36">
        <v>428</v>
      </c>
      <c r="G51" s="36">
        <v>6.7</v>
      </c>
      <c r="H51" s="53">
        <v>2296.3247999999999</v>
      </c>
      <c r="I51" s="53">
        <v>192.4</v>
      </c>
      <c r="J51" s="36">
        <v>1</v>
      </c>
      <c r="K51" s="36">
        <v>0</v>
      </c>
      <c r="L51" s="36">
        <v>0</v>
      </c>
      <c r="M51" s="81"/>
      <c r="N51" s="82"/>
      <c r="O51" s="47"/>
      <c r="P51" s="88"/>
      <c r="Q51" s="35">
        <v>1</v>
      </c>
      <c r="R51" s="36" t="s">
        <v>102</v>
      </c>
      <c r="S51" s="37">
        <v>769.24199999999996</v>
      </c>
    </row>
    <row r="52" spans="2:41" s="48" customFormat="1" ht="15" customHeight="1" x14ac:dyDescent="0.15">
      <c r="B52" s="88"/>
      <c r="C52" s="51">
        <v>2</v>
      </c>
      <c r="D52" s="49" t="s">
        <v>38</v>
      </c>
      <c r="E52" s="49">
        <v>790</v>
      </c>
      <c r="F52" s="49">
        <v>788</v>
      </c>
      <c r="G52" s="49">
        <v>7.9</v>
      </c>
      <c r="H52" s="52">
        <v>4822.9271999999992</v>
      </c>
      <c r="I52" s="52">
        <v>454.1</v>
      </c>
      <c r="J52" s="49">
        <v>1</v>
      </c>
      <c r="K52" s="49">
        <v>0</v>
      </c>
      <c r="L52" s="49">
        <v>0</v>
      </c>
      <c r="M52" s="97">
        <f>SUM(E52:E54)</f>
        <v>1538</v>
      </c>
      <c r="N52" s="98">
        <f>SUM(F52:F54)</f>
        <v>1532</v>
      </c>
      <c r="O52" s="47"/>
      <c r="P52" s="88"/>
      <c r="Q52" s="51">
        <v>2</v>
      </c>
      <c r="R52" s="49" t="s">
        <v>38</v>
      </c>
      <c r="S52" s="50">
        <v>3369.1040000000003</v>
      </c>
      <c r="T52" s="17"/>
      <c r="U52" s="99" t="s">
        <v>109</v>
      </c>
      <c r="V52" s="99" t="s">
        <v>68</v>
      </c>
      <c r="W52" s="91" t="s">
        <v>64</v>
      </c>
      <c r="X52" s="92"/>
      <c r="Y52" s="17"/>
      <c r="Z52" s="19" t="s">
        <v>110</v>
      </c>
      <c r="AA52" s="19" t="s">
        <v>110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spans="2:41" s="48" customFormat="1" ht="15" x14ac:dyDescent="0.15">
      <c r="B53" s="88"/>
      <c r="C53" s="51">
        <v>2</v>
      </c>
      <c r="D53" s="49" t="s">
        <v>34</v>
      </c>
      <c r="E53" s="49">
        <v>310</v>
      </c>
      <c r="F53" s="49">
        <v>308</v>
      </c>
      <c r="G53" s="49">
        <v>5.9</v>
      </c>
      <c r="H53" s="52">
        <v>1329.5502000000001</v>
      </c>
      <c r="I53" s="52">
        <v>140.1</v>
      </c>
      <c r="J53" s="49">
        <v>0</v>
      </c>
      <c r="K53" s="49">
        <v>0</v>
      </c>
      <c r="L53" s="49">
        <v>0</v>
      </c>
      <c r="M53" s="97"/>
      <c r="N53" s="98"/>
      <c r="O53" s="47"/>
      <c r="P53" s="88"/>
      <c r="Q53" s="51">
        <v>2</v>
      </c>
      <c r="R53" s="49" t="s">
        <v>34</v>
      </c>
      <c r="S53" s="50">
        <v>910.36799999999994</v>
      </c>
      <c r="T53" s="17"/>
      <c r="U53" s="100"/>
      <c r="V53" s="100"/>
      <c r="W53" s="18">
        <v>2024</v>
      </c>
      <c r="X53" s="18">
        <v>2025</v>
      </c>
      <c r="Y53" s="17"/>
      <c r="Z53" s="18">
        <v>2024</v>
      </c>
      <c r="AA53" s="18">
        <v>2025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spans="2:41" s="48" customFormat="1" ht="15" x14ac:dyDescent="0.15">
      <c r="B54" s="88"/>
      <c r="C54" s="51">
        <v>2</v>
      </c>
      <c r="D54" s="49" t="s">
        <v>102</v>
      </c>
      <c r="E54" s="49">
        <v>438</v>
      </c>
      <c r="F54" s="49">
        <v>436</v>
      </c>
      <c r="G54" s="49">
        <v>6.8</v>
      </c>
      <c r="H54" s="52">
        <v>2484.5812799999999</v>
      </c>
      <c r="I54" s="52">
        <v>197.6</v>
      </c>
      <c r="J54" s="49">
        <v>1</v>
      </c>
      <c r="K54" s="49">
        <v>0</v>
      </c>
      <c r="L54" s="49">
        <v>0</v>
      </c>
      <c r="M54" s="97"/>
      <c r="N54" s="98"/>
      <c r="O54" s="47"/>
      <c r="P54" s="88"/>
      <c r="Q54" s="51">
        <v>2</v>
      </c>
      <c r="R54" s="49" t="s">
        <v>102</v>
      </c>
      <c r="S54" s="50">
        <v>905.625</v>
      </c>
      <c r="T54" s="17"/>
      <c r="U54" s="79" t="s">
        <v>21</v>
      </c>
      <c r="V54" s="28">
        <v>1</v>
      </c>
      <c r="W54" s="29">
        <v>1.0607460261841812</v>
      </c>
      <c r="X54" s="29">
        <v>2.4261273330552657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spans="2:41" ht="15" x14ac:dyDescent="0.15">
      <c r="B55" s="88"/>
      <c r="C55" s="35">
        <v>3</v>
      </c>
      <c r="D55" s="36" t="s">
        <v>38</v>
      </c>
      <c r="E55" s="36">
        <v>810</v>
      </c>
      <c r="F55" s="36">
        <v>808</v>
      </c>
      <c r="G55" s="36">
        <v>8</v>
      </c>
      <c r="H55" s="53">
        <v>4989.5616</v>
      </c>
      <c r="I55" s="53">
        <v>465.2</v>
      </c>
      <c r="J55" s="36">
        <v>1</v>
      </c>
      <c r="K55" s="36">
        <v>0</v>
      </c>
      <c r="L55" s="36">
        <v>0</v>
      </c>
      <c r="M55" s="81">
        <f>SUM(E55:E57)</f>
        <v>1571</v>
      </c>
      <c r="N55" s="82">
        <f>SUM(F55:F57)</f>
        <v>1565</v>
      </c>
      <c r="O55" s="47"/>
      <c r="P55" s="88"/>
      <c r="Q55" s="35">
        <v>3</v>
      </c>
      <c r="R55" s="36" t="s">
        <v>38</v>
      </c>
      <c r="S55" s="37">
        <v>3641.2440000000001</v>
      </c>
      <c r="U55" s="79"/>
      <c r="V55" s="28">
        <v>2</v>
      </c>
      <c r="W55" s="29">
        <v>1.2054066031464659</v>
      </c>
      <c r="X55" s="29">
        <v>2.1341834411506091</v>
      </c>
    </row>
    <row r="56" spans="2:41" ht="15" x14ac:dyDescent="0.15">
      <c r="B56" s="88"/>
      <c r="C56" s="35">
        <v>3</v>
      </c>
      <c r="D56" s="36" t="s">
        <v>34</v>
      </c>
      <c r="E56" s="36">
        <v>315</v>
      </c>
      <c r="F56" s="36">
        <v>313</v>
      </c>
      <c r="G56" s="36">
        <v>6</v>
      </c>
      <c r="H56" s="53">
        <v>1513.89</v>
      </c>
      <c r="I56" s="53">
        <v>143.69999999999999</v>
      </c>
      <c r="J56" s="36">
        <v>0</v>
      </c>
      <c r="K56" s="36">
        <v>0</v>
      </c>
      <c r="L56" s="36">
        <v>0</v>
      </c>
      <c r="M56" s="81"/>
      <c r="N56" s="82"/>
      <c r="O56" s="47"/>
      <c r="P56" s="88"/>
      <c r="Q56" s="35">
        <v>3</v>
      </c>
      <c r="R56" s="36" t="s">
        <v>34</v>
      </c>
      <c r="S56" s="37">
        <v>970.86150000000009</v>
      </c>
      <c r="U56" s="79"/>
      <c r="V56" s="28">
        <v>3</v>
      </c>
      <c r="W56" s="29">
        <v>1.0341254490190661</v>
      </c>
      <c r="X56" s="29">
        <v>2.236376539854267</v>
      </c>
    </row>
    <row r="57" spans="2:41" ht="15" x14ac:dyDescent="0.15">
      <c r="B57" s="88"/>
      <c r="C57" s="35">
        <v>3</v>
      </c>
      <c r="D57" s="36" t="s">
        <v>102</v>
      </c>
      <c r="E57" s="36">
        <v>446</v>
      </c>
      <c r="F57" s="36">
        <v>444</v>
      </c>
      <c r="G57" s="36">
        <v>6.9</v>
      </c>
      <c r="H57" s="53">
        <v>2597.0178599999999</v>
      </c>
      <c r="I57" s="53">
        <v>203.1</v>
      </c>
      <c r="J57" s="36">
        <v>1</v>
      </c>
      <c r="K57" s="36">
        <v>0</v>
      </c>
      <c r="L57" s="36">
        <v>0</v>
      </c>
      <c r="M57" s="81"/>
      <c r="N57" s="82"/>
      <c r="O57" s="47"/>
      <c r="P57" s="88"/>
      <c r="Q57" s="35">
        <v>3</v>
      </c>
      <c r="R57" s="36" t="s">
        <v>102</v>
      </c>
      <c r="S57" s="37">
        <v>852.94799999999987</v>
      </c>
      <c r="U57" s="79"/>
      <c r="V57" s="28">
        <v>4</v>
      </c>
      <c r="W57" s="29">
        <v>1.0451808792235426</v>
      </c>
      <c r="X57" s="29">
        <v>2.0206397539332923</v>
      </c>
    </row>
    <row r="58" spans="2:41" s="48" customFormat="1" ht="15" x14ac:dyDescent="0.15">
      <c r="B58" s="88"/>
      <c r="C58" s="51">
        <v>4</v>
      </c>
      <c r="D58" s="49" t="s">
        <v>38</v>
      </c>
      <c r="E58" s="49">
        <v>830</v>
      </c>
      <c r="F58" s="49">
        <v>828</v>
      </c>
      <c r="G58" s="49">
        <v>8.1</v>
      </c>
      <c r="H58" s="52">
        <v>5608.2009600000001</v>
      </c>
      <c r="I58" s="52">
        <v>476.7</v>
      </c>
      <c r="J58" s="49">
        <v>1</v>
      </c>
      <c r="K58" s="49">
        <v>0</v>
      </c>
      <c r="L58" s="49">
        <v>0</v>
      </c>
      <c r="M58" s="97">
        <f>SUM(E58:E60)</f>
        <v>1604</v>
      </c>
      <c r="N58" s="98">
        <f>SUM(F58:F60)</f>
        <v>1598</v>
      </c>
      <c r="O58" s="47"/>
      <c r="P58" s="88"/>
      <c r="Q58" s="51">
        <v>4</v>
      </c>
      <c r="R58" s="49" t="s">
        <v>38</v>
      </c>
      <c r="S58" s="50">
        <v>3811.5120000000002</v>
      </c>
      <c r="T58" s="17"/>
      <c r="U58" s="79"/>
      <c r="V58" s="28">
        <v>5</v>
      </c>
      <c r="W58" s="29">
        <v>1.1207811504988325</v>
      </c>
      <c r="X58" s="29">
        <v>2.0236106202378434</v>
      </c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spans="2:41" s="48" customFormat="1" ht="15" x14ac:dyDescent="0.15">
      <c r="B59" s="88"/>
      <c r="C59" s="51">
        <v>4</v>
      </c>
      <c r="D59" s="49" t="s">
        <v>34</v>
      </c>
      <c r="E59" s="49">
        <v>320</v>
      </c>
      <c r="F59" s="49">
        <v>318</v>
      </c>
      <c r="G59" s="49">
        <v>6.1</v>
      </c>
      <c r="H59" s="52">
        <v>1698.84</v>
      </c>
      <c r="I59" s="52">
        <v>147.19999999999999</v>
      </c>
      <c r="J59" s="49">
        <v>0</v>
      </c>
      <c r="K59" s="49">
        <v>0</v>
      </c>
      <c r="L59" s="49">
        <v>0</v>
      </c>
      <c r="M59" s="97"/>
      <c r="N59" s="98"/>
      <c r="O59" s="47"/>
      <c r="P59" s="88"/>
      <c r="Q59" s="51">
        <v>4</v>
      </c>
      <c r="R59" s="49" t="s">
        <v>34</v>
      </c>
      <c r="S59" s="50">
        <v>957</v>
      </c>
      <c r="T59" s="17"/>
      <c r="U59" s="79"/>
      <c r="V59" s="28">
        <v>6</v>
      </c>
      <c r="W59" s="29">
        <v>0</v>
      </c>
      <c r="X59" s="29">
        <v>1.9265017487514398</v>
      </c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</row>
    <row r="60" spans="2:41" s="48" customFormat="1" ht="15" x14ac:dyDescent="0.15">
      <c r="B60" s="88"/>
      <c r="C60" s="51">
        <v>4</v>
      </c>
      <c r="D60" s="49" t="s">
        <v>102</v>
      </c>
      <c r="E60" s="49">
        <v>454</v>
      </c>
      <c r="F60" s="49">
        <v>452</v>
      </c>
      <c r="G60" s="49">
        <v>7</v>
      </c>
      <c r="H60" s="52">
        <v>2467.8719999999998</v>
      </c>
      <c r="I60" s="52">
        <v>208.3</v>
      </c>
      <c r="J60" s="49">
        <v>1</v>
      </c>
      <c r="K60" s="49">
        <v>0</v>
      </c>
      <c r="L60" s="49">
        <v>0</v>
      </c>
      <c r="M60" s="97"/>
      <c r="N60" s="98"/>
      <c r="O60" s="47"/>
      <c r="P60" s="88"/>
      <c r="Q60" s="51">
        <v>4</v>
      </c>
      <c r="R60" s="49" t="s">
        <v>102</v>
      </c>
      <c r="S60" s="50">
        <v>885.72</v>
      </c>
      <c r="T60" s="17"/>
      <c r="U60" s="79" t="s">
        <v>22</v>
      </c>
      <c r="V60" s="28">
        <v>1</v>
      </c>
      <c r="W60" s="29">
        <v>1.510886191297556</v>
      </c>
      <c r="X60" s="29">
        <v>1.9309133743593809</v>
      </c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spans="2:41" ht="15" x14ac:dyDescent="0.15">
      <c r="B61" s="88"/>
      <c r="C61" s="35">
        <v>5</v>
      </c>
      <c r="D61" s="36" t="s">
        <v>38</v>
      </c>
      <c r="E61" s="36">
        <v>850</v>
      </c>
      <c r="F61" s="36">
        <v>848</v>
      </c>
      <c r="G61" s="36">
        <v>8.1999999999999993</v>
      </c>
      <c r="H61" s="53">
        <v>5373.7420800000009</v>
      </c>
      <c r="I61" s="53">
        <v>488.2</v>
      </c>
      <c r="J61" s="36">
        <v>1</v>
      </c>
      <c r="K61" s="36">
        <v>0</v>
      </c>
      <c r="L61" s="36">
        <v>0</v>
      </c>
      <c r="M61" s="81">
        <f>SUM(E61:E63)</f>
        <v>1637</v>
      </c>
      <c r="N61" s="82">
        <f>SUM(F61:F63)</f>
        <v>1631</v>
      </c>
      <c r="O61" s="47"/>
      <c r="P61" s="88"/>
      <c r="Q61" s="35">
        <v>5</v>
      </c>
      <c r="R61" s="36" t="s">
        <v>38</v>
      </c>
      <c r="S61" s="37">
        <v>3740.88</v>
      </c>
      <c r="U61" s="79"/>
      <c r="V61" s="28">
        <v>2</v>
      </c>
      <c r="W61" s="29">
        <v>1.536007292616226</v>
      </c>
      <c r="X61" s="29">
        <v>1.7235108465104749</v>
      </c>
    </row>
    <row r="62" spans="2:41" ht="15" x14ac:dyDescent="0.15">
      <c r="B62" s="88"/>
      <c r="C62" s="35">
        <v>5</v>
      </c>
      <c r="D62" s="36" t="s">
        <v>34</v>
      </c>
      <c r="E62" s="36">
        <v>325</v>
      </c>
      <c r="F62" s="36">
        <v>323</v>
      </c>
      <c r="G62" s="36">
        <v>6.2</v>
      </c>
      <c r="H62" s="53">
        <v>1480.4639999999999</v>
      </c>
      <c r="I62" s="53">
        <v>150.9</v>
      </c>
      <c r="J62" s="36">
        <v>0</v>
      </c>
      <c r="K62" s="36">
        <v>0</v>
      </c>
      <c r="L62" s="36">
        <v>0</v>
      </c>
      <c r="M62" s="81"/>
      <c r="N62" s="82"/>
      <c r="O62" s="47"/>
      <c r="P62" s="88"/>
      <c r="Q62" s="35">
        <v>5</v>
      </c>
      <c r="R62" s="36" t="s">
        <v>34</v>
      </c>
      <c r="S62" s="37">
        <v>956.86199999999997</v>
      </c>
      <c r="U62" s="79"/>
      <c r="V62" s="28">
        <v>3</v>
      </c>
      <c r="W62" s="29">
        <v>1.3929441255643702</v>
      </c>
      <c r="X62" s="29">
        <v>1.9274775516831275</v>
      </c>
    </row>
    <row r="63" spans="2:41" ht="15" x14ac:dyDescent="0.15">
      <c r="B63" s="89"/>
      <c r="C63" s="35">
        <v>5</v>
      </c>
      <c r="D63" s="36" t="s">
        <v>102</v>
      </c>
      <c r="E63" s="36">
        <v>462</v>
      </c>
      <c r="F63" s="36">
        <v>460</v>
      </c>
      <c r="G63" s="36">
        <v>7.1</v>
      </c>
      <c r="H63" s="53">
        <v>2406.8671999999997</v>
      </c>
      <c r="I63" s="53">
        <v>214.2</v>
      </c>
      <c r="J63" s="36">
        <v>1</v>
      </c>
      <c r="K63" s="36">
        <v>0</v>
      </c>
      <c r="L63" s="36">
        <v>0</v>
      </c>
      <c r="M63" s="81"/>
      <c r="N63" s="82"/>
      <c r="O63" s="47"/>
      <c r="P63" s="89"/>
      <c r="Q63" s="35">
        <v>5</v>
      </c>
      <c r="R63" s="36" t="s">
        <v>102</v>
      </c>
      <c r="S63" s="37">
        <v>829.23749999999995</v>
      </c>
      <c r="U63" s="79"/>
      <c r="V63" s="28">
        <v>4</v>
      </c>
      <c r="W63" s="29">
        <v>1.3813336184658978</v>
      </c>
      <c r="X63" s="29">
        <v>1.8538839737329025</v>
      </c>
    </row>
    <row r="64" spans="2:41" s="48" customFormat="1" ht="15" x14ac:dyDescent="0.15">
      <c r="B64" s="94" t="s">
        <v>19</v>
      </c>
      <c r="C64" s="51">
        <v>1</v>
      </c>
      <c r="D64" s="49" t="s">
        <v>38</v>
      </c>
      <c r="E64" s="49">
        <v>790</v>
      </c>
      <c r="F64" s="49">
        <v>789</v>
      </c>
      <c r="G64" s="49">
        <v>7.9</v>
      </c>
      <c r="H64" s="52">
        <v>4844.6456000000007</v>
      </c>
      <c r="I64" s="52">
        <v>454</v>
      </c>
      <c r="J64" s="49">
        <v>0</v>
      </c>
      <c r="K64" s="49">
        <v>0</v>
      </c>
      <c r="L64" s="49">
        <v>0</v>
      </c>
      <c r="M64" s="97">
        <f>SUM(E64:E66)</f>
        <v>1540</v>
      </c>
      <c r="N64" s="98">
        <f>SUM(F64:F66)</f>
        <v>1537</v>
      </c>
      <c r="O64" s="47"/>
      <c r="P64" s="94" t="s">
        <v>19</v>
      </c>
      <c r="Q64" s="51">
        <v>1</v>
      </c>
      <c r="R64" s="49" t="s">
        <v>38</v>
      </c>
      <c r="S64" s="50">
        <v>3866.86</v>
      </c>
      <c r="T64" s="17"/>
      <c r="U64" s="79"/>
      <c r="V64" s="28">
        <v>5</v>
      </c>
      <c r="W64" s="29">
        <v>0</v>
      </c>
      <c r="X64" s="29">
        <v>1.8817245126811311</v>
      </c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spans="2:41" s="48" customFormat="1" ht="15" x14ac:dyDescent="0.15">
      <c r="B65" s="95"/>
      <c r="C65" s="51">
        <v>1</v>
      </c>
      <c r="D65" s="49" t="s">
        <v>34</v>
      </c>
      <c r="E65" s="49">
        <v>310</v>
      </c>
      <c r="F65" s="49">
        <v>309</v>
      </c>
      <c r="G65" s="49">
        <v>5.9</v>
      </c>
      <c r="H65" s="52">
        <v>1394.6714999999999</v>
      </c>
      <c r="I65" s="52">
        <v>140.19999999999999</v>
      </c>
      <c r="J65" s="49">
        <v>0</v>
      </c>
      <c r="K65" s="49">
        <v>0</v>
      </c>
      <c r="L65" s="49">
        <v>0</v>
      </c>
      <c r="M65" s="97"/>
      <c r="N65" s="98"/>
      <c r="O65" s="47"/>
      <c r="P65" s="95"/>
      <c r="Q65" s="51">
        <v>1</v>
      </c>
      <c r="R65" s="49" t="s">
        <v>34</v>
      </c>
      <c r="S65" s="50">
        <v>968.76</v>
      </c>
      <c r="T65" s="17"/>
      <c r="U65" s="79" t="s">
        <v>23</v>
      </c>
      <c r="V65" s="28">
        <v>1</v>
      </c>
      <c r="W65" s="29">
        <v>1.5772426418814254</v>
      </c>
      <c r="X65" s="29">
        <v>1.7652400649768751</v>
      </c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spans="2:41" s="48" customFormat="1" ht="15" x14ac:dyDescent="0.15">
      <c r="B66" s="95"/>
      <c r="C66" s="51">
        <v>1</v>
      </c>
      <c r="D66" s="49" t="s">
        <v>102</v>
      </c>
      <c r="E66" s="49">
        <v>440</v>
      </c>
      <c r="F66" s="49">
        <v>439</v>
      </c>
      <c r="G66" s="49">
        <v>6.8</v>
      </c>
      <c r="H66" s="52">
        <v>2479.1270399999999</v>
      </c>
      <c r="I66" s="52">
        <v>198.3</v>
      </c>
      <c r="J66" s="49">
        <v>0</v>
      </c>
      <c r="K66" s="49">
        <v>0</v>
      </c>
      <c r="L66" s="49">
        <v>0</v>
      </c>
      <c r="M66" s="97"/>
      <c r="N66" s="98"/>
      <c r="O66" s="47"/>
      <c r="P66" s="95"/>
      <c r="Q66" s="51">
        <v>1</v>
      </c>
      <c r="R66" s="49" t="s">
        <v>102</v>
      </c>
      <c r="S66" s="50">
        <v>936.33</v>
      </c>
      <c r="T66" s="17"/>
      <c r="U66" s="79"/>
      <c r="V66" s="28">
        <v>2</v>
      </c>
      <c r="W66" s="29">
        <v>1.5633210719915922</v>
      </c>
      <c r="X66" s="29">
        <v>1.800994016171255</v>
      </c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spans="2:41" ht="15" x14ac:dyDescent="0.15">
      <c r="B67" s="95"/>
      <c r="C67" s="35">
        <v>2</v>
      </c>
      <c r="D67" s="36" t="s">
        <v>38</v>
      </c>
      <c r="E67" s="36">
        <v>805</v>
      </c>
      <c r="F67" s="36">
        <v>803</v>
      </c>
      <c r="G67" s="36">
        <v>8</v>
      </c>
      <c r="H67" s="53">
        <v>5157.1519999999991</v>
      </c>
      <c r="I67" s="53">
        <v>464.6</v>
      </c>
      <c r="J67" s="36">
        <v>0</v>
      </c>
      <c r="K67" s="36">
        <v>0</v>
      </c>
      <c r="L67" s="36">
        <v>0</v>
      </c>
      <c r="M67" s="81">
        <f>SUM(E67:E69)</f>
        <v>1568</v>
      </c>
      <c r="N67" s="82">
        <f>SUM(F67:F69)</f>
        <v>1564</v>
      </c>
      <c r="O67" s="47"/>
      <c r="P67" s="95"/>
      <c r="Q67" s="35">
        <v>2</v>
      </c>
      <c r="R67" s="36" t="s">
        <v>38</v>
      </c>
      <c r="S67" s="37">
        <v>3953.4179999999997</v>
      </c>
      <c r="U67" s="79"/>
      <c r="V67" s="28">
        <v>3</v>
      </c>
      <c r="W67" s="29">
        <v>1.4432196167908296</v>
      </c>
      <c r="X67" s="29">
        <v>1.8015730476392366</v>
      </c>
    </row>
    <row r="68" spans="2:41" ht="15" x14ac:dyDescent="0.15">
      <c r="B68" s="95"/>
      <c r="C68" s="35">
        <v>2</v>
      </c>
      <c r="D68" s="36" t="s">
        <v>34</v>
      </c>
      <c r="E68" s="36">
        <v>315</v>
      </c>
      <c r="F68" s="36">
        <v>314</v>
      </c>
      <c r="G68" s="36">
        <v>6</v>
      </c>
      <c r="H68" s="53">
        <v>1683.99</v>
      </c>
      <c r="I68" s="53">
        <v>144</v>
      </c>
      <c r="J68" s="36">
        <v>0</v>
      </c>
      <c r="K68" s="36">
        <v>0</v>
      </c>
      <c r="L68" s="36">
        <v>0</v>
      </c>
      <c r="M68" s="81"/>
      <c r="N68" s="82"/>
      <c r="O68" s="47"/>
      <c r="P68" s="95"/>
      <c r="Q68" s="35">
        <v>2</v>
      </c>
      <c r="R68" s="36" t="s">
        <v>34</v>
      </c>
      <c r="S68" s="37">
        <v>1030.32</v>
      </c>
      <c r="U68" s="79"/>
      <c r="V68" s="28">
        <v>4</v>
      </c>
      <c r="W68" s="29">
        <v>1.4487687407752661</v>
      </c>
      <c r="X68" s="29">
        <v>1.8015730476392366</v>
      </c>
    </row>
    <row r="69" spans="2:41" ht="15" x14ac:dyDescent="0.15">
      <c r="B69" s="95"/>
      <c r="C69" s="35">
        <v>2</v>
      </c>
      <c r="D69" s="36" t="s">
        <v>102</v>
      </c>
      <c r="E69" s="36">
        <v>448</v>
      </c>
      <c r="F69" s="36">
        <v>447</v>
      </c>
      <c r="G69" s="36">
        <v>6.9</v>
      </c>
      <c r="H69" s="53">
        <v>2360.4403199999997</v>
      </c>
      <c r="I69" s="53">
        <v>203.2</v>
      </c>
      <c r="J69" s="36">
        <v>0</v>
      </c>
      <c r="K69" s="36">
        <v>0</v>
      </c>
      <c r="L69" s="36">
        <v>0</v>
      </c>
      <c r="M69" s="81"/>
      <c r="N69" s="82"/>
      <c r="O69" s="47"/>
      <c r="P69" s="95"/>
      <c r="Q69" s="35">
        <v>2</v>
      </c>
      <c r="R69" s="36" t="s">
        <v>102</v>
      </c>
      <c r="S69" s="37">
        <v>932.08050000000003</v>
      </c>
      <c r="U69" s="79"/>
      <c r="V69" s="28">
        <v>5</v>
      </c>
      <c r="W69" s="29">
        <v>1.2877074171385219</v>
      </c>
      <c r="X69" s="29">
        <v>1.79039059498728</v>
      </c>
    </row>
    <row r="70" spans="2:41" s="48" customFormat="1" ht="15" x14ac:dyDescent="0.15">
      <c r="B70" s="95"/>
      <c r="C70" s="51">
        <v>3</v>
      </c>
      <c r="D70" s="49" t="s">
        <v>38</v>
      </c>
      <c r="E70" s="49">
        <v>820</v>
      </c>
      <c r="F70" s="49">
        <v>818</v>
      </c>
      <c r="G70" s="49">
        <v>8.1</v>
      </c>
      <c r="H70" s="52">
        <v>5426.5140000000001</v>
      </c>
      <c r="I70" s="52">
        <v>475.2</v>
      </c>
      <c r="J70" s="49">
        <v>0</v>
      </c>
      <c r="K70" s="49">
        <v>0</v>
      </c>
      <c r="L70" s="49">
        <v>0</v>
      </c>
      <c r="M70" s="97">
        <f>SUM(E70:E72)</f>
        <v>1596</v>
      </c>
      <c r="N70" s="98">
        <f>SUM(F70:F72)</f>
        <v>1592</v>
      </c>
      <c r="O70" s="47"/>
      <c r="P70" s="95"/>
      <c r="Q70" s="51">
        <v>3</v>
      </c>
      <c r="R70" s="49" t="s">
        <v>38</v>
      </c>
      <c r="S70" s="50">
        <v>3975.32</v>
      </c>
      <c r="T70" s="17"/>
      <c r="U70" s="79" t="s">
        <v>19</v>
      </c>
      <c r="V70" s="28">
        <v>1</v>
      </c>
      <c r="W70" s="29">
        <v>1.5041098212015929</v>
      </c>
      <c r="X70" s="29">
        <v>1.9861169862355739</v>
      </c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spans="2:41" s="48" customFormat="1" ht="15" x14ac:dyDescent="0.15">
      <c r="B71" s="95"/>
      <c r="C71" s="51">
        <v>3</v>
      </c>
      <c r="D71" s="49" t="s">
        <v>34</v>
      </c>
      <c r="E71" s="49">
        <v>320</v>
      </c>
      <c r="F71" s="49">
        <v>319</v>
      </c>
      <c r="G71" s="49">
        <v>6.1</v>
      </c>
      <c r="H71" s="52">
        <v>1587.7567999999999</v>
      </c>
      <c r="I71" s="52">
        <v>147.5</v>
      </c>
      <c r="J71" s="49">
        <v>0</v>
      </c>
      <c r="K71" s="49">
        <v>0</v>
      </c>
      <c r="L71" s="49">
        <v>0</v>
      </c>
      <c r="M71" s="97"/>
      <c r="N71" s="98"/>
      <c r="O71" s="47"/>
      <c r="P71" s="95"/>
      <c r="Q71" s="51">
        <v>3</v>
      </c>
      <c r="R71" s="49" t="s">
        <v>34</v>
      </c>
      <c r="S71" s="50">
        <v>1061.9100000000001</v>
      </c>
      <c r="T71" s="17"/>
      <c r="U71" s="79"/>
      <c r="V71" s="28">
        <v>2</v>
      </c>
      <c r="W71" s="29">
        <v>1.3830741626794256</v>
      </c>
      <c r="X71" s="29">
        <v>1.9287395235735936</v>
      </c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 spans="2:41" s="48" customFormat="1" ht="15" x14ac:dyDescent="0.15">
      <c r="B72" s="95"/>
      <c r="C72" s="51">
        <v>3</v>
      </c>
      <c r="D72" s="49" t="s">
        <v>102</v>
      </c>
      <c r="E72" s="49">
        <v>456</v>
      </c>
      <c r="F72" s="49">
        <v>455</v>
      </c>
      <c r="G72" s="49">
        <v>7</v>
      </c>
      <c r="H72" s="52">
        <v>2413.152</v>
      </c>
      <c r="I72" s="52">
        <v>208.3</v>
      </c>
      <c r="J72" s="49">
        <v>0</v>
      </c>
      <c r="K72" s="49">
        <v>0</v>
      </c>
      <c r="L72" s="49">
        <v>0</v>
      </c>
      <c r="M72" s="97"/>
      <c r="N72" s="98"/>
      <c r="O72" s="47"/>
      <c r="P72" s="95"/>
      <c r="Q72" s="51">
        <v>3</v>
      </c>
      <c r="R72" s="49" t="s">
        <v>102</v>
      </c>
      <c r="S72" s="50">
        <v>1017</v>
      </c>
      <c r="T72" s="17"/>
      <c r="U72" s="79"/>
      <c r="V72" s="28">
        <v>3</v>
      </c>
      <c r="W72" s="29">
        <v>1.4376937152246163</v>
      </c>
      <c r="X72" s="29">
        <v>1.9265806133145955</v>
      </c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spans="2:41" ht="15" x14ac:dyDescent="0.15">
      <c r="B73" s="95"/>
      <c r="C73" s="35">
        <v>4</v>
      </c>
      <c r="D73" s="36" t="s">
        <v>38</v>
      </c>
      <c r="E73" s="36">
        <v>835</v>
      </c>
      <c r="F73" s="36">
        <v>833</v>
      </c>
      <c r="G73" s="36">
        <v>8.1999999999999993</v>
      </c>
      <c r="H73" s="53">
        <v>5977.4309999999996</v>
      </c>
      <c r="I73" s="53">
        <v>486</v>
      </c>
      <c r="J73" s="36">
        <v>0</v>
      </c>
      <c r="K73" s="36">
        <v>0</v>
      </c>
      <c r="L73" s="36">
        <v>0</v>
      </c>
      <c r="M73" s="81">
        <f>SUM(E73:E75)</f>
        <v>1624</v>
      </c>
      <c r="N73" s="82">
        <f>SUM(F73:F75)</f>
        <v>1620</v>
      </c>
      <c r="O73" s="47"/>
      <c r="P73" s="95"/>
      <c r="Q73" s="35">
        <v>4</v>
      </c>
      <c r="R73" s="36" t="s">
        <v>38</v>
      </c>
      <c r="S73" s="37">
        <v>4165.7880000000005</v>
      </c>
      <c r="U73" s="79"/>
      <c r="V73" s="28">
        <v>4</v>
      </c>
      <c r="W73" s="29">
        <v>1.3223390398213621</v>
      </c>
      <c r="X73" s="29">
        <v>1.8399240061913125</v>
      </c>
    </row>
    <row r="74" spans="2:41" ht="15" x14ac:dyDescent="0.15">
      <c r="B74" s="95"/>
      <c r="C74" s="35">
        <v>4</v>
      </c>
      <c r="D74" s="36" t="s">
        <v>34</v>
      </c>
      <c r="E74" s="36">
        <v>325</v>
      </c>
      <c r="F74" s="36">
        <v>324</v>
      </c>
      <c r="G74" s="36">
        <v>6.2</v>
      </c>
      <c r="H74" s="53">
        <v>1632.15</v>
      </c>
      <c r="I74" s="53">
        <v>151</v>
      </c>
      <c r="J74" s="36">
        <v>0</v>
      </c>
      <c r="K74" s="36">
        <v>0</v>
      </c>
      <c r="L74" s="36">
        <v>0</v>
      </c>
      <c r="M74" s="81"/>
      <c r="N74" s="82"/>
      <c r="O74" s="47"/>
      <c r="P74" s="95"/>
      <c r="Q74" s="35">
        <v>4</v>
      </c>
      <c r="R74" s="36" t="s">
        <v>34</v>
      </c>
      <c r="S74" s="37">
        <v>1082.8125</v>
      </c>
      <c r="U74" s="79"/>
      <c r="V74" s="28">
        <v>5</v>
      </c>
      <c r="W74" s="29">
        <v>0</v>
      </c>
      <c r="X74" s="29">
        <v>1.8834706289043939</v>
      </c>
    </row>
    <row r="75" spans="2:41" ht="15" x14ac:dyDescent="0.15">
      <c r="B75" s="95"/>
      <c r="C75" s="35">
        <v>4</v>
      </c>
      <c r="D75" s="36" t="s">
        <v>102</v>
      </c>
      <c r="E75" s="36">
        <v>464</v>
      </c>
      <c r="F75" s="36">
        <v>463</v>
      </c>
      <c r="G75" s="36">
        <v>7.1</v>
      </c>
      <c r="H75" s="53">
        <v>2458.2812800000002</v>
      </c>
      <c r="I75" s="53">
        <v>213.1</v>
      </c>
      <c r="J75" s="36">
        <v>0</v>
      </c>
      <c r="K75" s="36">
        <v>0</v>
      </c>
      <c r="L75" s="36">
        <v>0</v>
      </c>
      <c r="M75" s="81"/>
      <c r="N75" s="82"/>
      <c r="O75" s="47"/>
      <c r="P75" s="95"/>
      <c r="Q75" s="35">
        <v>4</v>
      </c>
      <c r="R75" s="36" t="s">
        <v>102</v>
      </c>
      <c r="S75" s="37">
        <v>926.1</v>
      </c>
      <c r="U75" s="79"/>
      <c r="V75" s="28">
        <v>6</v>
      </c>
      <c r="W75" s="29">
        <v>0</v>
      </c>
      <c r="X75" s="29">
        <v>1.7802610843148401</v>
      </c>
    </row>
    <row r="76" spans="2:41" s="48" customFormat="1" ht="15" x14ac:dyDescent="0.15">
      <c r="B76" s="95"/>
      <c r="C76" s="51">
        <v>5</v>
      </c>
      <c r="D76" s="49" t="s">
        <v>38</v>
      </c>
      <c r="E76" s="49">
        <v>850</v>
      </c>
      <c r="F76" s="49">
        <v>848</v>
      </c>
      <c r="G76" s="49">
        <v>8.3000000000000007</v>
      </c>
      <c r="H76" s="52">
        <v>5323.0464000000002</v>
      </c>
      <c r="I76" s="52">
        <v>497.1</v>
      </c>
      <c r="J76" s="49">
        <v>0</v>
      </c>
      <c r="K76" s="49">
        <v>0</v>
      </c>
      <c r="L76" s="49">
        <v>0</v>
      </c>
      <c r="M76" s="97">
        <f>SUM(E76:E78)</f>
        <v>1652</v>
      </c>
      <c r="N76" s="98">
        <f>SUM(F76:F78)</f>
        <v>1648</v>
      </c>
      <c r="O76" s="47"/>
      <c r="P76" s="95"/>
      <c r="Q76" s="51">
        <v>5</v>
      </c>
      <c r="R76" s="49" t="s">
        <v>38</v>
      </c>
      <c r="S76" s="50">
        <v>4146.9119999999994</v>
      </c>
      <c r="T76" s="17"/>
      <c r="U76" s="79" t="s">
        <v>20</v>
      </c>
      <c r="V76" s="28">
        <v>1</v>
      </c>
      <c r="W76" s="29">
        <v>1.5063700221682117</v>
      </c>
      <c r="X76" s="29">
        <v>1.8800295725436942</v>
      </c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spans="2:41" s="48" customFormat="1" ht="15" x14ac:dyDescent="0.15">
      <c r="B77" s="95"/>
      <c r="C77" s="51">
        <v>5</v>
      </c>
      <c r="D77" s="49" t="s">
        <v>34</v>
      </c>
      <c r="E77" s="49">
        <v>330</v>
      </c>
      <c r="F77" s="49">
        <v>329</v>
      </c>
      <c r="G77" s="49">
        <v>6.3</v>
      </c>
      <c r="H77" s="52">
        <v>1702.2852000000003</v>
      </c>
      <c r="I77" s="52">
        <v>154.1</v>
      </c>
      <c r="J77" s="49">
        <v>0</v>
      </c>
      <c r="K77" s="49">
        <v>0</v>
      </c>
      <c r="L77" s="49">
        <v>0</v>
      </c>
      <c r="M77" s="97"/>
      <c r="N77" s="98"/>
      <c r="O77" s="47"/>
      <c r="P77" s="95"/>
      <c r="Q77" s="51">
        <v>5</v>
      </c>
      <c r="R77" s="49" t="s">
        <v>34</v>
      </c>
      <c r="S77" s="50">
        <v>1081.92</v>
      </c>
      <c r="T77" s="17"/>
      <c r="U77" s="79"/>
      <c r="V77" s="28">
        <v>2</v>
      </c>
      <c r="W77" s="29">
        <v>1.6316799069678158</v>
      </c>
      <c r="X77" s="29">
        <v>1.7593105309050088</v>
      </c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spans="2:41" s="48" customFormat="1" ht="15" x14ac:dyDescent="0.15">
      <c r="B78" s="95"/>
      <c r="C78" s="51">
        <v>5</v>
      </c>
      <c r="D78" s="49" t="s">
        <v>102</v>
      </c>
      <c r="E78" s="49">
        <v>472</v>
      </c>
      <c r="F78" s="49">
        <v>471</v>
      </c>
      <c r="G78" s="49">
        <v>7.2</v>
      </c>
      <c r="H78" s="52">
        <v>2960.6860799999999</v>
      </c>
      <c r="I78" s="52">
        <v>217.6</v>
      </c>
      <c r="J78" s="49">
        <v>0</v>
      </c>
      <c r="K78" s="49">
        <v>0</v>
      </c>
      <c r="L78" s="49">
        <v>0</v>
      </c>
      <c r="M78" s="97"/>
      <c r="N78" s="98"/>
      <c r="O78" s="47"/>
      <c r="P78" s="95"/>
      <c r="Q78" s="51">
        <v>5</v>
      </c>
      <c r="R78" s="49" t="s">
        <v>102</v>
      </c>
      <c r="S78" s="50">
        <v>1040.625</v>
      </c>
      <c r="T78" s="17"/>
      <c r="U78" s="79"/>
      <c r="V78" s="28">
        <v>3</v>
      </c>
      <c r="W78" s="29">
        <v>1.760006040944827</v>
      </c>
      <c r="X78" s="29">
        <v>1.7193612821571107</v>
      </c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spans="2:41" ht="15" x14ac:dyDescent="0.15">
      <c r="B79" s="95"/>
      <c r="C79" s="35">
        <v>6</v>
      </c>
      <c r="D79" s="36" t="s">
        <v>38</v>
      </c>
      <c r="E79" s="36">
        <v>865</v>
      </c>
      <c r="F79" s="36">
        <v>863</v>
      </c>
      <c r="G79" s="36">
        <v>8.4</v>
      </c>
      <c r="H79" s="53">
        <v>6116.8634999999995</v>
      </c>
      <c r="I79" s="53">
        <v>508.3</v>
      </c>
      <c r="J79" s="36">
        <v>0</v>
      </c>
      <c r="K79" s="36">
        <v>0</v>
      </c>
      <c r="L79" s="36">
        <v>0</v>
      </c>
      <c r="M79" s="81">
        <f>SUM(E79:E81)</f>
        <v>1680</v>
      </c>
      <c r="N79" s="82">
        <f>SUM(F79:F81)</f>
        <v>1676</v>
      </c>
      <c r="O79" s="47"/>
      <c r="P79" s="95"/>
      <c r="Q79" s="35">
        <v>6</v>
      </c>
      <c r="R79" s="36" t="s">
        <v>38</v>
      </c>
      <c r="S79" s="37">
        <v>4092</v>
      </c>
      <c r="U79" s="79"/>
      <c r="V79" s="28">
        <v>4</v>
      </c>
      <c r="W79" s="29">
        <v>1.5011786892975012</v>
      </c>
      <c r="X79" s="29">
        <v>1.6512193657781564</v>
      </c>
    </row>
    <row r="80" spans="2:41" ht="15" x14ac:dyDescent="0.15">
      <c r="B80" s="95"/>
      <c r="C80" s="35">
        <v>6</v>
      </c>
      <c r="D80" s="36" t="s">
        <v>34</v>
      </c>
      <c r="E80" s="36">
        <v>335</v>
      </c>
      <c r="F80" s="36">
        <v>334</v>
      </c>
      <c r="G80" s="36">
        <v>6.4</v>
      </c>
      <c r="H80" s="53">
        <v>1790.6687999999997</v>
      </c>
      <c r="I80" s="53">
        <v>157.30000000000001</v>
      </c>
      <c r="J80" s="36">
        <v>0</v>
      </c>
      <c r="K80" s="36">
        <v>0</v>
      </c>
      <c r="L80" s="36">
        <v>0</v>
      </c>
      <c r="M80" s="81"/>
      <c r="N80" s="82"/>
      <c r="O80" s="47"/>
      <c r="P80" s="95"/>
      <c r="Q80" s="35">
        <v>6</v>
      </c>
      <c r="R80" s="36" t="s">
        <v>34</v>
      </c>
      <c r="S80" s="37">
        <v>1219.23</v>
      </c>
      <c r="U80" s="79"/>
      <c r="V80" s="28">
        <v>5</v>
      </c>
      <c r="W80" s="29">
        <v>1.2401080923694565</v>
      </c>
      <c r="X80" s="29">
        <v>1.7647886394025984</v>
      </c>
    </row>
    <row r="81" spans="2:41" ht="15" x14ac:dyDescent="0.15">
      <c r="B81" s="96"/>
      <c r="C81" s="35">
        <v>6</v>
      </c>
      <c r="D81" s="36" t="s">
        <v>102</v>
      </c>
      <c r="E81" s="36">
        <v>480</v>
      </c>
      <c r="F81" s="36">
        <v>479</v>
      </c>
      <c r="G81" s="36">
        <v>7.3</v>
      </c>
      <c r="H81" s="53">
        <v>2753.0928000000004</v>
      </c>
      <c r="I81" s="53">
        <v>222</v>
      </c>
      <c r="J81" s="36">
        <v>0</v>
      </c>
      <c r="K81" s="36">
        <v>0</v>
      </c>
      <c r="L81" s="36">
        <v>0</v>
      </c>
      <c r="M81" s="81"/>
      <c r="N81" s="82"/>
      <c r="O81" s="47"/>
      <c r="P81" s="96"/>
      <c r="Q81" s="35">
        <v>6</v>
      </c>
      <c r="R81" s="36" t="s">
        <v>102</v>
      </c>
      <c r="S81" s="37">
        <v>1015.002</v>
      </c>
      <c r="U81" s="80" t="s">
        <v>116</v>
      </c>
      <c r="V81" s="80"/>
      <c r="W81" s="29">
        <v>1.3867056658812424</v>
      </c>
      <c r="X81" s="29">
        <v>1.8949823222475735</v>
      </c>
    </row>
    <row r="82" spans="2:41" s="48" customFormat="1" ht="15" x14ac:dyDescent="0.15">
      <c r="B82" s="94" t="s">
        <v>20</v>
      </c>
      <c r="C82" s="51">
        <v>1</v>
      </c>
      <c r="D82" s="49" t="s">
        <v>38</v>
      </c>
      <c r="E82" s="49">
        <v>880</v>
      </c>
      <c r="F82" s="49">
        <v>878</v>
      </c>
      <c r="G82" s="49">
        <v>8.5</v>
      </c>
      <c r="H82" s="52">
        <v>5906.2079999999996</v>
      </c>
      <c r="I82" s="52">
        <v>519</v>
      </c>
      <c r="J82" s="49">
        <v>0</v>
      </c>
      <c r="K82" s="49">
        <v>0</v>
      </c>
      <c r="L82" s="49">
        <v>0</v>
      </c>
      <c r="M82" s="97">
        <f>SUM(E82:E84)</f>
        <v>1708</v>
      </c>
      <c r="N82" s="98">
        <f>SUM(F82:F84)</f>
        <v>1704</v>
      </c>
      <c r="O82" s="47"/>
      <c r="P82" s="94" t="s">
        <v>20</v>
      </c>
      <c r="Q82" s="51">
        <v>1</v>
      </c>
      <c r="R82" s="49" t="s">
        <v>38</v>
      </c>
      <c r="S82" s="50">
        <v>4477.6400000000003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spans="2:41" s="48" customFormat="1" ht="15" x14ac:dyDescent="0.15">
      <c r="B83" s="95"/>
      <c r="C83" s="51">
        <v>1</v>
      </c>
      <c r="D83" s="49" t="s">
        <v>34</v>
      </c>
      <c r="E83" s="49">
        <v>340</v>
      </c>
      <c r="F83" s="49">
        <v>339</v>
      </c>
      <c r="G83" s="49">
        <v>6.5</v>
      </c>
      <c r="H83" s="52">
        <v>1748.5520000000001</v>
      </c>
      <c r="I83" s="52">
        <v>160</v>
      </c>
      <c r="J83" s="49">
        <v>0</v>
      </c>
      <c r="K83" s="49">
        <v>0</v>
      </c>
      <c r="L83" s="49">
        <v>0</v>
      </c>
      <c r="M83" s="97"/>
      <c r="N83" s="98"/>
      <c r="O83" s="47"/>
      <c r="P83" s="95"/>
      <c r="Q83" s="51">
        <v>1</v>
      </c>
      <c r="R83" s="49" t="s">
        <v>34</v>
      </c>
      <c r="S83" s="50">
        <v>1069.7520000000002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spans="2:41" s="48" customFormat="1" ht="15" x14ac:dyDescent="0.15">
      <c r="B84" s="95"/>
      <c r="C84" s="51">
        <v>1</v>
      </c>
      <c r="D84" s="49" t="s">
        <v>102</v>
      </c>
      <c r="E84" s="49">
        <v>488</v>
      </c>
      <c r="F84" s="49">
        <v>487</v>
      </c>
      <c r="G84" s="49">
        <v>7.4</v>
      </c>
      <c r="H84" s="52">
        <v>2955.4060799999993</v>
      </c>
      <c r="I84" s="52">
        <v>226.5</v>
      </c>
      <c r="J84" s="49">
        <v>0</v>
      </c>
      <c r="K84" s="49">
        <v>0</v>
      </c>
      <c r="L84" s="49">
        <v>0</v>
      </c>
      <c r="M84" s="97"/>
      <c r="N84" s="98"/>
      <c r="O84" s="47"/>
      <c r="P84" s="95"/>
      <c r="Q84" s="51">
        <v>1</v>
      </c>
      <c r="R84" s="49" t="s">
        <v>102</v>
      </c>
      <c r="S84" s="50">
        <v>1101.75</v>
      </c>
      <c r="T84" s="17"/>
      <c r="U84" s="93" t="s">
        <v>109</v>
      </c>
      <c r="V84" s="93" t="s">
        <v>68</v>
      </c>
      <c r="W84" s="91" t="s">
        <v>111</v>
      </c>
      <c r="X84" s="92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spans="2:41" ht="15" x14ac:dyDescent="0.15">
      <c r="B85" s="95"/>
      <c r="C85" s="35">
        <v>2</v>
      </c>
      <c r="D85" s="36" t="s">
        <v>38</v>
      </c>
      <c r="E85" s="36">
        <v>895</v>
      </c>
      <c r="F85" s="36">
        <v>893</v>
      </c>
      <c r="G85" s="36">
        <v>8.6</v>
      </c>
      <c r="H85" s="53">
        <v>6336.1704</v>
      </c>
      <c r="I85" s="53">
        <v>530.4</v>
      </c>
      <c r="J85" s="36">
        <v>0</v>
      </c>
      <c r="K85" s="36">
        <v>0</v>
      </c>
      <c r="L85" s="36">
        <v>0</v>
      </c>
      <c r="M85" s="81">
        <f>SUM(E85:E87)</f>
        <v>1736</v>
      </c>
      <c r="N85" s="82">
        <f>SUM(F85:F87)</f>
        <v>1732</v>
      </c>
      <c r="O85" s="47"/>
      <c r="P85" s="95"/>
      <c r="Q85" s="35">
        <v>2</v>
      </c>
      <c r="R85" s="36" t="s">
        <v>38</v>
      </c>
      <c r="S85" s="37">
        <v>4213.5</v>
      </c>
      <c r="U85" s="93"/>
      <c r="V85" s="93"/>
      <c r="W85" s="18">
        <v>2024</v>
      </c>
      <c r="X85" s="18">
        <v>2025</v>
      </c>
    </row>
    <row r="86" spans="2:41" ht="15" x14ac:dyDescent="0.15">
      <c r="B86" s="95"/>
      <c r="C86" s="35">
        <v>2</v>
      </c>
      <c r="D86" s="36" t="s">
        <v>34</v>
      </c>
      <c r="E86" s="36">
        <v>345</v>
      </c>
      <c r="F86" s="36">
        <v>344</v>
      </c>
      <c r="G86" s="36">
        <v>6.6</v>
      </c>
      <c r="H86" s="53">
        <v>1883.5344</v>
      </c>
      <c r="I86" s="53">
        <v>163.19999999999999</v>
      </c>
      <c r="J86" s="36">
        <v>0</v>
      </c>
      <c r="K86" s="36">
        <v>0</v>
      </c>
      <c r="L86" s="36">
        <v>0</v>
      </c>
      <c r="M86" s="81"/>
      <c r="N86" s="82"/>
      <c r="O86" s="47"/>
      <c r="P86" s="95"/>
      <c r="Q86" s="35">
        <v>2</v>
      </c>
      <c r="R86" s="36" t="s">
        <v>34</v>
      </c>
      <c r="S86" s="37">
        <v>1219.1760000000002</v>
      </c>
      <c r="U86" s="79" t="s">
        <v>21</v>
      </c>
      <c r="V86" s="28">
        <v>1</v>
      </c>
      <c r="W86" s="38">
        <v>0.26993597298760869</v>
      </c>
      <c r="X86" s="38">
        <v>0.30900383225817718</v>
      </c>
    </row>
    <row r="87" spans="2:41" ht="15" x14ac:dyDescent="0.15">
      <c r="B87" s="95"/>
      <c r="C87" s="35">
        <v>2</v>
      </c>
      <c r="D87" s="36" t="s">
        <v>102</v>
      </c>
      <c r="E87" s="36">
        <v>496</v>
      </c>
      <c r="F87" s="36">
        <v>495</v>
      </c>
      <c r="G87" s="36">
        <v>7.5</v>
      </c>
      <c r="H87" s="53">
        <v>2836.8720000000003</v>
      </c>
      <c r="I87" s="53">
        <v>230.7</v>
      </c>
      <c r="J87" s="36">
        <v>0</v>
      </c>
      <c r="K87" s="36">
        <v>0</v>
      </c>
      <c r="L87" s="36">
        <v>0</v>
      </c>
      <c r="M87" s="81"/>
      <c r="N87" s="82"/>
      <c r="O87" s="47"/>
      <c r="P87" s="95"/>
      <c r="Q87" s="35">
        <v>2</v>
      </c>
      <c r="R87" s="36" t="s">
        <v>102</v>
      </c>
      <c r="S87" s="37">
        <v>1051.308</v>
      </c>
      <c r="U87" s="79"/>
      <c r="V87" s="28">
        <v>2</v>
      </c>
      <c r="W87" s="38">
        <v>0.26606248615111899</v>
      </c>
      <c r="X87" s="38">
        <v>0.3075241462455558</v>
      </c>
    </row>
    <row r="88" spans="2:41" s="48" customFormat="1" ht="15" x14ac:dyDescent="0.15">
      <c r="B88" s="95"/>
      <c r="C88" s="51">
        <v>3</v>
      </c>
      <c r="D88" s="49" t="s">
        <v>38</v>
      </c>
      <c r="E88" s="49">
        <v>910</v>
      </c>
      <c r="F88" s="49">
        <v>908</v>
      </c>
      <c r="G88" s="49">
        <v>8.6999999999999993</v>
      </c>
      <c r="H88" s="52">
        <v>6270.2640000000001</v>
      </c>
      <c r="I88" s="52">
        <v>542</v>
      </c>
      <c r="J88" s="49">
        <v>0</v>
      </c>
      <c r="K88" s="49">
        <v>0</v>
      </c>
      <c r="L88" s="49">
        <v>0</v>
      </c>
      <c r="M88" s="97">
        <f>SUM(E88:E90)</f>
        <v>1764</v>
      </c>
      <c r="N88" s="98">
        <f>SUM(F88:F90)</f>
        <v>1760</v>
      </c>
      <c r="O88" s="47"/>
      <c r="P88" s="95"/>
      <c r="Q88" s="51">
        <v>3</v>
      </c>
      <c r="R88" s="49" t="s">
        <v>38</v>
      </c>
      <c r="S88" s="50">
        <v>4068.7919999999999</v>
      </c>
      <c r="T88" s="17"/>
      <c r="U88" s="79"/>
      <c r="V88" s="28">
        <v>3</v>
      </c>
      <c r="W88" s="38">
        <v>0.26513401492124899</v>
      </c>
      <c r="X88" s="38">
        <v>0.30906237106903933</v>
      </c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spans="2:41" s="48" customFormat="1" ht="15" x14ac:dyDescent="0.15">
      <c r="B89" s="95"/>
      <c r="C89" s="51">
        <v>3</v>
      </c>
      <c r="D89" s="49" t="s">
        <v>34</v>
      </c>
      <c r="E89" s="49">
        <v>350</v>
      </c>
      <c r="F89" s="49">
        <v>349</v>
      </c>
      <c r="G89" s="49">
        <v>6.7</v>
      </c>
      <c r="H89" s="52">
        <v>1920.086</v>
      </c>
      <c r="I89" s="52">
        <v>166.3</v>
      </c>
      <c r="J89" s="49">
        <v>0</v>
      </c>
      <c r="K89" s="49">
        <v>0</v>
      </c>
      <c r="L89" s="49">
        <v>0</v>
      </c>
      <c r="M89" s="97"/>
      <c r="N89" s="98"/>
      <c r="O89" s="47"/>
      <c r="P89" s="95"/>
      <c r="Q89" s="51">
        <v>3</v>
      </c>
      <c r="R89" s="49" t="s">
        <v>34</v>
      </c>
      <c r="S89" s="50">
        <v>1261.98</v>
      </c>
      <c r="T89" s="17"/>
      <c r="U89" s="79"/>
      <c r="V89" s="28">
        <v>4</v>
      </c>
      <c r="W89" s="38">
        <v>0.26506721337001088</v>
      </c>
      <c r="X89" s="38">
        <v>0.28909720680504652</v>
      </c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spans="2:41" s="48" customFormat="1" ht="15" x14ac:dyDescent="0.15">
      <c r="B90" s="95"/>
      <c r="C90" s="51">
        <v>3</v>
      </c>
      <c r="D90" s="49" t="s">
        <v>102</v>
      </c>
      <c r="E90" s="49">
        <v>504</v>
      </c>
      <c r="F90" s="49">
        <v>503</v>
      </c>
      <c r="G90" s="49">
        <v>7.6</v>
      </c>
      <c r="H90" s="52">
        <v>3060.4896000000003</v>
      </c>
      <c r="I90" s="52">
        <v>235</v>
      </c>
      <c r="J90" s="49">
        <v>0</v>
      </c>
      <c r="K90" s="49">
        <v>0</v>
      </c>
      <c r="L90" s="49">
        <v>0</v>
      </c>
      <c r="M90" s="97"/>
      <c r="N90" s="98"/>
      <c r="O90" s="47"/>
      <c r="P90" s="95"/>
      <c r="Q90" s="51">
        <v>3</v>
      </c>
      <c r="R90" s="49" t="s">
        <v>102</v>
      </c>
      <c r="S90" s="50">
        <v>1117.3139999999999</v>
      </c>
      <c r="T90" s="17"/>
      <c r="U90" s="79"/>
      <c r="V90" s="28">
        <v>5</v>
      </c>
      <c r="W90" s="38">
        <v>0.25851335571449424</v>
      </c>
      <c r="X90" s="38">
        <v>0.29033371264948055</v>
      </c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spans="2:41" ht="15" x14ac:dyDescent="0.15">
      <c r="B91" s="95"/>
      <c r="C91" s="35">
        <v>4</v>
      </c>
      <c r="D91" s="36" t="s">
        <v>38</v>
      </c>
      <c r="E91" s="36">
        <v>925</v>
      </c>
      <c r="F91" s="36">
        <v>923</v>
      </c>
      <c r="G91" s="36">
        <v>8.8000000000000007</v>
      </c>
      <c r="H91" s="53">
        <v>6446.88</v>
      </c>
      <c r="I91" s="53">
        <v>553.6</v>
      </c>
      <c r="J91" s="36">
        <v>0</v>
      </c>
      <c r="K91" s="36">
        <v>0</v>
      </c>
      <c r="L91" s="36">
        <v>0</v>
      </c>
      <c r="M91" s="81">
        <f>SUM(E91:E93)</f>
        <v>1792</v>
      </c>
      <c r="N91" s="82">
        <f>SUM(F91:F93)</f>
        <v>1788</v>
      </c>
      <c r="O91" s="47"/>
      <c r="P91" s="95"/>
      <c r="Q91" s="35">
        <v>4</v>
      </c>
      <c r="R91" s="36" t="s">
        <v>38</v>
      </c>
      <c r="S91" s="37">
        <v>4077.6079999999997</v>
      </c>
      <c r="U91" s="79"/>
      <c r="V91" s="28">
        <v>6</v>
      </c>
      <c r="W91" s="55">
        <v>0</v>
      </c>
      <c r="X91" s="38">
        <v>0.27721711665134624</v>
      </c>
    </row>
    <row r="92" spans="2:41" ht="15" x14ac:dyDescent="0.15">
      <c r="B92" s="95"/>
      <c r="C92" s="35">
        <v>4</v>
      </c>
      <c r="D92" s="36" t="s">
        <v>34</v>
      </c>
      <c r="E92" s="36">
        <v>355</v>
      </c>
      <c r="F92" s="36">
        <v>354</v>
      </c>
      <c r="G92" s="36">
        <v>6.8</v>
      </c>
      <c r="H92" s="53">
        <v>1903.4390000000003</v>
      </c>
      <c r="I92" s="53">
        <v>169.3</v>
      </c>
      <c r="J92" s="36">
        <v>0</v>
      </c>
      <c r="K92" s="36">
        <v>0</v>
      </c>
      <c r="L92" s="36">
        <v>0</v>
      </c>
      <c r="M92" s="81"/>
      <c r="N92" s="82"/>
      <c r="O92" s="47"/>
      <c r="P92" s="95"/>
      <c r="Q92" s="35">
        <v>4</v>
      </c>
      <c r="R92" s="36" t="s">
        <v>34</v>
      </c>
      <c r="S92" s="37">
        <v>1239.0930000000001</v>
      </c>
      <c r="U92" s="79" t="s">
        <v>22</v>
      </c>
      <c r="V92" s="28">
        <v>1</v>
      </c>
      <c r="W92" s="38">
        <v>0.26724379210466365</v>
      </c>
      <c r="X92" s="38">
        <v>0.29017658314418732</v>
      </c>
    </row>
    <row r="93" spans="2:41" ht="15" x14ac:dyDescent="0.15">
      <c r="B93" s="95"/>
      <c r="C93" s="35">
        <v>4</v>
      </c>
      <c r="D93" s="36" t="s">
        <v>102</v>
      </c>
      <c r="E93" s="36">
        <v>512</v>
      </c>
      <c r="F93" s="36">
        <v>511</v>
      </c>
      <c r="G93" s="36">
        <v>7.7</v>
      </c>
      <c r="H93" s="53">
        <v>3136.4212799999996</v>
      </c>
      <c r="I93" s="53">
        <v>239.3</v>
      </c>
      <c r="J93" s="36">
        <v>0</v>
      </c>
      <c r="K93" s="36">
        <v>0</v>
      </c>
      <c r="L93" s="36">
        <v>0</v>
      </c>
      <c r="M93" s="81"/>
      <c r="N93" s="82"/>
      <c r="O93" s="47"/>
      <c r="P93" s="95"/>
      <c r="Q93" s="35">
        <v>4</v>
      </c>
      <c r="R93" s="36" t="s">
        <v>102</v>
      </c>
      <c r="S93" s="37">
        <v>1005.675</v>
      </c>
      <c r="U93" s="79"/>
      <c r="V93" s="28">
        <v>2</v>
      </c>
      <c r="W93" s="38">
        <v>0.26421604375569741</v>
      </c>
      <c r="X93" s="38">
        <v>0.26417013161643049</v>
      </c>
    </row>
    <row r="94" spans="2:41" s="48" customFormat="1" ht="15" x14ac:dyDescent="0.15">
      <c r="B94" s="95"/>
      <c r="C94" s="51">
        <v>5</v>
      </c>
      <c r="D94" s="49" t="s">
        <v>38</v>
      </c>
      <c r="E94" s="49">
        <v>940</v>
      </c>
      <c r="F94" s="49">
        <v>938</v>
      </c>
      <c r="G94" s="49">
        <v>8.9</v>
      </c>
      <c r="H94" s="52">
        <v>6535.5192000000006</v>
      </c>
      <c r="I94" s="52">
        <v>565.20000000000005</v>
      </c>
      <c r="J94" s="49">
        <v>0</v>
      </c>
      <c r="K94" s="49">
        <v>0</v>
      </c>
      <c r="L94" s="49">
        <v>0</v>
      </c>
      <c r="M94" s="97">
        <f>SUM(E94:E96)</f>
        <v>1820</v>
      </c>
      <c r="N94" s="98">
        <f>SUM(F94:F96)</f>
        <v>1816</v>
      </c>
      <c r="O94" s="47"/>
      <c r="P94" s="95"/>
      <c r="Q94" s="51">
        <v>5</v>
      </c>
      <c r="R94" s="49" t="s">
        <v>38</v>
      </c>
      <c r="S94" s="50">
        <v>4413.75</v>
      </c>
      <c r="T94" s="17"/>
      <c r="U94" s="79"/>
      <c r="V94" s="28">
        <v>3</v>
      </c>
      <c r="W94" s="38">
        <v>0.26559940750024924</v>
      </c>
      <c r="X94" s="38">
        <v>0.27299304373281152</v>
      </c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spans="2:41" s="48" customFormat="1" ht="15" x14ac:dyDescent="0.15">
      <c r="B95" s="95"/>
      <c r="C95" s="51">
        <v>5</v>
      </c>
      <c r="D95" s="49" t="s">
        <v>34</v>
      </c>
      <c r="E95" s="49">
        <v>360</v>
      </c>
      <c r="F95" s="49">
        <v>359</v>
      </c>
      <c r="G95" s="49">
        <v>6.9</v>
      </c>
      <c r="H95" s="52">
        <v>1919.6352000000002</v>
      </c>
      <c r="I95" s="52">
        <v>172.5</v>
      </c>
      <c r="J95" s="49">
        <v>0</v>
      </c>
      <c r="K95" s="49">
        <v>0</v>
      </c>
      <c r="L95" s="49">
        <v>0</v>
      </c>
      <c r="M95" s="97"/>
      <c r="N95" s="98"/>
      <c r="O95" s="47"/>
      <c r="P95" s="95"/>
      <c r="Q95" s="51">
        <v>5</v>
      </c>
      <c r="R95" s="49" t="s">
        <v>34</v>
      </c>
      <c r="S95" s="50">
        <v>1282.0980000000002</v>
      </c>
      <c r="T95" s="17"/>
      <c r="U95" s="79"/>
      <c r="V95" s="28">
        <v>4</v>
      </c>
      <c r="W95" s="38">
        <v>0.26481909675349846</v>
      </c>
      <c r="X95" s="38">
        <v>0.26078064145021274</v>
      </c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spans="2:41" s="48" customFormat="1" ht="15" x14ac:dyDescent="0.15">
      <c r="B96" s="96"/>
      <c r="C96" s="51">
        <v>5</v>
      </c>
      <c r="D96" s="49" t="s">
        <v>102</v>
      </c>
      <c r="E96" s="49">
        <v>520</v>
      </c>
      <c r="F96" s="49">
        <v>519</v>
      </c>
      <c r="G96" s="49">
        <v>7.8</v>
      </c>
      <c r="H96" s="52">
        <v>3213.3024</v>
      </c>
      <c r="I96" s="52">
        <v>243.7</v>
      </c>
      <c r="J96" s="49">
        <v>0</v>
      </c>
      <c r="K96" s="49">
        <v>0</v>
      </c>
      <c r="L96" s="49">
        <v>0</v>
      </c>
      <c r="M96" s="97"/>
      <c r="N96" s="98"/>
      <c r="O96" s="47"/>
      <c r="P96" s="96"/>
      <c r="Q96" s="51">
        <v>5</v>
      </c>
      <c r="R96" s="49" t="s">
        <v>102</v>
      </c>
      <c r="S96" s="50">
        <v>1168.2719999999999</v>
      </c>
      <c r="T96" s="17"/>
      <c r="U96" s="79"/>
      <c r="V96" s="28">
        <v>5</v>
      </c>
      <c r="W96" s="55">
        <v>0</v>
      </c>
      <c r="X96" s="38">
        <v>0.26808374461024009</v>
      </c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spans="2:24" x14ac:dyDescent="0.15">
      <c r="B97" s="42"/>
      <c r="C97" s="26"/>
      <c r="D97" s="42"/>
      <c r="E97" s="42"/>
      <c r="F97" s="42"/>
      <c r="G97" s="42"/>
      <c r="H97" s="42"/>
      <c r="I97" s="42"/>
      <c r="J97" s="42"/>
      <c r="K97" s="42"/>
      <c r="L97" s="42"/>
      <c r="P97" s="42"/>
      <c r="Q97" s="26"/>
      <c r="R97" s="42"/>
      <c r="S97" s="42"/>
      <c r="U97" s="79" t="s">
        <v>23</v>
      </c>
      <c r="V97" s="28">
        <v>1</v>
      </c>
      <c r="W97" s="38">
        <v>0.26757264235084266</v>
      </c>
      <c r="X97" s="38">
        <v>0.26142727654455322</v>
      </c>
    </row>
    <row r="98" spans="2:24" x14ac:dyDescent="0.15"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P98" s="42"/>
      <c r="Q98" s="42"/>
      <c r="R98" s="42"/>
      <c r="S98" s="46"/>
      <c r="U98" s="79"/>
      <c r="V98" s="28">
        <v>2</v>
      </c>
      <c r="W98" s="38">
        <v>0.27342792082676481</v>
      </c>
      <c r="X98" s="38">
        <v>0.27502418219068997</v>
      </c>
    </row>
    <row r="99" spans="2:24" x14ac:dyDescent="0.15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P99" s="42"/>
      <c r="Q99" s="42"/>
      <c r="R99" s="42"/>
      <c r="S99" s="42"/>
      <c r="U99" s="79"/>
      <c r="V99" s="28">
        <v>3</v>
      </c>
      <c r="W99" s="38">
        <v>0.27064903647909394</v>
      </c>
      <c r="X99" s="38">
        <v>0.26767849842331098</v>
      </c>
    </row>
    <row r="100" spans="2:24" x14ac:dyDescent="0.1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P100" s="42"/>
      <c r="Q100" s="42"/>
      <c r="R100" s="42"/>
      <c r="S100" s="42"/>
      <c r="U100" s="79"/>
      <c r="V100" s="28">
        <v>4</v>
      </c>
      <c r="W100" s="38">
        <v>0.24991843393148452</v>
      </c>
      <c r="X100" s="38">
        <v>0.25540892386626429</v>
      </c>
    </row>
    <row r="101" spans="2:24" x14ac:dyDescent="0.1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P101" s="42"/>
      <c r="Q101" s="42"/>
      <c r="R101" s="42"/>
      <c r="S101" s="46"/>
      <c r="U101" s="79"/>
      <c r="V101" s="28">
        <v>5</v>
      </c>
      <c r="W101" s="38">
        <v>0.25356415478615074</v>
      </c>
      <c r="X101" s="38">
        <v>0.27641504635626851</v>
      </c>
    </row>
    <row r="102" spans="2:24" x14ac:dyDescent="0.1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P102" s="42"/>
      <c r="Q102" s="42"/>
      <c r="R102" s="42"/>
      <c r="S102" s="42"/>
      <c r="U102" s="79" t="s">
        <v>19</v>
      </c>
      <c r="V102" s="28">
        <v>1</v>
      </c>
      <c r="W102" s="38">
        <v>0.22841284636895176</v>
      </c>
      <c r="X102" s="38">
        <v>0.27269773847515871</v>
      </c>
    </row>
    <row r="103" spans="2:24" x14ac:dyDescent="0.1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P103" s="42"/>
      <c r="Q103" s="42"/>
      <c r="R103" s="42"/>
      <c r="S103" s="42"/>
      <c r="U103" s="79"/>
      <c r="V103" s="28">
        <v>2</v>
      </c>
      <c r="W103" s="38">
        <v>0.24353319377990429</v>
      </c>
      <c r="X103" s="38">
        <v>0.26467187004419479</v>
      </c>
    </row>
    <row r="104" spans="2:24" x14ac:dyDescent="0.1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P104" s="42"/>
      <c r="Q104" s="42"/>
      <c r="R104" s="42"/>
      <c r="S104" s="46"/>
      <c r="U104" s="79"/>
      <c r="V104" s="28">
        <v>3</v>
      </c>
      <c r="W104" s="38">
        <v>0.23088987639568315</v>
      </c>
      <c r="X104" s="38">
        <v>0.26444130627089302</v>
      </c>
    </row>
    <row r="105" spans="2:24" x14ac:dyDescent="0.1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P105" s="42"/>
      <c r="Q105" s="42"/>
      <c r="R105" s="42"/>
      <c r="S105" s="42"/>
      <c r="U105" s="79"/>
      <c r="V105" s="28">
        <v>4</v>
      </c>
      <c r="W105" s="38">
        <v>0.24032378116858949</v>
      </c>
      <c r="X105" s="38">
        <v>0.25331097397569879</v>
      </c>
    </row>
    <row r="106" spans="2:24" x14ac:dyDescent="0.1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P106" s="42"/>
      <c r="Q106" s="42"/>
      <c r="R106" s="42"/>
      <c r="S106" s="42"/>
      <c r="U106" s="79"/>
      <c r="V106" s="28">
        <v>5</v>
      </c>
      <c r="W106" s="55">
        <v>0</v>
      </c>
      <c r="X106" s="38">
        <v>0.26100494546691005</v>
      </c>
    </row>
    <row r="107" spans="2:24" x14ac:dyDescent="0.1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P107" s="20"/>
      <c r="Q107" s="20"/>
      <c r="R107" s="20"/>
      <c r="S107" s="20"/>
      <c r="U107" s="79"/>
      <c r="V107" s="28">
        <v>6</v>
      </c>
      <c r="W107" s="55">
        <v>0</v>
      </c>
      <c r="X107" s="38">
        <v>0.2497789740303315</v>
      </c>
    </row>
    <row r="108" spans="2:24" x14ac:dyDescent="0.15">
      <c r="P108" s="42"/>
      <c r="Q108" s="42"/>
      <c r="R108" s="42"/>
      <c r="S108" s="46"/>
      <c r="U108" s="79" t="s">
        <v>20</v>
      </c>
      <c r="V108" s="28">
        <v>1</v>
      </c>
      <c r="W108" s="38">
        <v>0.27757672070724615</v>
      </c>
      <c r="X108" s="38">
        <v>0.25602803759316839</v>
      </c>
    </row>
    <row r="109" spans="2:24" x14ac:dyDescent="0.15">
      <c r="P109" s="42"/>
      <c r="Q109" s="42"/>
      <c r="R109" s="42"/>
      <c r="S109" s="42"/>
      <c r="U109" s="79"/>
      <c r="V109" s="28">
        <v>2</v>
      </c>
      <c r="W109" s="38">
        <v>0.35859817413210066</v>
      </c>
      <c r="X109" s="38">
        <v>0.25079190875787161</v>
      </c>
    </row>
    <row r="110" spans="2:24" x14ac:dyDescent="0.15">
      <c r="P110" s="42"/>
      <c r="Q110" s="42"/>
      <c r="R110" s="42"/>
      <c r="S110" s="42"/>
      <c r="U110" s="79"/>
      <c r="V110" s="28">
        <v>3</v>
      </c>
      <c r="W110" s="38">
        <v>0.35632280718059228</v>
      </c>
      <c r="X110" s="38">
        <v>0.25152789486039773</v>
      </c>
    </row>
    <row r="111" spans="2:24" x14ac:dyDescent="0.15">
      <c r="P111" s="42"/>
      <c r="Q111" s="42"/>
      <c r="R111" s="42"/>
      <c r="S111" s="46"/>
      <c r="U111" s="79"/>
      <c r="V111" s="28">
        <v>4</v>
      </c>
      <c r="W111" s="38">
        <v>0.33817633191890617</v>
      </c>
      <c r="X111" s="38">
        <v>0.25129844756967035</v>
      </c>
    </row>
    <row r="112" spans="2:24" x14ac:dyDescent="0.15">
      <c r="P112" s="42"/>
      <c r="Q112" s="42"/>
      <c r="R112" s="42"/>
      <c r="S112" s="42"/>
      <c r="U112" s="79"/>
      <c r="V112" s="28">
        <v>5</v>
      </c>
      <c r="W112" s="38">
        <v>0.34368527820608319</v>
      </c>
      <c r="X112" s="38">
        <v>0.25232128382221031</v>
      </c>
    </row>
    <row r="113" spans="16:24" x14ac:dyDescent="0.15">
      <c r="P113" s="42"/>
      <c r="Q113" s="42"/>
      <c r="R113" s="42"/>
      <c r="S113" s="42"/>
      <c r="U113" s="80" t="s">
        <v>116</v>
      </c>
      <c r="V113" s="80"/>
      <c r="W113" s="38">
        <v>0.27474967745612977</v>
      </c>
      <c r="X113" s="38">
        <v>0.27045443846222661</v>
      </c>
    </row>
    <row r="114" spans="16:24" x14ac:dyDescent="0.15">
      <c r="P114" s="42"/>
      <c r="Q114" s="42"/>
      <c r="R114" s="42"/>
      <c r="S114" s="46"/>
    </row>
    <row r="115" spans="16:24" x14ac:dyDescent="0.15">
      <c r="P115" s="42"/>
      <c r="Q115" s="42"/>
      <c r="R115" s="42"/>
      <c r="S115" s="42"/>
    </row>
    <row r="116" spans="16:24" x14ac:dyDescent="0.15">
      <c r="P116" s="42"/>
      <c r="Q116" s="42"/>
      <c r="R116" s="42"/>
      <c r="S116" s="42"/>
      <c r="U116" s="93" t="s">
        <v>109</v>
      </c>
      <c r="V116" s="93" t="s">
        <v>68</v>
      </c>
      <c r="W116" s="91" t="s">
        <v>112</v>
      </c>
      <c r="X116" s="92"/>
    </row>
    <row r="117" spans="16:24" x14ac:dyDescent="0.15">
      <c r="P117" s="42"/>
      <c r="Q117" s="42"/>
      <c r="R117" s="42"/>
      <c r="S117" s="46"/>
      <c r="U117" s="93"/>
      <c r="V117" s="93"/>
      <c r="W117" s="18">
        <v>2024</v>
      </c>
      <c r="X117" s="18">
        <v>2025</v>
      </c>
    </row>
    <row r="118" spans="16:24" x14ac:dyDescent="0.15">
      <c r="P118" s="42"/>
      <c r="Q118" s="42"/>
      <c r="R118" s="42"/>
      <c r="S118" s="42"/>
      <c r="U118" s="79" t="s">
        <v>21</v>
      </c>
      <c r="V118" s="28">
        <v>1</v>
      </c>
      <c r="W118" s="56">
        <v>1.1274934952298352E-2</v>
      </c>
      <c r="X118" s="39">
        <v>5.9574468085106386E-3</v>
      </c>
    </row>
    <row r="119" spans="16:24" x14ac:dyDescent="0.15">
      <c r="P119" s="42"/>
      <c r="Q119" s="42"/>
      <c r="R119" s="42"/>
      <c r="S119" s="42"/>
      <c r="U119" s="79"/>
      <c r="V119" s="28">
        <v>2</v>
      </c>
      <c r="W119" s="56">
        <v>1.0878661087866108E-2</v>
      </c>
      <c r="X119" s="39">
        <v>5.7613168724279839E-3</v>
      </c>
    </row>
    <row r="120" spans="16:24" x14ac:dyDescent="0.15">
      <c r="P120" s="42"/>
      <c r="Q120" s="42"/>
      <c r="R120" s="42"/>
      <c r="S120" s="46"/>
      <c r="U120" s="79"/>
      <c r="V120" s="28">
        <v>3</v>
      </c>
      <c r="W120" s="56">
        <v>1.131770412287793E-2</v>
      </c>
      <c r="X120" s="39">
        <v>5.5865921787709499E-3</v>
      </c>
    </row>
    <row r="121" spans="16:24" x14ac:dyDescent="0.15">
      <c r="P121" s="42"/>
      <c r="Q121" s="42"/>
      <c r="R121" s="42"/>
      <c r="S121" s="42"/>
      <c r="U121" s="79"/>
      <c r="V121" s="28">
        <v>4</v>
      </c>
      <c r="W121" s="56">
        <v>9.4117647058823521E-3</v>
      </c>
      <c r="X121" s="39">
        <v>3.8729666924864447E-3</v>
      </c>
    </row>
    <row r="122" spans="16:24" x14ac:dyDescent="0.15">
      <c r="P122" s="42"/>
      <c r="Q122" s="42"/>
      <c r="R122" s="42"/>
      <c r="S122" s="42"/>
      <c r="U122" s="79"/>
      <c r="V122" s="28">
        <v>5</v>
      </c>
      <c r="W122" s="56">
        <v>1.064638783269962E-2</v>
      </c>
      <c r="X122" s="39">
        <v>3.7622272385252069E-3</v>
      </c>
    </row>
    <row r="123" spans="16:24" x14ac:dyDescent="0.15">
      <c r="U123" s="79"/>
      <c r="V123" s="28">
        <v>6</v>
      </c>
      <c r="W123" s="57">
        <v>0</v>
      </c>
      <c r="X123" s="39">
        <v>2.1945866861741038E-3</v>
      </c>
    </row>
    <row r="124" spans="16:24" x14ac:dyDescent="0.15">
      <c r="U124" s="79" t="s">
        <v>22</v>
      </c>
      <c r="V124" s="28">
        <v>1</v>
      </c>
      <c r="W124" s="57">
        <v>1.1535048802129548E-2</v>
      </c>
      <c r="X124" s="39">
        <v>1.4440433212996389E-3</v>
      </c>
    </row>
    <row r="125" spans="16:24" x14ac:dyDescent="0.15">
      <c r="U125" s="79"/>
      <c r="V125" s="28">
        <v>2</v>
      </c>
      <c r="W125" s="56">
        <v>1.1158798283261802E-2</v>
      </c>
      <c r="X125" s="39">
        <v>1.4104372355430183E-3</v>
      </c>
    </row>
    <row r="126" spans="16:24" x14ac:dyDescent="0.15">
      <c r="U126" s="79"/>
      <c r="V126" s="28">
        <v>3</v>
      </c>
      <c r="W126" s="56">
        <v>1.2520868113522538E-2</v>
      </c>
      <c r="X126" s="39">
        <v>1.3783597518952446E-3</v>
      </c>
    </row>
    <row r="127" spans="16:24" x14ac:dyDescent="0.15">
      <c r="U127" s="79"/>
      <c r="V127" s="28">
        <v>4</v>
      </c>
      <c r="W127" s="56">
        <v>1.2096774193548387E-2</v>
      </c>
      <c r="X127" s="39">
        <v>1.3477088948787063E-3</v>
      </c>
    </row>
    <row r="128" spans="16:24" x14ac:dyDescent="0.15">
      <c r="U128" s="79"/>
      <c r="V128" s="28">
        <v>5</v>
      </c>
      <c r="W128" s="57">
        <v>0</v>
      </c>
      <c r="X128" s="39">
        <v>1.3183915622940012E-3</v>
      </c>
    </row>
    <row r="129" spans="21:24" x14ac:dyDescent="0.15">
      <c r="U129" s="79" t="s">
        <v>23</v>
      </c>
      <c r="V129" s="28">
        <v>1</v>
      </c>
      <c r="W129" s="56">
        <v>1.3757523645743766E-2</v>
      </c>
      <c r="X129" s="39">
        <v>1.3289036544850499E-3</v>
      </c>
    </row>
    <row r="130" spans="21:24" x14ac:dyDescent="0.15">
      <c r="U130" s="79"/>
      <c r="V130" s="28">
        <v>2</v>
      </c>
      <c r="W130" s="57">
        <v>1.3422818791946308E-2</v>
      </c>
      <c r="X130" s="39">
        <v>1.3003901170351106E-3</v>
      </c>
    </row>
    <row r="131" spans="21:24" x14ac:dyDescent="0.15">
      <c r="U131" s="79"/>
      <c r="V131" s="28">
        <v>3</v>
      </c>
      <c r="W131" s="56">
        <v>1.3843648208469055E-2</v>
      </c>
      <c r="X131" s="39">
        <v>1.273074474856779E-3</v>
      </c>
    </row>
    <row r="132" spans="21:24" x14ac:dyDescent="0.15">
      <c r="U132" s="79"/>
      <c r="V132" s="28">
        <v>4</v>
      </c>
      <c r="W132" s="56">
        <v>9.4637223974763408E-3</v>
      </c>
      <c r="X132" s="39">
        <v>1.2468827930174563E-3</v>
      </c>
    </row>
    <row r="133" spans="21:24" x14ac:dyDescent="0.15">
      <c r="U133" s="79"/>
      <c r="V133" s="28">
        <v>5</v>
      </c>
      <c r="W133" s="56">
        <v>9.5162569389373505E-3</v>
      </c>
      <c r="X133" s="39">
        <v>1.2217470983506415E-3</v>
      </c>
    </row>
    <row r="134" spans="21:24" x14ac:dyDescent="0.15">
      <c r="U134" s="79" t="s">
        <v>19</v>
      </c>
      <c r="V134" s="28">
        <v>1</v>
      </c>
      <c r="W134" s="56">
        <v>1.4814814814814815E-2</v>
      </c>
      <c r="X134" s="39">
        <v>0</v>
      </c>
    </row>
    <row r="135" spans="21:24" x14ac:dyDescent="0.15">
      <c r="U135" s="79"/>
      <c r="V135" s="28">
        <v>2</v>
      </c>
      <c r="W135" s="56">
        <v>1.499605367008682E-2</v>
      </c>
      <c r="X135" s="39">
        <v>0</v>
      </c>
    </row>
    <row r="136" spans="21:24" x14ac:dyDescent="0.15">
      <c r="U136" s="79"/>
      <c r="V136" s="28">
        <v>3</v>
      </c>
      <c r="W136" s="56">
        <v>1.2084592145015106E-2</v>
      </c>
      <c r="X136" s="39">
        <v>0</v>
      </c>
    </row>
    <row r="137" spans="21:24" x14ac:dyDescent="0.15">
      <c r="U137" s="79"/>
      <c r="V137" s="28">
        <v>4</v>
      </c>
      <c r="W137" s="56">
        <v>1.3848396501457727E-2</v>
      </c>
      <c r="X137" s="39">
        <v>0</v>
      </c>
    </row>
    <row r="138" spans="21:24" x14ac:dyDescent="0.15">
      <c r="U138" s="79"/>
      <c r="V138" s="28">
        <v>5</v>
      </c>
      <c r="W138" s="57">
        <v>0</v>
      </c>
      <c r="X138" s="39">
        <v>0</v>
      </c>
    </row>
    <row r="139" spans="21:24" x14ac:dyDescent="0.15">
      <c r="U139" s="79"/>
      <c r="V139" s="28">
        <v>6</v>
      </c>
      <c r="W139" s="57">
        <v>0</v>
      </c>
      <c r="X139" s="39">
        <v>0</v>
      </c>
    </row>
    <row r="140" spans="21:24" x14ac:dyDescent="0.15">
      <c r="U140" s="79" t="s">
        <v>20</v>
      </c>
      <c r="V140" s="28">
        <v>1</v>
      </c>
      <c r="W140" s="56">
        <v>2.1739130434782608E-2</v>
      </c>
      <c r="X140" s="39">
        <v>0</v>
      </c>
    </row>
    <row r="141" spans="21:24" x14ac:dyDescent="0.15">
      <c r="U141" s="79"/>
      <c r="V141" s="28">
        <v>2</v>
      </c>
      <c r="W141" s="56">
        <v>1.4774494556765163E-2</v>
      </c>
      <c r="X141" s="39">
        <v>0</v>
      </c>
    </row>
    <row r="142" spans="21:24" x14ac:dyDescent="0.15">
      <c r="U142" s="79"/>
      <c r="V142" s="28">
        <v>3</v>
      </c>
      <c r="W142" s="57">
        <v>1.2569832402234637E-2</v>
      </c>
      <c r="X142" s="39">
        <v>0</v>
      </c>
    </row>
    <row r="143" spans="21:24" x14ac:dyDescent="0.15">
      <c r="U143" s="79"/>
      <c r="V143" s="28">
        <v>4</v>
      </c>
      <c r="W143" s="57">
        <v>1.8010291595197257E-2</v>
      </c>
      <c r="X143" s="39">
        <v>0</v>
      </c>
    </row>
    <row r="144" spans="21:24" x14ac:dyDescent="0.15">
      <c r="U144" s="79"/>
      <c r="V144" s="28">
        <v>5</v>
      </c>
      <c r="W144" s="56">
        <v>1.400329489291598E-2</v>
      </c>
      <c r="X144" s="39">
        <v>0</v>
      </c>
    </row>
    <row r="145" spans="21:24" x14ac:dyDescent="0.15">
      <c r="U145" s="80" t="s">
        <v>116</v>
      </c>
      <c r="V145" s="80"/>
      <c r="W145" s="56">
        <v>1.29428614386926E-2</v>
      </c>
      <c r="X145" s="39">
        <v>1.4964842733537398E-3</v>
      </c>
    </row>
    <row r="149" spans="21:24" x14ac:dyDescent="0.15">
      <c r="U149" s="93" t="s">
        <v>109</v>
      </c>
      <c r="V149" s="93" t="s">
        <v>68</v>
      </c>
      <c r="W149" s="91" t="s">
        <v>137</v>
      </c>
      <c r="X149" s="92"/>
    </row>
    <row r="150" spans="21:24" x14ac:dyDescent="0.15">
      <c r="U150" s="93"/>
      <c r="V150" s="93"/>
      <c r="W150" s="18">
        <v>2024</v>
      </c>
      <c r="X150" s="18">
        <v>2025</v>
      </c>
    </row>
    <row r="151" spans="21:24" x14ac:dyDescent="0.15">
      <c r="U151" s="79" t="s">
        <v>21</v>
      </c>
      <c r="V151" s="28">
        <v>1</v>
      </c>
      <c r="W151" s="38">
        <v>6.0711188204683438E-3</v>
      </c>
      <c r="X151" s="38">
        <v>5.106382978723404E-3</v>
      </c>
    </row>
    <row r="152" spans="21:24" x14ac:dyDescent="0.15">
      <c r="U152" s="79"/>
      <c r="V152" s="28">
        <v>2</v>
      </c>
      <c r="W152" s="38">
        <v>6.6945606694560665E-3</v>
      </c>
      <c r="X152" s="38">
        <v>5.7613168724279839E-3</v>
      </c>
    </row>
    <row r="153" spans="21:24" x14ac:dyDescent="0.15">
      <c r="U153" s="79"/>
      <c r="V153" s="28">
        <v>3</v>
      </c>
      <c r="W153" s="38">
        <v>5.6588520614389648E-3</v>
      </c>
      <c r="X153" s="38">
        <v>5.5865921787709499E-3</v>
      </c>
    </row>
    <row r="154" spans="21:24" x14ac:dyDescent="0.15">
      <c r="U154" s="79"/>
      <c r="V154" s="28">
        <v>4</v>
      </c>
      <c r="W154" s="38">
        <v>6.2745098039215684E-3</v>
      </c>
      <c r="X154" s="38">
        <v>4.6475600309837332E-3</v>
      </c>
    </row>
    <row r="155" spans="21:24" x14ac:dyDescent="0.15">
      <c r="U155" s="79"/>
      <c r="V155" s="28">
        <v>5</v>
      </c>
      <c r="W155" s="38">
        <v>4.5627376425855515E-3</v>
      </c>
      <c r="X155" s="38">
        <v>5.2671181339352894E-3</v>
      </c>
    </row>
    <row r="156" spans="21:24" x14ac:dyDescent="0.15">
      <c r="U156" s="79"/>
      <c r="V156" s="28">
        <v>6</v>
      </c>
      <c r="W156" s="55">
        <v>0</v>
      </c>
      <c r="X156" s="38">
        <v>5.1207022677395757E-3</v>
      </c>
    </row>
    <row r="157" spans="21:24" x14ac:dyDescent="0.15">
      <c r="U157" s="79" t="s">
        <v>22</v>
      </c>
      <c r="V157" s="28">
        <v>1</v>
      </c>
      <c r="W157" s="58">
        <v>6.2111801242236021E-3</v>
      </c>
      <c r="X157" s="38">
        <v>4.3321299638989169E-3</v>
      </c>
    </row>
    <row r="158" spans="21:24" x14ac:dyDescent="0.15">
      <c r="U158" s="79"/>
      <c r="V158" s="28">
        <v>2</v>
      </c>
      <c r="W158" s="58">
        <v>7.725321888412017E-3</v>
      </c>
      <c r="X158" s="38">
        <v>4.2313117066290554E-3</v>
      </c>
    </row>
    <row r="159" spans="21:24" x14ac:dyDescent="0.15">
      <c r="U159" s="79"/>
      <c r="V159" s="28">
        <v>3</v>
      </c>
      <c r="W159" s="38">
        <v>5.008347245409015E-3</v>
      </c>
      <c r="X159" s="38">
        <v>4.1350792556857337E-3</v>
      </c>
    </row>
    <row r="160" spans="21:24" x14ac:dyDescent="0.15">
      <c r="U160" s="79"/>
      <c r="V160" s="28">
        <v>4</v>
      </c>
      <c r="W160" s="38">
        <v>5.6451612903225803E-3</v>
      </c>
      <c r="X160" s="38">
        <v>4.0431266846361188E-3</v>
      </c>
    </row>
    <row r="161" spans="21:24" x14ac:dyDescent="0.15">
      <c r="U161" s="79"/>
      <c r="V161" s="28">
        <v>5</v>
      </c>
      <c r="W161" s="55">
        <v>0</v>
      </c>
      <c r="X161" s="38">
        <v>3.9551746868820041E-3</v>
      </c>
    </row>
    <row r="162" spans="21:24" x14ac:dyDescent="0.15">
      <c r="U162" s="79" t="s">
        <v>23</v>
      </c>
      <c r="V162" s="28">
        <v>1</v>
      </c>
      <c r="W162" s="38">
        <v>6.0189165950128975E-3</v>
      </c>
      <c r="X162" s="38">
        <v>3.9867109634551491E-3</v>
      </c>
    </row>
    <row r="163" spans="21:24" x14ac:dyDescent="0.15">
      <c r="U163" s="79"/>
      <c r="V163" s="28">
        <v>2</v>
      </c>
      <c r="W163" s="58">
        <v>5.0335570469798654E-3</v>
      </c>
      <c r="X163" s="38">
        <v>3.9011703511053317E-3</v>
      </c>
    </row>
    <row r="164" spans="21:24" x14ac:dyDescent="0.15">
      <c r="U164" s="79"/>
      <c r="V164" s="28">
        <v>3</v>
      </c>
      <c r="W164" s="38">
        <v>4.8859934853420191E-3</v>
      </c>
      <c r="X164" s="38">
        <v>3.8192234245703373E-3</v>
      </c>
    </row>
    <row r="165" spans="21:24" x14ac:dyDescent="0.15">
      <c r="U165" s="79"/>
      <c r="V165" s="28">
        <v>4</v>
      </c>
      <c r="W165" s="58">
        <v>6.3091482649842269E-3</v>
      </c>
      <c r="X165" s="38">
        <v>3.740648379052369E-3</v>
      </c>
    </row>
    <row r="166" spans="21:24" x14ac:dyDescent="0.15">
      <c r="U166" s="79"/>
      <c r="V166" s="28">
        <v>5</v>
      </c>
      <c r="W166" s="38">
        <v>2.3790642347343377E-2</v>
      </c>
      <c r="X166" s="38">
        <v>3.6652412950519244E-3</v>
      </c>
    </row>
    <row r="167" spans="21:24" x14ac:dyDescent="0.15">
      <c r="U167" s="79" t="s">
        <v>19</v>
      </c>
      <c r="V167" s="28">
        <v>1</v>
      </c>
      <c r="W167" s="38">
        <v>7.4074074074074077E-3</v>
      </c>
      <c r="X167" s="38">
        <v>1.9480519480519481E-3</v>
      </c>
    </row>
    <row r="168" spans="21:24" x14ac:dyDescent="0.15">
      <c r="U168" s="79"/>
      <c r="V168" s="28">
        <v>2</v>
      </c>
      <c r="W168" s="38">
        <v>7.1033938437253356E-3</v>
      </c>
      <c r="X168" s="38">
        <v>2.5510204081632651E-3</v>
      </c>
    </row>
    <row r="169" spans="21:24" x14ac:dyDescent="0.15">
      <c r="U169" s="79"/>
      <c r="V169" s="28">
        <v>3</v>
      </c>
      <c r="W169" s="38">
        <v>5.287009063444109E-3</v>
      </c>
      <c r="X169" s="38">
        <v>2.5062656641604009E-3</v>
      </c>
    </row>
    <row r="170" spans="21:24" x14ac:dyDescent="0.15">
      <c r="U170" s="79"/>
      <c r="V170" s="28">
        <v>4</v>
      </c>
      <c r="W170" s="38">
        <v>6.5597667638483967E-3</v>
      </c>
      <c r="X170" s="38">
        <v>2.4630541871921183E-3</v>
      </c>
    </row>
    <row r="171" spans="21:24" x14ac:dyDescent="0.15">
      <c r="U171" s="79"/>
      <c r="V171" s="28">
        <v>5</v>
      </c>
      <c r="W171" s="55">
        <v>0</v>
      </c>
      <c r="X171" s="38">
        <v>2.4213075060532689E-3</v>
      </c>
    </row>
    <row r="172" spans="21:24" x14ac:dyDescent="0.15">
      <c r="U172" s="79"/>
      <c r="V172" s="28">
        <v>6</v>
      </c>
      <c r="W172" s="55">
        <v>0</v>
      </c>
      <c r="X172" s="38">
        <v>2.3809523809523812E-3</v>
      </c>
    </row>
    <row r="173" spans="21:24" x14ac:dyDescent="0.15">
      <c r="U173" s="79" t="s">
        <v>20</v>
      </c>
      <c r="V173" s="28">
        <v>1</v>
      </c>
      <c r="W173" s="38">
        <v>5.434782608695652E-3</v>
      </c>
      <c r="X173" s="38">
        <v>2.34192037470726E-3</v>
      </c>
    </row>
    <row r="174" spans="21:24" x14ac:dyDescent="0.15">
      <c r="U174" s="79"/>
      <c r="V174" s="28">
        <v>2</v>
      </c>
      <c r="W174" s="38">
        <v>1.3219284603421462E-2</v>
      </c>
      <c r="X174" s="38">
        <v>2.304147465437788E-3</v>
      </c>
    </row>
    <row r="175" spans="21:24" x14ac:dyDescent="0.15">
      <c r="U175" s="79"/>
      <c r="V175" s="28">
        <v>3</v>
      </c>
      <c r="W175" s="58">
        <v>9.0782122905027941E-3</v>
      </c>
      <c r="X175" s="38">
        <v>2.2675736961451248E-3</v>
      </c>
    </row>
    <row r="176" spans="21:24" x14ac:dyDescent="0.15">
      <c r="U176" s="79"/>
      <c r="V176" s="28">
        <v>4</v>
      </c>
      <c r="W176" s="58">
        <v>2.5728987993138938E-3</v>
      </c>
      <c r="X176" s="38">
        <v>2.232142857142857E-3</v>
      </c>
    </row>
    <row r="177" spans="21:24" x14ac:dyDescent="0.15">
      <c r="U177" s="79"/>
      <c r="V177" s="28">
        <v>5</v>
      </c>
      <c r="W177" s="38">
        <v>4.9423393739703456E-3</v>
      </c>
      <c r="X177" s="38">
        <v>2.1978021978021978E-3</v>
      </c>
    </row>
    <row r="178" spans="21:24" x14ac:dyDescent="0.15">
      <c r="U178" s="80" t="s">
        <v>116</v>
      </c>
      <c r="V178" s="80"/>
      <c r="W178" s="38">
        <v>7.0215279147925859E-3</v>
      </c>
      <c r="X178" s="38">
        <v>3.5893973281243153E-3</v>
      </c>
    </row>
  </sheetData>
  <mergeCells count="122">
    <mergeCell ref="B2:L2"/>
    <mergeCell ref="P2:S2"/>
    <mergeCell ref="P10:R10"/>
    <mergeCell ref="B11:I12"/>
    <mergeCell ref="J11:L13"/>
    <mergeCell ref="P11:R11"/>
    <mergeCell ref="S11:S14"/>
    <mergeCell ref="P12:R12"/>
    <mergeCell ref="B13:F13"/>
    <mergeCell ref="G13:I13"/>
    <mergeCell ref="P13:R13"/>
    <mergeCell ref="B14:F14"/>
    <mergeCell ref="G14:I14"/>
    <mergeCell ref="J14:L14"/>
    <mergeCell ref="P14:R14"/>
    <mergeCell ref="M16:M18"/>
    <mergeCell ref="N16:N18"/>
    <mergeCell ref="B16:B33"/>
    <mergeCell ref="P16:P33"/>
    <mergeCell ref="N25:N27"/>
    <mergeCell ref="M28:M30"/>
    <mergeCell ref="N28:N30"/>
    <mergeCell ref="M31:M33"/>
    <mergeCell ref="N31:N33"/>
    <mergeCell ref="M34:M36"/>
    <mergeCell ref="M25:M27"/>
    <mergeCell ref="M19:M21"/>
    <mergeCell ref="N19:N21"/>
    <mergeCell ref="M22:M24"/>
    <mergeCell ref="N22:N24"/>
    <mergeCell ref="M49:M51"/>
    <mergeCell ref="N49:N51"/>
    <mergeCell ref="M52:M54"/>
    <mergeCell ref="N52:N54"/>
    <mergeCell ref="N34:N36"/>
    <mergeCell ref="M37:M39"/>
    <mergeCell ref="N37:N39"/>
    <mergeCell ref="M40:M42"/>
    <mergeCell ref="N40:N42"/>
    <mergeCell ref="P49:P63"/>
    <mergeCell ref="P64:P81"/>
    <mergeCell ref="P82:P96"/>
    <mergeCell ref="U43:V43"/>
    <mergeCell ref="U38:U42"/>
    <mergeCell ref="U32:U37"/>
    <mergeCell ref="U27:U31"/>
    <mergeCell ref="U22:U26"/>
    <mergeCell ref="V50:Z50"/>
    <mergeCell ref="W52:X52"/>
    <mergeCell ref="W84:X84"/>
    <mergeCell ref="U16:U21"/>
    <mergeCell ref="M88:M90"/>
    <mergeCell ref="N88:N90"/>
    <mergeCell ref="M91:M93"/>
    <mergeCell ref="N91:N93"/>
    <mergeCell ref="M94:M96"/>
    <mergeCell ref="N94:N96"/>
    <mergeCell ref="M79:M81"/>
    <mergeCell ref="N79:N81"/>
    <mergeCell ref="M82:M84"/>
    <mergeCell ref="N82:N84"/>
    <mergeCell ref="M85:M87"/>
    <mergeCell ref="N85:N87"/>
    <mergeCell ref="U54:U59"/>
    <mergeCell ref="U60:U64"/>
    <mergeCell ref="U65:U69"/>
    <mergeCell ref="U70:U75"/>
    <mergeCell ref="U76:U80"/>
    <mergeCell ref="U81:V81"/>
    <mergeCell ref="V52:V53"/>
    <mergeCell ref="U52:U53"/>
    <mergeCell ref="U84:U85"/>
    <mergeCell ref="V84:V85"/>
    <mergeCell ref="P34:P48"/>
    <mergeCell ref="B82:B96"/>
    <mergeCell ref="B64:B81"/>
    <mergeCell ref="B49:B63"/>
    <mergeCell ref="B34:B48"/>
    <mergeCell ref="M67:M69"/>
    <mergeCell ref="N67:N69"/>
    <mergeCell ref="M70:M72"/>
    <mergeCell ref="N70:N72"/>
    <mergeCell ref="M73:M75"/>
    <mergeCell ref="N73:N75"/>
    <mergeCell ref="M76:M78"/>
    <mergeCell ref="N76:N78"/>
    <mergeCell ref="M55:M57"/>
    <mergeCell ref="N55:N57"/>
    <mergeCell ref="M58:M60"/>
    <mergeCell ref="N58:N60"/>
    <mergeCell ref="M61:M63"/>
    <mergeCell ref="N61:N63"/>
    <mergeCell ref="M64:M66"/>
    <mergeCell ref="N64:N66"/>
    <mergeCell ref="M43:M45"/>
    <mergeCell ref="N43:N45"/>
    <mergeCell ref="M46:M48"/>
    <mergeCell ref="N46:N48"/>
    <mergeCell ref="U116:U117"/>
    <mergeCell ref="V116:V117"/>
    <mergeCell ref="W116:X116"/>
    <mergeCell ref="U118:U123"/>
    <mergeCell ref="U86:U91"/>
    <mergeCell ref="U92:U96"/>
    <mergeCell ref="U97:U101"/>
    <mergeCell ref="U102:U107"/>
    <mergeCell ref="U108:U112"/>
    <mergeCell ref="U113:V113"/>
    <mergeCell ref="U178:V178"/>
    <mergeCell ref="W149:X149"/>
    <mergeCell ref="U151:U156"/>
    <mergeCell ref="U157:U161"/>
    <mergeCell ref="U162:U166"/>
    <mergeCell ref="U167:U172"/>
    <mergeCell ref="U173:U177"/>
    <mergeCell ref="U124:U128"/>
    <mergeCell ref="U129:U133"/>
    <mergeCell ref="U134:U139"/>
    <mergeCell ref="U140:U144"/>
    <mergeCell ref="U145:V145"/>
    <mergeCell ref="U149:U150"/>
    <mergeCell ref="V149:V15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7DE-8D0F-43C4-85E6-13AE2C856584}">
  <dimension ref="D3:I25"/>
  <sheetViews>
    <sheetView workbookViewId="0">
      <selection activeCell="K23" sqref="K23"/>
    </sheetView>
  </sheetViews>
  <sheetFormatPr baseColWidth="10" defaultRowHeight="15" x14ac:dyDescent="0.2"/>
  <cols>
    <col min="7" max="7" width="38.83203125" customWidth="1"/>
  </cols>
  <sheetData>
    <row r="3" spans="4:9" x14ac:dyDescent="0.2">
      <c r="D3" s="45"/>
      <c r="E3" s="45"/>
      <c r="F3" s="45"/>
      <c r="G3" s="45"/>
      <c r="H3" s="45"/>
      <c r="I3" s="45"/>
    </row>
    <row r="4" spans="4:9" x14ac:dyDescent="0.2">
      <c r="D4" s="45"/>
      <c r="E4" s="45"/>
      <c r="F4" s="45"/>
      <c r="G4" s="45"/>
      <c r="H4" s="45"/>
      <c r="I4" s="45"/>
    </row>
    <row r="5" spans="4:9" x14ac:dyDescent="0.2">
      <c r="D5" s="45"/>
      <c r="E5" s="45"/>
      <c r="F5" s="45"/>
      <c r="G5" s="45"/>
      <c r="H5" s="45"/>
      <c r="I5" s="45"/>
    </row>
    <row r="6" spans="4:9" x14ac:dyDescent="0.2">
      <c r="D6" s="45"/>
      <c r="E6" s="45"/>
      <c r="F6" s="45"/>
      <c r="G6" s="45"/>
      <c r="H6" s="45"/>
      <c r="I6" s="45"/>
    </row>
    <row r="7" spans="4:9" x14ac:dyDescent="0.2">
      <c r="D7" s="45"/>
      <c r="E7" s="45"/>
      <c r="F7" s="45"/>
      <c r="G7" s="45"/>
      <c r="H7" s="45"/>
      <c r="I7" s="45"/>
    </row>
    <row r="8" spans="4:9" ht="32" x14ac:dyDescent="0.2">
      <c r="D8" s="45"/>
      <c r="E8" s="9" t="s">
        <v>109</v>
      </c>
      <c r="F8" s="9" t="s">
        <v>126</v>
      </c>
      <c r="G8" s="9" t="s">
        <v>127</v>
      </c>
      <c r="H8" s="9" t="s">
        <v>128</v>
      </c>
      <c r="I8" s="45"/>
    </row>
    <row r="9" spans="4:9" ht="32" x14ac:dyDescent="0.2">
      <c r="D9" s="45"/>
      <c r="E9" s="44">
        <v>45717</v>
      </c>
      <c r="F9" s="16">
        <v>6</v>
      </c>
      <c r="G9" s="16" t="s">
        <v>129</v>
      </c>
      <c r="H9" s="16" t="s">
        <v>130</v>
      </c>
      <c r="I9" s="45"/>
    </row>
    <row r="10" spans="4:9" ht="32" x14ac:dyDescent="0.2">
      <c r="D10" s="45"/>
      <c r="E10" s="44">
        <v>45748</v>
      </c>
      <c r="F10" s="16">
        <v>5</v>
      </c>
      <c r="G10" s="16" t="s">
        <v>131</v>
      </c>
      <c r="H10" s="16" t="s">
        <v>132</v>
      </c>
      <c r="I10" s="45"/>
    </row>
    <row r="11" spans="4:9" ht="32" x14ac:dyDescent="0.2">
      <c r="D11" s="45"/>
      <c r="E11" s="44">
        <v>45778</v>
      </c>
      <c r="F11" s="16">
        <v>5</v>
      </c>
      <c r="G11" s="16" t="s">
        <v>133</v>
      </c>
      <c r="H11" s="16" t="s">
        <v>130</v>
      </c>
      <c r="I11" s="45"/>
    </row>
    <row r="12" spans="4:9" ht="32" x14ac:dyDescent="0.2">
      <c r="D12" s="45"/>
      <c r="E12" s="44">
        <v>45809</v>
      </c>
      <c r="F12" s="16">
        <v>6</v>
      </c>
      <c r="G12" s="16" t="s">
        <v>134</v>
      </c>
      <c r="H12" s="16" t="s">
        <v>132</v>
      </c>
      <c r="I12" s="45"/>
    </row>
    <row r="13" spans="4:9" ht="32" x14ac:dyDescent="0.2">
      <c r="D13" s="45"/>
      <c r="E13" s="44">
        <v>45839</v>
      </c>
      <c r="F13" s="16">
        <v>5</v>
      </c>
      <c r="G13" s="16" t="s">
        <v>135</v>
      </c>
      <c r="H13" s="16" t="s">
        <v>130</v>
      </c>
      <c r="I13" s="45"/>
    </row>
    <row r="14" spans="4:9" x14ac:dyDescent="0.2">
      <c r="D14" s="45"/>
      <c r="E14" s="45"/>
      <c r="F14" s="45"/>
      <c r="G14" s="45"/>
      <c r="H14" s="45"/>
      <c r="I14" s="45"/>
    </row>
    <row r="15" spans="4:9" x14ac:dyDescent="0.2">
      <c r="D15" s="45"/>
      <c r="E15" s="45"/>
      <c r="F15" s="45"/>
      <c r="G15" s="45"/>
      <c r="H15" s="45"/>
      <c r="I15" s="45"/>
    </row>
    <row r="16" spans="4:9" x14ac:dyDescent="0.2">
      <c r="D16" s="45"/>
      <c r="E16" s="45"/>
      <c r="F16" s="45"/>
      <c r="G16" s="45"/>
      <c r="H16" s="45"/>
      <c r="I16" s="45"/>
    </row>
    <row r="17" spans="4:9" x14ac:dyDescent="0.2">
      <c r="D17" s="45"/>
      <c r="E17" s="45"/>
      <c r="F17" s="45"/>
      <c r="G17" s="45"/>
      <c r="H17" s="45"/>
      <c r="I17" s="45"/>
    </row>
    <row r="18" spans="4:9" x14ac:dyDescent="0.2">
      <c r="D18" s="45"/>
      <c r="E18" s="45"/>
      <c r="F18" s="45"/>
      <c r="G18" s="45"/>
      <c r="H18" s="45"/>
      <c r="I18" s="45"/>
    </row>
    <row r="19" spans="4:9" x14ac:dyDescent="0.2">
      <c r="D19" s="45"/>
      <c r="E19" s="45"/>
      <c r="F19" s="45"/>
      <c r="G19" s="45"/>
      <c r="H19" s="45"/>
      <c r="I19" s="45"/>
    </row>
    <row r="20" spans="4:9" x14ac:dyDescent="0.2">
      <c r="D20" s="45"/>
      <c r="E20" s="45"/>
      <c r="F20" s="45"/>
      <c r="G20" s="45"/>
      <c r="H20" s="45"/>
      <c r="I20" s="45"/>
    </row>
    <row r="21" spans="4:9" x14ac:dyDescent="0.2">
      <c r="D21" s="45"/>
      <c r="E21" s="45"/>
      <c r="F21" s="45"/>
      <c r="G21" s="45"/>
      <c r="H21" s="45"/>
      <c r="I21" s="45"/>
    </row>
    <row r="22" spans="4:9" x14ac:dyDescent="0.2">
      <c r="D22" s="45"/>
      <c r="E22" s="45"/>
      <c r="F22" s="45"/>
      <c r="G22" s="45"/>
      <c r="H22" s="45"/>
      <c r="I22" s="45"/>
    </row>
    <row r="23" spans="4:9" x14ac:dyDescent="0.2">
      <c r="D23" s="45"/>
      <c r="E23" s="45"/>
      <c r="F23" s="45"/>
      <c r="G23" s="45"/>
      <c r="H23" s="45"/>
      <c r="I23" s="45"/>
    </row>
    <row r="24" spans="4:9" x14ac:dyDescent="0.2">
      <c r="D24" s="45"/>
      <c r="E24" s="45"/>
      <c r="F24" s="45"/>
      <c r="G24" s="45"/>
      <c r="H24" s="45"/>
      <c r="I24" s="45"/>
    </row>
    <row r="25" spans="4:9" x14ac:dyDescent="0.2">
      <c r="D25" s="45"/>
      <c r="E25" s="45"/>
      <c r="F25" s="45"/>
      <c r="G25" s="45"/>
      <c r="H25" s="45"/>
      <c r="I25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INVENTARIO</vt:lpstr>
      <vt:lpstr>VENTAS</vt:lpstr>
      <vt:lpstr>Hoja3</vt:lpstr>
      <vt:lpstr>KPI PRE TEST</vt:lpstr>
      <vt:lpstr>Hoja1</vt:lpstr>
      <vt:lpstr>KPI POST TEST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alvaro pupuche</cp:lastModifiedBy>
  <dcterms:created xsi:type="dcterms:W3CDTF">2025-07-18T17:20:34Z</dcterms:created>
  <dcterms:modified xsi:type="dcterms:W3CDTF">2025-09-03T15:22:31Z</dcterms:modified>
</cp:coreProperties>
</file>