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 activeTab="5"/>
  </bookViews>
  <sheets>
    <sheet name="INSTRUCCIONES" sheetId="29" r:id="rId1"/>
    <sheet name="DATOS" sheetId="1" r:id="rId2"/>
    <sheet name="A. CUENTAS NACIONALES" sheetId="2" r:id="rId3"/>
    <sheet name="Hoja1" sheetId="30" r:id="rId4"/>
    <sheet name="B. PROPIEDADES CICLICAS" sheetId="23" r:id="rId5"/>
    <sheet name="C. YP y BRECHAS" sheetId="3" r:id="rId6"/>
    <sheet name="CICLOS y PROMEDIOS (lambda-100)" sheetId="5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3" l="1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AN26" i="23"/>
  <c r="AO26" i="23"/>
  <c r="AP26" i="23"/>
  <c r="AQ26" i="23"/>
  <c r="AR26" i="23"/>
  <c r="AS26" i="23"/>
  <c r="AT26" i="23"/>
  <c r="AU26" i="23"/>
  <c r="AV26" i="23"/>
  <c r="AW26" i="23"/>
  <c r="AX26" i="23"/>
  <c r="AY26" i="23"/>
  <c r="AZ26" i="23"/>
  <c r="BA26" i="23"/>
  <c r="BB26" i="23"/>
  <c r="BC26" i="23"/>
  <c r="BD26" i="23"/>
  <c r="BE26" i="23"/>
  <c r="BF26" i="23"/>
  <c r="BG26" i="23"/>
  <c r="BH26" i="23"/>
  <c r="BI26" i="23"/>
  <c r="BJ26" i="23"/>
  <c r="BK26" i="23"/>
  <c r="BL26" i="23"/>
  <c r="BM26" i="23"/>
  <c r="BN26" i="23"/>
  <c r="BO26" i="23"/>
  <c r="BP26" i="23"/>
  <c r="BQ26" i="23"/>
  <c r="BR26" i="23"/>
  <c r="BS26" i="23"/>
  <c r="BT26" i="23"/>
  <c r="BU26" i="23"/>
  <c r="BV26" i="23"/>
  <c r="BW26" i="23"/>
  <c r="BX26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AT27" i="23"/>
  <c r="AU27" i="23"/>
  <c r="AV27" i="23"/>
  <c r="AW27" i="23"/>
  <c r="AX27" i="23"/>
  <c r="AY27" i="23"/>
  <c r="AZ27" i="23"/>
  <c r="BA27" i="23"/>
  <c r="BB27" i="23"/>
  <c r="BC27" i="23"/>
  <c r="BD27" i="23"/>
  <c r="BE27" i="23"/>
  <c r="BF27" i="23"/>
  <c r="BG27" i="23"/>
  <c r="BH27" i="23"/>
  <c r="BI27" i="23"/>
  <c r="BJ27" i="23"/>
  <c r="BK27" i="23"/>
  <c r="BL27" i="23"/>
  <c r="BM27" i="23"/>
  <c r="BN27" i="23"/>
  <c r="BO27" i="23"/>
  <c r="BP27" i="23"/>
  <c r="BQ27" i="23"/>
  <c r="BR27" i="23"/>
  <c r="BS27" i="23"/>
  <c r="BT27" i="23"/>
  <c r="BU27" i="23"/>
  <c r="BV27" i="23"/>
  <c r="BW27" i="23"/>
  <c r="BX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AT28" i="23"/>
  <c r="AU28" i="23"/>
  <c r="AV28" i="23"/>
  <c r="AW28" i="23"/>
  <c r="AX28" i="23"/>
  <c r="AY28" i="23"/>
  <c r="AZ28" i="23"/>
  <c r="BA28" i="23"/>
  <c r="BB28" i="23"/>
  <c r="BC28" i="23"/>
  <c r="BD28" i="23"/>
  <c r="BE28" i="23"/>
  <c r="BF28" i="23"/>
  <c r="BG28" i="23"/>
  <c r="BH28" i="23"/>
  <c r="BI28" i="23"/>
  <c r="BJ28" i="23"/>
  <c r="BK28" i="23"/>
  <c r="BL28" i="23"/>
  <c r="BM28" i="23"/>
  <c r="BN28" i="23"/>
  <c r="BO28" i="23"/>
  <c r="BP28" i="23"/>
  <c r="BQ28" i="23"/>
  <c r="BR28" i="23"/>
  <c r="BS28" i="23"/>
  <c r="BT28" i="23"/>
  <c r="BU28" i="23"/>
  <c r="BV28" i="23"/>
  <c r="BW28" i="23"/>
  <c r="BX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AT29" i="23"/>
  <c r="AU29" i="23"/>
  <c r="AV29" i="23"/>
  <c r="AW29" i="23"/>
  <c r="AX29" i="23"/>
  <c r="AY29" i="23"/>
  <c r="AZ29" i="23"/>
  <c r="BA29" i="23"/>
  <c r="BB29" i="23"/>
  <c r="BC29" i="23"/>
  <c r="BD29" i="23"/>
  <c r="BE29" i="23"/>
  <c r="BF29" i="23"/>
  <c r="BG29" i="23"/>
  <c r="BH29" i="23"/>
  <c r="BI29" i="23"/>
  <c r="BJ29" i="23"/>
  <c r="BK29" i="23"/>
  <c r="BL29" i="23"/>
  <c r="BM29" i="23"/>
  <c r="BN29" i="23"/>
  <c r="BO29" i="23"/>
  <c r="BP29" i="23"/>
  <c r="BQ29" i="23"/>
  <c r="BR29" i="23"/>
  <c r="BS29" i="23"/>
  <c r="BT29" i="23"/>
  <c r="BU29" i="23"/>
  <c r="BV29" i="23"/>
  <c r="BW29" i="23"/>
  <c r="BX29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J30" i="23"/>
  <c r="AK30" i="23"/>
  <c r="AL30" i="23"/>
  <c r="AM30" i="23"/>
  <c r="AN30" i="23"/>
  <c r="AO30" i="23"/>
  <c r="AP30" i="23"/>
  <c r="AQ30" i="23"/>
  <c r="AR30" i="23"/>
  <c r="AS30" i="23"/>
  <c r="AT30" i="23"/>
  <c r="AU30" i="23"/>
  <c r="AV30" i="23"/>
  <c r="AW30" i="23"/>
  <c r="AX30" i="23"/>
  <c r="AY30" i="23"/>
  <c r="AZ30" i="23"/>
  <c r="BA30" i="23"/>
  <c r="BB30" i="23"/>
  <c r="BC30" i="23"/>
  <c r="BD30" i="23"/>
  <c r="BE30" i="23"/>
  <c r="BF30" i="23"/>
  <c r="BG30" i="23"/>
  <c r="BH30" i="23"/>
  <c r="BI30" i="23"/>
  <c r="BJ30" i="23"/>
  <c r="BK30" i="23"/>
  <c r="BL30" i="23"/>
  <c r="BM30" i="23"/>
  <c r="BN30" i="23"/>
  <c r="BO30" i="23"/>
  <c r="BP30" i="23"/>
  <c r="BQ30" i="23"/>
  <c r="BR30" i="23"/>
  <c r="BS30" i="23"/>
  <c r="BT30" i="23"/>
  <c r="BU30" i="23"/>
  <c r="BV30" i="23"/>
  <c r="BW30" i="23"/>
  <c r="BX30" i="23"/>
  <c r="C30" i="23"/>
  <c r="C29" i="23"/>
  <c r="C28" i="23"/>
  <c r="C27" i="23"/>
  <c r="C26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BD21" i="23"/>
  <c r="BE21" i="23"/>
  <c r="BF21" i="23"/>
  <c r="BG21" i="23"/>
  <c r="BH21" i="23"/>
  <c r="BI21" i="23"/>
  <c r="BJ21" i="23"/>
  <c r="BK21" i="23"/>
  <c r="BL21" i="23"/>
  <c r="BM21" i="23"/>
  <c r="BN21" i="23"/>
  <c r="BO21" i="23"/>
  <c r="BP21" i="23"/>
  <c r="BQ21" i="23"/>
  <c r="BR21" i="23"/>
  <c r="BS21" i="23"/>
  <c r="BT21" i="23"/>
  <c r="BU21" i="23"/>
  <c r="BV21" i="23"/>
  <c r="BW21" i="23"/>
  <c r="BX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BD22" i="23"/>
  <c r="BE22" i="23"/>
  <c r="BF22" i="23"/>
  <c r="BG22" i="23"/>
  <c r="BH22" i="23"/>
  <c r="BI22" i="23"/>
  <c r="BJ22" i="23"/>
  <c r="BK22" i="23"/>
  <c r="BL22" i="23"/>
  <c r="BM22" i="23"/>
  <c r="BN22" i="23"/>
  <c r="BO22" i="23"/>
  <c r="BP22" i="23"/>
  <c r="BQ22" i="23"/>
  <c r="BR22" i="23"/>
  <c r="BS22" i="23"/>
  <c r="BT22" i="23"/>
  <c r="BU22" i="23"/>
  <c r="BV22" i="23"/>
  <c r="BW22" i="23"/>
  <c r="BX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L23" i="23"/>
  <c r="BM23" i="23"/>
  <c r="BN23" i="23"/>
  <c r="BO23" i="23"/>
  <c r="BP23" i="23"/>
  <c r="BQ23" i="23"/>
  <c r="BR23" i="23"/>
  <c r="BS23" i="23"/>
  <c r="BT23" i="23"/>
  <c r="BU23" i="23"/>
  <c r="BV23" i="23"/>
  <c r="BW23" i="23"/>
  <c r="BX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AT24" i="23"/>
  <c r="AU24" i="23"/>
  <c r="AV24" i="23"/>
  <c r="AW24" i="23"/>
  <c r="AX24" i="23"/>
  <c r="AY24" i="23"/>
  <c r="AZ24" i="23"/>
  <c r="BA24" i="23"/>
  <c r="BB24" i="23"/>
  <c r="BC24" i="23"/>
  <c r="BD24" i="23"/>
  <c r="BE24" i="23"/>
  <c r="BF24" i="23"/>
  <c r="BG24" i="23"/>
  <c r="BH24" i="23"/>
  <c r="BI24" i="23"/>
  <c r="BJ24" i="23"/>
  <c r="BK24" i="23"/>
  <c r="BL24" i="23"/>
  <c r="BM24" i="23"/>
  <c r="BN24" i="23"/>
  <c r="BO24" i="23"/>
  <c r="BP24" i="23"/>
  <c r="BQ24" i="23"/>
  <c r="BR24" i="23"/>
  <c r="BS24" i="23"/>
  <c r="BT24" i="23"/>
  <c r="BU24" i="23"/>
  <c r="BV24" i="23"/>
  <c r="BW24" i="23"/>
  <c r="BX24" i="23"/>
  <c r="F22" i="23"/>
  <c r="E21" i="23"/>
  <c r="F21" i="23"/>
  <c r="C23" i="23"/>
  <c r="D23" i="23"/>
  <c r="E23" i="23"/>
  <c r="C24" i="23"/>
  <c r="D24" i="23"/>
  <c r="E24" i="23"/>
  <c r="F24" i="23"/>
  <c r="F23" i="23"/>
  <c r="E22" i="23"/>
  <c r="D21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BD20" i="23"/>
  <c r="BE20" i="23"/>
  <c r="BF20" i="23"/>
  <c r="BG20" i="23"/>
  <c r="BH20" i="23"/>
  <c r="BI20" i="23"/>
  <c r="BJ20" i="23"/>
  <c r="BK20" i="23"/>
  <c r="BL20" i="23"/>
  <c r="BM20" i="23"/>
  <c r="BN20" i="23"/>
  <c r="BO20" i="23"/>
  <c r="BP20" i="23"/>
  <c r="BQ20" i="23"/>
  <c r="BR20" i="23"/>
  <c r="BS20" i="23"/>
  <c r="BT20" i="23"/>
  <c r="BU20" i="23"/>
  <c r="BV20" i="23"/>
  <c r="BW20" i="23"/>
  <c r="BX20" i="23"/>
  <c r="D20" i="23"/>
  <c r="BW34" i="2"/>
  <c r="BW33" i="2"/>
  <c r="C33" i="2"/>
  <c r="D33" i="2"/>
  <c r="E33" i="2"/>
  <c r="F33" i="2"/>
  <c r="G33" i="2"/>
  <c r="H33" i="2"/>
  <c r="H34" i="2" s="1"/>
  <c r="I33" i="2"/>
  <c r="I34" i="2" s="1"/>
  <c r="J33" i="2"/>
  <c r="J34" i="2" s="1"/>
  <c r="K33" i="2"/>
  <c r="K34" i="2" s="1"/>
  <c r="L33" i="2"/>
  <c r="L34" i="2" s="1"/>
  <c r="M33" i="2"/>
  <c r="M34" i="2" s="1"/>
  <c r="N33" i="2"/>
  <c r="N34" i="2" s="1"/>
  <c r="O33" i="2"/>
  <c r="O34" i="2" s="1"/>
  <c r="P33" i="2"/>
  <c r="P34" i="2" s="1"/>
  <c r="Q33" i="2"/>
  <c r="Q34" i="2" s="1"/>
  <c r="R33" i="2"/>
  <c r="R34" i="2" s="1"/>
  <c r="S33" i="2"/>
  <c r="T33" i="2"/>
  <c r="U33" i="2"/>
  <c r="V33" i="2"/>
  <c r="W33" i="2"/>
  <c r="X33" i="2"/>
  <c r="X34" i="2" s="1"/>
  <c r="Y33" i="2"/>
  <c r="Y34" i="2" s="1"/>
  <c r="Z33" i="2"/>
  <c r="Z34" i="2" s="1"/>
  <c r="AA33" i="2"/>
  <c r="AA34" i="2" s="1"/>
  <c r="AB33" i="2"/>
  <c r="AB34" i="2" s="1"/>
  <c r="AC33" i="2"/>
  <c r="AC34" i="2" s="1"/>
  <c r="AD33" i="2"/>
  <c r="AD34" i="2" s="1"/>
  <c r="AE33" i="2"/>
  <c r="AE34" i="2" s="1"/>
  <c r="AF33" i="2"/>
  <c r="AF34" i="2" s="1"/>
  <c r="AG33" i="2"/>
  <c r="AG34" i="2" s="1"/>
  <c r="AH33" i="2"/>
  <c r="AH34" i="2" s="1"/>
  <c r="AI33" i="2"/>
  <c r="AJ33" i="2"/>
  <c r="AK33" i="2"/>
  <c r="AL33" i="2"/>
  <c r="AM33" i="2"/>
  <c r="AN33" i="2"/>
  <c r="AN34" i="2" s="1"/>
  <c r="AO33" i="2"/>
  <c r="AO34" i="2" s="1"/>
  <c r="AP33" i="2"/>
  <c r="AP34" i="2" s="1"/>
  <c r="AQ33" i="2"/>
  <c r="AQ34" i="2" s="1"/>
  <c r="AR33" i="2"/>
  <c r="AR34" i="2" s="1"/>
  <c r="AS33" i="2"/>
  <c r="AS34" i="2" s="1"/>
  <c r="AT33" i="2"/>
  <c r="AT34" i="2" s="1"/>
  <c r="AU33" i="2"/>
  <c r="AU34" i="2" s="1"/>
  <c r="AV33" i="2"/>
  <c r="AV34" i="2" s="1"/>
  <c r="AW33" i="2"/>
  <c r="AW34" i="2" s="1"/>
  <c r="AX33" i="2"/>
  <c r="AX34" i="2" s="1"/>
  <c r="AY33" i="2"/>
  <c r="AZ33" i="2"/>
  <c r="BA33" i="2"/>
  <c r="BB33" i="2"/>
  <c r="BC33" i="2"/>
  <c r="BD33" i="2"/>
  <c r="BD34" i="2" s="1"/>
  <c r="BE33" i="2"/>
  <c r="BE34" i="2" s="1"/>
  <c r="BF33" i="2"/>
  <c r="BF34" i="2" s="1"/>
  <c r="BG33" i="2"/>
  <c r="BG34" i="2" s="1"/>
  <c r="BH33" i="2"/>
  <c r="BH34" i="2" s="1"/>
  <c r="BI33" i="2"/>
  <c r="BI34" i="2" s="1"/>
  <c r="BJ33" i="2"/>
  <c r="BJ34" i="2" s="1"/>
  <c r="BK33" i="2"/>
  <c r="BK34" i="2" s="1"/>
  <c r="BL33" i="2"/>
  <c r="BL34" i="2" s="1"/>
  <c r="BM33" i="2"/>
  <c r="BM34" i="2" s="1"/>
  <c r="BN33" i="2"/>
  <c r="BN34" i="2" s="1"/>
  <c r="BO33" i="2"/>
  <c r="BP33" i="2"/>
  <c r="BQ33" i="2"/>
  <c r="BR33" i="2"/>
  <c r="BS33" i="2"/>
  <c r="BT33" i="2"/>
  <c r="BT34" i="2" s="1"/>
  <c r="BU33" i="2"/>
  <c r="BU34" i="2" s="1"/>
  <c r="BV33" i="2"/>
  <c r="BV34" i="2" s="1"/>
  <c r="B33" i="2"/>
  <c r="C34" i="2"/>
  <c r="D34" i="2"/>
  <c r="E34" i="2"/>
  <c r="F34" i="2"/>
  <c r="G34" i="2"/>
  <c r="S34" i="2"/>
  <c r="T34" i="2"/>
  <c r="U34" i="2"/>
  <c r="V34" i="2"/>
  <c r="W34" i="2"/>
  <c r="AI34" i="2"/>
  <c r="AJ34" i="2"/>
  <c r="AK34" i="2"/>
  <c r="AL34" i="2"/>
  <c r="AM34" i="2"/>
  <c r="AY34" i="2"/>
  <c r="AZ34" i="2"/>
  <c r="BA34" i="2"/>
  <c r="BB34" i="2"/>
  <c r="BC34" i="2"/>
  <c r="BO34" i="2"/>
  <c r="BP34" i="2"/>
  <c r="BQ34" i="2"/>
  <c r="BR34" i="2"/>
  <c r="BS34" i="2"/>
  <c r="B34" i="2"/>
  <c r="B35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41" i="2"/>
  <c r="C14" i="1"/>
  <c r="D14" i="1"/>
  <c r="E14" i="1"/>
  <c r="F14" i="1"/>
  <c r="G14" i="1"/>
  <c r="H14" i="1"/>
  <c r="I14" i="1"/>
  <c r="I38" i="2" s="1"/>
  <c r="I39" i="2" s="1"/>
  <c r="J14" i="1"/>
  <c r="J38" i="2" s="1"/>
  <c r="J39" i="2" s="1"/>
  <c r="K14" i="1"/>
  <c r="K38" i="2" s="1"/>
  <c r="K39" i="2" s="1"/>
  <c r="L14" i="1"/>
  <c r="L38" i="2" s="1"/>
  <c r="L39" i="2" s="1"/>
  <c r="M14" i="1"/>
  <c r="M38" i="2" s="1"/>
  <c r="M39" i="2" s="1"/>
  <c r="N14" i="1"/>
  <c r="N38" i="2" s="1"/>
  <c r="N39" i="2" s="1"/>
  <c r="O14" i="1"/>
  <c r="O38" i="2" s="1"/>
  <c r="O39" i="2" s="1"/>
  <c r="P14" i="1"/>
  <c r="P38" i="2" s="1"/>
  <c r="P39" i="2" s="1"/>
  <c r="Q14" i="1"/>
  <c r="Q38" i="2" s="1"/>
  <c r="Q39" i="2" s="1"/>
  <c r="R14" i="1"/>
  <c r="R38" i="2" s="1"/>
  <c r="R39" i="2" s="1"/>
  <c r="S14" i="1"/>
  <c r="T14" i="1"/>
  <c r="U14" i="1"/>
  <c r="V14" i="1"/>
  <c r="W14" i="1"/>
  <c r="X14" i="1"/>
  <c r="Y14" i="1"/>
  <c r="Y38" i="2" s="1"/>
  <c r="Y39" i="2" s="1"/>
  <c r="Z14" i="1"/>
  <c r="Z38" i="2" s="1"/>
  <c r="Z39" i="2" s="1"/>
  <c r="AA14" i="1"/>
  <c r="AA38" i="2" s="1"/>
  <c r="AA39" i="2" s="1"/>
  <c r="AB14" i="1"/>
  <c r="AB38" i="2" s="1"/>
  <c r="AB39" i="2" s="1"/>
  <c r="AC14" i="1"/>
  <c r="AC38" i="2" s="1"/>
  <c r="AC39" i="2" s="1"/>
  <c r="AD14" i="1"/>
  <c r="AD38" i="2" s="1"/>
  <c r="AD39" i="2" s="1"/>
  <c r="AE14" i="1"/>
  <c r="AE38" i="2" s="1"/>
  <c r="AE39" i="2" s="1"/>
  <c r="AF14" i="1"/>
  <c r="AF38" i="2" s="1"/>
  <c r="AF39" i="2" s="1"/>
  <c r="AG14" i="1"/>
  <c r="AG38" i="2" s="1"/>
  <c r="AG39" i="2" s="1"/>
  <c r="AH14" i="1"/>
  <c r="AH38" i="2" s="1"/>
  <c r="AH39" i="2" s="1"/>
  <c r="AI14" i="1"/>
  <c r="AJ14" i="1"/>
  <c r="AK14" i="1"/>
  <c r="AL14" i="1"/>
  <c r="AM14" i="1"/>
  <c r="AN14" i="1"/>
  <c r="AO14" i="1"/>
  <c r="AO38" i="2" s="1"/>
  <c r="AO39" i="2" s="1"/>
  <c r="AP14" i="1"/>
  <c r="AP38" i="2" s="1"/>
  <c r="AP39" i="2" s="1"/>
  <c r="AQ14" i="1"/>
  <c r="AQ38" i="2" s="1"/>
  <c r="AQ39" i="2" s="1"/>
  <c r="AR14" i="1"/>
  <c r="AR38" i="2" s="1"/>
  <c r="AR39" i="2" s="1"/>
  <c r="AS14" i="1"/>
  <c r="AS38" i="2" s="1"/>
  <c r="AS39" i="2" s="1"/>
  <c r="AT14" i="1"/>
  <c r="AT38" i="2" s="1"/>
  <c r="AT39" i="2" s="1"/>
  <c r="AU14" i="1"/>
  <c r="AU38" i="2" s="1"/>
  <c r="AU39" i="2" s="1"/>
  <c r="AV14" i="1"/>
  <c r="AV38" i="2" s="1"/>
  <c r="AV39" i="2" s="1"/>
  <c r="AW14" i="1"/>
  <c r="AW38" i="2" s="1"/>
  <c r="AW39" i="2" s="1"/>
  <c r="AX14" i="1"/>
  <c r="AX38" i="2" s="1"/>
  <c r="AX39" i="2" s="1"/>
  <c r="AY14" i="1"/>
  <c r="AZ14" i="1"/>
  <c r="BA14" i="1"/>
  <c r="BB14" i="1"/>
  <c r="BC14" i="1"/>
  <c r="BD14" i="1"/>
  <c r="BE14" i="1"/>
  <c r="BE38" i="2" s="1"/>
  <c r="BE39" i="2" s="1"/>
  <c r="BF14" i="1"/>
  <c r="BF38" i="2" s="1"/>
  <c r="BF39" i="2" s="1"/>
  <c r="BG14" i="1"/>
  <c r="BG38" i="2" s="1"/>
  <c r="BG39" i="2" s="1"/>
  <c r="BH14" i="1"/>
  <c r="BH38" i="2" s="1"/>
  <c r="BH39" i="2" s="1"/>
  <c r="BI14" i="1"/>
  <c r="BI38" i="2" s="1"/>
  <c r="BI39" i="2" s="1"/>
  <c r="BJ14" i="1"/>
  <c r="BJ38" i="2" s="1"/>
  <c r="BJ39" i="2" s="1"/>
  <c r="BK14" i="1"/>
  <c r="BK38" i="2" s="1"/>
  <c r="BK39" i="2" s="1"/>
  <c r="BL14" i="1"/>
  <c r="BL38" i="2" s="1"/>
  <c r="BL39" i="2" s="1"/>
  <c r="BM14" i="1"/>
  <c r="BM38" i="2" s="1"/>
  <c r="BM39" i="2" s="1"/>
  <c r="BN14" i="1"/>
  <c r="BN38" i="2" s="1"/>
  <c r="BN39" i="2" s="1"/>
  <c r="BO14" i="1"/>
  <c r="BP14" i="1"/>
  <c r="BQ14" i="1"/>
  <c r="BR14" i="1"/>
  <c r="BS14" i="1"/>
  <c r="BT14" i="1"/>
  <c r="BU14" i="1"/>
  <c r="BU38" i="2" s="1"/>
  <c r="BU39" i="2" s="1"/>
  <c r="BV14" i="1"/>
  <c r="BV38" i="2" s="1"/>
  <c r="BV39" i="2" s="1"/>
  <c r="BW14" i="1"/>
  <c r="BW38" i="2" s="1"/>
  <c r="BW39" i="2" s="1"/>
  <c r="BX14" i="1"/>
  <c r="C38" i="2"/>
  <c r="C39" i="2" s="1"/>
  <c r="D38" i="2"/>
  <c r="D39" i="2" s="1"/>
  <c r="E38" i="2"/>
  <c r="E39" i="2" s="1"/>
  <c r="F38" i="2"/>
  <c r="F39" i="2" s="1"/>
  <c r="G38" i="2"/>
  <c r="G39" i="2" s="1"/>
  <c r="H38" i="2"/>
  <c r="H39" i="2" s="1"/>
  <c r="S38" i="2"/>
  <c r="T38" i="2"/>
  <c r="U38" i="2"/>
  <c r="U39" i="2" s="1"/>
  <c r="V38" i="2"/>
  <c r="V39" i="2" s="1"/>
  <c r="W38" i="2"/>
  <c r="W39" i="2" s="1"/>
  <c r="X38" i="2"/>
  <c r="X39" i="2" s="1"/>
  <c r="AI38" i="2"/>
  <c r="AJ38" i="2"/>
  <c r="AK38" i="2"/>
  <c r="AK39" i="2" s="1"/>
  <c r="AL38" i="2"/>
  <c r="AL39" i="2" s="1"/>
  <c r="AM38" i="2"/>
  <c r="AM39" i="2" s="1"/>
  <c r="AN38" i="2"/>
  <c r="AN39" i="2" s="1"/>
  <c r="AY38" i="2"/>
  <c r="AZ38" i="2"/>
  <c r="BA38" i="2"/>
  <c r="BA39" i="2" s="1"/>
  <c r="BB38" i="2"/>
  <c r="BB39" i="2" s="1"/>
  <c r="BC38" i="2"/>
  <c r="BC39" i="2" s="1"/>
  <c r="BD38" i="2"/>
  <c r="BD39" i="2" s="1"/>
  <c r="BO38" i="2"/>
  <c r="BO39" i="2" s="1"/>
  <c r="BP38" i="2"/>
  <c r="BP39" i="2" s="1"/>
  <c r="BQ38" i="2"/>
  <c r="BQ39" i="2" s="1"/>
  <c r="BR38" i="2"/>
  <c r="BR39" i="2" s="1"/>
  <c r="BS38" i="2"/>
  <c r="BS39" i="2" s="1"/>
  <c r="BT38" i="2"/>
  <c r="BT39" i="2" s="1"/>
  <c r="B38" i="2"/>
  <c r="B39" i="2"/>
  <c r="S39" i="2"/>
  <c r="T39" i="2"/>
  <c r="AI39" i="2"/>
  <c r="AJ39" i="2"/>
  <c r="AY39" i="2"/>
  <c r="AZ39" i="2"/>
  <c r="B14" i="1"/>
  <c r="C40" i="2" l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40" i="2"/>
  <c r="B11" i="23"/>
  <c r="B10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32" i="2" l="1"/>
  <c r="B36" i="2" s="1"/>
  <c r="BW32" i="2"/>
  <c r="BW36" i="2" s="1"/>
  <c r="C32" i="2"/>
  <c r="C36" i="2" s="1"/>
  <c r="D32" i="2"/>
  <c r="D36" i="2" s="1"/>
  <c r="E32" i="2"/>
  <c r="E36" i="2" s="1"/>
  <c r="F32" i="2"/>
  <c r="F36" i="2" s="1"/>
  <c r="G32" i="2"/>
  <c r="G36" i="2" s="1"/>
  <c r="H32" i="2"/>
  <c r="H36" i="2" s="1"/>
  <c r="I32" i="2"/>
  <c r="I36" i="2" s="1"/>
  <c r="J32" i="2"/>
  <c r="J36" i="2" s="1"/>
  <c r="K32" i="2"/>
  <c r="K36" i="2" s="1"/>
  <c r="L32" i="2"/>
  <c r="L36" i="2" s="1"/>
  <c r="M32" i="2"/>
  <c r="M36" i="2" s="1"/>
  <c r="N32" i="2"/>
  <c r="N36" i="2" s="1"/>
  <c r="O32" i="2"/>
  <c r="O36" i="2" s="1"/>
  <c r="P32" i="2"/>
  <c r="P36" i="2" s="1"/>
  <c r="Q32" i="2"/>
  <c r="Q36" i="2" s="1"/>
  <c r="R32" i="2"/>
  <c r="R36" i="2" s="1"/>
  <c r="S32" i="2"/>
  <c r="S36" i="2" s="1"/>
  <c r="T32" i="2"/>
  <c r="T36" i="2" s="1"/>
  <c r="U32" i="2"/>
  <c r="U36" i="2" s="1"/>
  <c r="V32" i="2"/>
  <c r="V36" i="2" s="1"/>
  <c r="W32" i="2"/>
  <c r="W36" i="2" s="1"/>
  <c r="X32" i="2"/>
  <c r="X36" i="2" s="1"/>
  <c r="Y32" i="2"/>
  <c r="Y36" i="2" s="1"/>
  <c r="Z32" i="2"/>
  <c r="Z36" i="2" s="1"/>
  <c r="AA32" i="2"/>
  <c r="AA36" i="2" s="1"/>
  <c r="AB32" i="2"/>
  <c r="AB36" i="2" s="1"/>
  <c r="AC32" i="2"/>
  <c r="AC36" i="2" s="1"/>
  <c r="AD32" i="2"/>
  <c r="AD36" i="2" s="1"/>
  <c r="AE32" i="2"/>
  <c r="AE36" i="2" s="1"/>
  <c r="AF32" i="2"/>
  <c r="AF36" i="2" s="1"/>
  <c r="AG32" i="2"/>
  <c r="AG36" i="2" s="1"/>
  <c r="AH32" i="2"/>
  <c r="AH36" i="2" s="1"/>
  <c r="AI32" i="2"/>
  <c r="AI36" i="2" s="1"/>
  <c r="AJ32" i="2"/>
  <c r="AJ36" i="2" s="1"/>
  <c r="AK32" i="2"/>
  <c r="AK36" i="2" s="1"/>
  <c r="AL32" i="2"/>
  <c r="AL36" i="2" s="1"/>
  <c r="AM32" i="2"/>
  <c r="AM36" i="2" s="1"/>
  <c r="AN32" i="2"/>
  <c r="AN36" i="2" s="1"/>
  <c r="AO32" i="2"/>
  <c r="AO36" i="2" s="1"/>
  <c r="AP32" i="2"/>
  <c r="AP36" i="2" s="1"/>
  <c r="AQ32" i="2"/>
  <c r="AQ36" i="2" s="1"/>
  <c r="AR32" i="2"/>
  <c r="AR36" i="2" s="1"/>
  <c r="AS32" i="2"/>
  <c r="AS36" i="2" s="1"/>
  <c r="AT32" i="2"/>
  <c r="AT36" i="2" s="1"/>
  <c r="AU32" i="2"/>
  <c r="AU36" i="2" s="1"/>
  <c r="AV32" i="2"/>
  <c r="AV36" i="2" s="1"/>
  <c r="AW32" i="2"/>
  <c r="AW36" i="2" s="1"/>
  <c r="AX32" i="2"/>
  <c r="AX36" i="2" s="1"/>
  <c r="AY32" i="2"/>
  <c r="AY36" i="2" s="1"/>
  <c r="AZ32" i="2"/>
  <c r="AZ36" i="2" s="1"/>
  <c r="BA32" i="2"/>
  <c r="BA36" i="2" s="1"/>
  <c r="BB32" i="2"/>
  <c r="BB36" i="2" s="1"/>
  <c r="BC32" i="2"/>
  <c r="BC36" i="2" s="1"/>
  <c r="BD32" i="2"/>
  <c r="BD36" i="2" s="1"/>
  <c r="BE32" i="2"/>
  <c r="BE36" i="2" s="1"/>
  <c r="BF32" i="2"/>
  <c r="BF36" i="2" s="1"/>
  <c r="BG32" i="2"/>
  <c r="BG36" i="2" s="1"/>
  <c r="BH32" i="2"/>
  <c r="BH36" i="2" s="1"/>
  <c r="BI32" i="2"/>
  <c r="BI36" i="2" s="1"/>
  <c r="BJ32" i="2"/>
  <c r="BJ36" i="2" s="1"/>
  <c r="BK32" i="2"/>
  <c r="BK36" i="2" s="1"/>
  <c r="BL32" i="2"/>
  <c r="BL36" i="2" s="1"/>
  <c r="BM32" i="2"/>
  <c r="BM36" i="2" s="1"/>
  <c r="BN32" i="2"/>
  <c r="BN36" i="2" s="1"/>
  <c r="BO32" i="2"/>
  <c r="BO36" i="2" s="1"/>
  <c r="BP32" i="2"/>
  <c r="BP36" i="2" s="1"/>
  <c r="BQ32" i="2"/>
  <c r="BQ36" i="2" s="1"/>
  <c r="BR32" i="2"/>
  <c r="BR36" i="2" s="1"/>
  <c r="BS32" i="2"/>
  <c r="BS36" i="2" s="1"/>
  <c r="BT32" i="2"/>
  <c r="BT36" i="2" s="1"/>
  <c r="BU32" i="2"/>
  <c r="BU36" i="2" s="1"/>
  <c r="BV32" i="2"/>
  <c r="BV36" i="2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4" i="1"/>
  <c r="AR37" i="2" l="1"/>
  <c r="AQ37" i="2"/>
  <c r="J37" i="2"/>
  <c r="H37" i="2"/>
  <c r="AO37" i="2"/>
  <c r="BC37" i="2"/>
  <c r="U37" i="2"/>
  <c r="AB37" i="2"/>
  <c r="BF37" i="2"/>
  <c r="Y37" i="2"/>
  <c r="AN37" i="2"/>
  <c r="AM37" i="2"/>
  <c r="AL37" i="2"/>
  <c r="BQ37" i="2"/>
  <c r="AY37" i="2"/>
  <c r="BH37" i="2"/>
  <c r="BG37" i="2"/>
  <c r="AP37" i="2"/>
  <c r="BE37" i="2"/>
  <c r="BD37" i="2"/>
  <c r="BS37" i="2"/>
  <c r="V37" i="2"/>
  <c r="BA37" i="2"/>
  <c r="AZ37" i="2"/>
  <c r="BO37" i="2"/>
  <c r="R37" i="2"/>
  <c r="AV37" i="2"/>
  <c r="AJ37" i="2"/>
  <c r="S37" i="2"/>
  <c r="AX37" i="2"/>
  <c r="AW37" i="2"/>
  <c r="Q37" i="2"/>
  <c r="AF37" i="2"/>
  <c r="O37" i="2"/>
  <c r="AA37" i="2"/>
  <c r="BV37" i="2"/>
  <c r="BU37" i="2"/>
  <c r="G37" i="2"/>
  <c r="BR37" i="2"/>
  <c r="F37" i="2"/>
  <c r="E37" i="2"/>
  <c r="T37" i="2"/>
  <c r="AI37" i="2"/>
  <c r="BN37" i="2"/>
  <c r="BW37" i="2"/>
  <c r="B37" i="2"/>
  <c r="BL37" i="2"/>
  <c r="P37" i="2"/>
  <c r="BK37" i="2"/>
  <c r="BJ37" i="2"/>
  <c r="AT37" i="2"/>
  <c r="AD37" i="2"/>
  <c r="N37" i="2"/>
  <c r="L37" i="2"/>
  <c r="K37" i="2"/>
  <c r="Z37" i="2"/>
  <c r="I37" i="2"/>
  <c r="BT37" i="2"/>
  <c r="X37" i="2"/>
  <c r="W37" i="2"/>
  <c r="BB37" i="2"/>
  <c r="AK37" i="2"/>
  <c r="BP37" i="2"/>
  <c r="D37" i="2"/>
  <c r="C37" i="2"/>
  <c r="AH37" i="2"/>
  <c r="BM37" i="2"/>
  <c r="AG37" i="2"/>
  <c r="AU37" i="2"/>
  <c r="AE37" i="2"/>
  <c r="BI37" i="2"/>
  <c r="AS37" i="2"/>
  <c r="AC37" i="2"/>
  <c r="M37" i="2"/>
  <c r="B7" i="23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8" i="2"/>
  <c r="B9" i="2"/>
  <c r="B11" i="2"/>
  <c r="B12" i="2"/>
  <c r="B13" i="2"/>
  <c r="B14" i="2"/>
  <c r="B15" i="2"/>
  <c r="B16" i="2"/>
  <c r="B17" i="2"/>
  <c r="B7" i="2"/>
  <c r="D36" i="23"/>
  <c r="C20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BD17" i="23"/>
  <c r="BE17" i="23"/>
  <c r="BF17" i="23"/>
  <c r="BG17" i="23"/>
  <c r="BH17" i="23"/>
  <c r="BI17" i="23"/>
  <c r="BJ17" i="23"/>
  <c r="BK17" i="23"/>
  <c r="BL17" i="23"/>
  <c r="BM17" i="23"/>
  <c r="BN17" i="23"/>
  <c r="BO17" i="23"/>
  <c r="BP17" i="23"/>
  <c r="BQ17" i="23"/>
  <c r="BR17" i="23"/>
  <c r="BS17" i="23"/>
  <c r="BT17" i="23"/>
  <c r="BU17" i="23"/>
  <c r="BV17" i="23"/>
  <c r="BW17" i="23"/>
  <c r="BX17" i="23"/>
  <c r="B1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BD7" i="23"/>
  <c r="BE7" i="23"/>
  <c r="BF7" i="23"/>
  <c r="BG7" i="23"/>
  <c r="BH7" i="23"/>
  <c r="BI7" i="23"/>
  <c r="BJ7" i="23"/>
  <c r="BK7" i="23"/>
  <c r="BL7" i="23"/>
  <c r="BM7" i="23"/>
  <c r="BN7" i="23"/>
  <c r="BO7" i="23"/>
  <c r="BP7" i="23"/>
  <c r="BQ7" i="23"/>
  <c r="BR7" i="23"/>
  <c r="BS7" i="23"/>
  <c r="BT7" i="23"/>
  <c r="BU7" i="23"/>
  <c r="BV7" i="23"/>
  <c r="BW7" i="23"/>
  <c r="BX7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BD11" i="23"/>
  <c r="BE11" i="23"/>
  <c r="BF11" i="23"/>
  <c r="BG11" i="23"/>
  <c r="BH11" i="23"/>
  <c r="BI11" i="23"/>
  <c r="BJ11" i="23"/>
  <c r="BK11" i="23"/>
  <c r="BL11" i="23"/>
  <c r="BM11" i="23"/>
  <c r="BN11" i="23"/>
  <c r="BO11" i="23"/>
  <c r="BP11" i="23"/>
  <c r="BQ11" i="23"/>
  <c r="BR11" i="23"/>
  <c r="BS11" i="23"/>
  <c r="BT11" i="23"/>
  <c r="BU11" i="23"/>
  <c r="BV11" i="23"/>
  <c r="BW11" i="23"/>
  <c r="BX11" i="23"/>
  <c r="C36" i="23"/>
  <c r="E36" i="23"/>
  <c r="F36" i="23"/>
  <c r="G36" i="23"/>
  <c r="C37" i="23"/>
  <c r="E37" i="23"/>
  <c r="F37" i="23"/>
  <c r="G37" i="23"/>
  <c r="C38" i="23"/>
  <c r="E38" i="23"/>
  <c r="F38" i="23"/>
  <c r="G38" i="23"/>
  <c r="C39" i="23"/>
  <c r="D39" i="23"/>
  <c r="E39" i="23"/>
  <c r="F39" i="23"/>
  <c r="G39" i="23"/>
  <c r="C40" i="23"/>
  <c r="E40" i="23"/>
  <c r="F40" i="23"/>
  <c r="G40" i="23"/>
  <c r="D38" i="23" l="1"/>
  <c r="D37" i="23"/>
  <c r="D40" i="23"/>
  <c r="AK77" i="5"/>
  <c r="AK76" i="5"/>
  <c r="AH77" i="5"/>
  <c r="AH76" i="5"/>
  <c r="AI80" i="5"/>
  <c r="AF80" i="5"/>
  <c r="AC80" i="5"/>
  <c r="Z80" i="5"/>
  <c r="W80" i="5"/>
  <c r="T80" i="5"/>
  <c r="Q80" i="5"/>
  <c r="N80" i="5"/>
  <c r="K80" i="5"/>
  <c r="H80" i="5"/>
  <c r="E80" i="5"/>
  <c r="C77" i="3"/>
  <c r="C76" i="3"/>
  <c r="C75" i="3"/>
  <c r="BU4" i="2"/>
  <c r="BV4" i="2" s="1"/>
  <c r="BW4" i="2" s="1"/>
  <c r="L25" i="3"/>
  <c r="K25" i="3"/>
  <c r="L24" i="3"/>
  <c r="K24" i="3"/>
  <c r="E75" i="3" l="1"/>
  <c r="E76" i="3"/>
  <c r="E77" i="3"/>
  <c r="D3" i="5"/>
  <c r="C3" i="5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75" i="3" l="1"/>
  <c r="D75" i="5" s="1"/>
  <c r="G76" i="3"/>
  <c r="D76" i="5" s="1"/>
  <c r="F76" i="3"/>
  <c r="C76" i="5" s="1"/>
  <c r="B77" i="5"/>
  <c r="F77" i="3"/>
  <c r="C77" i="5" s="1"/>
  <c r="G77" i="3"/>
  <c r="D77" i="5" s="1"/>
  <c r="B75" i="5"/>
  <c r="F75" i="3"/>
  <c r="C75" i="5" s="1"/>
  <c r="B76" i="5"/>
  <c r="E11" i="3"/>
  <c r="E19" i="3"/>
  <c r="E27" i="3"/>
  <c r="E35" i="3"/>
  <c r="E43" i="3"/>
  <c r="E51" i="3"/>
  <c r="E59" i="3"/>
  <c r="E67" i="3"/>
  <c r="E13" i="3"/>
  <c r="E14" i="3"/>
  <c r="E30" i="3"/>
  <c r="E46" i="3"/>
  <c r="E62" i="3"/>
  <c r="E23" i="3"/>
  <c r="E47" i="3"/>
  <c r="E71" i="3"/>
  <c r="E8" i="3"/>
  <c r="E32" i="3"/>
  <c r="E40" i="3"/>
  <c r="E48" i="3"/>
  <c r="E72" i="3"/>
  <c r="E33" i="3"/>
  <c r="E4" i="3"/>
  <c r="E12" i="3"/>
  <c r="E20" i="3"/>
  <c r="E28" i="3"/>
  <c r="E36" i="3"/>
  <c r="E44" i="3"/>
  <c r="E52" i="3"/>
  <c r="E60" i="3"/>
  <c r="E68" i="3"/>
  <c r="E5" i="3"/>
  <c r="E21" i="3"/>
  <c r="E37" i="3"/>
  <c r="E45" i="3"/>
  <c r="E53" i="3"/>
  <c r="E61" i="3"/>
  <c r="E69" i="3"/>
  <c r="E6" i="3"/>
  <c r="E22" i="3"/>
  <c r="E38" i="3"/>
  <c r="E54" i="3"/>
  <c r="E70" i="3"/>
  <c r="E7" i="3"/>
  <c r="E31" i="3"/>
  <c r="E39" i="3"/>
  <c r="E55" i="3"/>
  <c r="E24" i="3"/>
  <c r="E56" i="3"/>
  <c r="E9" i="3"/>
  <c r="E49" i="3"/>
  <c r="E57" i="3"/>
  <c r="E65" i="3"/>
  <c r="E73" i="3"/>
  <c r="E29" i="3"/>
  <c r="E15" i="3"/>
  <c r="E63" i="3"/>
  <c r="E16" i="3"/>
  <c r="E64" i="3"/>
  <c r="E41" i="3"/>
  <c r="E17" i="3"/>
  <c r="E10" i="3"/>
  <c r="E18" i="3"/>
  <c r="E26" i="3"/>
  <c r="E34" i="3"/>
  <c r="E42" i="3"/>
  <c r="E50" i="3"/>
  <c r="E58" i="3"/>
  <c r="E66" i="3"/>
  <c r="E74" i="3"/>
  <c r="E25" i="3"/>
  <c r="R77" i="5" l="1"/>
  <c r="AD77" i="5"/>
  <c r="F77" i="5"/>
  <c r="U77" i="5"/>
  <c r="O77" i="5"/>
  <c r="I77" i="5"/>
  <c r="AA77" i="5"/>
  <c r="L77" i="5"/>
  <c r="X77" i="5"/>
  <c r="G74" i="3"/>
  <c r="S77" i="5"/>
  <c r="AE77" i="5"/>
  <c r="V77" i="5"/>
  <c r="G77" i="5"/>
  <c r="P77" i="5"/>
  <c r="M77" i="5"/>
  <c r="J77" i="5"/>
  <c r="Y77" i="5"/>
  <c r="AB77" i="5"/>
  <c r="AE76" i="5"/>
  <c r="Y76" i="5"/>
  <c r="S76" i="5"/>
  <c r="M76" i="5"/>
  <c r="G76" i="5"/>
  <c r="AB76" i="5"/>
  <c r="V76" i="5"/>
  <c r="P76" i="5"/>
  <c r="J76" i="5"/>
  <c r="AA75" i="5"/>
  <c r="U75" i="5"/>
  <c r="O75" i="5"/>
  <c r="I75" i="5"/>
  <c r="AJ75" i="5"/>
  <c r="AD75" i="5"/>
  <c r="X75" i="5"/>
  <c r="R75" i="5"/>
  <c r="L75" i="5"/>
  <c r="F75" i="5"/>
  <c r="AG75" i="5"/>
  <c r="AK75" i="5"/>
  <c r="AE75" i="5"/>
  <c r="Y75" i="5"/>
  <c r="S75" i="5"/>
  <c r="M75" i="5"/>
  <c r="G75" i="5"/>
  <c r="AH75" i="5"/>
  <c r="AB75" i="5"/>
  <c r="V75" i="5"/>
  <c r="P75" i="5"/>
  <c r="J75" i="5"/>
  <c r="F76" i="5"/>
  <c r="AD76" i="5"/>
  <c r="X76" i="5"/>
  <c r="R76" i="5"/>
  <c r="L76" i="5"/>
  <c r="AA76" i="5"/>
  <c r="U76" i="5"/>
  <c r="O76" i="5"/>
  <c r="I76" i="5"/>
  <c r="F22" i="3"/>
  <c r="C22" i="5" s="1"/>
  <c r="AJ22" i="5" s="1"/>
  <c r="G22" i="3"/>
  <c r="D22" i="5" s="1"/>
  <c r="AK22" i="5" s="1"/>
  <c r="B22" i="5"/>
  <c r="G67" i="3"/>
  <c r="D67" i="5" s="1"/>
  <c r="F67" i="3"/>
  <c r="C67" i="5" s="1"/>
  <c r="B67" i="5"/>
  <c r="G50" i="3"/>
  <c r="D50" i="5" s="1"/>
  <c r="F50" i="3"/>
  <c r="C50" i="5" s="1"/>
  <c r="B50" i="5"/>
  <c r="G70" i="3"/>
  <c r="D70" i="5" s="1"/>
  <c r="F70" i="3"/>
  <c r="C70" i="5" s="1"/>
  <c r="B70" i="5"/>
  <c r="G15" i="3"/>
  <c r="D15" i="5" s="1"/>
  <c r="AK15" i="5" s="1"/>
  <c r="F15" i="3"/>
  <c r="C15" i="5" s="1"/>
  <c r="AJ15" i="5" s="1"/>
  <c r="B15" i="5"/>
  <c r="G12" i="3"/>
  <c r="D12" i="5" s="1"/>
  <c r="AK12" i="5" s="1"/>
  <c r="F12" i="3"/>
  <c r="C12" i="5" s="1"/>
  <c r="AJ12" i="5" s="1"/>
  <c r="B12" i="5"/>
  <c r="G25" i="3"/>
  <c r="D25" i="5" s="1"/>
  <c r="F25" i="3"/>
  <c r="C25" i="5" s="1"/>
  <c r="B25" i="5"/>
  <c r="G18" i="3"/>
  <c r="D18" i="5" s="1"/>
  <c r="AK18" i="5" s="1"/>
  <c r="F18" i="3"/>
  <c r="C18" i="5" s="1"/>
  <c r="AJ18" i="5" s="1"/>
  <c r="B18" i="5"/>
  <c r="G55" i="3"/>
  <c r="D55" i="5" s="1"/>
  <c r="F55" i="3"/>
  <c r="C55" i="5" s="1"/>
  <c r="B55" i="5"/>
  <c r="F68" i="3"/>
  <c r="C68" i="5" s="1"/>
  <c r="G68" i="3"/>
  <c r="D68" i="5" s="1"/>
  <c r="B68" i="5"/>
  <c r="G47" i="3"/>
  <c r="D47" i="5" s="1"/>
  <c r="F47" i="3"/>
  <c r="C47" i="5" s="1"/>
  <c r="B47" i="5"/>
  <c r="G26" i="3"/>
  <c r="D26" i="5" s="1"/>
  <c r="F26" i="3"/>
  <c r="C26" i="5" s="1"/>
  <c r="B26" i="5"/>
  <c r="G5" i="3"/>
  <c r="D5" i="5" s="1"/>
  <c r="AK5" i="5" s="1"/>
  <c r="F5" i="3"/>
  <c r="C5" i="5" s="1"/>
  <c r="AJ5" i="5" s="1"/>
  <c r="B5" i="5"/>
  <c r="G6" i="3"/>
  <c r="D6" i="5" s="1"/>
  <c r="AK6" i="5" s="1"/>
  <c r="F6" i="3"/>
  <c r="C6" i="5" s="1"/>
  <c r="AJ6" i="5" s="1"/>
  <c r="B6" i="5"/>
  <c r="G24" i="3"/>
  <c r="D24" i="5" s="1"/>
  <c r="F24" i="3"/>
  <c r="C24" i="5" s="1"/>
  <c r="B24" i="5"/>
  <c r="G71" i="3"/>
  <c r="D71" i="5" s="1"/>
  <c r="F71" i="3"/>
  <c r="C71" i="5" s="1"/>
  <c r="B71" i="5"/>
  <c r="G29" i="3"/>
  <c r="D29" i="5" s="1"/>
  <c r="F29" i="3"/>
  <c r="C29" i="5" s="1"/>
  <c r="B29" i="5"/>
  <c r="F4" i="3"/>
  <c r="C4" i="5" s="1"/>
  <c r="AJ4" i="5" s="1"/>
  <c r="G4" i="3"/>
  <c r="D4" i="5" s="1"/>
  <c r="AK4" i="5" s="1"/>
  <c r="B4" i="5"/>
  <c r="G59" i="3"/>
  <c r="D59" i="5" s="1"/>
  <c r="F59" i="3"/>
  <c r="C59" i="5" s="1"/>
  <c r="B59" i="5"/>
  <c r="D74" i="5"/>
  <c r="F74" i="3"/>
  <c r="C74" i="5" s="1"/>
  <c r="B74" i="5"/>
  <c r="G10" i="3"/>
  <c r="D10" i="5" s="1"/>
  <c r="AK10" i="5" s="1"/>
  <c r="F10" i="3"/>
  <c r="C10" i="5" s="1"/>
  <c r="AJ10" i="5" s="1"/>
  <c r="B10" i="5"/>
  <c r="G73" i="3"/>
  <c r="D73" i="5" s="1"/>
  <c r="F73" i="3"/>
  <c r="C73" i="5" s="1"/>
  <c r="B73" i="5"/>
  <c r="G39" i="3"/>
  <c r="D39" i="5" s="1"/>
  <c r="F39" i="3"/>
  <c r="C39" i="5" s="1"/>
  <c r="B39" i="5"/>
  <c r="G69" i="3"/>
  <c r="D69" i="5" s="1"/>
  <c r="F69" i="3"/>
  <c r="C69" i="5" s="1"/>
  <c r="B69" i="5"/>
  <c r="G60" i="3"/>
  <c r="D60" i="5" s="1"/>
  <c r="F60" i="3"/>
  <c r="C60" i="5" s="1"/>
  <c r="B60" i="5"/>
  <c r="F33" i="3"/>
  <c r="C33" i="5" s="1"/>
  <c r="G33" i="3"/>
  <c r="D33" i="5" s="1"/>
  <c r="B33" i="5"/>
  <c r="G23" i="3"/>
  <c r="D23" i="5" s="1"/>
  <c r="AK23" i="5" s="1"/>
  <c r="F23" i="3"/>
  <c r="C23" i="5" s="1"/>
  <c r="AJ23" i="5" s="1"/>
  <c r="B23" i="5"/>
  <c r="G51" i="3"/>
  <c r="D51" i="5" s="1"/>
  <c r="F51" i="3"/>
  <c r="C51" i="5" s="1"/>
  <c r="B51" i="5"/>
  <c r="G66" i="3"/>
  <c r="D66" i="5" s="1"/>
  <c r="F66" i="3"/>
  <c r="C66" i="5" s="1"/>
  <c r="B66" i="5"/>
  <c r="G17" i="3"/>
  <c r="D17" i="5" s="1"/>
  <c r="AK17" i="5" s="1"/>
  <c r="F17" i="3"/>
  <c r="C17" i="5" s="1"/>
  <c r="AJ17" i="5" s="1"/>
  <c r="B17" i="5"/>
  <c r="G65" i="3"/>
  <c r="D65" i="5" s="1"/>
  <c r="F65" i="3"/>
  <c r="C65" i="5" s="1"/>
  <c r="B65" i="5"/>
  <c r="G31" i="3"/>
  <c r="D31" i="5" s="1"/>
  <c r="F31" i="3"/>
  <c r="C31" i="5" s="1"/>
  <c r="B31" i="5"/>
  <c r="G61" i="3"/>
  <c r="D61" i="5" s="1"/>
  <c r="F61" i="3"/>
  <c r="C61" i="5" s="1"/>
  <c r="B61" i="5"/>
  <c r="G52" i="3"/>
  <c r="D52" i="5" s="1"/>
  <c r="F52" i="3"/>
  <c r="C52" i="5" s="1"/>
  <c r="B52" i="5"/>
  <c r="G72" i="3"/>
  <c r="D72" i="5" s="1"/>
  <c r="F72" i="3"/>
  <c r="C72" i="5" s="1"/>
  <c r="B72" i="5"/>
  <c r="G62" i="3"/>
  <c r="D62" i="5" s="1"/>
  <c r="F62" i="3"/>
  <c r="C62" i="5" s="1"/>
  <c r="B62" i="5"/>
  <c r="G43" i="3"/>
  <c r="D43" i="5" s="1"/>
  <c r="F43" i="3"/>
  <c r="C43" i="5" s="1"/>
  <c r="B43" i="5"/>
  <c r="G58" i="3"/>
  <c r="D58" i="5" s="1"/>
  <c r="F58" i="3"/>
  <c r="C58" i="5" s="1"/>
  <c r="B58" i="5"/>
  <c r="G41" i="3"/>
  <c r="D41" i="5" s="1"/>
  <c r="F41" i="3"/>
  <c r="C41" i="5" s="1"/>
  <c r="B41" i="5"/>
  <c r="F57" i="3"/>
  <c r="C57" i="5" s="1"/>
  <c r="G57" i="3"/>
  <c r="D57" i="5" s="1"/>
  <c r="B57" i="5"/>
  <c r="G7" i="3"/>
  <c r="D7" i="5" s="1"/>
  <c r="AK7" i="5" s="1"/>
  <c r="F7" i="3"/>
  <c r="C7" i="5" s="1"/>
  <c r="AJ7" i="5" s="1"/>
  <c r="B7" i="5"/>
  <c r="G53" i="3"/>
  <c r="D53" i="5" s="1"/>
  <c r="F53" i="3"/>
  <c r="C53" i="5" s="1"/>
  <c r="B53" i="5"/>
  <c r="G44" i="3"/>
  <c r="D44" i="5" s="1"/>
  <c r="F44" i="3"/>
  <c r="C44" i="5" s="1"/>
  <c r="B44" i="5"/>
  <c r="G48" i="3"/>
  <c r="D48" i="5" s="1"/>
  <c r="F48" i="3"/>
  <c r="C48" i="5" s="1"/>
  <c r="B48" i="5"/>
  <c r="G46" i="3"/>
  <c r="D46" i="5" s="1"/>
  <c r="F46" i="3"/>
  <c r="C46" i="5" s="1"/>
  <c r="B46" i="5"/>
  <c r="G35" i="3"/>
  <c r="D35" i="5" s="1"/>
  <c r="F35" i="3"/>
  <c r="C35" i="5" s="1"/>
  <c r="B35" i="5"/>
  <c r="F64" i="3"/>
  <c r="C64" i="5" s="1"/>
  <c r="G64" i="3"/>
  <c r="D64" i="5" s="1"/>
  <c r="B64" i="5"/>
  <c r="F45" i="3"/>
  <c r="C45" i="5" s="1"/>
  <c r="G45" i="3"/>
  <c r="D45" i="5" s="1"/>
  <c r="B45" i="5"/>
  <c r="G27" i="3"/>
  <c r="D27" i="5" s="1"/>
  <c r="F27" i="3"/>
  <c r="C27" i="5" s="1"/>
  <c r="B27" i="5"/>
  <c r="G49" i="3"/>
  <c r="D49" i="5" s="1"/>
  <c r="F49" i="3"/>
  <c r="C49" i="5" s="1"/>
  <c r="B49" i="5"/>
  <c r="F36" i="3"/>
  <c r="C36" i="5" s="1"/>
  <c r="G36" i="3"/>
  <c r="D36" i="5" s="1"/>
  <c r="B36" i="5"/>
  <c r="G40" i="3"/>
  <c r="D40" i="5" s="1"/>
  <c r="F40" i="3"/>
  <c r="C40" i="5" s="1"/>
  <c r="B40" i="5"/>
  <c r="G30" i="3"/>
  <c r="D30" i="5" s="1"/>
  <c r="F30" i="3"/>
  <c r="C30" i="5" s="1"/>
  <c r="B30" i="5"/>
  <c r="G42" i="3"/>
  <c r="D42" i="5" s="1"/>
  <c r="F42" i="3"/>
  <c r="C42" i="5" s="1"/>
  <c r="B42" i="5"/>
  <c r="G16" i="3"/>
  <c r="D16" i="5" s="1"/>
  <c r="AK16" i="5" s="1"/>
  <c r="F16" i="3"/>
  <c r="C16" i="5" s="1"/>
  <c r="AJ16" i="5" s="1"/>
  <c r="B16" i="5"/>
  <c r="F9" i="3"/>
  <c r="C9" i="5" s="1"/>
  <c r="AJ9" i="5" s="1"/>
  <c r="G9" i="3"/>
  <c r="D9" i="5" s="1"/>
  <c r="AK9" i="5" s="1"/>
  <c r="B9" i="5"/>
  <c r="F54" i="3"/>
  <c r="C54" i="5" s="1"/>
  <c r="G54" i="3"/>
  <c r="D54" i="5" s="1"/>
  <c r="B54" i="5"/>
  <c r="G37" i="3"/>
  <c r="D37" i="5" s="1"/>
  <c r="F37" i="3"/>
  <c r="C37" i="5" s="1"/>
  <c r="B37" i="5"/>
  <c r="G28" i="3"/>
  <c r="D28" i="5" s="1"/>
  <c r="F28" i="3"/>
  <c r="C28" i="5" s="1"/>
  <c r="B28" i="5"/>
  <c r="G32" i="3"/>
  <c r="D32" i="5" s="1"/>
  <c r="F32" i="3"/>
  <c r="C32" i="5" s="1"/>
  <c r="B32" i="5"/>
  <c r="G14" i="3"/>
  <c r="D14" i="5" s="1"/>
  <c r="AK14" i="5" s="1"/>
  <c r="F14" i="3"/>
  <c r="C14" i="5" s="1"/>
  <c r="AJ14" i="5" s="1"/>
  <c r="B14" i="5"/>
  <c r="G19" i="3"/>
  <c r="D19" i="5" s="1"/>
  <c r="AK19" i="5" s="1"/>
  <c r="F19" i="3"/>
  <c r="C19" i="5" s="1"/>
  <c r="AJ19" i="5" s="1"/>
  <c r="B19" i="5"/>
  <c r="G34" i="3"/>
  <c r="D34" i="5" s="1"/>
  <c r="F34" i="3"/>
  <c r="C34" i="5" s="1"/>
  <c r="B34" i="5"/>
  <c r="G63" i="3"/>
  <c r="D63" i="5" s="1"/>
  <c r="F63" i="3"/>
  <c r="C63" i="5" s="1"/>
  <c r="B63" i="5"/>
  <c r="G56" i="3"/>
  <c r="D56" i="5" s="1"/>
  <c r="F56" i="3"/>
  <c r="C56" i="5" s="1"/>
  <c r="B56" i="5"/>
  <c r="G38" i="3"/>
  <c r="D38" i="5" s="1"/>
  <c r="F38" i="3"/>
  <c r="C38" i="5" s="1"/>
  <c r="B38" i="5"/>
  <c r="G21" i="3"/>
  <c r="D21" i="5" s="1"/>
  <c r="AK21" i="5" s="1"/>
  <c r="F21" i="3"/>
  <c r="C21" i="5" s="1"/>
  <c r="AJ21" i="5" s="1"/>
  <c r="B21" i="5"/>
  <c r="G20" i="3"/>
  <c r="D20" i="5" s="1"/>
  <c r="AK20" i="5" s="1"/>
  <c r="F20" i="3"/>
  <c r="C20" i="5" s="1"/>
  <c r="AJ20" i="5" s="1"/>
  <c r="B20" i="5"/>
  <c r="G8" i="3"/>
  <c r="D8" i="5" s="1"/>
  <c r="AK8" i="5" s="1"/>
  <c r="F8" i="3"/>
  <c r="C8" i="5" s="1"/>
  <c r="AJ8" i="5" s="1"/>
  <c r="B8" i="5"/>
  <c r="F13" i="3"/>
  <c r="C13" i="5" s="1"/>
  <c r="AJ13" i="5" s="1"/>
  <c r="G13" i="3"/>
  <c r="D13" i="5" s="1"/>
  <c r="AK13" i="5" s="1"/>
  <c r="B13" i="5"/>
  <c r="G11" i="3"/>
  <c r="D11" i="5" s="1"/>
  <c r="AK11" i="5" s="1"/>
  <c r="F11" i="3"/>
  <c r="C11" i="5" s="1"/>
  <c r="AJ11" i="5" s="1"/>
  <c r="B11" i="5"/>
  <c r="N25" i="3" l="1"/>
  <c r="M25" i="3"/>
  <c r="AK28" i="5"/>
  <c r="AK45" i="5"/>
  <c r="AJ71" i="5"/>
  <c r="AK63" i="5"/>
  <c r="AK31" i="5"/>
  <c r="AK30" i="5"/>
  <c r="AJ53" i="5"/>
  <c r="AK68" i="5"/>
  <c r="AK38" i="5"/>
  <c r="AJ28" i="5"/>
  <c r="AK42" i="5"/>
  <c r="AK36" i="5"/>
  <c r="AK35" i="5"/>
  <c r="AJ44" i="5"/>
  <c r="AK58" i="5"/>
  <c r="AJ72" i="5"/>
  <c r="AK73" i="5"/>
  <c r="AJ59" i="5"/>
  <c r="AJ47" i="5"/>
  <c r="AJ50" i="5"/>
  <c r="AJ31" i="5"/>
  <c r="AK47" i="5"/>
  <c r="AK50" i="5"/>
  <c r="AJ67" i="5"/>
  <c r="AK67" i="5"/>
  <c r="AK44" i="5"/>
  <c r="AK72" i="5"/>
  <c r="AK59" i="5"/>
  <c r="AJ46" i="5"/>
  <c r="AJ38" i="5"/>
  <c r="AK64" i="5"/>
  <c r="AJ65" i="5"/>
  <c r="AJ39" i="5"/>
  <c r="AJ24" i="5"/>
  <c r="AJ25" i="5"/>
  <c r="AK34" i="5"/>
  <c r="AJ32" i="5"/>
  <c r="AJ40" i="5"/>
  <c r="AJ64" i="5"/>
  <c r="AJ48" i="5"/>
  <c r="AK41" i="5"/>
  <c r="AJ62" i="5"/>
  <c r="AK65" i="5"/>
  <c r="AJ51" i="5"/>
  <c r="AK39" i="5"/>
  <c r="AJ74" i="5"/>
  <c r="AK24" i="5"/>
  <c r="AJ26" i="5"/>
  <c r="AK25" i="5"/>
  <c r="AJ70" i="5"/>
  <c r="AJ63" i="5"/>
  <c r="AJ36" i="5"/>
  <c r="AK57" i="5"/>
  <c r="AJ69" i="5"/>
  <c r="AJ30" i="5"/>
  <c r="AJ43" i="5"/>
  <c r="AJ37" i="5"/>
  <c r="AK46" i="5"/>
  <c r="AJ52" i="5"/>
  <c r="AK66" i="5"/>
  <c r="AJ34" i="5"/>
  <c r="AJ41" i="5"/>
  <c r="AJ33" i="5"/>
  <c r="AJ68" i="5"/>
  <c r="AJ56" i="5"/>
  <c r="AK32" i="5"/>
  <c r="AK54" i="5"/>
  <c r="AK40" i="5"/>
  <c r="AJ27" i="5"/>
  <c r="AK48" i="5"/>
  <c r="AK62" i="5"/>
  <c r="AJ61" i="5"/>
  <c r="AK51" i="5"/>
  <c r="AJ60" i="5"/>
  <c r="AK74" i="5"/>
  <c r="AJ29" i="5"/>
  <c r="AK26" i="5"/>
  <c r="AJ55" i="5"/>
  <c r="AK70" i="5"/>
  <c r="AJ45" i="5"/>
  <c r="AJ57" i="5"/>
  <c r="AJ66" i="5"/>
  <c r="AK69" i="5"/>
  <c r="AK71" i="5"/>
  <c r="AJ49" i="5"/>
  <c r="AK43" i="5"/>
  <c r="AK33" i="5"/>
  <c r="AK37" i="5"/>
  <c r="AK49" i="5"/>
  <c r="AK53" i="5"/>
  <c r="AK52" i="5"/>
  <c r="AK56" i="5"/>
  <c r="AJ54" i="5"/>
  <c r="AJ42" i="5"/>
  <c r="AK27" i="5"/>
  <c r="AJ35" i="5"/>
  <c r="AJ58" i="5"/>
  <c r="AK61" i="5"/>
  <c r="AK60" i="5"/>
  <c r="AJ73" i="5"/>
  <c r="AK29" i="5"/>
  <c r="AK55" i="5"/>
  <c r="X63" i="5"/>
  <c r="AG63" i="5"/>
  <c r="AD63" i="5"/>
  <c r="AA63" i="5"/>
  <c r="L63" i="5"/>
  <c r="O63" i="5"/>
  <c r="U63" i="5"/>
  <c r="F63" i="5"/>
  <c r="I63" i="5"/>
  <c r="R63" i="5"/>
  <c r="Y9" i="5"/>
  <c r="AH9" i="5"/>
  <c r="AB9" i="5"/>
  <c r="AE9" i="5"/>
  <c r="M9" i="5"/>
  <c r="S9" i="5"/>
  <c r="P9" i="5"/>
  <c r="J9" i="5"/>
  <c r="V9" i="5"/>
  <c r="G9" i="5"/>
  <c r="Y44" i="5"/>
  <c r="AH44" i="5"/>
  <c r="AE44" i="5"/>
  <c r="AB44" i="5"/>
  <c r="P44" i="5"/>
  <c r="G44" i="5"/>
  <c r="M44" i="5"/>
  <c r="J44" i="5"/>
  <c r="V44" i="5"/>
  <c r="S44" i="5"/>
  <c r="X69" i="5"/>
  <c r="AG69" i="5"/>
  <c r="AA69" i="5"/>
  <c r="AD69" i="5"/>
  <c r="L69" i="5"/>
  <c r="U69" i="5"/>
  <c r="F69" i="5"/>
  <c r="I69" i="5"/>
  <c r="R69" i="5"/>
  <c r="O69" i="5"/>
  <c r="Y47" i="5"/>
  <c r="AE47" i="5"/>
  <c r="AH47" i="5"/>
  <c r="AB47" i="5"/>
  <c r="M47" i="5"/>
  <c r="P47" i="5"/>
  <c r="V47" i="5"/>
  <c r="G47" i="5"/>
  <c r="J47" i="5"/>
  <c r="S47" i="5"/>
  <c r="X14" i="5"/>
  <c r="AG14" i="5"/>
  <c r="AD14" i="5"/>
  <c r="AA14" i="5"/>
  <c r="L14" i="5"/>
  <c r="R14" i="5"/>
  <c r="U14" i="5"/>
  <c r="O14" i="5"/>
  <c r="F14" i="5"/>
  <c r="I14" i="5"/>
  <c r="Y31" i="5"/>
  <c r="AE31" i="5"/>
  <c r="AB31" i="5"/>
  <c r="AH31" i="5"/>
  <c r="M31" i="5"/>
  <c r="G31" i="5"/>
  <c r="J31" i="5"/>
  <c r="P31" i="5"/>
  <c r="V31" i="5"/>
  <c r="S31" i="5"/>
  <c r="X5" i="5"/>
  <c r="AG5" i="5"/>
  <c r="AA5" i="5"/>
  <c r="AD5" i="5"/>
  <c r="R5" i="5"/>
  <c r="O5" i="5"/>
  <c r="U5" i="5"/>
  <c r="F5" i="5"/>
  <c r="I5" i="5"/>
  <c r="L5" i="5"/>
  <c r="Y18" i="5"/>
  <c r="AE18" i="5"/>
  <c r="AB18" i="5"/>
  <c r="AH18" i="5"/>
  <c r="S18" i="5"/>
  <c r="M18" i="5"/>
  <c r="V18" i="5"/>
  <c r="P18" i="5"/>
  <c r="G18" i="5"/>
  <c r="J18" i="5"/>
  <c r="X38" i="5"/>
  <c r="AD38" i="5"/>
  <c r="AA38" i="5"/>
  <c r="AG38" i="5"/>
  <c r="F38" i="5"/>
  <c r="I38" i="5"/>
  <c r="O38" i="5"/>
  <c r="U38" i="5"/>
  <c r="L38" i="5"/>
  <c r="R38" i="5"/>
  <c r="X49" i="5"/>
  <c r="AA49" i="5"/>
  <c r="AD49" i="5"/>
  <c r="AG49" i="5"/>
  <c r="R49" i="5"/>
  <c r="L49" i="5"/>
  <c r="F49" i="5"/>
  <c r="O49" i="5"/>
  <c r="I49" i="5"/>
  <c r="U49" i="5"/>
  <c r="Y43" i="5"/>
  <c r="AE43" i="5"/>
  <c r="AB43" i="5"/>
  <c r="AH43" i="5"/>
  <c r="M43" i="5"/>
  <c r="P43" i="5"/>
  <c r="G43" i="5"/>
  <c r="V43" i="5"/>
  <c r="J43" i="5"/>
  <c r="S43" i="5"/>
  <c r="Y66" i="5"/>
  <c r="AH66" i="5"/>
  <c r="AE66" i="5"/>
  <c r="AB66" i="5"/>
  <c r="M66" i="5"/>
  <c r="P66" i="5"/>
  <c r="V66" i="5"/>
  <c r="J66" i="5"/>
  <c r="S66" i="5"/>
  <c r="G66" i="5"/>
  <c r="Y68" i="5"/>
  <c r="AH68" i="5"/>
  <c r="AE68" i="5"/>
  <c r="AB68" i="5"/>
  <c r="S68" i="5"/>
  <c r="G68" i="5"/>
  <c r="J68" i="5"/>
  <c r="V68" i="5"/>
  <c r="M68" i="5"/>
  <c r="P68" i="5"/>
  <c r="X13" i="5"/>
  <c r="AD13" i="5"/>
  <c r="AA13" i="5"/>
  <c r="AG13" i="5"/>
  <c r="L13" i="5"/>
  <c r="F13" i="5"/>
  <c r="O13" i="5"/>
  <c r="U13" i="5"/>
  <c r="R13" i="5"/>
  <c r="I13" i="5"/>
  <c r="X21" i="5"/>
  <c r="AG21" i="5"/>
  <c r="AD21" i="5"/>
  <c r="AA21" i="5"/>
  <c r="R21" i="5"/>
  <c r="O21" i="5"/>
  <c r="F21" i="5"/>
  <c r="I21" i="5"/>
  <c r="U21" i="5"/>
  <c r="L21" i="5"/>
  <c r="Y19" i="5"/>
  <c r="AE19" i="5"/>
  <c r="AB19" i="5"/>
  <c r="AH19" i="5"/>
  <c r="V19" i="5"/>
  <c r="J19" i="5"/>
  <c r="M19" i="5"/>
  <c r="P19" i="5"/>
  <c r="S19" i="5"/>
  <c r="G19" i="5"/>
  <c r="X28" i="5"/>
  <c r="AD28" i="5"/>
  <c r="AG28" i="5"/>
  <c r="AA28" i="5"/>
  <c r="F28" i="5"/>
  <c r="I28" i="5"/>
  <c r="L28" i="5"/>
  <c r="O28" i="5"/>
  <c r="U28" i="5"/>
  <c r="R28" i="5"/>
  <c r="Y42" i="5"/>
  <c r="AE42" i="5"/>
  <c r="AH42" i="5"/>
  <c r="AB42" i="5"/>
  <c r="M42" i="5"/>
  <c r="G42" i="5"/>
  <c r="J42" i="5"/>
  <c r="P42" i="5"/>
  <c r="S42" i="5"/>
  <c r="V42" i="5"/>
  <c r="Y36" i="5"/>
  <c r="AH36" i="5"/>
  <c r="AE36" i="5"/>
  <c r="AB36" i="5"/>
  <c r="S36" i="5"/>
  <c r="G36" i="5"/>
  <c r="M36" i="5"/>
  <c r="V36" i="5"/>
  <c r="J36" i="5"/>
  <c r="P36" i="5"/>
  <c r="Y35" i="5"/>
  <c r="AE35" i="5"/>
  <c r="AH35" i="5"/>
  <c r="AB35" i="5"/>
  <c r="V35" i="5"/>
  <c r="J35" i="5"/>
  <c r="G35" i="5"/>
  <c r="M35" i="5"/>
  <c r="P35" i="5"/>
  <c r="S35" i="5"/>
  <c r="X44" i="5"/>
  <c r="AD44" i="5"/>
  <c r="AG44" i="5"/>
  <c r="AA44" i="5"/>
  <c r="F44" i="5"/>
  <c r="I44" i="5"/>
  <c r="L44" i="5"/>
  <c r="O44" i="5"/>
  <c r="R44" i="5"/>
  <c r="U44" i="5"/>
  <c r="Y58" i="5"/>
  <c r="AE58" i="5"/>
  <c r="AB58" i="5"/>
  <c r="AH58" i="5"/>
  <c r="G58" i="5"/>
  <c r="J58" i="5"/>
  <c r="S58" i="5"/>
  <c r="V58" i="5"/>
  <c r="M58" i="5"/>
  <c r="P58" i="5"/>
  <c r="X72" i="5"/>
  <c r="AD72" i="5"/>
  <c r="AG72" i="5"/>
  <c r="AA72" i="5"/>
  <c r="R72" i="5"/>
  <c r="F72" i="5"/>
  <c r="I72" i="5"/>
  <c r="U72" i="5"/>
  <c r="O72" i="5"/>
  <c r="L72" i="5"/>
  <c r="Y17" i="5"/>
  <c r="AH17" i="5"/>
  <c r="AB17" i="5"/>
  <c r="AE17" i="5"/>
  <c r="G17" i="5"/>
  <c r="V17" i="5"/>
  <c r="J17" i="5"/>
  <c r="M17" i="5"/>
  <c r="P17" i="5"/>
  <c r="S17" i="5"/>
  <c r="X23" i="5"/>
  <c r="AG23" i="5"/>
  <c r="AD23" i="5"/>
  <c r="AA23" i="5"/>
  <c r="R23" i="5"/>
  <c r="F23" i="5"/>
  <c r="U23" i="5"/>
  <c r="I23" i="5"/>
  <c r="L23" i="5"/>
  <c r="O23" i="5"/>
  <c r="Y73" i="5"/>
  <c r="AH73" i="5"/>
  <c r="AE73" i="5"/>
  <c r="AB73" i="5"/>
  <c r="M73" i="5"/>
  <c r="S73" i="5"/>
  <c r="P73" i="5"/>
  <c r="J73" i="5"/>
  <c r="V73" i="5"/>
  <c r="G73" i="5"/>
  <c r="X59" i="5"/>
  <c r="AA59" i="5"/>
  <c r="AG59" i="5"/>
  <c r="AD59" i="5"/>
  <c r="F59" i="5"/>
  <c r="I59" i="5"/>
  <c r="R59" i="5"/>
  <c r="O59" i="5"/>
  <c r="U59" i="5"/>
  <c r="L59" i="5"/>
  <c r="Y6" i="5"/>
  <c r="AH6" i="5"/>
  <c r="AE6" i="5"/>
  <c r="AB6" i="5"/>
  <c r="S6" i="5"/>
  <c r="G6" i="5"/>
  <c r="M6" i="5"/>
  <c r="P6" i="5"/>
  <c r="V6" i="5"/>
  <c r="J6" i="5"/>
  <c r="X47" i="5"/>
  <c r="AG47" i="5"/>
  <c r="AA47" i="5"/>
  <c r="AD47" i="5"/>
  <c r="L47" i="5"/>
  <c r="O47" i="5"/>
  <c r="U47" i="5"/>
  <c r="F47" i="5"/>
  <c r="R47" i="5"/>
  <c r="I47" i="5"/>
  <c r="Y12" i="5"/>
  <c r="AH12" i="5"/>
  <c r="AB12" i="5"/>
  <c r="AE12" i="5"/>
  <c r="P12" i="5"/>
  <c r="G12" i="5"/>
  <c r="J12" i="5"/>
  <c r="M12" i="5"/>
  <c r="S12" i="5"/>
  <c r="V12" i="5"/>
  <c r="X50" i="5"/>
  <c r="AD50" i="5"/>
  <c r="AG50" i="5"/>
  <c r="AA50" i="5"/>
  <c r="R50" i="5"/>
  <c r="L50" i="5"/>
  <c r="U50" i="5"/>
  <c r="F50" i="5"/>
  <c r="O50" i="5"/>
  <c r="I50" i="5"/>
  <c r="Y50" i="5"/>
  <c r="AH50" i="5"/>
  <c r="AB50" i="5"/>
  <c r="AE50" i="5"/>
  <c r="S50" i="5"/>
  <c r="V50" i="5"/>
  <c r="M50" i="5"/>
  <c r="P50" i="5"/>
  <c r="G50" i="5"/>
  <c r="J50" i="5"/>
  <c r="X10" i="5"/>
  <c r="AG10" i="5"/>
  <c r="AA10" i="5"/>
  <c r="AD10" i="5"/>
  <c r="O10" i="5"/>
  <c r="L10" i="5"/>
  <c r="R10" i="5"/>
  <c r="I10" i="5"/>
  <c r="U10" i="5"/>
  <c r="F10" i="5"/>
  <c r="Y57" i="5"/>
  <c r="AH57" i="5"/>
  <c r="AB57" i="5"/>
  <c r="AE57" i="5"/>
  <c r="M57" i="5"/>
  <c r="P57" i="5"/>
  <c r="S57" i="5"/>
  <c r="J57" i="5"/>
  <c r="G57" i="5"/>
  <c r="V57" i="5"/>
  <c r="Y72" i="5"/>
  <c r="AH72" i="5"/>
  <c r="AE72" i="5"/>
  <c r="AB72" i="5"/>
  <c r="S72" i="5"/>
  <c r="V72" i="5"/>
  <c r="G72" i="5"/>
  <c r="J72" i="5"/>
  <c r="M72" i="5"/>
  <c r="P72" i="5"/>
  <c r="X18" i="5"/>
  <c r="AD18" i="5"/>
  <c r="AG18" i="5"/>
  <c r="AA18" i="5"/>
  <c r="R18" i="5"/>
  <c r="L18" i="5"/>
  <c r="U18" i="5"/>
  <c r="I18" i="5"/>
  <c r="F18" i="5"/>
  <c r="O18" i="5"/>
  <c r="X30" i="5"/>
  <c r="AD30" i="5"/>
  <c r="AA30" i="5"/>
  <c r="AG30" i="5"/>
  <c r="R30" i="5"/>
  <c r="L30" i="5"/>
  <c r="F30" i="5"/>
  <c r="I30" i="5"/>
  <c r="O30" i="5"/>
  <c r="U30" i="5"/>
  <c r="X57" i="5"/>
  <c r="AD57" i="5"/>
  <c r="AA57" i="5"/>
  <c r="AG57" i="5"/>
  <c r="R57" i="5"/>
  <c r="F57" i="5"/>
  <c r="U57" i="5"/>
  <c r="I57" i="5"/>
  <c r="O57" i="5"/>
  <c r="L57" i="5"/>
  <c r="Y69" i="5"/>
  <c r="AE69" i="5"/>
  <c r="AB69" i="5"/>
  <c r="AH69" i="5"/>
  <c r="M69" i="5"/>
  <c r="V69" i="5"/>
  <c r="G69" i="5"/>
  <c r="J69" i="5"/>
  <c r="P69" i="5"/>
  <c r="S69" i="5"/>
  <c r="X15" i="5"/>
  <c r="AG15" i="5"/>
  <c r="AD15" i="5"/>
  <c r="AA15" i="5"/>
  <c r="L15" i="5"/>
  <c r="O15" i="5"/>
  <c r="U15" i="5"/>
  <c r="I15" i="5"/>
  <c r="F15" i="5"/>
  <c r="R15" i="5"/>
  <c r="Y8" i="5"/>
  <c r="AH8" i="5"/>
  <c r="AE8" i="5"/>
  <c r="AB8" i="5"/>
  <c r="S8" i="5"/>
  <c r="V8" i="5"/>
  <c r="J8" i="5"/>
  <c r="M8" i="5"/>
  <c r="P8" i="5"/>
  <c r="G8" i="5"/>
  <c r="Y30" i="5"/>
  <c r="AE30" i="5"/>
  <c r="AB30" i="5"/>
  <c r="AH30" i="5"/>
  <c r="V30" i="5"/>
  <c r="P30" i="5"/>
  <c r="J30" i="5"/>
  <c r="G30" i="5"/>
  <c r="S30" i="5"/>
  <c r="M30" i="5"/>
  <c r="X53" i="5"/>
  <c r="AG53" i="5"/>
  <c r="AA53" i="5"/>
  <c r="AD53" i="5"/>
  <c r="L53" i="5"/>
  <c r="O53" i="5"/>
  <c r="R53" i="5"/>
  <c r="U53" i="5"/>
  <c r="I53" i="5"/>
  <c r="F53" i="5"/>
  <c r="Y10" i="5"/>
  <c r="AE10" i="5"/>
  <c r="AH10" i="5"/>
  <c r="AB10" i="5"/>
  <c r="M10" i="5"/>
  <c r="G10" i="5"/>
  <c r="P10" i="5"/>
  <c r="J10" i="5"/>
  <c r="S10" i="5"/>
  <c r="V10" i="5"/>
  <c r="Y15" i="5"/>
  <c r="AE15" i="5"/>
  <c r="AH15" i="5"/>
  <c r="AB15" i="5"/>
  <c r="M15" i="5"/>
  <c r="G15" i="5"/>
  <c r="P15" i="5"/>
  <c r="V15" i="5"/>
  <c r="J15" i="5"/>
  <c r="S15" i="5"/>
  <c r="X16" i="5"/>
  <c r="AD16" i="5"/>
  <c r="AG16" i="5"/>
  <c r="AA16" i="5"/>
  <c r="L16" i="5"/>
  <c r="O16" i="5"/>
  <c r="F16" i="5"/>
  <c r="U16" i="5"/>
  <c r="I16" i="5"/>
  <c r="R16" i="5"/>
  <c r="Y64" i="5"/>
  <c r="AH64" i="5"/>
  <c r="AE64" i="5"/>
  <c r="AB64" i="5"/>
  <c r="M64" i="5"/>
  <c r="P64" i="5"/>
  <c r="G64" i="5"/>
  <c r="J64" i="5"/>
  <c r="S64" i="5"/>
  <c r="V64" i="5"/>
  <c r="Y53" i="5"/>
  <c r="AE53" i="5"/>
  <c r="AH53" i="5"/>
  <c r="AB53" i="5"/>
  <c r="V53" i="5"/>
  <c r="P53" i="5"/>
  <c r="M53" i="5"/>
  <c r="J53" i="5"/>
  <c r="S53" i="5"/>
  <c r="G53" i="5"/>
  <c r="X33" i="5"/>
  <c r="AA33" i="5"/>
  <c r="AG33" i="5"/>
  <c r="AD33" i="5"/>
  <c r="R33" i="5"/>
  <c r="L33" i="5"/>
  <c r="F33" i="5"/>
  <c r="O33" i="5"/>
  <c r="I33" i="5"/>
  <c r="U33" i="5"/>
  <c r="X68" i="5"/>
  <c r="AD68" i="5"/>
  <c r="AG68" i="5"/>
  <c r="AA68" i="5"/>
  <c r="R68" i="5"/>
  <c r="U68" i="5"/>
  <c r="O68" i="5"/>
  <c r="I68" i="5"/>
  <c r="F68" i="5"/>
  <c r="L68" i="5"/>
  <c r="X32" i="5"/>
  <c r="AD32" i="5"/>
  <c r="AG32" i="5"/>
  <c r="AA32" i="5"/>
  <c r="L32" i="5"/>
  <c r="O32" i="5"/>
  <c r="R32" i="5"/>
  <c r="U32" i="5"/>
  <c r="F32" i="5"/>
  <c r="I32" i="5"/>
  <c r="X64" i="5"/>
  <c r="AD64" i="5"/>
  <c r="AG64" i="5"/>
  <c r="AA64" i="5"/>
  <c r="L64" i="5"/>
  <c r="O64" i="5"/>
  <c r="F64" i="5"/>
  <c r="R64" i="5"/>
  <c r="I64" i="5"/>
  <c r="U64" i="5"/>
  <c r="X62" i="5"/>
  <c r="AD62" i="5"/>
  <c r="AG62" i="5"/>
  <c r="AA62" i="5"/>
  <c r="L62" i="5"/>
  <c r="R62" i="5"/>
  <c r="F62" i="5"/>
  <c r="U62" i="5"/>
  <c r="I62" i="5"/>
  <c r="O62" i="5"/>
  <c r="Y65" i="5"/>
  <c r="AE65" i="5"/>
  <c r="AH65" i="5"/>
  <c r="AB65" i="5"/>
  <c r="G65" i="5"/>
  <c r="V65" i="5"/>
  <c r="P65" i="5"/>
  <c r="M65" i="5"/>
  <c r="S65" i="5"/>
  <c r="J65" i="5"/>
  <c r="X74" i="5"/>
  <c r="AG74" i="5"/>
  <c r="AA74" i="5"/>
  <c r="AD74" i="5"/>
  <c r="F74" i="5"/>
  <c r="O74" i="5"/>
  <c r="I74" i="5"/>
  <c r="L74" i="5"/>
  <c r="R74" i="5"/>
  <c r="U74" i="5"/>
  <c r="X26" i="5"/>
  <c r="AG26" i="5"/>
  <c r="AA26" i="5"/>
  <c r="AD26" i="5"/>
  <c r="F26" i="5"/>
  <c r="O26" i="5"/>
  <c r="R26" i="5"/>
  <c r="U26" i="5"/>
  <c r="I26" i="5"/>
  <c r="L26" i="5"/>
  <c r="Y25" i="5"/>
  <c r="AE25" i="5"/>
  <c r="AH25" i="5"/>
  <c r="AB25" i="5"/>
  <c r="M25" i="5"/>
  <c r="S25" i="5"/>
  <c r="P25" i="5"/>
  <c r="J25" i="5"/>
  <c r="G25" i="5"/>
  <c r="V25" i="5"/>
  <c r="X70" i="5"/>
  <c r="AA70" i="5"/>
  <c r="AD70" i="5"/>
  <c r="AG70" i="5"/>
  <c r="R70" i="5"/>
  <c r="F70" i="5"/>
  <c r="I70" i="5"/>
  <c r="U70" i="5"/>
  <c r="O70" i="5"/>
  <c r="L70" i="5"/>
  <c r="Y28" i="5"/>
  <c r="AH28" i="5"/>
  <c r="AB28" i="5"/>
  <c r="AE28" i="5"/>
  <c r="P28" i="5"/>
  <c r="S28" i="5"/>
  <c r="V28" i="5"/>
  <c r="G28" i="5"/>
  <c r="M28" i="5"/>
  <c r="J28" i="5"/>
  <c r="X36" i="5"/>
  <c r="AD36" i="5"/>
  <c r="AG36" i="5"/>
  <c r="AA36" i="5"/>
  <c r="R36" i="5"/>
  <c r="U36" i="5"/>
  <c r="O36" i="5"/>
  <c r="F36" i="5"/>
  <c r="I36" i="5"/>
  <c r="L36" i="5"/>
  <c r="Y23" i="5"/>
  <c r="AE23" i="5"/>
  <c r="AB23" i="5"/>
  <c r="AH23" i="5"/>
  <c r="S23" i="5"/>
  <c r="V23" i="5"/>
  <c r="P23" i="5"/>
  <c r="G23" i="5"/>
  <c r="J23" i="5"/>
  <c r="M23" i="5"/>
  <c r="Y59" i="5"/>
  <c r="AE59" i="5"/>
  <c r="AH59" i="5"/>
  <c r="AB59" i="5"/>
  <c r="S59" i="5"/>
  <c r="M59" i="5"/>
  <c r="V59" i="5"/>
  <c r="P59" i="5"/>
  <c r="G59" i="5"/>
  <c r="J59" i="5"/>
  <c r="X8" i="5"/>
  <c r="AG8" i="5"/>
  <c r="AD8" i="5"/>
  <c r="AA8" i="5"/>
  <c r="R8" i="5"/>
  <c r="F8" i="5"/>
  <c r="I8" i="5"/>
  <c r="U8" i="5"/>
  <c r="O8" i="5"/>
  <c r="L8" i="5"/>
  <c r="X9" i="5"/>
  <c r="AD9" i="5"/>
  <c r="AA9" i="5"/>
  <c r="AG9" i="5"/>
  <c r="L9" i="5"/>
  <c r="O9" i="5"/>
  <c r="R9" i="5"/>
  <c r="F9" i="5"/>
  <c r="I9" i="5"/>
  <c r="U9" i="5"/>
  <c r="X46" i="5"/>
  <c r="AG46" i="5"/>
  <c r="AD46" i="5"/>
  <c r="AA46" i="5"/>
  <c r="R46" i="5"/>
  <c r="L46" i="5"/>
  <c r="U46" i="5"/>
  <c r="O46" i="5"/>
  <c r="I46" i="5"/>
  <c r="F46" i="5"/>
  <c r="X66" i="5"/>
  <c r="AG66" i="5"/>
  <c r="AA66" i="5"/>
  <c r="AD66" i="5"/>
  <c r="R66" i="5"/>
  <c r="U66" i="5"/>
  <c r="L66" i="5"/>
  <c r="O66" i="5"/>
  <c r="F66" i="5"/>
  <c r="I66" i="5"/>
  <c r="Y14" i="5"/>
  <c r="AB14" i="5"/>
  <c r="AH14" i="5"/>
  <c r="AE14" i="5"/>
  <c r="V14" i="5"/>
  <c r="P14" i="5"/>
  <c r="J14" i="5"/>
  <c r="M14" i="5"/>
  <c r="S14" i="5"/>
  <c r="G14" i="5"/>
  <c r="X52" i="5"/>
  <c r="AD52" i="5"/>
  <c r="AG52" i="5"/>
  <c r="AA52" i="5"/>
  <c r="R52" i="5"/>
  <c r="U52" i="5"/>
  <c r="O52" i="5"/>
  <c r="F52" i="5"/>
  <c r="I52" i="5"/>
  <c r="L52" i="5"/>
  <c r="G4" i="5"/>
  <c r="AH4" i="5"/>
  <c r="AB4" i="5"/>
  <c r="AE4" i="5"/>
  <c r="Y4" i="5"/>
  <c r="V4" i="5"/>
  <c r="S4" i="5"/>
  <c r="P4" i="5"/>
  <c r="M4" i="5"/>
  <c r="J4" i="5"/>
  <c r="Y5" i="5"/>
  <c r="AH5" i="5"/>
  <c r="AB5" i="5"/>
  <c r="AE5" i="5"/>
  <c r="V5" i="5"/>
  <c r="P5" i="5"/>
  <c r="S5" i="5"/>
  <c r="M5" i="5"/>
  <c r="J5" i="5"/>
  <c r="G5" i="5"/>
  <c r="X11" i="5"/>
  <c r="AG11" i="5"/>
  <c r="AA11" i="5"/>
  <c r="AD11" i="5"/>
  <c r="F11" i="5"/>
  <c r="I11" i="5"/>
  <c r="R11" i="5"/>
  <c r="O11" i="5"/>
  <c r="L11" i="5"/>
  <c r="U11" i="5"/>
  <c r="X34" i="5"/>
  <c r="AG34" i="5"/>
  <c r="AA34" i="5"/>
  <c r="AD34" i="5"/>
  <c r="R34" i="5"/>
  <c r="L34" i="5"/>
  <c r="U34" i="5"/>
  <c r="O34" i="5"/>
  <c r="I34" i="5"/>
  <c r="F34" i="5"/>
  <c r="X41" i="5"/>
  <c r="AG41" i="5"/>
  <c r="AD41" i="5"/>
  <c r="AA41" i="5"/>
  <c r="L41" i="5"/>
  <c r="O41" i="5"/>
  <c r="I41" i="5"/>
  <c r="R41" i="5"/>
  <c r="F41" i="5"/>
  <c r="U41" i="5"/>
  <c r="Y52" i="5"/>
  <c r="AH52" i="5"/>
  <c r="AB52" i="5"/>
  <c r="AE52" i="5"/>
  <c r="S52" i="5"/>
  <c r="G52" i="5"/>
  <c r="J52" i="5"/>
  <c r="M52" i="5"/>
  <c r="V52" i="5"/>
  <c r="P52" i="5"/>
  <c r="X4" i="5"/>
  <c r="AG4" i="5"/>
  <c r="AA4" i="5"/>
  <c r="AD4" i="5"/>
  <c r="R4" i="5"/>
  <c r="F4" i="5"/>
  <c r="I4" i="5"/>
  <c r="U4" i="5"/>
  <c r="L4" i="5"/>
  <c r="O4" i="5"/>
  <c r="X20" i="5"/>
  <c r="AD20" i="5"/>
  <c r="AG20" i="5"/>
  <c r="AA20" i="5"/>
  <c r="R20" i="5"/>
  <c r="U20" i="5"/>
  <c r="O20" i="5"/>
  <c r="F20" i="5"/>
  <c r="I20" i="5"/>
  <c r="L20" i="5"/>
  <c r="Y16" i="5"/>
  <c r="AH16" i="5"/>
  <c r="AE16" i="5"/>
  <c r="AB16" i="5"/>
  <c r="M16" i="5"/>
  <c r="P16" i="5"/>
  <c r="G16" i="5"/>
  <c r="J16" i="5"/>
  <c r="S16" i="5"/>
  <c r="V16" i="5"/>
  <c r="Y40" i="5"/>
  <c r="AH40" i="5"/>
  <c r="AB40" i="5"/>
  <c r="AE40" i="5"/>
  <c r="S40" i="5"/>
  <c r="V40" i="5"/>
  <c r="G40" i="5"/>
  <c r="J40" i="5"/>
  <c r="M40" i="5"/>
  <c r="P40" i="5"/>
  <c r="Y21" i="5"/>
  <c r="AE21" i="5"/>
  <c r="AH21" i="5"/>
  <c r="AB21" i="5"/>
  <c r="M21" i="5"/>
  <c r="P21" i="5"/>
  <c r="V21" i="5"/>
  <c r="G21" i="5"/>
  <c r="J21" i="5"/>
  <c r="S21" i="5"/>
  <c r="Y45" i="5"/>
  <c r="AH45" i="5"/>
  <c r="AE45" i="5"/>
  <c r="AB45" i="5"/>
  <c r="M45" i="5"/>
  <c r="G45" i="5"/>
  <c r="S45" i="5"/>
  <c r="J45" i="5"/>
  <c r="V45" i="5"/>
  <c r="P45" i="5"/>
  <c r="X31" i="5"/>
  <c r="AG31" i="5"/>
  <c r="AD31" i="5"/>
  <c r="AA31" i="5"/>
  <c r="L31" i="5"/>
  <c r="O31" i="5"/>
  <c r="U31" i="5"/>
  <c r="I31" i="5"/>
  <c r="R31" i="5"/>
  <c r="F31" i="5"/>
  <c r="X71" i="5"/>
  <c r="AD71" i="5"/>
  <c r="AG71" i="5"/>
  <c r="AA71" i="5"/>
  <c r="R71" i="5"/>
  <c r="F71" i="5"/>
  <c r="L71" i="5"/>
  <c r="O71" i="5"/>
  <c r="I71" i="5"/>
  <c r="U71" i="5"/>
  <c r="Y63" i="5"/>
  <c r="AE63" i="5"/>
  <c r="AB63" i="5"/>
  <c r="AH63" i="5"/>
  <c r="M63" i="5"/>
  <c r="P63" i="5"/>
  <c r="V63" i="5"/>
  <c r="S63" i="5"/>
  <c r="J63" i="5"/>
  <c r="G63" i="5"/>
  <c r="X45" i="5"/>
  <c r="AG45" i="5"/>
  <c r="AD45" i="5"/>
  <c r="AA45" i="5"/>
  <c r="R45" i="5"/>
  <c r="L45" i="5"/>
  <c r="F45" i="5"/>
  <c r="U45" i="5"/>
  <c r="O45" i="5"/>
  <c r="I45" i="5"/>
  <c r="X43" i="5"/>
  <c r="AD43" i="5"/>
  <c r="AA43" i="5"/>
  <c r="AG43" i="5"/>
  <c r="F43" i="5"/>
  <c r="I43" i="5"/>
  <c r="R43" i="5"/>
  <c r="O43" i="5"/>
  <c r="U43" i="5"/>
  <c r="L43" i="5"/>
  <c r="Y71" i="5"/>
  <c r="AE71" i="5"/>
  <c r="AH71" i="5"/>
  <c r="AB71" i="5"/>
  <c r="G71" i="5"/>
  <c r="J71" i="5"/>
  <c r="S71" i="5"/>
  <c r="M71" i="5"/>
  <c r="P71" i="5"/>
  <c r="V71" i="5"/>
  <c r="X37" i="5"/>
  <c r="AG37" i="5"/>
  <c r="AD37" i="5"/>
  <c r="AA37" i="5"/>
  <c r="U37" i="5"/>
  <c r="O37" i="5"/>
  <c r="I37" i="5"/>
  <c r="R37" i="5"/>
  <c r="L37" i="5"/>
  <c r="F37" i="5"/>
  <c r="Y46" i="5"/>
  <c r="AB46" i="5"/>
  <c r="AH46" i="5"/>
  <c r="AE46" i="5"/>
  <c r="V46" i="5"/>
  <c r="P46" i="5"/>
  <c r="J46" i="5"/>
  <c r="M46" i="5"/>
  <c r="S46" i="5"/>
  <c r="G46" i="5"/>
  <c r="Y33" i="5"/>
  <c r="AB33" i="5"/>
  <c r="AH33" i="5"/>
  <c r="AE33" i="5"/>
  <c r="G33" i="5"/>
  <c r="V33" i="5"/>
  <c r="J33" i="5"/>
  <c r="P33" i="5"/>
  <c r="S33" i="5"/>
  <c r="M33" i="5"/>
  <c r="X67" i="5"/>
  <c r="AG67" i="5"/>
  <c r="AD67" i="5"/>
  <c r="AA67" i="5"/>
  <c r="L67" i="5"/>
  <c r="U67" i="5"/>
  <c r="F67" i="5"/>
  <c r="I67" i="5"/>
  <c r="O67" i="5"/>
  <c r="R67" i="5"/>
  <c r="Y38" i="5"/>
  <c r="AB38" i="5"/>
  <c r="AH38" i="5"/>
  <c r="AE38" i="5"/>
  <c r="S38" i="5"/>
  <c r="M38" i="5"/>
  <c r="G38" i="5"/>
  <c r="P38" i="5"/>
  <c r="J38" i="5"/>
  <c r="V38" i="5"/>
  <c r="Y37" i="5"/>
  <c r="AE37" i="5"/>
  <c r="AB37" i="5"/>
  <c r="AH37" i="5"/>
  <c r="V37" i="5"/>
  <c r="G37" i="5"/>
  <c r="M37" i="5"/>
  <c r="J37" i="5"/>
  <c r="P37" i="5"/>
  <c r="S37" i="5"/>
  <c r="Y49" i="5"/>
  <c r="AE49" i="5"/>
  <c r="AH49" i="5"/>
  <c r="AB49" i="5"/>
  <c r="G49" i="5"/>
  <c r="V49" i="5"/>
  <c r="J49" i="5"/>
  <c r="M49" i="5"/>
  <c r="P49" i="5"/>
  <c r="S49" i="5"/>
  <c r="X65" i="5"/>
  <c r="AA65" i="5"/>
  <c r="AD65" i="5"/>
  <c r="AG65" i="5"/>
  <c r="R65" i="5"/>
  <c r="L65" i="5"/>
  <c r="F65" i="5"/>
  <c r="I65" i="5"/>
  <c r="U65" i="5"/>
  <c r="O65" i="5"/>
  <c r="X39" i="5"/>
  <c r="AA39" i="5"/>
  <c r="AG39" i="5"/>
  <c r="AD39" i="5"/>
  <c r="R39" i="5"/>
  <c r="F39" i="5"/>
  <c r="L39" i="5"/>
  <c r="I39" i="5"/>
  <c r="O39" i="5"/>
  <c r="U39" i="5"/>
  <c r="X24" i="5"/>
  <c r="AD24" i="5"/>
  <c r="AG24" i="5"/>
  <c r="AA24" i="5"/>
  <c r="R24" i="5"/>
  <c r="F24" i="5"/>
  <c r="I24" i="5"/>
  <c r="U24" i="5"/>
  <c r="O24" i="5"/>
  <c r="L24" i="5"/>
  <c r="X25" i="5"/>
  <c r="AD25" i="5"/>
  <c r="AG25" i="5"/>
  <c r="AA25" i="5"/>
  <c r="R25" i="5"/>
  <c r="F25" i="5"/>
  <c r="U25" i="5"/>
  <c r="I25" i="5"/>
  <c r="L25" i="5"/>
  <c r="O25" i="5"/>
  <c r="Y67" i="5"/>
  <c r="AE67" i="5"/>
  <c r="AH67" i="5"/>
  <c r="AB67" i="5"/>
  <c r="V67" i="5"/>
  <c r="J67" i="5"/>
  <c r="G67" i="5"/>
  <c r="M67" i="5"/>
  <c r="S67" i="5"/>
  <c r="P67" i="5"/>
  <c r="Y11" i="5"/>
  <c r="AE11" i="5"/>
  <c r="AB11" i="5"/>
  <c r="AH11" i="5"/>
  <c r="S11" i="5"/>
  <c r="M11" i="5"/>
  <c r="V11" i="5"/>
  <c r="P11" i="5"/>
  <c r="G11" i="5"/>
  <c r="J11" i="5"/>
  <c r="Y34" i="5"/>
  <c r="AH34" i="5"/>
  <c r="AE34" i="5"/>
  <c r="AB34" i="5"/>
  <c r="S34" i="5"/>
  <c r="V34" i="5"/>
  <c r="J34" i="5"/>
  <c r="M34" i="5"/>
  <c r="G34" i="5"/>
  <c r="P34" i="5"/>
  <c r="X40" i="5"/>
  <c r="AD40" i="5"/>
  <c r="AG40" i="5"/>
  <c r="AA40" i="5"/>
  <c r="R40" i="5"/>
  <c r="F40" i="5"/>
  <c r="I40" i="5"/>
  <c r="L40" i="5"/>
  <c r="U40" i="5"/>
  <c r="O40" i="5"/>
  <c r="X48" i="5"/>
  <c r="AD48" i="5"/>
  <c r="AG48" i="5"/>
  <c r="AA48" i="5"/>
  <c r="F48" i="5"/>
  <c r="U48" i="5"/>
  <c r="I48" i="5"/>
  <c r="L48" i="5"/>
  <c r="O48" i="5"/>
  <c r="R48" i="5"/>
  <c r="Y41" i="5"/>
  <c r="AH41" i="5"/>
  <c r="AE41" i="5"/>
  <c r="AB41" i="5"/>
  <c r="M41" i="5"/>
  <c r="S41" i="5"/>
  <c r="P41" i="5"/>
  <c r="J41" i="5"/>
  <c r="V41" i="5"/>
  <c r="G41" i="5"/>
  <c r="X51" i="5"/>
  <c r="AA51" i="5"/>
  <c r="AG51" i="5"/>
  <c r="AD51" i="5"/>
  <c r="L51" i="5"/>
  <c r="U51" i="5"/>
  <c r="O51" i="5"/>
  <c r="R51" i="5"/>
  <c r="F51" i="5"/>
  <c r="I51" i="5"/>
  <c r="Y39" i="5"/>
  <c r="AE39" i="5"/>
  <c r="AH39" i="5"/>
  <c r="AB39" i="5"/>
  <c r="G39" i="5"/>
  <c r="S39" i="5"/>
  <c r="J39" i="5"/>
  <c r="M39" i="5"/>
  <c r="P39" i="5"/>
  <c r="V39" i="5"/>
  <c r="Y24" i="5"/>
  <c r="AH24" i="5"/>
  <c r="AE24" i="5"/>
  <c r="AB24" i="5"/>
  <c r="S24" i="5"/>
  <c r="V24" i="5"/>
  <c r="M24" i="5"/>
  <c r="P24" i="5"/>
  <c r="G24" i="5"/>
  <c r="J24" i="5"/>
  <c r="Y20" i="5"/>
  <c r="AH20" i="5"/>
  <c r="AE20" i="5"/>
  <c r="AB20" i="5"/>
  <c r="S20" i="5"/>
  <c r="G20" i="5"/>
  <c r="J20" i="5"/>
  <c r="M20" i="5"/>
  <c r="V20" i="5"/>
  <c r="P20" i="5"/>
  <c r="X56" i="5"/>
  <c r="AD56" i="5"/>
  <c r="AG56" i="5"/>
  <c r="AA56" i="5"/>
  <c r="R56" i="5"/>
  <c r="F56" i="5"/>
  <c r="I56" i="5"/>
  <c r="U56" i="5"/>
  <c r="O56" i="5"/>
  <c r="L56" i="5"/>
  <c r="Y32" i="5"/>
  <c r="AH32" i="5"/>
  <c r="AE32" i="5"/>
  <c r="AB32" i="5"/>
  <c r="M32" i="5"/>
  <c r="G32" i="5"/>
  <c r="P32" i="5"/>
  <c r="S32" i="5"/>
  <c r="V32" i="5"/>
  <c r="J32" i="5"/>
  <c r="Y54" i="5"/>
  <c r="AE54" i="5"/>
  <c r="AB54" i="5"/>
  <c r="AH54" i="5"/>
  <c r="S54" i="5"/>
  <c r="M54" i="5"/>
  <c r="G54" i="5"/>
  <c r="V54" i="5"/>
  <c r="J54" i="5"/>
  <c r="P54" i="5"/>
  <c r="X27" i="5"/>
  <c r="AA27" i="5"/>
  <c r="AD27" i="5"/>
  <c r="AG27" i="5"/>
  <c r="F27" i="5"/>
  <c r="I27" i="5"/>
  <c r="R27" i="5"/>
  <c r="O27" i="5"/>
  <c r="U27" i="5"/>
  <c r="L27" i="5"/>
  <c r="Y48" i="5"/>
  <c r="AH48" i="5"/>
  <c r="AE48" i="5"/>
  <c r="AB48" i="5"/>
  <c r="M48" i="5"/>
  <c r="P48" i="5"/>
  <c r="G48" i="5"/>
  <c r="V48" i="5"/>
  <c r="J48" i="5"/>
  <c r="S48" i="5"/>
  <c r="X7" i="5"/>
  <c r="AD7" i="5"/>
  <c r="AA7" i="5"/>
  <c r="AG7" i="5"/>
  <c r="R7" i="5"/>
  <c r="F7" i="5"/>
  <c r="I7" i="5"/>
  <c r="L7" i="5"/>
  <c r="U7" i="5"/>
  <c r="O7" i="5"/>
  <c r="Y62" i="5"/>
  <c r="AH62" i="5"/>
  <c r="AE62" i="5"/>
  <c r="AB62" i="5"/>
  <c r="V62" i="5"/>
  <c r="P62" i="5"/>
  <c r="J62" i="5"/>
  <c r="G62" i="5"/>
  <c r="S62" i="5"/>
  <c r="M62" i="5"/>
  <c r="X61" i="5"/>
  <c r="AG61" i="5"/>
  <c r="AD61" i="5"/>
  <c r="AA61" i="5"/>
  <c r="F61" i="5"/>
  <c r="O61" i="5"/>
  <c r="R61" i="5"/>
  <c r="U61" i="5"/>
  <c r="L61" i="5"/>
  <c r="I61" i="5"/>
  <c r="Y51" i="5"/>
  <c r="AE51" i="5"/>
  <c r="AH51" i="5"/>
  <c r="AB51" i="5"/>
  <c r="S51" i="5"/>
  <c r="V51" i="5"/>
  <c r="J51" i="5"/>
  <c r="M51" i="5"/>
  <c r="P51" i="5"/>
  <c r="G51" i="5"/>
  <c r="X60" i="5"/>
  <c r="AD60" i="5"/>
  <c r="AG60" i="5"/>
  <c r="AA60" i="5"/>
  <c r="F60" i="5"/>
  <c r="I60" i="5"/>
  <c r="L60" i="5"/>
  <c r="R60" i="5"/>
  <c r="O60" i="5"/>
  <c r="U60" i="5"/>
  <c r="Y74" i="5"/>
  <c r="AE74" i="5"/>
  <c r="AH74" i="5"/>
  <c r="AB74" i="5"/>
  <c r="G74" i="5"/>
  <c r="J74" i="5"/>
  <c r="S74" i="5"/>
  <c r="V74" i="5"/>
  <c r="P74" i="5"/>
  <c r="M74" i="5"/>
  <c r="X29" i="5"/>
  <c r="AG29" i="5"/>
  <c r="AA29" i="5"/>
  <c r="AD29" i="5"/>
  <c r="L29" i="5"/>
  <c r="F29" i="5"/>
  <c r="O29" i="5"/>
  <c r="I29" i="5"/>
  <c r="U29" i="5"/>
  <c r="R29" i="5"/>
  <c r="Y26" i="5"/>
  <c r="AE26" i="5"/>
  <c r="AH26" i="5"/>
  <c r="AB26" i="5"/>
  <c r="G26" i="5"/>
  <c r="J26" i="5"/>
  <c r="M26" i="5"/>
  <c r="V26" i="5"/>
  <c r="P26" i="5"/>
  <c r="S26" i="5"/>
  <c r="X55" i="5"/>
  <c r="AD55" i="5"/>
  <c r="AG55" i="5"/>
  <c r="AA55" i="5"/>
  <c r="F55" i="5"/>
  <c r="R55" i="5"/>
  <c r="U55" i="5"/>
  <c r="L55" i="5"/>
  <c r="I55" i="5"/>
  <c r="O55" i="5"/>
  <c r="Y70" i="5"/>
  <c r="AE70" i="5"/>
  <c r="AH70" i="5"/>
  <c r="AB70" i="5"/>
  <c r="M70" i="5"/>
  <c r="G70" i="5"/>
  <c r="S70" i="5"/>
  <c r="P70" i="5"/>
  <c r="V70" i="5"/>
  <c r="J70" i="5"/>
  <c r="Y22" i="5"/>
  <c r="AB22" i="5"/>
  <c r="AH22" i="5"/>
  <c r="AE22" i="5"/>
  <c r="G22" i="5"/>
  <c r="S22" i="5"/>
  <c r="M22" i="5"/>
  <c r="V22" i="5"/>
  <c r="J22" i="5"/>
  <c r="P22" i="5"/>
  <c r="Y13" i="5"/>
  <c r="AE13" i="5"/>
  <c r="AH13" i="5"/>
  <c r="AB13" i="5"/>
  <c r="S13" i="5"/>
  <c r="G13" i="5"/>
  <c r="J13" i="5"/>
  <c r="M13" i="5"/>
  <c r="P13" i="5"/>
  <c r="V13" i="5"/>
  <c r="Y56" i="5"/>
  <c r="AH56" i="5"/>
  <c r="AE56" i="5"/>
  <c r="AB56" i="5"/>
  <c r="S56" i="5"/>
  <c r="V56" i="5"/>
  <c r="M56" i="5"/>
  <c r="P56" i="5"/>
  <c r="G56" i="5"/>
  <c r="J56" i="5"/>
  <c r="X19" i="5"/>
  <c r="AA19" i="5"/>
  <c r="AD19" i="5"/>
  <c r="AG19" i="5"/>
  <c r="L19" i="5"/>
  <c r="U19" i="5"/>
  <c r="O19" i="5"/>
  <c r="F19" i="5"/>
  <c r="I19" i="5"/>
  <c r="R19" i="5"/>
  <c r="X54" i="5"/>
  <c r="AG54" i="5"/>
  <c r="AA54" i="5"/>
  <c r="AD54" i="5"/>
  <c r="F54" i="5"/>
  <c r="I54" i="5"/>
  <c r="R54" i="5"/>
  <c r="O54" i="5"/>
  <c r="U54" i="5"/>
  <c r="L54" i="5"/>
  <c r="X42" i="5"/>
  <c r="AG42" i="5"/>
  <c r="AA42" i="5"/>
  <c r="AD42" i="5"/>
  <c r="O42" i="5"/>
  <c r="F42" i="5"/>
  <c r="I42" i="5"/>
  <c r="L42" i="5"/>
  <c r="R42" i="5"/>
  <c r="U42" i="5"/>
  <c r="Y27" i="5"/>
  <c r="AE27" i="5"/>
  <c r="AB27" i="5"/>
  <c r="AH27" i="5"/>
  <c r="M27" i="5"/>
  <c r="G27" i="5"/>
  <c r="P27" i="5"/>
  <c r="J27" i="5"/>
  <c r="S27" i="5"/>
  <c r="V27" i="5"/>
  <c r="X35" i="5"/>
  <c r="AG35" i="5"/>
  <c r="AD35" i="5"/>
  <c r="AA35" i="5"/>
  <c r="L35" i="5"/>
  <c r="U35" i="5"/>
  <c r="I35" i="5"/>
  <c r="O35" i="5"/>
  <c r="R35" i="5"/>
  <c r="F35" i="5"/>
  <c r="Y7" i="5"/>
  <c r="AE7" i="5"/>
  <c r="AB7" i="5"/>
  <c r="AH7" i="5"/>
  <c r="S7" i="5"/>
  <c r="G7" i="5"/>
  <c r="M7" i="5"/>
  <c r="V7" i="5"/>
  <c r="P7" i="5"/>
  <c r="J7" i="5"/>
  <c r="X58" i="5"/>
  <c r="AG58" i="5"/>
  <c r="AA58" i="5"/>
  <c r="AD58" i="5"/>
  <c r="F58" i="5"/>
  <c r="O58" i="5"/>
  <c r="R58" i="5"/>
  <c r="U58" i="5"/>
  <c r="I58" i="5"/>
  <c r="L58" i="5"/>
  <c r="Y61" i="5"/>
  <c r="AE61" i="5"/>
  <c r="AB61" i="5"/>
  <c r="AH61" i="5"/>
  <c r="M61" i="5"/>
  <c r="P61" i="5"/>
  <c r="G61" i="5"/>
  <c r="S61" i="5"/>
  <c r="V61" i="5"/>
  <c r="J61" i="5"/>
  <c r="X17" i="5"/>
  <c r="AG17" i="5"/>
  <c r="AA17" i="5"/>
  <c r="AD17" i="5"/>
  <c r="R17" i="5"/>
  <c r="L17" i="5"/>
  <c r="F17" i="5"/>
  <c r="O17" i="5"/>
  <c r="U17" i="5"/>
  <c r="I17" i="5"/>
  <c r="Y60" i="5"/>
  <c r="AH60" i="5"/>
  <c r="AB60" i="5"/>
  <c r="AE60" i="5"/>
  <c r="P60" i="5"/>
  <c r="J60" i="5"/>
  <c r="S60" i="5"/>
  <c r="V60" i="5"/>
  <c r="M60" i="5"/>
  <c r="G60" i="5"/>
  <c r="X73" i="5"/>
  <c r="AG73" i="5"/>
  <c r="AD73" i="5"/>
  <c r="AA73" i="5"/>
  <c r="L73" i="5"/>
  <c r="O73" i="5"/>
  <c r="U73" i="5"/>
  <c r="R73" i="5"/>
  <c r="F73" i="5"/>
  <c r="I73" i="5"/>
  <c r="Y29" i="5"/>
  <c r="AH29" i="5"/>
  <c r="AE29" i="5"/>
  <c r="AB29" i="5"/>
  <c r="M29" i="5"/>
  <c r="G29" i="5"/>
  <c r="S29" i="5"/>
  <c r="V29" i="5"/>
  <c r="P29" i="5"/>
  <c r="J29" i="5"/>
  <c r="X6" i="5"/>
  <c r="AD6" i="5"/>
  <c r="AA6" i="5"/>
  <c r="AG6" i="5"/>
  <c r="F6" i="5"/>
  <c r="I6" i="5"/>
  <c r="O6" i="5"/>
  <c r="R6" i="5"/>
  <c r="U6" i="5"/>
  <c r="L6" i="5"/>
  <c r="Y55" i="5"/>
  <c r="AE55" i="5"/>
  <c r="AB55" i="5"/>
  <c r="AH55" i="5"/>
  <c r="G55" i="5"/>
  <c r="J55" i="5"/>
  <c r="S55" i="5"/>
  <c r="V55" i="5"/>
  <c r="M55" i="5"/>
  <c r="P55" i="5"/>
  <c r="X12" i="5"/>
  <c r="AD12" i="5"/>
  <c r="AG12" i="5"/>
  <c r="AA12" i="5"/>
  <c r="F12" i="5"/>
  <c r="I12" i="5"/>
  <c r="L12" i="5"/>
  <c r="O12" i="5"/>
  <c r="R12" i="5"/>
  <c r="U12" i="5"/>
  <c r="X22" i="5"/>
  <c r="AA22" i="5"/>
  <c r="AG22" i="5"/>
  <c r="AD22" i="5"/>
  <c r="F22" i="5"/>
  <c r="I22" i="5"/>
  <c r="U22" i="5"/>
  <c r="O22" i="5"/>
  <c r="L22" i="5"/>
  <c r="R22" i="5"/>
  <c r="AK80" i="5" l="1"/>
  <c r="AJ80" i="5"/>
  <c r="O80" i="5"/>
  <c r="S80" i="5"/>
  <c r="L80" i="5"/>
  <c r="AG80" i="5"/>
  <c r="V80" i="5"/>
  <c r="AE80" i="5"/>
  <c r="U80" i="5"/>
  <c r="R80" i="5"/>
  <c r="J80" i="5"/>
  <c r="X80" i="5"/>
  <c r="Y80" i="5"/>
  <c r="I80" i="5"/>
  <c r="AD80" i="5"/>
  <c r="M80" i="5"/>
  <c r="AH80" i="5"/>
  <c r="F80" i="5"/>
  <c r="AB80" i="5"/>
  <c r="AA80" i="5"/>
  <c r="P80" i="5"/>
  <c r="G80" i="5"/>
</calcChain>
</file>

<file path=xl/sharedStrings.xml><?xml version="1.0" encoding="utf-8"?>
<sst xmlns="http://schemas.openxmlformats.org/spreadsheetml/2006/main" count="179" uniqueCount="147">
  <si>
    <t>En millones de soles de 2007</t>
  </si>
  <si>
    <t>En millones de soles</t>
  </si>
  <si>
    <t>Demanda interna</t>
  </si>
  <si>
    <t>Cp</t>
  </si>
  <si>
    <t>Cg</t>
  </si>
  <si>
    <t>IBI</t>
  </si>
  <si>
    <t>IBF</t>
  </si>
  <si>
    <t>IBFp</t>
  </si>
  <si>
    <t>IBFg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</si>
  <si>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inv</t>
    </r>
  </si>
  <si>
    <t>X</t>
  </si>
  <si>
    <t>Im</t>
  </si>
  <si>
    <t>Y</t>
  </si>
  <si>
    <t>lnY</t>
  </si>
  <si>
    <t>lnY*</t>
  </si>
  <si>
    <r>
      <rPr>
        <b/>
        <sz val="11"/>
        <color rgb="FF000000"/>
        <rFont val="Symbol"/>
        <charset val="2"/>
      </rPr>
      <t>l</t>
    </r>
    <r>
      <rPr>
        <b/>
        <sz val="11"/>
        <color rgb="FF000000"/>
        <rFont val="Calibri"/>
        <family val="2"/>
      </rPr>
      <t>=100</t>
    </r>
  </si>
  <si>
    <t>(Y-Y*)</t>
  </si>
  <si>
    <t>IBI/Y</t>
  </si>
  <si>
    <t>IBF/Y</t>
  </si>
  <si>
    <t>Dinv/Y</t>
  </si>
  <si>
    <t>X/Y</t>
  </si>
  <si>
    <t>Im/Y</t>
  </si>
  <si>
    <t>Cp/Y</t>
  </si>
  <si>
    <t>Cg/Y</t>
  </si>
  <si>
    <t>IBFp/Y</t>
  </si>
  <si>
    <t>IBFg/Y</t>
  </si>
  <si>
    <t>Cp/Y (+)</t>
  </si>
  <si>
    <t>Cp/Y (-)</t>
  </si>
  <si>
    <t>AVERAGE</t>
  </si>
  <si>
    <t>Cg/Y (+)</t>
  </si>
  <si>
    <t>Cg/Y (-)</t>
  </si>
  <si>
    <t>IBI/Y (+)</t>
  </si>
  <si>
    <t>IBI/Y (-)</t>
  </si>
  <si>
    <t>IBF/Y (-)</t>
  </si>
  <si>
    <t>IBF/Y (+)</t>
  </si>
  <si>
    <t>IBFp/Y (-)</t>
  </si>
  <si>
    <t>IBFp/Y (+)</t>
  </si>
  <si>
    <t>IBFg/Y (+)</t>
  </si>
  <si>
    <t>IBFg/Y (-)</t>
  </si>
  <si>
    <t>Dinv/Y (-)</t>
  </si>
  <si>
    <t>Dinv/Y (+)</t>
  </si>
  <si>
    <t>X/Y (-)</t>
  </si>
  <si>
    <t>X/Y (+)</t>
  </si>
  <si>
    <t>Im/Y (-)</t>
  </si>
  <si>
    <t>Im/Y (+)</t>
  </si>
  <si>
    <t>Sx</t>
  </si>
  <si>
    <t>Sx/Y</t>
  </si>
  <si>
    <t>Sn*/Y</t>
  </si>
  <si>
    <t>Sn*/Y (-)</t>
  </si>
  <si>
    <t>Sn*/Y (+)</t>
  </si>
  <si>
    <t>Sx (-)</t>
  </si>
  <si>
    <t>Sx (+)</t>
  </si>
  <si>
    <t>POSITIVAS</t>
  </si>
  <si>
    <t>NEGATIVAS</t>
  </si>
  <si>
    <t>BRECHAS</t>
  </si>
  <si>
    <t>DURACION</t>
  </si>
  <si>
    <t>MAGNITUD PROMEDIO</t>
  </si>
  <si>
    <t>TOTAL</t>
  </si>
  <si>
    <t>PROMEDIO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</si>
  <si>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Y(t)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</si>
  <si>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Y(t-1)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</si>
  <si>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Y(t-2)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</si>
  <si>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Y(t+1)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</si>
  <si>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Y(t+2)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</si>
  <si>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Cp(t)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</si>
  <si>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Cg(t)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</si>
  <si>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I(t)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</si>
  <si>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X(t)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</si>
  <si>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Abadi MT Condensed Light"/>
        <family val="2"/>
      </rPr>
      <t>% Im(t)</t>
    </r>
  </si>
  <si>
    <t>MATRIZ DE CORRELACIONES</t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</si>
  <si>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</rPr>
      <t>%Y(t-2)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</si>
  <si>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</rPr>
      <t>%Y(t-1)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</si>
  <si>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</rPr>
      <t>%Y(t)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</si>
  <si>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</rPr>
      <t>%Y(t+1)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</si>
  <si>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</rPr>
      <t>%Y(t+2)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</si>
  <si>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  <scheme val="minor"/>
      </rPr>
      <t>% Cp(t)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</si>
  <si>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  <scheme val="minor"/>
      </rPr>
      <t>% Cg(t)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</si>
  <si>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  <scheme val="minor"/>
      </rPr>
      <t>% I(t)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</si>
  <si>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  <scheme val="minor"/>
      </rPr>
      <t>% X(t)</t>
    </r>
  </si>
  <si>
    <r>
      <rPr>
        <b/>
        <sz val="11"/>
        <color rgb="FF000000"/>
        <rFont val="Symbol"/>
        <charset val="2"/>
      </rPr>
      <t>D</t>
    </r>
    <r>
      <rPr>
        <b/>
        <sz val="11"/>
        <color rgb="FF000000"/>
        <rFont val="Calibri"/>
        <family val="2"/>
        <scheme val="minor"/>
      </rPr>
      <t>% Im(t)</t>
    </r>
  </si>
  <si>
    <t>ANALISIS DE CORRELACIONES: PROPIEDADES CICLICAS DE LOS COMPONENTES DEL PBI POR TIPO DE GASTO</t>
  </si>
  <si>
    <t>Sn1/Y</t>
  </si>
  <si>
    <t>Sn2/Y</t>
  </si>
  <si>
    <t>Sn2=IND+TI-Cp-Cg</t>
  </si>
  <si>
    <t>Sn3/Y</t>
  </si>
  <si>
    <t>Usando los datos anuales disponibles en la pagina web del BCR:</t>
  </si>
  <si>
    <t>Preste atencion pues es probable que encuentre inconsistencias en los datos originales. Comente.</t>
  </si>
  <si>
    <t xml:space="preserve">3. Usando valores del PBI por tipo de gasto en terminos reales, calcule en la hoja "B.PROPIEDADES CICLICAS" </t>
  </si>
  <si>
    <t xml:space="preserve">las correlaciones entre las tasas de crecimiento del PBI desde (t-2) hasta (t+2) con los valores actuales (t) </t>
  </si>
  <si>
    <t>de Cp, Cg, I, X e Im. Identifique instancias de pro- o contraciclicalidad.</t>
  </si>
  <si>
    <r>
      <t>4. En la hoja "C. YP y BRECHAS" calcule el producto potential aplicando el filtro de HP (</t>
    </r>
    <r>
      <rPr>
        <sz val="11"/>
        <color rgb="FF000000"/>
        <rFont val="Symbol"/>
        <charset val="2"/>
      </rPr>
      <t>l</t>
    </r>
    <r>
      <rPr>
        <sz val="11"/>
        <color rgb="FF000000"/>
        <rFont val="Calibri"/>
        <family val="2"/>
      </rPr>
      <t>=100) al logaritmo</t>
    </r>
  </si>
  <si>
    <t>natural del PBI real. Con esa informacion, calcule periodos de brechas positivas y negativas y estime la</t>
  </si>
  <si>
    <t>5. En la hoja "D. CICLOS Y PROMEDIOS" calcule los ratios promedio sobre el PBI de cada uno de los componentes</t>
  </si>
  <si>
    <t xml:space="preserve">1. Complete el cuadro de la hoja "A. CUENTAS NACIONALES". </t>
  </si>
  <si>
    <t>2. En la misma hoja, realice el calculo del ahorro nacional usando tres metodos diferentes.</t>
  </si>
  <si>
    <t xml:space="preserve">del PBI por tipo de gasto para periodos de brechas negativas y positivas. Prepare graficos resumiendo los </t>
  </si>
  <si>
    <t>resultados para cada categoria del PBNI por tipo de gasto.</t>
  </si>
  <si>
    <t>(lnY-lnY*)&lt;0</t>
  </si>
  <si>
    <t>(lnY-lnY*)&gt;0</t>
  </si>
  <si>
    <t>(lnY-lnY*)</t>
  </si>
  <si>
    <t>PERU: CUENTAS NACIONALES 1950-2024</t>
  </si>
  <si>
    <t>1950-?</t>
  </si>
  <si>
    <t>?-2024</t>
  </si>
  <si>
    <t>duracion y magnitud promedios de estos periodos. Prepare un grafico de las brechas para 1950-2024.</t>
  </si>
  <si>
    <t xml:space="preserve">INBD (millones S/ 2007) </t>
  </si>
  <si>
    <t xml:space="preserve">INBD (millones de soles) </t>
  </si>
  <si>
    <t>2.89080477813797E-7</t>
  </si>
  <si>
    <t>3.55600170885418E-7</t>
  </si>
  <si>
    <t>8.60554833718424E-7</t>
  </si>
  <si>
    <t>8.10185349080282E-7</t>
  </si>
  <si>
    <t>7.02107942808117E-7</t>
  </si>
  <si>
    <t>6.45546231264588E-8</t>
  </si>
  <si>
    <t>1.20257718689065E-7</t>
  </si>
  <si>
    <t>9.18147438784159E-8</t>
  </si>
  <si>
    <t>1.24743736083382E-7</t>
  </si>
  <si>
    <t>2.16113401669634E-7</t>
  </si>
  <si>
    <t>1.40954949808778E-7</t>
  </si>
  <si>
    <t>8.53756507802259E-8</t>
  </si>
  <si>
    <t>2.55182957843904E-7</t>
  </si>
  <si>
    <t>1.94976386661044E-7</t>
  </si>
  <si>
    <t>5.20035261516567E-7</t>
  </si>
  <si>
    <t>3.75577077310158E-7</t>
  </si>
  <si>
    <t>5.46628198837665E-7</t>
  </si>
  <si>
    <t>4.72546939820261E-7</t>
  </si>
  <si>
    <t>7.59554084162231E-7</t>
  </si>
  <si>
    <t>4.19784713780623E-7</t>
  </si>
  <si>
    <t>8.94526592928562E-7</t>
  </si>
  <si>
    <t>-2.40111098290501E-6</t>
  </si>
  <si>
    <t>-3.08684268773581E-8</t>
  </si>
  <si>
    <t>-1.42299360993915E-6</t>
  </si>
  <si>
    <t>-6.09549117791402E-6</t>
  </si>
  <si>
    <t>-3.30553011955949E-7</t>
  </si>
  <si>
    <t>PBI REAL</t>
  </si>
  <si>
    <t>PBI Nominal</t>
  </si>
  <si>
    <t>Factor</t>
  </si>
  <si>
    <t>Sn1=INBD-Cp-Cg</t>
  </si>
  <si>
    <t xml:space="preserve">INBD +TI (millones de soles) </t>
  </si>
  <si>
    <t>Términos de intercambio de comercio exterior (índice 2007 = 100) - Términos de Intercambio</t>
  </si>
  <si>
    <t>Ingreso nacional disponible (millones S/ 2007) - PBI</t>
  </si>
  <si>
    <t>Ingreso nacional disponible (millones S/ 2007) - Renta de Factores</t>
  </si>
  <si>
    <t>Ingreso nacional disponible (millones S/ 2007) - Producto Nacional Bruto</t>
  </si>
  <si>
    <t>Ingreso nacional disponible (millones S/ 2007) - Efecto Términos de Intercambio</t>
  </si>
  <si>
    <t>Ingreso nacional disponible (millones S/ 2007) - Ingreso Nacional Bruto</t>
  </si>
  <si>
    <t>Ingreso nacional disponible (millones S/ 2007) - Transferencias Corrientes</t>
  </si>
  <si>
    <t>Ingreso nacional disponible (millones S/ 2007) - Ingreso Nacional Disponible</t>
  </si>
  <si>
    <t>Balanza de pagos (porcentaje del PBI) - Balanza en Cuenta Corriente</t>
  </si>
  <si>
    <t>Cuenta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</si>
</sst>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E+00"/>
    <numFmt numFmtId="167" formatCode="0.0"/>
    <numFmt numFmtId="168" formatCode="_(* #,##0.0_);_(* \(#,##0.0\);_(* &quot;-&quot;??_);_(@_)"/>
    <numFmt numFmtId="169" formatCode="0.0000E+00"/>
    <numFmt numFmtId="170" formatCode="0.0%"/>
    <numFmt numFmtId="171" formatCode="0.000E+00"/>
    <numFmt numFmtId="172" formatCode="_(* #,##0.000_);_(* \(#,##0.000\);_(* &quot;-&quot;??_);_(@_)"/>
  </numFmts>
  <fonts count="23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rgb="FF000000"/>
      <name val="Symbol"/>
      <charset val="2"/>
    </font>
    <font>
      <sz val="11"/>
      <color rgb="FF000000"/>
      <name val="Abadi MT Condensed Light"/>
      <family val="2"/>
      <charset val="2"/>
    </font>
    <font>
      <i/>
      <sz val="11"/>
      <color rgb="FF000000"/>
      <name val="Abadi MT Condensed Light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"/>
    </font>
    <font>
      <b/>
      <sz val="11"/>
      <color rgb="FF000000"/>
      <name val="Symbol"/>
      <charset val="2"/>
    </font>
    <font>
      <sz val="11"/>
      <color rgb="FF00B050"/>
      <name val="Abadi MT Condensed Light"/>
      <family val="2"/>
    </font>
    <font>
      <b/>
      <i/>
      <sz val="11"/>
      <color rgb="FF000000"/>
      <name val="Calibri"/>
      <family val="2"/>
    </font>
    <font>
      <sz val="11"/>
      <color theme="3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"/>
      <scheme val="minor"/>
    </font>
    <font>
      <sz val="11"/>
      <color theme="4"/>
      <name val="Abadi MT Condensed Light"/>
      <family val="2"/>
    </font>
    <font>
      <sz val="11"/>
      <color theme="4"/>
      <name val="Calibri"/>
      <family val="2"/>
    </font>
    <font>
      <sz val="11"/>
      <color theme="6" tint="-0.249977111117893"/>
      <name val="Abadi MT Condensed Light"/>
      <family val="2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Abadi MT Condensed Light"/>
      <family val="2"/>
    </font>
    <font>
      <sz val="11"/>
      <color theme="5" tint="-0.249977111117893"/>
      <name val="Calibri"/>
      <family val="2"/>
    </font>
    <font>
      <sz val="11"/>
      <color theme="3" tint="0.399975585192419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166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left" indent="1"/>
    </xf>
    <xf numFmtId="0" fontId="11" fillId="3" borderId="9" xfId="0" applyFont="1" applyFill="1" applyBorder="1"/>
    <xf numFmtId="0" fontId="0" fillId="3" borderId="10" xfId="0" applyFill="1" applyBorder="1"/>
    <xf numFmtId="2" fontId="11" fillId="3" borderId="10" xfId="0" applyNumberFormat="1" applyFont="1" applyFill="1" applyBorder="1"/>
    <xf numFmtId="0" fontId="3" fillId="0" borderId="3" xfId="0" applyFont="1" applyBorder="1" applyAlignment="1">
      <alignment horizontal="center"/>
    </xf>
    <xf numFmtId="164" fontId="10" fillId="0" borderId="5" xfId="1" applyFont="1" applyBorder="1"/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2" fillId="0" borderId="0" xfId="2" applyFont="1" applyBorder="1"/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/>
    <xf numFmtId="9" fontId="7" fillId="2" borderId="0" xfId="2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9" fontId="7" fillId="2" borderId="1" xfId="2" applyFont="1" applyFill="1" applyBorder="1"/>
    <xf numFmtId="0" fontId="7" fillId="4" borderId="6" xfId="0" applyFont="1" applyFill="1" applyBorder="1" applyAlignment="1">
      <alignment horizontal="center"/>
    </xf>
    <xf numFmtId="0" fontId="7" fillId="4" borderId="5" xfId="0" applyFont="1" applyFill="1" applyBorder="1"/>
    <xf numFmtId="0" fontId="7" fillId="4" borderId="6" xfId="0" applyFont="1" applyFill="1" applyBorder="1"/>
    <xf numFmtId="9" fontId="7" fillId="4" borderId="0" xfId="2" applyFont="1" applyFill="1" applyBorder="1"/>
    <xf numFmtId="0" fontId="11" fillId="3" borderId="0" xfId="0" applyFont="1" applyFill="1"/>
    <xf numFmtId="0" fontId="11" fillId="3" borderId="6" xfId="0" applyFont="1" applyFill="1" applyBorder="1"/>
    <xf numFmtId="9" fontId="0" fillId="3" borderId="0" xfId="2" applyFont="1" applyFill="1" applyBorder="1"/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9" fontId="7" fillId="2" borderId="20" xfId="2" applyFont="1" applyFill="1" applyBorder="1"/>
    <xf numFmtId="0" fontId="7" fillId="4" borderId="19" xfId="0" applyFont="1" applyFill="1" applyBorder="1" applyAlignment="1">
      <alignment horizontal="center"/>
    </xf>
    <xf numFmtId="9" fontId="7" fillId="4" borderId="20" xfId="2" applyFont="1" applyFill="1" applyBorder="1"/>
    <xf numFmtId="9" fontId="7" fillId="2" borderId="18" xfId="2" applyFont="1" applyFill="1" applyBorder="1"/>
    <xf numFmtId="9" fontId="0" fillId="3" borderId="20" xfId="2" applyFont="1" applyFill="1" applyBorder="1"/>
    <xf numFmtId="167" fontId="11" fillId="3" borderId="24" xfId="0" applyNumberFormat="1" applyFont="1" applyFill="1" applyBorder="1"/>
    <xf numFmtId="167" fontId="11" fillId="3" borderId="23" xfId="0" applyNumberFormat="1" applyFont="1" applyFill="1" applyBorder="1"/>
    <xf numFmtId="170" fontId="12" fillId="0" borderId="0" xfId="2" applyNumberFormat="1" applyFont="1"/>
    <xf numFmtId="170" fontId="12" fillId="0" borderId="0" xfId="0" applyNumberFormat="1" applyFont="1"/>
    <xf numFmtId="0" fontId="8" fillId="0" borderId="0" xfId="0" applyFont="1" applyAlignment="1">
      <alignment horizontal="center"/>
    </xf>
    <xf numFmtId="166" fontId="15" fillId="0" borderId="0" xfId="0" applyNumberFormat="1" applyFont="1"/>
    <xf numFmtId="164" fontId="15" fillId="0" borderId="0" xfId="1" applyFont="1"/>
    <xf numFmtId="168" fontId="0" fillId="0" borderId="0" xfId="1" applyNumberFormat="1" applyFont="1"/>
    <xf numFmtId="169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165" fontId="17" fillId="0" borderId="0" xfId="1" applyNumberFormat="1" applyFont="1"/>
    <xf numFmtId="169" fontId="17" fillId="0" borderId="0" xfId="1" applyNumberFormat="1" applyFont="1"/>
    <xf numFmtId="11" fontId="16" fillId="0" borderId="0" xfId="1" applyNumberFormat="1" applyFont="1"/>
    <xf numFmtId="164" fontId="17" fillId="0" borderId="0" xfId="1" applyFont="1"/>
    <xf numFmtId="9" fontId="15" fillId="0" borderId="0" xfId="2" applyFont="1"/>
    <xf numFmtId="0" fontId="14" fillId="0" borderId="0" xfId="0" applyFont="1"/>
    <xf numFmtId="167" fontId="19" fillId="0" borderId="0" xfId="0" applyNumberFormat="1" applyFont="1"/>
    <xf numFmtId="2" fontId="18" fillId="0" borderId="0" xfId="0" applyNumberFormat="1" applyFont="1"/>
    <xf numFmtId="168" fontId="18" fillId="0" borderId="0" xfId="1" applyNumberFormat="1" applyFont="1"/>
    <xf numFmtId="170" fontId="11" fillId="3" borderId="24" xfId="2" applyNumberFormat="1" applyFont="1" applyFill="1" applyBorder="1"/>
    <xf numFmtId="170" fontId="11" fillId="3" borderId="25" xfId="2" applyNumberFormat="1" applyFont="1" applyFill="1" applyBorder="1"/>
    <xf numFmtId="0" fontId="15" fillId="0" borderId="0" xfId="0" applyFont="1"/>
    <xf numFmtId="2" fontId="15" fillId="0" borderId="0" xfId="0" applyNumberFormat="1" applyFont="1"/>
    <xf numFmtId="9" fontId="15" fillId="0" borderId="0" xfId="2" applyFont="1" applyBorder="1"/>
    <xf numFmtId="9" fontId="2" fillId="0" borderId="0" xfId="2" applyFont="1"/>
    <xf numFmtId="170" fontId="15" fillId="0" borderId="0" xfId="2" applyNumberFormat="1" applyFont="1"/>
    <xf numFmtId="170" fontId="15" fillId="0" borderId="0" xfId="0" applyNumberFormat="1" applyFont="1"/>
    <xf numFmtId="0" fontId="0" fillId="0" borderId="1" xfId="0" applyBorder="1"/>
    <xf numFmtId="164" fontId="10" fillId="0" borderId="7" xfId="1" applyFont="1" applyBorder="1"/>
    <xf numFmtId="0" fontId="20" fillId="0" borderId="0" xfId="0" applyFont="1"/>
    <xf numFmtId="165" fontId="21" fillId="0" borderId="0" xfId="1" applyNumberFormat="1" applyFont="1"/>
    <xf numFmtId="0" fontId="1" fillId="5" borderId="3" xfId="0" applyFont="1" applyFill="1" applyBorder="1"/>
    <xf numFmtId="0" fontId="0" fillId="5" borderId="2" xfId="0" applyFill="1" applyBorder="1"/>
    <xf numFmtId="0" fontId="0" fillId="5" borderId="4" xfId="0" applyFill="1" applyBorder="1"/>
    <xf numFmtId="0" fontId="1" fillId="5" borderId="5" xfId="0" applyFont="1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171" fontId="16" fillId="0" borderId="0" xfId="0" applyNumberFormat="1" applyFont="1"/>
    <xf numFmtId="164" fontId="16" fillId="0" borderId="0" xfId="1" applyFont="1" applyFill="1"/>
    <xf numFmtId="167" fontId="16" fillId="0" borderId="0" xfId="0" applyNumberFormat="1" applyFont="1"/>
    <xf numFmtId="165" fontId="2" fillId="0" borderId="1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0" fontId="0" fillId="0" borderId="33" xfId="0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14" fillId="0" borderId="34" xfId="0" applyFont="1" applyBorder="1"/>
    <xf numFmtId="0" fontId="14" fillId="0" borderId="32" xfId="0" applyFont="1" applyBorder="1"/>
    <xf numFmtId="0" fontId="14" fillId="0" borderId="22" xfId="0" applyFont="1" applyBorder="1"/>
    <xf numFmtId="2" fontId="22" fillId="0" borderId="26" xfId="0" applyNumberFormat="1" applyFont="1" applyBorder="1"/>
    <xf numFmtId="2" fontId="22" fillId="0" borderId="29" xfId="0" applyNumberFormat="1" applyFont="1" applyBorder="1"/>
    <xf numFmtId="2" fontId="22" fillId="0" borderId="30" xfId="0" applyNumberFormat="1" applyFont="1" applyBorder="1"/>
    <xf numFmtId="2" fontId="22" fillId="0" borderId="31" xfId="0" applyNumberFormat="1" applyFont="1" applyBorder="1"/>
    <xf numFmtId="0" fontId="18" fillId="6" borderId="0" xfId="0" applyFont="1" applyFill="1"/>
    <xf numFmtId="2" fontId="15" fillId="6" borderId="6" xfId="0" applyNumberFormat="1" applyFont="1" applyFill="1" applyBorder="1"/>
    <xf numFmtId="9" fontId="15" fillId="6" borderId="0" xfId="2" applyFont="1" applyFill="1" applyBorder="1"/>
    <xf numFmtId="9" fontId="15" fillId="6" borderId="6" xfId="2" applyFont="1" applyFill="1" applyBorder="1"/>
    <xf numFmtId="9" fontId="15" fillId="6" borderId="1" xfId="2" applyFont="1" applyFill="1" applyBorder="1"/>
    <xf numFmtId="9" fontId="15" fillId="6" borderId="8" xfId="2" applyFont="1" applyFill="1" applyBorder="1"/>
    <xf numFmtId="0" fontId="15" fillId="6" borderId="6" xfId="0" applyFont="1" applyFill="1" applyBorder="1"/>
    <xf numFmtId="0" fontId="15" fillId="6" borderId="1" xfId="0" applyFont="1" applyFill="1" applyBorder="1"/>
    <xf numFmtId="0" fontId="15" fillId="6" borderId="8" xfId="0" applyFont="1" applyFill="1" applyBorder="1"/>
    <xf numFmtId="2" fontId="2" fillId="6" borderId="5" xfId="0" applyNumberFormat="1" applyFont="1" applyFill="1" applyBorder="1"/>
    <xf numFmtId="2" fontId="2" fillId="6" borderId="7" xfId="0" applyNumberFormat="1" applyFont="1" applyFill="1" applyBorder="1"/>
    <xf numFmtId="2" fontId="15" fillId="6" borderId="1" xfId="0" applyNumberFormat="1" applyFont="1" applyFill="1" applyBorder="1"/>
    <xf numFmtId="2" fontId="2" fillId="6" borderId="1" xfId="0" applyNumberFormat="1" applyFont="1" applyFill="1" applyBorder="1"/>
    <xf numFmtId="9" fontId="2" fillId="6" borderId="5" xfId="2" applyFont="1" applyFill="1" applyBorder="1"/>
    <xf numFmtId="9" fontId="2" fillId="6" borderId="0" xfId="2" applyFont="1" applyFill="1" applyBorder="1"/>
    <xf numFmtId="9" fontId="2" fillId="6" borderId="1" xfId="2" applyFont="1" applyFill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6" borderId="0" xfId="0" applyFont="1" applyFill="1"/>
    <xf numFmtId="2" fontId="15" fillId="6" borderId="0" xfId="0" applyNumberFormat="1" applyFont="1" applyFill="1"/>
    <xf numFmtId="2" fontId="2" fillId="6" borderId="0" xfId="0" applyNumberFormat="1" applyFont="1" applyFill="1"/>
    <xf numFmtId="2" fontId="15" fillId="6" borderId="8" xfId="0" applyNumberFormat="1" applyFont="1" applyFill="1" applyBorder="1"/>
    <xf numFmtId="172" fontId="17" fillId="0" borderId="0" xfId="1" applyNumberFormat="1" applyFont="1"/>
    <xf numFmtId="9" fontId="0" fillId="0" borderId="0" xfId="2" applyFont="1"/>
    <xf numFmtId="172" fontId="15" fillId="0" borderId="0" xfId="1" applyNumberFormat="1" applyFont="1"/>
    <xf numFmtId="0" fontId="7" fillId="0" borderId="0" xfId="0" applyFont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4" fontId="10" fillId="0" borderId="0" xfId="1" applyFont="1"/>
    <xf numFmtId="43" fontId="2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colors>
    <mruColors>
      <color rgb="FFFCFF74"/>
      <color rgb="FF295000"/>
      <color rgb="FFADF9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CUENTAS NACIONALES'!$A$41</c:f>
              <c:strCache>
                <c:ptCount val="1"/>
                <c:pt idx="0">
                  <c:v>Sn3/Y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'A. CUENTAS NACIONALES'!$B$41:$BW$41</c:f>
              <c:numCache>
                <c:formatCode>0.0%</c:formatCode>
                <c:ptCount val="74"/>
                <c:pt idx="0">
                  <c:v>0.1671879706918471</c:v>
                </c:pt>
                <c:pt idx="1">
                  <c:v>0.19021489534457212</c:v>
                </c:pt>
                <c:pt idx="2">
                  <c:v>0.18767573601771623</c:v>
                </c:pt>
                <c:pt idx="3">
                  <c:v>0.19891753549994232</c:v>
                </c:pt>
                <c:pt idx="4">
                  <c:v>0.18778860496400085</c:v>
                </c:pt>
                <c:pt idx="5">
                  <c:v>0.16506114754696868</c:v>
                </c:pt>
                <c:pt idx="6">
                  <c:v>0.20178093582975398</c:v>
                </c:pt>
                <c:pt idx="7">
                  <c:v>0.20448165965052123</c:v>
                </c:pt>
                <c:pt idx="8">
                  <c:v>0.20244619046782356</c:v>
                </c:pt>
                <c:pt idx="9">
                  <c:v>0.19321085262921467</c:v>
                </c:pt>
                <c:pt idx="10">
                  <c:v>0.21886842965377207</c:v>
                </c:pt>
                <c:pt idx="11">
                  <c:v>0.22574910638383394</c:v>
                </c:pt>
                <c:pt idx="12">
                  <c:v>0.22749181150220391</c:v>
                </c:pt>
                <c:pt idx="13">
                  <c:v>0.19358773190855161</c:v>
                </c:pt>
                <c:pt idx="14">
                  <c:v>0.20235457316091585</c:v>
                </c:pt>
                <c:pt idx="15">
                  <c:v>0.17128762254267144</c:v>
                </c:pt>
                <c:pt idx="16">
                  <c:v>0.16131362639692853</c:v>
                </c:pt>
                <c:pt idx="17">
                  <c:v>0.127238756793498</c:v>
                </c:pt>
                <c:pt idx="18">
                  <c:v>0.14299767570844824</c:v>
                </c:pt>
                <c:pt idx="19">
                  <c:v>0.15007862827018742</c:v>
                </c:pt>
                <c:pt idx="20">
                  <c:v>0.17877072143530032</c:v>
                </c:pt>
                <c:pt idx="21">
                  <c:v>0.15399134927559216</c:v>
                </c:pt>
                <c:pt idx="22">
                  <c:v>0.14230830888235865</c:v>
                </c:pt>
                <c:pt idx="23">
                  <c:v>0.16951810260982123</c:v>
                </c:pt>
                <c:pt idx="24">
                  <c:v>0.16347195720147251</c:v>
                </c:pt>
                <c:pt idx="25">
                  <c:v>0.1104916608540213</c:v>
                </c:pt>
                <c:pt idx="26">
                  <c:v>0.12840746672226891</c:v>
                </c:pt>
                <c:pt idx="27">
                  <c:v>0.13727294895032077</c:v>
                </c:pt>
                <c:pt idx="28">
                  <c:v>0.18352597778890245</c:v>
                </c:pt>
                <c:pt idx="29">
                  <c:v>0.27789427870320682</c:v>
                </c:pt>
                <c:pt idx="30">
                  <c:v>0.24628376988841177</c:v>
                </c:pt>
                <c:pt idx="31">
                  <c:v>0.20706773012540616</c:v>
                </c:pt>
                <c:pt idx="32">
                  <c:v>0.21758485121496529</c:v>
                </c:pt>
                <c:pt idx="33">
                  <c:v>0.17619522533612902</c:v>
                </c:pt>
                <c:pt idx="34">
                  <c:v>0.19589993349090123</c:v>
                </c:pt>
                <c:pt idx="35">
                  <c:v>0.18440663087245887</c:v>
                </c:pt>
                <c:pt idx="36">
                  <c:v>0.13049592232855917</c:v>
                </c:pt>
                <c:pt idx="37">
                  <c:v>0.12847624264453991</c:v>
                </c:pt>
                <c:pt idx="38">
                  <c:v>0.15788522608812655</c:v>
                </c:pt>
                <c:pt idx="39">
                  <c:v>0.14726241956324215</c:v>
                </c:pt>
                <c:pt idx="40">
                  <c:v>8.9177284019317016E-2</c:v>
                </c:pt>
                <c:pt idx="41">
                  <c:v>0.11422077835418407</c:v>
                </c:pt>
                <c:pt idx="42">
                  <c:v>0.10570433817731086</c:v>
                </c:pt>
                <c:pt idx="43">
                  <c:v>0.10423587031552396</c:v>
                </c:pt>
                <c:pt idx="44">
                  <c:v>0.12759785571911275</c:v>
                </c:pt>
                <c:pt idx="45">
                  <c:v>0.12674505835155159</c:v>
                </c:pt>
                <c:pt idx="46">
                  <c:v>0.12904062443085479</c:v>
                </c:pt>
                <c:pt idx="47">
                  <c:v>0.15152436344902409</c:v>
                </c:pt>
                <c:pt idx="48">
                  <c:v>0.14667417962907453</c:v>
                </c:pt>
                <c:pt idx="49">
                  <c:v>0.15351840552910942</c:v>
                </c:pt>
                <c:pt idx="50">
                  <c:v>0.14377817426192388</c:v>
                </c:pt>
                <c:pt idx="51">
                  <c:v>0.14150397016598343</c:v>
                </c:pt>
                <c:pt idx="52">
                  <c:v>0.14655927412847214</c:v>
                </c:pt>
                <c:pt idx="53">
                  <c:v>0.1563840979300499</c:v>
                </c:pt>
                <c:pt idx="54">
                  <c:v>0.16210875537183828</c:v>
                </c:pt>
                <c:pt idx="55">
                  <c:v>0.16947638250791017</c:v>
                </c:pt>
                <c:pt idx="56">
                  <c:v>0.22124646571757944</c:v>
                </c:pt>
                <c:pt idx="57">
                  <c:v>0.23752597348094304</c:v>
                </c:pt>
                <c:pt idx="58">
                  <c:v>0.22666795530969699</c:v>
                </c:pt>
                <c:pt idx="59">
                  <c:v>0.20153731349156739</c:v>
                </c:pt>
                <c:pt idx="60">
                  <c:v>0.2226708262571872</c:v>
                </c:pt>
                <c:pt idx="61">
                  <c:v>0.22312024494588428</c:v>
                </c:pt>
                <c:pt idx="62">
                  <c:v>0.21237496374275228</c:v>
                </c:pt>
                <c:pt idx="63">
                  <c:v>0.20776150812890576</c:v>
                </c:pt>
                <c:pt idx="64">
                  <c:v>0.20388834134185146</c:v>
                </c:pt>
                <c:pt idx="65">
                  <c:v>0.19208124263891352</c:v>
                </c:pt>
                <c:pt idx="66">
                  <c:v>0.19698726839628417</c:v>
                </c:pt>
                <c:pt idx="67">
                  <c:v>0.19528964729752352</c:v>
                </c:pt>
                <c:pt idx="68">
                  <c:v>0.19967380519035577</c:v>
                </c:pt>
                <c:pt idx="69">
                  <c:v>0.19701915024550762</c:v>
                </c:pt>
                <c:pt idx="70">
                  <c:v>0.19234102331070718</c:v>
                </c:pt>
                <c:pt idx="71">
                  <c:v>0.18751750658267768</c:v>
                </c:pt>
                <c:pt idx="72">
                  <c:v>0.16901930858193315</c:v>
                </c:pt>
                <c:pt idx="73">
                  <c:v>0.18406087065285029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'A. CUENTAS NACIONALES'!$A$34</c:f>
              <c:strCache>
                <c:ptCount val="1"/>
                <c:pt idx="0">
                  <c:v>Sn1/Y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'A. CUENTAS NACIONALES'!$B$34:$BW$34</c:f>
              <c:numCache>
                <c:formatCode>_(* #,##0.000_);_(* \(#,##0.000\);_(* "-"??_);_(@_)</c:formatCode>
                <c:ptCount val="74"/>
                <c:pt idx="0">
                  <c:v>0.15669072982646703</c:v>
                </c:pt>
                <c:pt idx="1">
                  <c:v>0.1486708523746984</c:v>
                </c:pt>
                <c:pt idx="2">
                  <c:v>0.14971130346315056</c:v>
                </c:pt>
                <c:pt idx="3">
                  <c:v>0.16314125512837618</c:v>
                </c:pt>
                <c:pt idx="4">
                  <c:v>0.17470494628867794</c:v>
                </c:pt>
                <c:pt idx="5">
                  <c:v>0.15809914620302218</c:v>
                </c:pt>
                <c:pt idx="6">
                  <c:v>0.17678025448978066</c:v>
                </c:pt>
                <c:pt idx="7">
                  <c:v>0.17353037096131727</c:v>
                </c:pt>
                <c:pt idx="8">
                  <c:v>0.16779612354659687</c:v>
                </c:pt>
                <c:pt idx="9">
                  <c:v>0.17820528534813385</c:v>
                </c:pt>
                <c:pt idx="10">
                  <c:v>0.20545269343772907</c:v>
                </c:pt>
                <c:pt idx="11">
                  <c:v>0.20486440125470495</c:v>
                </c:pt>
                <c:pt idx="12">
                  <c:v>0.20290514267175991</c:v>
                </c:pt>
                <c:pt idx="13">
                  <c:v>0.16638998530230489</c:v>
                </c:pt>
                <c:pt idx="14">
                  <c:v>0.17358081514541476</c:v>
                </c:pt>
                <c:pt idx="15">
                  <c:v>0.14219830253770466</c:v>
                </c:pt>
                <c:pt idx="16">
                  <c:v>0.13348726677631106</c:v>
                </c:pt>
                <c:pt idx="17">
                  <c:v>0.11178717379895958</c:v>
                </c:pt>
                <c:pt idx="18">
                  <c:v>0.12807280889620015</c:v>
                </c:pt>
                <c:pt idx="19">
                  <c:v>0.13827178157269648</c:v>
                </c:pt>
                <c:pt idx="20">
                  <c:v>0.1495006643494301</c:v>
                </c:pt>
                <c:pt idx="21">
                  <c:v>0.13759643995772217</c:v>
                </c:pt>
                <c:pt idx="22">
                  <c:v>0.13254595077302406</c:v>
                </c:pt>
                <c:pt idx="23">
                  <c:v>0.15861929145500184</c:v>
                </c:pt>
                <c:pt idx="24">
                  <c:v>0.12988276749851269</c:v>
                </c:pt>
                <c:pt idx="25">
                  <c:v>7.356504789985531E-2</c:v>
                </c:pt>
                <c:pt idx="26">
                  <c:v>0.10636089986927955</c:v>
                </c:pt>
                <c:pt idx="27">
                  <c:v>0.11944819090875392</c:v>
                </c:pt>
                <c:pt idx="28">
                  <c:v>0.22421772464728446</c:v>
                </c:pt>
                <c:pt idx="29">
                  <c:v>0.34572339896023235</c:v>
                </c:pt>
                <c:pt idx="30">
                  <c:v>0.29722298808347969</c:v>
                </c:pt>
                <c:pt idx="31">
                  <c:v>0.27321551908218011</c:v>
                </c:pt>
                <c:pt idx="32">
                  <c:v>0.28438021558034426</c:v>
                </c:pt>
                <c:pt idx="33">
                  <c:v>0.25660376567745791</c:v>
                </c:pt>
                <c:pt idx="34">
                  <c:v>0.26590840544842353</c:v>
                </c:pt>
                <c:pt idx="35">
                  <c:v>0.29145943412920111</c:v>
                </c:pt>
                <c:pt idx="36">
                  <c:v>0.20925963174042395</c:v>
                </c:pt>
                <c:pt idx="37">
                  <c:v>0.20352512308150728</c:v>
                </c:pt>
                <c:pt idx="38">
                  <c:v>0.23579706148078033</c:v>
                </c:pt>
                <c:pt idx="39">
                  <c:v>0.23714411138409905</c:v>
                </c:pt>
                <c:pt idx="40">
                  <c:v>0.13632238018251547</c:v>
                </c:pt>
                <c:pt idx="41">
                  <c:v>0.12003852400989636</c:v>
                </c:pt>
                <c:pt idx="42">
                  <c:v>0.11116383155129457</c:v>
                </c:pt>
                <c:pt idx="43">
                  <c:v>0.10491034855929794</c:v>
                </c:pt>
                <c:pt idx="44">
                  <c:v>-4.0410931752702947E-3</c:v>
                </c:pt>
                <c:pt idx="45">
                  <c:v>9.8998401104779827E-3</c:v>
                </c:pt>
                <c:pt idx="46">
                  <c:v>-3.4142596034839961E-3</c:v>
                </c:pt>
                <c:pt idx="47">
                  <c:v>2.3677137413572441E-2</c:v>
                </c:pt>
                <c:pt idx="48">
                  <c:v>1.3534057407601547E-2</c:v>
                </c:pt>
                <c:pt idx="49">
                  <c:v>-8.3238934172469E-4</c:v>
                </c:pt>
                <c:pt idx="50">
                  <c:v>-1.5289391647428013E-2</c:v>
                </c:pt>
                <c:pt idx="51">
                  <c:v>-2.1349294424136921E-2</c:v>
                </c:pt>
                <c:pt idx="52">
                  <c:v>4.7667290380847341E-3</c:v>
                </c:pt>
                <c:pt idx="53">
                  <c:v>1.1524643183902523E-2</c:v>
                </c:pt>
                <c:pt idx="54">
                  <c:v>4.1983114005702746E-2</c:v>
                </c:pt>
                <c:pt idx="55">
                  <c:v>5.6496655604447651E-2</c:v>
                </c:pt>
                <c:pt idx="56">
                  <c:v>0.17690660603584279</c:v>
                </c:pt>
                <c:pt idx="57">
                  <c:v>0.21356552254105968</c:v>
                </c:pt>
                <c:pt idx="58">
                  <c:v>0.16486691870177608</c:v>
                </c:pt>
                <c:pt idx="59">
                  <c:v>0.13557965288718951</c:v>
                </c:pt>
                <c:pt idx="60">
                  <c:v>0.21099100635985094</c:v>
                </c:pt>
                <c:pt idx="61">
                  <c:v>0.23347261350582132</c:v>
                </c:pt>
                <c:pt idx="62">
                  <c:v>0.21166055558280977</c:v>
                </c:pt>
                <c:pt idx="63">
                  <c:v>0.19031445664500715</c:v>
                </c:pt>
                <c:pt idx="64">
                  <c:v>0.16912764501856722</c:v>
                </c:pt>
                <c:pt idx="65">
                  <c:v>0.14395071765413497</c:v>
                </c:pt>
                <c:pt idx="66">
                  <c:v>0.14426181047188161</c:v>
                </c:pt>
                <c:pt idx="67">
                  <c:v>0.16111112047426659</c:v>
                </c:pt>
                <c:pt idx="68">
                  <c:v>0.16690166939584825</c:v>
                </c:pt>
                <c:pt idx="69">
                  <c:v>0.15927149062038018</c:v>
                </c:pt>
                <c:pt idx="70">
                  <c:v>0.17661842049677628</c:v>
                </c:pt>
                <c:pt idx="71">
                  <c:v>0.19643304822072841</c:v>
                </c:pt>
                <c:pt idx="72">
                  <c:v>0.15378416722456897</c:v>
                </c:pt>
                <c:pt idx="73">
                  <c:v>0.18059776059824412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'A. CUENTAS NACIONALES'!$A$37</c:f>
              <c:strCache>
                <c:ptCount val="1"/>
                <c:pt idx="0">
                  <c:v>Sn2/Y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'A. CUENTAS NACIONALES'!$B$37:$BW$37</c:f>
              <c:numCache>
                <c:formatCode>0%</c:formatCode>
                <c:ptCount val="74"/>
                <c:pt idx="0">
                  <c:v>0.1170251331730907</c:v>
                </c:pt>
                <c:pt idx="1">
                  <c:v>0.10259877083252283</c:v>
                </c:pt>
                <c:pt idx="2">
                  <c:v>0.11443965819944343</c:v>
                </c:pt>
                <c:pt idx="3">
                  <c:v>0.13798024588924215</c:v>
                </c:pt>
                <c:pt idx="4">
                  <c:v>0.14630758733843666</c:v>
                </c:pt>
                <c:pt idx="5">
                  <c:v>0.1254362791024741</c:v>
                </c:pt>
                <c:pt idx="6">
                  <c:v>0.14125902602155199</c:v>
                </c:pt>
                <c:pt idx="7">
                  <c:v>0.13891721203356255</c:v>
                </c:pt>
                <c:pt idx="8">
                  <c:v>0.14483525669519096</c:v>
                </c:pt>
                <c:pt idx="9">
                  <c:v>0.15218416626871414</c:v>
                </c:pt>
                <c:pt idx="10">
                  <c:v>0.17729932136094007</c:v>
                </c:pt>
                <c:pt idx="11">
                  <c:v>0.17841918274580565</c:v>
                </c:pt>
                <c:pt idx="12">
                  <c:v>0.17376332739339773</c:v>
                </c:pt>
                <c:pt idx="13">
                  <c:v>0.13531136559135382</c:v>
                </c:pt>
                <c:pt idx="14">
                  <c:v>0.1382969597927694</c:v>
                </c:pt>
                <c:pt idx="15">
                  <c:v>0.10779415304491845</c:v>
                </c:pt>
                <c:pt idx="16">
                  <c:v>8.9268748397846293E-2</c:v>
                </c:pt>
                <c:pt idx="17">
                  <c:v>7.5241393812525467E-2</c:v>
                </c:pt>
                <c:pt idx="18">
                  <c:v>9.0165267388089138E-2</c:v>
                </c:pt>
                <c:pt idx="19">
                  <c:v>9.4037974897830084E-2</c:v>
                </c:pt>
                <c:pt idx="20">
                  <c:v>0.10454695767519742</c:v>
                </c:pt>
                <c:pt idx="21">
                  <c:v>0.10734310349310415</c:v>
                </c:pt>
                <c:pt idx="22">
                  <c:v>0.10825614305673185</c:v>
                </c:pt>
                <c:pt idx="23">
                  <c:v>0.12473151336568675</c:v>
                </c:pt>
                <c:pt idx="24">
                  <c:v>8.7814979093578382E-2</c:v>
                </c:pt>
                <c:pt idx="25">
                  <c:v>4.3036494336716753E-2</c:v>
                </c:pt>
                <c:pt idx="26">
                  <c:v>8.120683022195295E-2</c:v>
                </c:pt>
                <c:pt idx="27">
                  <c:v>9.3857890025171462E-2</c:v>
                </c:pt>
                <c:pt idx="28">
                  <c:v>0.20407555236328329</c:v>
                </c:pt>
                <c:pt idx="29">
                  <c:v>0.3009648349427359</c:v>
                </c:pt>
                <c:pt idx="30">
                  <c:v>0.25655815079255323</c:v>
                </c:pt>
                <c:pt idx="31">
                  <c:v>0.24651654046746987</c:v>
                </c:pt>
                <c:pt idx="32">
                  <c:v>0.25904858932582747</c:v>
                </c:pt>
                <c:pt idx="33">
                  <c:v>0.22724553294461858</c:v>
                </c:pt>
                <c:pt idx="34">
                  <c:v>0.23865055667163501</c:v>
                </c:pt>
                <c:pt idx="35">
                  <c:v>0.26852976739648704</c:v>
                </c:pt>
                <c:pt idx="36">
                  <c:v>0.19889548446803224</c:v>
                </c:pt>
                <c:pt idx="37">
                  <c:v>0.19432773866782596</c:v>
                </c:pt>
                <c:pt idx="38">
                  <c:v>0.22465950446240113</c:v>
                </c:pt>
                <c:pt idx="39">
                  <c:v>0.22661479035553869</c:v>
                </c:pt>
                <c:pt idx="40">
                  <c:v>0.14656842988964569</c:v>
                </c:pt>
                <c:pt idx="41">
                  <c:v>0.12540587797574465</c:v>
                </c:pt>
                <c:pt idx="42">
                  <c:v>0.11425901443288423</c:v>
                </c:pt>
                <c:pt idx="43">
                  <c:v>9.8311108823748064E-2</c:v>
                </c:pt>
                <c:pt idx="44">
                  <c:v>-0.1210910439182839</c:v>
                </c:pt>
                <c:pt idx="45">
                  <c:v>-9.1640845943765203E-2</c:v>
                </c:pt>
                <c:pt idx="46">
                  <c:v>-0.11880193312813574</c:v>
                </c:pt>
                <c:pt idx="47">
                  <c:v>-8.7001774715698768E-2</c:v>
                </c:pt>
                <c:pt idx="48">
                  <c:v>-0.1039554527404724</c:v>
                </c:pt>
                <c:pt idx="49">
                  <c:v>-0.13818366507679081</c:v>
                </c:pt>
                <c:pt idx="50">
                  <c:v>-0.15947763172483762</c:v>
                </c:pt>
                <c:pt idx="51">
                  <c:v>-0.1697784414096673</c:v>
                </c:pt>
                <c:pt idx="52">
                  <c:v>-0.12640160894858915</c:v>
                </c:pt>
                <c:pt idx="53">
                  <c:v>-0.12050696653345294</c:v>
                </c:pt>
                <c:pt idx="54">
                  <c:v>-6.5447739960852375E-2</c:v>
                </c:pt>
                <c:pt idx="55">
                  <c:v>-4.1538020547303031E-2</c:v>
                </c:pt>
                <c:pt idx="56">
                  <c:v>0.15892616796365963</c:v>
                </c:pt>
                <c:pt idx="57">
                  <c:v>0.21341738932762119</c:v>
                </c:pt>
                <c:pt idx="58">
                  <c:v>0.12671374931895885</c:v>
                </c:pt>
                <c:pt idx="59">
                  <c:v>9.2633405970403204E-2</c:v>
                </c:pt>
                <c:pt idx="60">
                  <c:v>0.22157583478791629</c:v>
                </c:pt>
                <c:pt idx="61">
                  <c:v>0.26579922570990344</c:v>
                </c:pt>
                <c:pt idx="62">
                  <c:v>0.23544365679277665</c:v>
                </c:pt>
                <c:pt idx="63">
                  <c:v>0.19536702026898353</c:v>
                </c:pt>
                <c:pt idx="64">
                  <c:v>0.16105811480947863</c:v>
                </c:pt>
                <c:pt idx="65">
                  <c:v>0.1181298161987504</c:v>
                </c:pt>
                <c:pt idx="66">
                  <c:v>0.11753164693759377</c:v>
                </c:pt>
                <c:pt idx="67">
                  <c:v>0.15200798953064362</c:v>
                </c:pt>
                <c:pt idx="68">
                  <c:v>0.15634791701904638</c:v>
                </c:pt>
                <c:pt idx="69">
                  <c:v>0.14464704521379654</c:v>
                </c:pt>
                <c:pt idx="70">
                  <c:v>0.18616559528513904</c:v>
                </c:pt>
                <c:pt idx="71">
                  <c:v>0.23411392075213996</c:v>
                </c:pt>
                <c:pt idx="72">
                  <c:v>0.1639265938809023</c:v>
                </c:pt>
                <c:pt idx="73">
                  <c:v>0.20457746563085136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9336"/>
        <c:axId val="540948160"/>
      </c:lineChart>
      <c:catAx>
        <c:axId val="54094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948160"/>
        <c:crosses val="autoZero"/>
        <c:auto val="1"/>
        <c:lblAlgn val="ctr"/>
        <c:lblOffset val="100"/>
        <c:noMultiLvlLbl val="0"/>
      </c:catAx>
      <c:valAx>
        <c:axId val="540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9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0</xdr:row>
      <xdr:rowOff>57150</xdr:rowOff>
    </xdr:from>
    <xdr:to>
      <xdr:col>6</xdr:col>
      <xdr:colOff>251460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DAA4BF-1163-5C42-8FC4-F31FB176DD22}">
  <we:reference id="wa200002512" version="7.5.5.0" store="en-US" storeType="OMEX"/>
  <we:alternateReferences>
    <we:reference id="WA200002512" version="7.5.5.0" store="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50" zoomScaleNormal="150" workbookViewId="0">
      <selection activeCell="A15" sqref="A15"/>
    </sheetView>
  </sheetViews>
  <sheetFormatPr baseColWidth="10" defaultRowHeight="14.4"/>
  <sheetData>
    <row r="1" spans="1:8">
      <c r="A1" s="87" t="s">
        <v>85</v>
      </c>
      <c r="B1" s="88"/>
      <c r="C1" s="88"/>
      <c r="D1" s="88"/>
      <c r="E1" s="88"/>
      <c r="F1" s="88"/>
      <c r="G1" s="88"/>
      <c r="H1" s="89"/>
    </row>
    <row r="2" spans="1:8">
      <c r="A2" s="90"/>
      <c r="B2" s="91"/>
      <c r="C2" s="91"/>
      <c r="D2" s="91"/>
      <c r="E2" s="91"/>
      <c r="F2" s="91"/>
      <c r="G2" s="91"/>
      <c r="H2" s="92"/>
    </row>
    <row r="3" spans="1:8">
      <c r="A3" s="90" t="s">
        <v>93</v>
      </c>
      <c r="B3" s="91"/>
      <c r="C3" s="91"/>
      <c r="D3" s="91"/>
      <c r="E3" s="91"/>
      <c r="F3" s="91"/>
      <c r="G3" s="91"/>
      <c r="H3" s="92"/>
    </row>
    <row r="4" spans="1:8">
      <c r="A4" s="90"/>
      <c r="B4" s="91"/>
      <c r="C4" s="91"/>
      <c r="D4" s="91"/>
      <c r="E4" s="91"/>
      <c r="F4" s="91"/>
      <c r="G4" s="91"/>
      <c r="H4" s="92"/>
    </row>
    <row r="5" spans="1:8">
      <c r="A5" s="90" t="s">
        <v>94</v>
      </c>
      <c r="B5" s="91"/>
      <c r="C5" s="91"/>
      <c r="D5" s="91"/>
      <c r="E5" s="91"/>
      <c r="F5" s="91"/>
      <c r="G5" s="91"/>
      <c r="H5" s="92"/>
    </row>
    <row r="6" spans="1:8">
      <c r="A6" s="90" t="s">
        <v>86</v>
      </c>
      <c r="B6" s="91"/>
      <c r="C6" s="91"/>
      <c r="D6" s="91"/>
      <c r="E6" s="91"/>
      <c r="F6" s="91"/>
      <c r="G6" s="91"/>
      <c r="H6" s="92"/>
    </row>
    <row r="7" spans="1:8">
      <c r="A7" s="90"/>
      <c r="B7" s="91"/>
      <c r="C7" s="91"/>
      <c r="D7" s="91"/>
      <c r="E7" s="91"/>
      <c r="F7" s="91"/>
      <c r="G7" s="91"/>
      <c r="H7" s="92"/>
    </row>
    <row r="8" spans="1:8">
      <c r="A8" s="90" t="s">
        <v>87</v>
      </c>
      <c r="B8" s="91"/>
      <c r="C8" s="91"/>
      <c r="D8" s="91"/>
      <c r="E8" s="91"/>
      <c r="F8" s="91"/>
      <c r="G8" s="91"/>
      <c r="H8" s="92"/>
    </row>
    <row r="9" spans="1:8">
      <c r="A9" s="90" t="s">
        <v>88</v>
      </c>
      <c r="B9" s="91"/>
      <c r="C9" s="91"/>
      <c r="D9" s="91"/>
      <c r="E9" s="91"/>
      <c r="F9" s="91"/>
      <c r="G9" s="91"/>
      <c r="H9" s="92"/>
    </row>
    <row r="10" spans="1:8">
      <c r="A10" s="90" t="s">
        <v>89</v>
      </c>
      <c r="B10" s="91"/>
      <c r="C10" s="91"/>
      <c r="D10" s="91"/>
      <c r="E10" s="91"/>
      <c r="F10" s="91"/>
      <c r="G10" s="91"/>
      <c r="H10" s="92"/>
    </row>
    <row r="11" spans="1:8">
      <c r="A11" s="90"/>
      <c r="B11" s="91"/>
      <c r="C11" s="91"/>
      <c r="D11" s="91"/>
      <c r="E11" s="91"/>
      <c r="F11" s="91"/>
      <c r="G11" s="91"/>
      <c r="H11" s="92"/>
    </row>
    <row r="12" spans="1:8">
      <c r="A12" s="90" t="s">
        <v>90</v>
      </c>
      <c r="B12" s="91"/>
      <c r="C12" s="91"/>
      <c r="D12" s="91"/>
      <c r="E12" s="91"/>
      <c r="F12" s="91"/>
      <c r="G12" s="91"/>
      <c r="H12" s="92"/>
    </row>
    <row r="13" spans="1:8">
      <c r="A13" s="90" t="s">
        <v>91</v>
      </c>
      <c r="B13" s="91"/>
      <c r="C13" s="91"/>
      <c r="D13" s="91"/>
      <c r="E13" s="91"/>
      <c r="F13" s="91"/>
      <c r="G13" s="91"/>
      <c r="H13" s="92"/>
    </row>
    <row r="14" spans="1:8">
      <c r="A14" s="90" t="s">
        <v>103</v>
      </c>
      <c r="B14" s="91"/>
      <c r="C14" s="91"/>
      <c r="D14" s="91"/>
      <c r="E14" s="91"/>
      <c r="F14" s="91"/>
      <c r="G14" s="91"/>
      <c r="H14" s="92"/>
    </row>
    <row r="15" spans="1:8">
      <c r="A15" s="90"/>
      <c r="B15" s="91"/>
      <c r="C15" s="91"/>
      <c r="D15" s="91"/>
      <c r="E15" s="91"/>
      <c r="F15" s="91"/>
      <c r="G15" s="91"/>
      <c r="H15" s="92"/>
    </row>
    <row r="16" spans="1:8">
      <c r="A16" s="90" t="s">
        <v>92</v>
      </c>
      <c r="B16" s="91"/>
      <c r="C16" s="91"/>
      <c r="D16" s="91"/>
      <c r="E16" s="91"/>
      <c r="F16" s="91"/>
      <c r="G16" s="91"/>
      <c r="H16" s="92"/>
    </row>
    <row r="17" spans="1:8">
      <c r="A17" s="90" t="s">
        <v>95</v>
      </c>
      <c r="B17" s="91"/>
      <c r="C17" s="91"/>
      <c r="D17" s="91"/>
      <c r="E17" s="91"/>
      <c r="F17" s="91"/>
      <c r="G17" s="91"/>
      <c r="H17" s="92"/>
    </row>
    <row r="18" spans="1:8">
      <c r="A18" s="93" t="s">
        <v>96</v>
      </c>
      <c r="B18" s="94"/>
      <c r="C18" s="94"/>
      <c r="D18" s="94"/>
      <c r="E18" s="94"/>
      <c r="F18" s="94"/>
      <c r="G18" s="94"/>
      <c r="H18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0"/>
  <sheetViews>
    <sheetView zoomScale="150" zoomScaleNormal="150" workbookViewId="0">
      <selection activeCell="B14" sqref="B14:BX14"/>
    </sheetView>
  </sheetViews>
  <sheetFormatPr baseColWidth="10" defaultColWidth="8.77734375" defaultRowHeight="14.4"/>
  <cols>
    <col min="1" max="1" width="82.109375" customWidth="1"/>
    <col min="2" max="2" width="15.5546875" bestFit="1" customWidth="1"/>
    <col min="3" max="17" width="14.77734375" bestFit="1" customWidth="1"/>
    <col min="18" max="72" width="15.77734375" bestFit="1" customWidth="1"/>
    <col min="73" max="73" width="15.6640625" customWidth="1"/>
    <col min="74" max="74" width="15.77734375" bestFit="1" customWidth="1"/>
    <col min="75" max="75" width="15.6640625" customWidth="1"/>
  </cols>
  <sheetData>
    <row r="1" spans="1:76">
      <c r="A1" s="11"/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</row>
    <row r="2" spans="1:76">
      <c r="A2" s="1" t="s">
        <v>132</v>
      </c>
      <c r="B2">
        <v>40920</v>
      </c>
      <c r="C2">
        <v>44711</v>
      </c>
      <c r="D2">
        <v>47347</v>
      </c>
      <c r="E2">
        <v>50085</v>
      </c>
      <c r="F2">
        <v>52762</v>
      </c>
      <c r="G2">
        <v>55858</v>
      </c>
      <c r="H2">
        <v>58484</v>
      </c>
      <c r="I2">
        <v>62371</v>
      </c>
      <c r="J2">
        <v>61706</v>
      </c>
      <c r="K2">
        <v>63653</v>
      </c>
      <c r="L2">
        <v>69946</v>
      </c>
      <c r="M2">
        <v>75085</v>
      </c>
      <c r="N2">
        <v>82620</v>
      </c>
      <c r="O2">
        <v>86196</v>
      </c>
      <c r="P2">
        <v>91840</v>
      </c>
      <c r="Q2">
        <v>97003</v>
      </c>
      <c r="R2">
        <v>104995</v>
      </c>
      <c r="S2">
        <v>109040</v>
      </c>
      <c r="T2">
        <v>109206</v>
      </c>
      <c r="U2">
        <v>113044</v>
      </c>
      <c r="V2">
        <v>116849</v>
      </c>
      <c r="W2">
        <v>122213</v>
      </c>
      <c r="X2">
        <v>126463</v>
      </c>
      <c r="Y2">
        <v>134401</v>
      </c>
      <c r="Z2">
        <v>147017</v>
      </c>
      <c r="AA2">
        <v>153340</v>
      </c>
      <c r="AB2">
        <v>155559</v>
      </c>
      <c r="AC2">
        <v>156102</v>
      </c>
      <c r="AD2">
        <v>151977</v>
      </c>
      <c r="AE2">
        <v>158194</v>
      </c>
      <c r="AF2">
        <v>167596</v>
      </c>
      <c r="AG2">
        <v>176901</v>
      </c>
      <c r="AH2">
        <v>176507</v>
      </c>
      <c r="AI2">
        <v>158136</v>
      </c>
      <c r="AJ2">
        <v>163842</v>
      </c>
      <c r="AK2">
        <v>167219</v>
      </c>
      <c r="AL2">
        <v>182981</v>
      </c>
      <c r="AM2">
        <v>200778</v>
      </c>
      <c r="AN2">
        <v>181822</v>
      </c>
      <c r="AO2">
        <v>159436</v>
      </c>
      <c r="AP2">
        <v>151492</v>
      </c>
      <c r="AQ2">
        <v>154854</v>
      </c>
      <c r="AR2">
        <v>154017</v>
      </c>
      <c r="AS2">
        <v>162093</v>
      </c>
      <c r="AT2">
        <v>182043.67132020701</v>
      </c>
      <c r="AU2">
        <v>195535.99143694001</v>
      </c>
      <c r="AV2">
        <v>201009.28972401601</v>
      </c>
      <c r="AW2">
        <v>214028.29138905701</v>
      </c>
      <c r="AX2">
        <v>213189.99339258901</v>
      </c>
      <c r="AY2">
        <v>216376.74063051399</v>
      </c>
      <c r="AZ2">
        <v>222206.70734869401</v>
      </c>
      <c r="BA2">
        <v>223579.57575061801</v>
      </c>
      <c r="BB2">
        <v>235772.94712897899</v>
      </c>
      <c r="BC2">
        <v>245592.61375299</v>
      </c>
      <c r="BD2">
        <v>257769.78623307301</v>
      </c>
      <c r="BE2">
        <v>273971.15388679103</v>
      </c>
      <c r="BF2">
        <v>294597.830810429</v>
      </c>
      <c r="BG2">
        <v>319693</v>
      </c>
      <c r="BH2">
        <v>348870</v>
      </c>
      <c r="BI2">
        <v>352693</v>
      </c>
      <c r="BJ2">
        <v>382081</v>
      </c>
      <c r="BK2">
        <v>406256</v>
      </c>
      <c r="BL2">
        <v>431199</v>
      </c>
      <c r="BM2">
        <v>456435</v>
      </c>
      <c r="BN2">
        <v>467308</v>
      </c>
      <c r="BO2">
        <v>482506</v>
      </c>
      <c r="BP2">
        <v>501581</v>
      </c>
      <c r="BQ2">
        <v>514215</v>
      </c>
      <c r="BR2">
        <v>534626</v>
      </c>
      <c r="BS2">
        <v>546605</v>
      </c>
      <c r="BT2">
        <v>487191</v>
      </c>
      <c r="BU2">
        <v>552285.83504103997</v>
      </c>
      <c r="BV2">
        <v>567798.45047571696</v>
      </c>
      <c r="BW2">
        <v>565508.784042891</v>
      </c>
      <c r="BX2">
        <v>584357.54950032395</v>
      </c>
    </row>
    <row r="3" spans="1:76">
      <c r="A3" s="1" t="s">
        <v>133</v>
      </c>
      <c r="B3">
        <v>1.5702559412063699E-5</v>
      </c>
      <c r="C3">
        <v>2.0084036533050801E-5</v>
      </c>
      <c r="D3">
        <v>2.1361127706573101E-5</v>
      </c>
      <c r="E3">
        <v>2.38739587165517E-5</v>
      </c>
      <c r="F3">
        <v>2.75074488642522E-5</v>
      </c>
      <c r="G3">
        <v>3.0039690527952901E-5</v>
      </c>
      <c r="H3">
        <v>3.3947155760759798E-5</v>
      </c>
      <c r="I3">
        <v>3.70407378398393E-5</v>
      </c>
      <c r="J3">
        <v>4.0848025825580802E-5</v>
      </c>
      <c r="K3">
        <v>4.84165098115803E-5</v>
      </c>
      <c r="L3">
        <v>5.8322015100171698E-5</v>
      </c>
      <c r="M3">
        <v>6.5156562309141494E-5</v>
      </c>
      <c r="N3">
        <v>7.5436871634541495E-5</v>
      </c>
      <c r="O3">
        <v>8.2026852915497198E-5</v>
      </c>
      <c r="P3">
        <v>9.8107379434387706E-5</v>
      </c>
      <c r="Q3">
        <v>1.1656260061802E-4</v>
      </c>
      <c r="R3">
        <v>1.40530225938664E-4</v>
      </c>
      <c r="S3">
        <v>1.5767655025201801E-4</v>
      </c>
      <c r="T3">
        <v>1.8751572157309801E-4</v>
      </c>
      <c r="U3">
        <v>2.1020109671112099E-4</v>
      </c>
      <c r="V3">
        <v>2.3473650428800001E-4</v>
      </c>
      <c r="W3">
        <v>2.5791891426E-4</v>
      </c>
      <c r="X3">
        <v>2.8916137949500001E-4</v>
      </c>
      <c r="Y3">
        <v>3.5280290554899998E-4</v>
      </c>
      <c r="Z3">
        <v>4.3918701464200002E-4</v>
      </c>
      <c r="AA3">
        <v>5.4808843936300004E-4</v>
      </c>
      <c r="AB3">
        <v>7.3212715406199998E-4</v>
      </c>
      <c r="AC3">
        <v>1.0127440991550001E-3</v>
      </c>
      <c r="AD3">
        <v>1.6176387482330001E-3</v>
      </c>
      <c r="AE3">
        <v>3.053464771751E-3</v>
      </c>
      <c r="AF3">
        <v>5.063169551571E-3</v>
      </c>
      <c r="AG3">
        <v>8.9072408207360003E-3</v>
      </c>
      <c r="AH3">
        <v>1.4794155125386999E-2</v>
      </c>
      <c r="AI3">
        <v>2.7453019755348002E-2</v>
      </c>
      <c r="AJ3">
        <v>5.9381317341948001E-2</v>
      </c>
      <c r="AK3">
        <v>0.16108827537260301</v>
      </c>
      <c r="AL3">
        <v>0.296796073535955</v>
      </c>
      <c r="AM3">
        <v>0.60461726013424399</v>
      </c>
      <c r="AN3">
        <v>3.7575487050243601</v>
      </c>
      <c r="AO3">
        <v>88.049813952983698</v>
      </c>
      <c r="AP3">
        <v>5321.9824420954201</v>
      </c>
      <c r="AQ3">
        <v>26256.239275888998</v>
      </c>
      <c r="AR3">
        <v>43990.2193378417</v>
      </c>
      <c r="AS3">
        <v>68078.575758631298</v>
      </c>
      <c r="AT3">
        <v>94724.4534310858</v>
      </c>
      <c r="AU3">
        <v>115571.292007033</v>
      </c>
      <c r="AV3">
        <v>130810.705956434</v>
      </c>
      <c r="AW3">
        <v>149749.96285005601</v>
      </c>
      <c r="AX3">
        <v>157833.56802713001</v>
      </c>
      <c r="AY3">
        <v>164770.962276773</v>
      </c>
      <c r="AZ3">
        <v>175862.06132943599</v>
      </c>
      <c r="BA3">
        <v>178974.626321977</v>
      </c>
      <c r="BB3">
        <v>189741.44734998301</v>
      </c>
      <c r="BC3">
        <v>203612.61266088099</v>
      </c>
      <c r="BD3">
        <v>225691.818733597</v>
      </c>
      <c r="BE3">
        <v>244651.600262466</v>
      </c>
      <c r="BF3">
        <v>286314.08373982302</v>
      </c>
      <c r="BG3">
        <v>319693</v>
      </c>
      <c r="BH3">
        <v>354827.53577412001</v>
      </c>
      <c r="BI3">
        <v>367052.845311735</v>
      </c>
      <c r="BJ3">
        <v>421582.06523328298</v>
      </c>
      <c r="BK3">
        <v>471985.53679455398</v>
      </c>
      <c r="BL3">
        <v>509758.20175753301</v>
      </c>
      <c r="BM3">
        <v>548696.51547543495</v>
      </c>
      <c r="BN3">
        <v>578493.24106441101</v>
      </c>
      <c r="BO3">
        <v>614251.09670176904</v>
      </c>
      <c r="BP3">
        <v>662788.39452977001</v>
      </c>
      <c r="BQ3">
        <v>706232.91490068997</v>
      </c>
      <c r="BR3">
        <v>748094.97252288996</v>
      </c>
      <c r="BS3">
        <v>777524.45049662795</v>
      </c>
      <c r="BT3">
        <v>721691.95795627695</v>
      </c>
      <c r="BU3">
        <v>877967.01130398503</v>
      </c>
      <c r="BV3">
        <v>937184.861373169</v>
      </c>
      <c r="BW3">
        <v>1001330.5590469301</v>
      </c>
    </row>
    <row r="4" spans="1:76">
      <c r="A4" s="1" t="s">
        <v>134</v>
      </c>
      <c r="B4" s="135">
        <f>+B2/B3</f>
        <v>2605944605.9833193</v>
      </c>
      <c r="C4" s="135">
        <f t="shared" ref="C4:BN4" si="0">+C2/C3</f>
        <v>2226195910.6886926</v>
      </c>
      <c r="D4" s="135">
        <f t="shared" si="0"/>
        <v>2216502829.3628292</v>
      </c>
      <c r="E4" s="135">
        <f t="shared" si="0"/>
        <v>2097892544.5354109</v>
      </c>
      <c r="F4" s="135">
        <f t="shared" si="0"/>
        <v>1918098630.6791906</v>
      </c>
      <c r="G4" s="135">
        <f t="shared" si="0"/>
        <v>1859473217.5427151</v>
      </c>
      <c r="H4" s="135">
        <f t="shared" si="0"/>
        <v>1722795288.4230387</v>
      </c>
      <c r="I4" s="135">
        <f t="shared" si="0"/>
        <v>1683848747.0116386</v>
      </c>
      <c r="J4" s="135">
        <f t="shared" si="0"/>
        <v>1510623800.1190507</v>
      </c>
      <c r="K4" s="135">
        <f t="shared" si="0"/>
        <v>1314696169.7097676</v>
      </c>
      <c r="L4" s="135">
        <f t="shared" si="0"/>
        <v>1199306983.4755089</v>
      </c>
      <c r="M4" s="135">
        <f t="shared" si="0"/>
        <v>1152378169.4275413</v>
      </c>
      <c r="N4" s="135">
        <f t="shared" si="0"/>
        <v>1095220390.3716688</v>
      </c>
      <c r="O4" s="135">
        <f t="shared" si="0"/>
        <v>1050826612.7044736</v>
      </c>
      <c r="P4" s="135">
        <f t="shared" si="0"/>
        <v>936117145.61615407</v>
      </c>
      <c r="Q4" s="135">
        <f t="shared" si="0"/>
        <v>832196600.67367971</v>
      </c>
      <c r="R4" s="135">
        <f t="shared" si="0"/>
        <v>747134641.66652834</v>
      </c>
      <c r="S4" s="135">
        <f t="shared" si="0"/>
        <v>691542273.25318122</v>
      </c>
      <c r="T4" s="135">
        <f t="shared" si="0"/>
        <v>582383168.10907483</v>
      </c>
      <c r="U4" s="135">
        <f t="shared" si="0"/>
        <v>537789772.5974102</v>
      </c>
      <c r="V4" s="135">
        <f t="shared" si="0"/>
        <v>497787936.1134094</v>
      </c>
      <c r="W4" s="135">
        <f t="shared" si="0"/>
        <v>473842720.49470901</v>
      </c>
      <c r="X4" s="135">
        <f t="shared" si="0"/>
        <v>437344019.52590877</v>
      </c>
      <c r="Y4" s="135">
        <f t="shared" si="0"/>
        <v>380952078.01890779</v>
      </c>
      <c r="Z4" s="135">
        <f t="shared" si="0"/>
        <v>334748057.43024939</v>
      </c>
      <c r="AA4" s="135">
        <f t="shared" si="0"/>
        <v>279772366.98919427</v>
      </c>
      <c r="AB4" s="135">
        <f t="shared" si="0"/>
        <v>212475386.46384713</v>
      </c>
      <c r="AC4" s="135">
        <f t="shared" si="0"/>
        <v>154137654.4481931</v>
      </c>
      <c r="AD4" s="135">
        <f t="shared" si="0"/>
        <v>93949900.845296562</v>
      </c>
      <c r="AE4" s="135">
        <f t="shared" si="0"/>
        <v>51808031.801619291</v>
      </c>
      <c r="AF4" s="135">
        <f t="shared" si="0"/>
        <v>33101004.873123065</v>
      </c>
      <c r="AG4" s="135">
        <f t="shared" si="0"/>
        <v>19860358.955174491</v>
      </c>
      <c r="AH4" s="135">
        <f t="shared" si="0"/>
        <v>11930860.431300417</v>
      </c>
      <c r="AI4" s="135">
        <f t="shared" si="0"/>
        <v>5760240.636886375</v>
      </c>
      <c r="AJ4" s="135">
        <f t="shared" si="0"/>
        <v>2759150.6442424301</v>
      </c>
      <c r="AK4" s="135">
        <f t="shared" si="0"/>
        <v>1038058.1678785523</v>
      </c>
      <c r="AL4" s="135">
        <f t="shared" si="0"/>
        <v>616520.95939144224</v>
      </c>
      <c r="AM4" s="135">
        <f t="shared" si="0"/>
        <v>332074.54242278991</v>
      </c>
      <c r="AN4" s="135">
        <f t="shared" si="0"/>
        <v>48388.461274468362</v>
      </c>
      <c r="AO4" s="135">
        <f t="shared" si="0"/>
        <v>1810.7477215696863</v>
      </c>
      <c r="AP4" s="135">
        <f t="shared" si="0"/>
        <v>28.46533254257659</v>
      </c>
      <c r="AQ4" s="135">
        <f t="shared" si="0"/>
        <v>5.8977981718121306</v>
      </c>
      <c r="AR4" s="135">
        <f t="shared" si="0"/>
        <v>3.5011646297364556</v>
      </c>
      <c r="AS4" s="135">
        <f t="shared" si="0"/>
        <v>2.3809693166127839</v>
      </c>
      <c r="AT4" s="135">
        <f t="shared" si="0"/>
        <v>1.9218234017327736</v>
      </c>
      <c r="AU4" s="135">
        <f t="shared" si="0"/>
        <v>1.6919079820016274</v>
      </c>
      <c r="AV4" s="135">
        <f t="shared" si="0"/>
        <v>1.5366424961498286</v>
      </c>
      <c r="AW4" s="135">
        <f t="shared" si="0"/>
        <v>1.4292376927222521</v>
      </c>
      <c r="AX4" s="135">
        <f t="shared" si="0"/>
        <v>1.3507265663280437</v>
      </c>
      <c r="AY4" s="135">
        <f t="shared" si="0"/>
        <v>1.3131970441919039</v>
      </c>
      <c r="AZ4" s="135">
        <f t="shared" si="0"/>
        <v>1.2635283907678205</v>
      </c>
      <c r="BA4" s="135">
        <f t="shared" si="0"/>
        <v>1.2492249898507752</v>
      </c>
      <c r="BB4" s="135">
        <f t="shared" si="0"/>
        <v>1.2426011839895461</v>
      </c>
      <c r="BC4" s="135">
        <f t="shared" si="0"/>
        <v>1.2061758382425314</v>
      </c>
      <c r="BD4" s="135">
        <f t="shared" si="0"/>
        <v>1.142131724931245</v>
      </c>
      <c r="BE4" s="135">
        <f t="shared" si="0"/>
        <v>1.1198420676295211</v>
      </c>
      <c r="BF4" s="135">
        <f t="shared" si="0"/>
        <v>1.0289323772075898</v>
      </c>
      <c r="BG4" s="135">
        <f t="shared" si="0"/>
        <v>1</v>
      </c>
      <c r="BH4" s="135">
        <f t="shared" si="0"/>
        <v>0.98321005228322378</v>
      </c>
      <c r="BI4" s="135">
        <f t="shared" si="0"/>
        <v>0.96087798938177604</v>
      </c>
      <c r="BJ4" s="135">
        <f t="shared" si="0"/>
        <v>0.90630278541041587</v>
      </c>
      <c r="BK4" s="135">
        <f t="shared" si="0"/>
        <v>0.86073823947879835</v>
      </c>
      <c r="BL4" s="135">
        <f t="shared" si="0"/>
        <v>0.8458892834157874</v>
      </c>
      <c r="BM4" s="135">
        <f t="shared" si="0"/>
        <v>0.83185328706618056</v>
      </c>
      <c r="BN4" s="135">
        <f t="shared" si="0"/>
        <v>0.80780200498136612</v>
      </c>
      <c r="BO4" s="135">
        <f t="shared" ref="BO4:BW4" si="1">+BO2/BO3</f>
        <v>0.78551915102931613</v>
      </c>
      <c r="BP4" s="135">
        <f t="shared" si="1"/>
        <v>0.75677396306231015</v>
      </c>
      <c r="BQ4" s="135">
        <f t="shared" si="1"/>
        <v>0.72810964931067901</v>
      </c>
      <c r="BR4" s="135">
        <f t="shared" si="1"/>
        <v>0.71464990360383918</v>
      </c>
      <c r="BS4" s="135">
        <f t="shared" si="1"/>
        <v>0.70300683104031925</v>
      </c>
      <c r="BT4" s="135">
        <f t="shared" si="1"/>
        <v>0.67506779676422002</v>
      </c>
      <c r="BU4" s="135">
        <f t="shared" si="1"/>
        <v>0.62905078201146436</v>
      </c>
      <c r="BV4" s="135">
        <f t="shared" si="1"/>
        <v>0.60585533748781983</v>
      </c>
      <c r="BW4" s="135">
        <f t="shared" si="1"/>
        <v>0.56475734105343223</v>
      </c>
    </row>
    <row r="5" spans="1:76">
      <c r="A5" t="s">
        <v>137</v>
      </c>
      <c r="B5">
        <v>120.4054471</v>
      </c>
      <c r="C5">
        <v>129.55613550000001</v>
      </c>
      <c r="D5">
        <v>112.76949740000001</v>
      </c>
      <c r="E5">
        <v>96.835372129999996</v>
      </c>
      <c r="F5">
        <v>100.6068724</v>
      </c>
      <c r="G5">
        <v>106.17326610000001</v>
      </c>
      <c r="H5">
        <v>107.7172063</v>
      </c>
      <c r="I5">
        <v>108.1735024</v>
      </c>
      <c r="J5">
        <v>91.228175239999999</v>
      </c>
      <c r="K5">
        <v>93.135731149999998</v>
      </c>
      <c r="L5">
        <v>90.648471520000001</v>
      </c>
      <c r="M5">
        <v>85.994839690000006</v>
      </c>
      <c r="N5">
        <v>89.830236490000004</v>
      </c>
      <c r="O5">
        <v>94.711655890000003</v>
      </c>
      <c r="P5">
        <v>96.616662700000006</v>
      </c>
      <c r="Q5">
        <v>98.646034900000004</v>
      </c>
      <c r="R5">
        <v>113.7780265</v>
      </c>
      <c r="S5">
        <v>104.2169502</v>
      </c>
      <c r="T5">
        <v>102.3268982</v>
      </c>
      <c r="U5">
        <v>113.80986369999999</v>
      </c>
      <c r="V5">
        <v>111.16805669999999</v>
      </c>
      <c r="W5">
        <v>97.96626612</v>
      </c>
      <c r="X5">
        <v>90.286859289999995</v>
      </c>
      <c r="Y5">
        <v>112.32504230000001</v>
      </c>
      <c r="Z5">
        <v>123.8969654</v>
      </c>
      <c r="AA5">
        <v>112.0882783</v>
      </c>
      <c r="AB5">
        <v>102.8267774</v>
      </c>
      <c r="AC5">
        <v>97.213003610000001</v>
      </c>
      <c r="AD5">
        <v>85.541274749999999</v>
      </c>
      <c r="AE5">
        <v>104.9053048</v>
      </c>
      <c r="AF5">
        <v>106.4348407</v>
      </c>
      <c r="AG5">
        <v>94.337641120000001</v>
      </c>
      <c r="AH5">
        <v>88.936893209999994</v>
      </c>
      <c r="AI5">
        <v>94.053641709999994</v>
      </c>
      <c r="AJ5">
        <v>89.691157669999996</v>
      </c>
      <c r="AK5">
        <v>84.870819740000002</v>
      </c>
      <c r="AL5">
        <v>74.015090850000007</v>
      </c>
      <c r="AM5">
        <v>73.889716960000001</v>
      </c>
      <c r="AN5">
        <v>77.08510502</v>
      </c>
      <c r="AO5">
        <v>72.061686980000005</v>
      </c>
      <c r="AP5">
        <v>66.024325020000006</v>
      </c>
      <c r="AQ5">
        <v>63.027889760000001</v>
      </c>
      <c r="AR5">
        <v>61.414861469999998</v>
      </c>
      <c r="AS5">
        <v>55.155151859999997</v>
      </c>
      <c r="AT5">
        <v>55.876045740000002</v>
      </c>
      <c r="AU5">
        <v>59.979026400000002</v>
      </c>
      <c r="AV5">
        <v>57.873322729999998</v>
      </c>
      <c r="AW5">
        <v>61.626166429999998</v>
      </c>
      <c r="AX5">
        <v>59.465722200000002</v>
      </c>
      <c r="AY5">
        <v>55.736127430000003</v>
      </c>
      <c r="AZ5">
        <v>55.088222379999998</v>
      </c>
      <c r="BA5">
        <v>54.825112590000003</v>
      </c>
      <c r="BB5">
        <v>58.865633469999999</v>
      </c>
      <c r="BC5">
        <v>60.053270349999998</v>
      </c>
      <c r="BD5">
        <v>68.479313829999995</v>
      </c>
      <c r="BE5">
        <v>72.635710070000002</v>
      </c>
      <c r="BF5">
        <v>94.302510549999994</v>
      </c>
      <c r="BG5">
        <v>100</v>
      </c>
      <c r="BH5">
        <v>88.122026930000004</v>
      </c>
      <c r="BI5">
        <v>85.764002779999998</v>
      </c>
      <c r="BJ5">
        <v>103.7899225</v>
      </c>
      <c r="BK5">
        <v>111.9968142</v>
      </c>
      <c r="BL5">
        <v>108.784457869737</v>
      </c>
      <c r="BM5">
        <v>102.30327252758001</v>
      </c>
      <c r="BN5">
        <v>96.738570236006893</v>
      </c>
      <c r="BO5">
        <v>90.144173472086706</v>
      </c>
      <c r="BP5">
        <v>89.881827855021001</v>
      </c>
      <c r="BQ5">
        <v>96.642385842681605</v>
      </c>
      <c r="BR5">
        <v>96.271865919155005</v>
      </c>
      <c r="BS5">
        <v>94.587714039037095</v>
      </c>
      <c r="BT5">
        <v>103.227857143766</v>
      </c>
      <c r="BU5">
        <v>115.628695632803</v>
      </c>
      <c r="BV5">
        <v>103.51825800866</v>
      </c>
      <c r="BW5">
        <v>108.987771651727</v>
      </c>
      <c r="BX5">
        <v>2023</v>
      </c>
    </row>
    <row r="6" spans="1:76">
      <c r="A6" t="s">
        <v>138</v>
      </c>
      <c r="B6">
        <v>40920</v>
      </c>
      <c r="C6">
        <v>44711</v>
      </c>
      <c r="D6">
        <v>47347</v>
      </c>
      <c r="E6">
        <v>50085</v>
      </c>
      <c r="F6">
        <v>52762</v>
      </c>
      <c r="G6">
        <v>55858</v>
      </c>
      <c r="H6">
        <v>58484</v>
      </c>
      <c r="I6">
        <v>62371</v>
      </c>
      <c r="J6">
        <v>61706</v>
      </c>
      <c r="K6">
        <v>63653</v>
      </c>
      <c r="L6">
        <v>69946</v>
      </c>
      <c r="M6">
        <v>75085</v>
      </c>
      <c r="N6">
        <v>82620</v>
      </c>
      <c r="O6">
        <v>86196</v>
      </c>
      <c r="P6">
        <v>91840</v>
      </c>
      <c r="Q6">
        <v>97003</v>
      </c>
      <c r="R6">
        <v>104995</v>
      </c>
      <c r="S6">
        <v>109040</v>
      </c>
      <c r="T6">
        <v>109206</v>
      </c>
      <c r="U6">
        <v>113044</v>
      </c>
      <c r="V6">
        <v>116849</v>
      </c>
      <c r="W6">
        <v>122213</v>
      </c>
      <c r="X6">
        <v>126463</v>
      </c>
      <c r="Y6">
        <v>134401</v>
      </c>
      <c r="Z6">
        <v>147017</v>
      </c>
      <c r="AA6">
        <v>153340</v>
      </c>
      <c r="AB6">
        <v>155559</v>
      </c>
      <c r="AC6">
        <v>156102</v>
      </c>
      <c r="AD6">
        <v>151977</v>
      </c>
      <c r="AE6">
        <v>158194</v>
      </c>
      <c r="AF6">
        <v>167596</v>
      </c>
      <c r="AG6">
        <v>176901</v>
      </c>
      <c r="AH6">
        <v>176507</v>
      </c>
      <c r="AI6">
        <v>158136</v>
      </c>
      <c r="AJ6">
        <v>163842</v>
      </c>
      <c r="AK6">
        <v>167219</v>
      </c>
      <c r="AL6">
        <v>182981</v>
      </c>
      <c r="AM6">
        <v>200778</v>
      </c>
      <c r="AN6">
        <v>181822</v>
      </c>
      <c r="AO6">
        <v>159436</v>
      </c>
      <c r="AP6">
        <v>151492</v>
      </c>
      <c r="AQ6">
        <v>154854</v>
      </c>
      <c r="AR6">
        <v>154017</v>
      </c>
      <c r="AS6">
        <v>162093</v>
      </c>
      <c r="AT6">
        <v>182043.67132020701</v>
      </c>
      <c r="AU6">
        <v>195535.99143694001</v>
      </c>
      <c r="AV6">
        <v>201009.28972401601</v>
      </c>
      <c r="AW6">
        <v>214028.29138905701</v>
      </c>
      <c r="AX6">
        <v>213189.99339258901</v>
      </c>
      <c r="AY6">
        <v>216376.74063051399</v>
      </c>
      <c r="AZ6">
        <v>222206.70734869401</v>
      </c>
      <c r="BA6">
        <v>223579.57575061801</v>
      </c>
      <c r="BB6">
        <v>235772.94712897899</v>
      </c>
      <c r="BC6">
        <v>245592.61375299</v>
      </c>
      <c r="BD6">
        <v>257769.78623307301</v>
      </c>
      <c r="BE6">
        <v>273971.15388679103</v>
      </c>
      <c r="BF6">
        <v>294597.830810429</v>
      </c>
      <c r="BG6">
        <v>319693</v>
      </c>
      <c r="BH6">
        <v>348870</v>
      </c>
      <c r="BI6">
        <v>352693</v>
      </c>
      <c r="BJ6">
        <v>382081</v>
      </c>
      <c r="BK6">
        <v>406256</v>
      </c>
      <c r="BL6">
        <v>431199</v>
      </c>
      <c r="BM6">
        <v>456435</v>
      </c>
      <c r="BN6">
        <v>467308</v>
      </c>
      <c r="BO6">
        <v>482506</v>
      </c>
      <c r="BP6">
        <v>501581</v>
      </c>
      <c r="BQ6">
        <v>514215</v>
      </c>
      <c r="BR6">
        <v>534626</v>
      </c>
      <c r="BS6">
        <v>546605</v>
      </c>
      <c r="BT6">
        <v>487191</v>
      </c>
      <c r="BU6">
        <v>552285.83504103997</v>
      </c>
      <c r="BV6">
        <v>567798.45047571696</v>
      </c>
      <c r="BW6">
        <v>565508.784042891</v>
      </c>
      <c r="BX6">
        <v>584357.54950032395</v>
      </c>
    </row>
    <row r="7" spans="1:76">
      <c r="A7" t="s">
        <v>139</v>
      </c>
      <c r="B7">
        <v>581.94934796099903</v>
      </c>
      <c r="C7">
        <v>309.80616311404498</v>
      </c>
      <c r="D7">
        <v>299.20388497276201</v>
      </c>
      <c r="E7">
        <v>203.65649078425199</v>
      </c>
      <c r="F7">
        <v>643.18025692689696</v>
      </c>
      <c r="G7">
        <v>974.69806365547004</v>
      </c>
      <c r="H7">
        <v>789.85727138678999</v>
      </c>
      <c r="I7">
        <v>747.06800917514897</v>
      </c>
      <c r="J7">
        <v>620.88801812022302</v>
      </c>
      <c r="K7">
        <v>887.33812362865001</v>
      </c>
      <c r="L7">
        <v>1067.45803028556</v>
      </c>
      <c r="M7">
        <v>1032.26809246229</v>
      </c>
      <c r="N7">
        <v>988.58126784399997</v>
      </c>
      <c r="O7">
        <v>1045.1263662072199</v>
      </c>
      <c r="P7">
        <v>953.20217220838902</v>
      </c>
      <c r="Q7">
        <v>998.64075243915602</v>
      </c>
      <c r="R7">
        <v>1353.13332857674</v>
      </c>
      <c r="S7">
        <v>1755.94814946713</v>
      </c>
      <c r="T7">
        <v>2013.10622720484</v>
      </c>
      <c r="U7">
        <v>2332.6632477692501</v>
      </c>
      <c r="V7">
        <v>1776.6117360031899</v>
      </c>
      <c r="W7">
        <v>1530.1610837450501</v>
      </c>
      <c r="X7">
        <v>1363.76219640712</v>
      </c>
      <c r="Y7">
        <v>2100.34729664323</v>
      </c>
      <c r="Z7">
        <v>2210.9176137517002</v>
      </c>
      <c r="AA7">
        <v>1787.04642458068</v>
      </c>
      <c r="AB7">
        <v>2464.6798594246202</v>
      </c>
      <c r="AC7">
        <v>3102.3971381401698</v>
      </c>
      <c r="AD7">
        <v>4937.0911055573697</v>
      </c>
      <c r="AE7">
        <v>6296.8934381904</v>
      </c>
      <c r="AF7">
        <v>5443.0908847269002</v>
      </c>
      <c r="AG7">
        <v>5198.2982408656799</v>
      </c>
      <c r="AH7">
        <v>5085.5457296959003</v>
      </c>
      <c r="AI7">
        <v>6321.7818495535203</v>
      </c>
      <c r="AJ7">
        <v>6066.63448610671</v>
      </c>
      <c r="AK7">
        <v>7144.6525068453602</v>
      </c>
      <c r="AL7">
        <v>5590.5064093678302</v>
      </c>
      <c r="AM7">
        <v>5156.3215126224504</v>
      </c>
      <c r="AN7">
        <v>6499.8522125938098</v>
      </c>
      <c r="AO7">
        <v>5676.6168200218999</v>
      </c>
      <c r="AP7">
        <v>-4923.9064819847299</v>
      </c>
      <c r="AQ7">
        <v>-3401.1297334492901</v>
      </c>
      <c r="AR7">
        <v>-3274.9183212770299</v>
      </c>
      <c r="AS7">
        <v>-4138.5825852858898</v>
      </c>
      <c r="AT7">
        <v>-7763.6883262860702</v>
      </c>
      <c r="AU7">
        <v>-8955.2121280910305</v>
      </c>
      <c r="AV7">
        <v>-6726.4752491442696</v>
      </c>
      <c r="AW7">
        <v>-6548.9806680863803</v>
      </c>
      <c r="AX7">
        <v>-4425.8593708210701</v>
      </c>
      <c r="AY7">
        <v>-4485.3742046831303</v>
      </c>
      <c r="AZ7">
        <v>-5610.8799461439903</v>
      </c>
      <c r="BA7">
        <v>-4311.7715040795601</v>
      </c>
      <c r="BB7">
        <v>-5632.6254114990697</v>
      </c>
      <c r="BC7">
        <v>-8024.3850339649698</v>
      </c>
      <c r="BD7">
        <v>-12926.999276349699</v>
      </c>
      <c r="BE7">
        <v>-17170.832558017701</v>
      </c>
      <c r="BF7">
        <v>-24946.648916537801</v>
      </c>
      <c r="BG7">
        <v>-25630.240250877101</v>
      </c>
      <c r="BH7">
        <v>-23994.166696729299</v>
      </c>
      <c r="BI7">
        <v>-23102.026357023999</v>
      </c>
      <c r="BJ7">
        <v>-28788.753710376099</v>
      </c>
      <c r="BK7">
        <v>-33261.783002452503</v>
      </c>
      <c r="BL7">
        <v>-30341.651535836401</v>
      </c>
      <c r="BM7">
        <v>-27669.806767302001</v>
      </c>
      <c r="BN7">
        <v>-23073.718335481899</v>
      </c>
      <c r="BO7">
        <v>-19084.383680122399</v>
      </c>
      <c r="BP7">
        <v>-22293.5377811242</v>
      </c>
      <c r="BQ7">
        <v>-26728.0189491653</v>
      </c>
      <c r="BR7">
        <v>-26968.201604107599</v>
      </c>
      <c r="BS7">
        <v>-22850.704908871801</v>
      </c>
      <c r="BT7">
        <v>-15621.276993556599</v>
      </c>
      <c r="BU7">
        <v>-45772.352768096702</v>
      </c>
      <c r="BV7">
        <v>-40589.491876721499</v>
      </c>
      <c r="BW7">
        <v>-32418.086739929498</v>
      </c>
      <c r="BX7">
        <v>-36698.9473161762</v>
      </c>
    </row>
    <row r="8" spans="1:76">
      <c r="A8" t="s">
        <v>140</v>
      </c>
      <c r="B8">
        <v>41501.949347961003</v>
      </c>
      <c r="C8">
        <v>45020.806163114001</v>
      </c>
      <c r="D8">
        <v>47646.203884972798</v>
      </c>
      <c r="E8">
        <v>50288.656490784299</v>
      </c>
      <c r="F8">
        <v>53405.180256926898</v>
      </c>
      <c r="G8">
        <v>56832.698063655502</v>
      </c>
      <c r="H8">
        <v>59273.857271386798</v>
      </c>
      <c r="I8">
        <v>63118.068009175098</v>
      </c>
      <c r="J8">
        <v>62326.888018120197</v>
      </c>
      <c r="K8">
        <v>64540.338123628702</v>
      </c>
      <c r="L8">
        <v>71013.458030285605</v>
      </c>
      <c r="M8">
        <v>76117.268092462298</v>
      </c>
      <c r="N8">
        <v>83608.581267843998</v>
      </c>
      <c r="O8">
        <v>87241.126366207201</v>
      </c>
      <c r="P8">
        <v>92793.202172208403</v>
      </c>
      <c r="Q8">
        <v>98001.640752439198</v>
      </c>
      <c r="R8">
        <v>106348.13332857699</v>
      </c>
      <c r="S8">
        <v>110795.948149467</v>
      </c>
      <c r="T8">
        <v>111219.106227205</v>
      </c>
      <c r="U8">
        <v>115376.663247769</v>
      </c>
      <c r="V8">
        <v>118625.611736003</v>
      </c>
      <c r="W8">
        <v>123743.161083745</v>
      </c>
      <c r="X8">
        <v>127826.762196407</v>
      </c>
      <c r="Y8">
        <v>136501.34729664301</v>
      </c>
      <c r="Z8">
        <v>149227.91761375201</v>
      </c>
      <c r="AA8">
        <v>155127.046424581</v>
      </c>
      <c r="AB8">
        <v>158023.679859425</v>
      </c>
      <c r="AC8">
        <v>159204.39713813999</v>
      </c>
      <c r="AD8">
        <v>156914.09110555699</v>
      </c>
      <c r="AE8">
        <v>164490.89343818999</v>
      </c>
      <c r="AF8">
        <v>173039.09088472699</v>
      </c>
      <c r="AG8">
        <v>182099.29824086599</v>
      </c>
      <c r="AH8">
        <v>181592.54572969599</v>
      </c>
      <c r="AI8">
        <v>164457.78184955401</v>
      </c>
      <c r="AJ8">
        <v>169908.63448610701</v>
      </c>
      <c r="AK8">
        <v>174363.65250684501</v>
      </c>
      <c r="AL8">
        <v>188571.50640936801</v>
      </c>
      <c r="AM8">
        <v>205934.321512622</v>
      </c>
      <c r="AN8">
        <v>188321.85221259401</v>
      </c>
      <c r="AO8">
        <v>165112.616820022</v>
      </c>
      <c r="AP8">
        <v>146568.093518015</v>
      </c>
      <c r="AQ8">
        <v>151452.87026655101</v>
      </c>
      <c r="AR8">
        <v>150742.08167872301</v>
      </c>
      <c r="AS8">
        <v>157954.417414714</v>
      </c>
      <c r="AT8">
        <v>174279.982993921</v>
      </c>
      <c r="AU8">
        <v>186580.77930884901</v>
      </c>
      <c r="AV8">
        <v>194282.81447487199</v>
      </c>
      <c r="AW8">
        <v>207479.310720971</v>
      </c>
      <c r="AX8">
        <v>208764.134021768</v>
      </c>
      <c r="AY8">
        <v>211891.36642583099</v>
      </c>
      <c r="AZ8">
        <v>216595.82740255</v>
      </c>
      <c r="BA8">
        <v>219267.80424653899</v>
      </c>
      <c r="BB8">
        <v>230140.32171747999</v>
      </c>
      <c r="BC8">
        <v>237568.22871902501</v>
      </c>
      <c r="BD8">
        <v>244842.78695672299</v>
      </c>
      <c r="BE8">
        <v>256800.32132877299</v>
      </c>
      <c r="BF8">
        <v>269651.18189389101</v>
      </c>
      <c r="BG8">
        <v>294062.75974912301</v>
      </c>
      <c r="BH8">
        <v>324875.83330327098</v>
      </c>
      <c r="BI8">
        <v>329590.97364297602</v>
      </c>
      <c r="BJ8">
        <v>353292.24628962402</v>
      </c>
      <c r="BK8">
        <v>372994.21699754702</v>
      </c>
      <c r="BL8">
        <v>400857.34846416401</v>
      </c>
      <c r="BM8">
        <v>428765.19323269802</v>
      </c>
      <c r="BN8">
        <v>444234.281664518</v>
      </c>
      <c r="BO8">
        <v>463421.61631987803</v>
      </c>
      <c r="BP8">
        <v>479287.462218876</v>
      </c>
      <c r="BQ8">
        <v>487486.98105083499</v>
      </c>
      <c r="BR8">
        <v>507657.79839589202</v>
      </c>
      <c r="BS8">
        <v>523754.29509112798</v>
      </c>
      <c r="BT8">
        <v>471569.723006443</v>
      </c>
      <c r="BU8">
        <v>506513.48227294401</v>
      </c>
      <c r="BV8">
        <v>527208.958598995</v>
      </c>
      <c r="BW8">
        <v>533090.69730296195</v>
      </c>
      <c r="BX8">
        <v>547658.60218414804</v>
      </c>
    </row>
    <row r="9" spans="1:76">
      <c r="A9" t="s">
        <v>141</v>
      </c>
      <c r="B9">
        <v>-1623.1162150561599</v>
      </c>
      <c r="C9">
        <v>-2059.9288378322099</v>
      </c>
      <c r="D9">
        <v>-1670.0065883007401</v>
      </c>
      <c r="E9">
        <v>-1260.1891477420299</v>
      </c>
      <c r="F9">
        <v>-1498.3014529326299</v>
      </c>
      <c r="G9">
        <v>-1824.4824305024199</v>
      </c>
      <c r="H9">
        <v>-2077.4235257358901</v>
      </c>
      <c r="I9">
        <v>-2158.85733548299</v>
      </c>
      <c r="J9">
        <v>-1416.8232499328501</v>
      </c>
      <c r="K9">
        <v>-1656.3222927623001</v>
      </c>
      <c r="L9">
        <v>-1969.2157632830899</v>
      </c>
      <c r="M9">
        <v>-1985.6392317407101</v>
      </c>
      <c r="N9">
        <v>-2407.6967782982902</v>
      </c>
      <c r="O9">
        <v>-2678.8527046051499</v>
      </c>
      <c r="P9">
        <v>-3240.4692755869501</v>
      </c>
      <c r="Q9">
        <v>-3337.3057132487502</v>
      </c>
      <c r="R9">
        <v>-4642.7233371469201</v>
      </c>
      <c r="S9">
        <v>-3984.9518497207901</v>
      </c>
      <c r="T9">
        <v>-4139.7309779347797</v>
      </c>
      <c r="U9">
        <v>-5000.3664417536102</v>
      </c>
      <c r="V9">
        <v>-5252.7956711774104</v>
      </c>
      <c r="W9">
        <v>-3697.3510093503701</v>
      </c>
      <c r="X9">
        <v>-3071.7619532254598</v>
      </c>
      <c r="Y9">
        <v>-4554.5512629820296</v>
      </c>
      <c r="Z9">
        <v>-6184.6800479282201</v>
      </c>
      <c r="AA9">
        <v>-4681.2484033716601</v>
      </c>
      <c r="AB9">
        <v>-3912.9419202684799</v>
      </c>
      <c r="AC9">
        <v>-3994.6971485290101</v>
      </c>
      <c r="AD9">
        <v>-3061.14691720565</v>
      </c>
      <c r="AE9">
        <v>-7080.5362761838396</v>
      </c>
      <c r="AF9">
        <v>-6815.2640706101001</v>
      </c>
      <c r="AG9">
        <v>-4723.0760159208503</v>
      </c>
      <c r="AH9">
        <v>-4471.2093553060104</v>
      </c>
      <c r="AI9">
        <v>-4642.5934914402796</v>
      </c>
      <c r="AJ9">
        <v>-4465.9804592865903</v>
      </c>
      <c r="AK9">
        <v>-3834.2759413777299</v>
      </c>
      <c r="AL9">
        <v>-1896.4420320495001</v>
      </c>
      <c r="AM9">
        <v>-1846.6324478101201</v>
      </c>
      <c r="AN9">
        <v>-2025.05289219575</v>
      </c>
      <c r="AO9">
        <v>-1678.7528275095499</v>
      </c>
      <c r="AP9">
        <v>1552.19456223257</v>
      </c>
      <c r="AQ9">
        <v>831.15623102747998</v>
      </c>
      <c r="AR9">
        <v>476.71078187378203</v>
      </c>
      <c r="AS9">
        <v>-1069.6905664544799</v>
      </c>
      <c r="AT9">
        <v>-21308.202761107601</v>
      </c>
      <c r="AU9">
        <v>-19854.858718803502</v>
      </c>
      <c r="AV9">
        <v>-23193.994298096899</v>
      </c>
      <c r="AW9">
        <v>-23688.418455827501</v>
      </c>
      <c r="AX9">
        <v>-25047.587892166401</v>
      </c>
      <c r="AY9">
        <v>-29719.621364996601</v>
      </c>
      <c r="AZ9">
        <v>-32039.5940660042</v>
      </c>
      <c r="BA9">
        <v>-33185.725712050997</v>
      </c>
      <c r="BB9">
        <v>-30925.945617128102</v>
      </c>
      <c r="BC9">
        <v>-32425.988128500001</v>
      </c>
      <c r="BD9">
        <v>-27692.428261795401</v>
      </c>
      <c r="BE9">
        <v>-26858.673346213</v>
      </c>
      <c r="BF9">
        <v>-5296.9980530864204</v>
      </c>
      <c r="BG9">
        <v>-47.357151403787803</v>
      </c>
      <c r="BH9">
        <v>-13310.496202583399</v>
      </c>
      <c r="BI9">
        <v>-15146.8406638221</v>
      </c>
      <c r="BJ9">
        <v>4044.26183062363</v>
      </c>
      <c r="BK9">
        <v>13132.880167581599</v>
      </c>
      <c r="BL9">
        <v>10255.249458636499</v>
      </c>
      <c r="BM9">
        <v>2306.1668777096702</v>
      </c>
      <c r="BN9">
        <v>-3770.9560229487602</v>
      </c>
      <c r="BO9">
        <v>-12458.7398776318</v>
      </c>
      <c r="BP9">
        <v>-13407.3421556916</v>
      </c>
      <c r="BQ9">
        <v>-4680.9664781750998</v>
      </c>
      <c r="BR9">
        <v>-5642.3104182000397</v>
      </c>
      <c r="BS9">
        <v>-7993.7949814656704</v>
      </c>
      <c r="BT9">
        <v>4651.2976323173098</v>
      </c>
      <c r="BU9">
        <v>20810.612151085599</v>
      </c>
      <c r="BV9">
        <v>5758.8541395296497</v>
      </c>
      <c r="BW9">
        <v>13560.733834696901</v>
      </c>
      <c r="BX9">
        <v>31917.825365762001</v>
      </c>
    </row>
    <row r="10" spans="1:76">
      <c r="A10" t="s">
        <v>142</v>
      </c>
      <c r="B10">
        <v>39878.833132904801</v>
      </c>
      <c r="C10">
        <v>42960.877325281799</v>
      </c>
      <c r="D10">
        <v>45976.197296671999</v>
      </c>
      <c r="E10">
        <v>49028.467343042197</v>
      </c>
      <c r="F10">
        <v>51906.878803994303</v>
      </c>
      <c r="G10">
        <v>55008.215633152999</v>
      </c>
      <c r="H10">
        <v>57196.433745650902</v>
      </c>
      <c r="I10">
        <v>60959.2106736922</v>
      </c>
      <c r="J10">
        <v>60910.064768187403</v>
      </c>
      <c r="K10">
        <v>62884.015830866403</v>
      </c>
      <c r="L10">
        <v>69044.242267002497</v>
      </c>
      <c r="M10">
        <v>74131.628860721597</v>
      </c>
      <c r="N10">
        <v>81200.8844895457</v>
      </c>
      <c r="O10">
        <v>84562.273661602099</v>
      </c>
      <c r="P10">
        <v>89552.732896621397</v>
      </c>
      <c r="Q10">
        <v>94664.335039190395</v>
      </c>
      <c r="R10">
        <v>101705.40999143</v>
      </c>
      <c r="S10">
        <v>106810.996299746</v>
      </c>
      <c r="T10">
        <v>107079.37524927</v>
      </c>
      <c r="U10">
        <v>110376.29680601601</v>
      </c>
      <c r="V10">
        <v>113372.81606482599</v>
      </c>
      <c r="W10">
        <v>120045.81007439501</v>
      </c>
      <c r="X10">
        <v>124755.000243182</v>
      </c>
      <c r="Y10">
        <v>131946.796033661</v>
      </c>
      <c r="Z10">
        <v>143043.23756582299</v>
      </c>
      <c r="AA10">
        <v>150445.79802120899</v>
      </c>
      <c r="AB10">
        <v>154110.73793915601</v>
      </c>
      <c r="AC10">
        <v>155209.69998961099</v>
      </c>
      <c r="AD10">
        <v>153852.944188352</v>
      </c>
      <c r="AE10">
        <v>157410.35716200701</v>
      </c>
      <c r="AF10">
        <v>166223.826814117</v>
      </c>
      <c r="AG10">
        <v>177376.222224945</v>
      </c>
      <c r="AH10">
        <v>177121.33637439</v>
      </c>
      <c r="AI10">
        <v>159815.188358113</v>
      </c>
      <c r="AJ10">
        <v>165442.65402682</v>
      </c>
      <c r="AK10">
        <v>170529.376565468</v>
      </c>
      <c r="AL10">
        <v>186675.06437731799</v>
      </c>
      <c r="AM10">
        <v>204087.689064812</v>
      </c>
      <c r="AN10">
        <v>186296.79932039799</v>
      </c>
      <c r="AO10">
        <v>163433.86399251199</v>
      </c>
      <c r="AP10">
        <v>148120.28808024799</v>
      </c>
      <c r="AQ10">
        <v>152284.02649757799</v>
      </c>
      <c r="AR10">
        <v>151218.792460597</v>
      </c>
      <c r="AS10">
        <v>156884.72684826</v>
      </c>
      <c r="AT10">
        <v>152971.780232814</v>
      </c>
      <c r="AU10">
        <v>166725.92059004601</v>
      </c>
      <c r="AV10">
        <v>171088.82017677501</v>
      </c>
      <c r="AW10">
        <v>183790.89226514299</v>
      </c>
      <c r="AX10">
        <v>183716.54612960099</v>
      </c>
      <c r="AY10">
        <v>182171.74506083399</v>
      </c>
      <c r="AZ10">
        <v>184556.23333654599</v>
      </c>
      <c r="BA10">
        <v>186082.07853448801</v>
      </c>
      <c r="BB10">
        <v>199214.376100352</v>
      </c>
      <c r="BC10">
        <v>205142.24059052501</v>
      </c>
      <c r="BD10">
        <v>217150.358694928</v>
      </c>
      <c r="BE10">
        <v>229941.64798256001</v>
      </c>
      <c r="BF10">
        <v>264354.18384080398</v>
      </c>
      <c r="BG10">
        <v>294015.40259771899</v>
      </c>
      <c r="BH10">
        <v>311565.33710068697</v>
      </c>
      <c r="BI10">
        <v>314444.132979154</v>
      </c>
      <c r="BJ10">
        <v>357336.50812024798</v>
      </c>
      <c r="BK10">
        <v>386127.09716512897</v>
      </c>
      <c r="BL10">
        <v>411112.59792279999</v>
      </c>
      <c r="BM10">
        <v>431071.36011040799</v>
      </c>
      <c r="BN10">
        <v>440463.32564156898</v>
      </c>
      <c r="BO10">
        <v>450962.87644224602</v>
      </c>
      <c r="BP10">
        <v>465880.120063184</v>
      </c>
      <c r="BQ10">
        <v>482806.01457265997</v>
      </c>
      <c r="BR10">
        <v>502015.48797769198</v>
      </c>
      <c r="BS10">
        <v>515760.50010966201</v>
      </c>
      <c r="BT10">
        <v>476221.02063876099</v>
      </c>
      <c r="BU10">
        <v>527324.094424029</v>
      </c>
      <c r="BV10">
        <v>532967.81273852498</v>
      </c>
      <c r="BW10">
        <v>546651.431137659</v>
      </c>
      <c r="BX10">
        <v>579576.42754990899</v>
      </c>
    </row>
    <row r="11" spans="1:76">
      <c r="A11" t="s">
        <v>143</v>
      </c>
      <c r="B11">
        <v>29.121516698626898</v>
      </c>
      <c r="C11">
        <v>27.1878378296446</v>
      </c>
      <c r="D11">
        <v>66.577865856838997</v>
      </c>
      <c r="E11">
        <v>87.906521807760598</v>
      </c>
      <c r="F11">
        <v>156.96253877208801</v>
      </c>
      <c r="G11">
        <v>143.89048490773899</v>
      </c>
      <c r="H11">
        <v>195.14242679888699</v>
      </c>
      <c r="I11">
        <v>282.77786735997501</v>
      </c>
      <c r="J11">
        <v>259.86312914989401</v>
      </c>
      <c r="K11">
        <v>183.194063943255</v>
      </c>
      <c r="L11">
        <v>333.89651754652698</v>
      </c>
      <c r="M11">
        <v>415.57417219349298</v>
      </c>
      <c r="N11">
        <v>267.93021048283401</v>
      </c>
      <c r="O11">
        <v>272.008600550295</v>
      </c>
      <c r="P11">
        <v>195.74275243077599</v>
      </c>
      <c r="Q11">
        <v>279.07385972585001</v>
      </c>
      <c r="R11">
        <v>292.29920061762402</v>
      </c>
      <c r="S11">
        <v>350.792071100893</v>
      </c>
      <c r="T11">
        <v>489.13998636566498</v>
      </c>
      <c r="U11">
        <v>395.026115914993</v>
      </c>
      <c r="V11">
        <v>862.77764936640494</v>
      </c>
      <c r="W11">
        <v>386.64031794270801</v>
      </c>
      <c r="X11">
        <v>349.17660315067099</v>
      </c>
      <c r="Y11">
        <v>340.88068963088102</v>
      </c>
      <c r="Z11">
        <v>312.57800746144699</v>
      </c>
      <c r="AA11">
        <v>436.83357045305502</v>
      </c>
      <c r="AB11">
        <v>492.93597188492498</v>
      </c>
      <c r="AC11">
        <v>683.57903043766305</v>
      </c>
      <c r="AD11">
        <v>993.53226582423804</v>
      </c>
      <c r="AE11">
        <v>1028.0642348066001</v>
      </c>
      <c r="AF11">
        <v>400.615544572148</v>
      </c>
      <c r="AG11">
        <v>387.29390201808502</v>
      </c>
      <c r="AH11">
        <v>395.57312532539601</v>
      </c>
      <c r="AI11">
        <v>586.52330145096403</v>
      </c>
      <c r="AJ11">
        <v>596.088340360551</v>
      </c>
      <c r="AK11">
        <v>575.70936395057902</v>
      </c>
      <c r="AL11">
        <v>532.08987735183803</v>
      </c>
      <c r="AM11">
        <v>463.88835000052899</v>
      </c>
      <c r="AN11">
        <v>697.64147872828596</v>
      </c>
      <c r="AO11">
        <v>592.12359093388295</v>
      </c>
      <c r="AP11">
        <v>795.45405410895103</v>
      </c>
      <c r="AQ11">
        <v>1142.58250387466</v>
      </c>
      <c r="AR11">
        <v>1050.21388873349</v>
      </c>
      <c r="AS11">
        <v>1317.1692575885199</v>
      </c>
      <c r="AT11">
        <v>3165.5376808289702</v>
      </c>
      <c r="AU11">
        <v>3006.1437445295501</v>
      </c>
      <c r="AV11">
        <v>3230.00616745755</v>
      </c>
      <c r="AW11">
        <v>3418.9295337751</v>
      </c>
      <c r="AX11">
        <v>3618.7983717049201</v>
      </c>
      <c r="AY11">
        <v>3802.3588729303601</v>
      </c>
      <c r="AZ11">
        <v>3984.5791350898398</v>
      </c>
      <c r="BA11">
        <v>4066.5408929761602</v>
      </c>
      <c r="BB11">
        <v>3987.5723997874902</v>
      </c>
      <c r="BC11">
        <v>4565.2224128714697</v>
      </c>
      <c r="BD11">
        <v>5084.4399117961902</v>
      </c>
      <c r="BE11">
        <v>6003.3521825059197</v>
      </c>
      <c r="BF11">
        <v>7239.6184038873698</v>
      </c>
      <c r="BG11">
        <v>9260.2329668668408</v>
      </c>
      <c r="BH11">
        <v>9398.1718293282502</v>
      </c>
      <c r="BI11">
        <v>9440.7662056466597</v>
      </c>
      <c r="BJ11">
        <v>9199.2343760434305</v>
      </c>
      <c r="BK11">
        <v>9380.3034468617097</v>
      </c>
      <c r="BL11">
        <v>10022.034839191199</v>
      </c>
      <c r="BM11">
        <v>10175.211631329799</v>
      </c>
      <c r="BN11">
        <v>12474.070155155699</v>
      </c>
      <c r="BO11">
        <v>10945.692193504499</v>
      </c>
      <c r="BP11">
        <v>12988.9998202279</v>
      </c>
      <c r="BQ11">
        <v>12782.3368605821</v>
      </c>
      <c r="BR11">
        <v>11834.2897487848</v>
      </c>
      <c r="BS11">
        <v>12559.0131131411</v>
      </c>
      <c r="BT11">
        <v>12349.4272294289</v>
      </c>
      <c r="BU11">
        <v>14712.178834438801</v>
      </c>
      <c r="BV11">
        <v>13527.0778798134</v>
      </c>
      <c r="BW11">
        <v>14693.8066283608</v>
      </c>
      <c r="BX11">
        <v>16068.143067282999</v>
      </c>
    </row>
    <row r="12" spans="1:76">
      <c r="A12" t="s">
        <v>144</v>
      </c>
      <c r="B12">
        <v>39907.954649603496</v>
      </c>
      <c r="C12">
        <v>42988.065163111503</v>
      </c>
      <c r="D12">
        <v>46042.775162528902</v>
      </c>
      <c r="E12">
        <v>49116.37386485</v>
      </c>
      <c r="F12">
        <v>52063.841342766398</v>
      </c>
      <c r="G12">
        <v>55152.106118060801</v>
      </c>
      <c r="H12">
        <v>57391.576172449801</v>
      </c>
      <c r="I12">
        <v>61241.988541052102</v>
      </c>
      <c r="J12">
        <v>61169.9278973373</v>
      </c>
      <c r="K12">
        <v>63067.209894809603</v>
      </c>
      <c r="L12">
        <v>69378.138784548995</v>
      </c>
      <c r="M12">
        <v>74547.203032915102</v>
      </c>
      <c r="N12">
        <v>81468.814700028597</v>
      </c>
      <c r="O12">
        <v>84834.282262152396</v>
      </c>
      <c r="P12">
        <v>89748.475649052198</v>
      </c>
      <c r="Q12">
        <v>94943.408898916299</v>
      </c>
      <c r="R12">
        <v>101997.709192047</v>
      </c>
      <c r="S12">
        <v>107161.788370847</v>
      </c>
      <c r="T12">
        <v>107568.515235636</v>
      </c>
      <c r="U12">
        <v>110771.322921931</v>
      </c>
      <c r="V12">
        <v>114235.593714192</v>
      </c>
      <c r="W12">
        <v>120432.45039233701</v>
      </c>
      <c r="X12">
        <v>125104.176846332</v>
      </c>
      <c r="Y12">
        <v>132287.67672329201</v>
      </c>
      <c r="Z12">
        <v>143355.81557328501</v>
      </c>
      <c r="AA12">
        <v>150882.63159166201</v>
      </c>
      <c r="AB12">
        <v>154603.673911041</v>
      </c>
      <c r="AC12">
        <v>155893.279020049</v>
      </c>
      <c r="AD12">
        <v>154846.47645417601</v>
      </c>
      <c r="AE12">
        <v>158438.42139681301</v>
      </c>
      <c r="AF12">
        <v>166624.442358689</v>
      </c>
      <c r="AG12">
        <v>177763.51612696299</v>
      </c>
      <c r="AH12">
        <v>177516.909499715</v>
      </c>
      <c r="AI12">
        <v>160401.711659564</v>
      </c>
      <c r="AJ12">
        <v>166038.742367181</v>
      </c>
      <c r="AK12">
        <v>171105.08592941801</v>
      </c>
      <c r="AL12">
        <v>187207.15425466999</v>
      </c>
      <c r="AM12">
        <v>204551.57741481299</v>
      </c>
      <c r="AN12">
        <v>186994.44079912599</v>
      </c>
      <c r="AO12">
        <v>164025.987583446</v>
      </c>
      <c r="AP12">
        <v>148915.74213435699</v>
      </c>
      <c r="AQ12">
        <v>153426.60900145301</v>
      </c>
      <c r="AR12">
        <v>152269.00634933001</v>
      </c>
      <c r="AS12">
        <v>158201.89610584799</v>
      </c>
      <c r="AT12">
        <v>156137.317913643</v>
      </c>
      <c r="AU12">
        <v>169732.064334575</v>
      </c>
      <c r="AV12">
        <v>174318.82634423301</v>
      </c>
      <c r="AW12">
        <v>187209.82179891801</v>
      </c>
      <c r="AX12">
        <v>187335.34450130601</v>
      </c>
      <c r="AY12">
        <v>185974.103933765</v>
      </c>
      <c r="AZ12">
        <v>188540.81247163599</v>
      </c>
      <c r="BA12">
        <v>190148.619427464</v>
      </c>
      <c r="BB12">
        <v>203201.948500139</v>
      </c>
      <c r="BC12">
        <v>209707.463003396</v>
      </c>
      <c r="BD12">
        <v>222234.79860672401</v>
      </c>
      <c r="BE12">
        <v>235945.00016506601</v>
      </c>
      <c r="BF12">
        <v>271593.80224469199</v>
      </c>
      <c r="BG12">
        <v>303275.63556458597</v>
      </c>
      <c r="BH12">
        <v>320963.50893001602</v>
      </c>
      <c r="BI12">
        <v>323884.89918480098</v>
      </c>
      <c r="BJ12">
        <v>366535.742496291</v>
      </c>
      <c r="BK12">
        <v>395507.400611991</v>
      </c>
      <c r="BL12">
        <v>421134.632761991</v>
      </c>
      <c r="BM12">
        <v>441246.57174173801</v>
      </c>
      <c r="BN12">
        <v>452937.395796725</v>
      </c>
      <c r="BO12">
        <v>461908.56863574998</v>
      </c>
      <c r="BP12">
        <v>478869.11988341197</v>
      </c>
      <c r="BQ12">
        <v>495588.35143324197</v>
      </c>
      <c r="BR12">
        <v>513849.77772647701</v>
      </c>
      <c r="BS12">
        <v>528319.51322280394</v>
      </c>
      <c r="BT12">
        <v>488570.44786819001</v>
      </c>
      <c r="BU12">
        <v>542036.27325846802</v>
      </c>
      <c r="BV12">
        <v>546494.89061833802</v>
      </c>
      <c r="BW12">
        <v>561345.23776602</v>
      </c>
      <c r="BX12">
        <v>595644.57061719196</v>
      </c>
    </row>
    <row r="13" spans="1:76">
      <c r="A13" t="s">
        <v>145</v>
      </c>
      <c r="B13">
        <v>1.1284395940723</v>
      </c>
      <c r="C13">
        <v>9.4097655621716708E-3</v>
      </c>
      <c r="D13">
        <v>-3.5831932837972098</v>
      </c>
      <c r="E13">
        <v>-4.5120530070255098</v>
      </c>
      <c r="F13">
        <v>-1.27355158049606</v>
      </c>
      <c r="G13">
        <v>-5.9839886555649802</v>
      </c>
      <c r="H13">
        <v>-5.9303917478136796</v>
      </c>
      <c r="I13">
        <v>-8.0525561443876406</v>
      </c>
      <c r="J13">
        <v>-6.9034348125067497</v>
      </c>
      <c r="K13">
        <v>-2.2390539238087399</v>
      </c>
      <c r="L13">
        <v>0.35335023434342</v>
      </c>
      <c r="M13">
        <v>-0.49517461499429799</v>
      </c>
      <c r="N13">
        <v>-1.2777837655462501</v>
      </c>
      <c r="O13">
        <v>-2.6034981367257402</v>
      </c>
      <c r="P13">
        <v>0.376581123928525</v>
      </c>
      <c r="Q13">
        <v>-3.1891096615742902</v>
      </c>
      <c r="R13">
        <v>-4.27568491122382</v>
      </c>
      <c r="S13">
        <v>-5.8716469172471797</v>
      </c>
      <c r="T13">
        <v>-0.92217638959385595</v>
      </c>
      <c r="U13">
        <v>2.6878674290977501E-2</v>
      </c>
      <c r="V13">
        <v>2.66130474453248</v>
      </c>
      <c r="W13">
        <v>-0.95959425058368897</v>
      </c>
      <c r="X13">
        <v>-0.83145986479089296</v>
      </c>
      <c r="Y13">
        <v>-2.8885172230210499</v>
      </c>
      <c r="Z13">
        <v>-7.9937626331275196</v>
      </c>
      <c r="AA13">
        <v>-11.620893666708</v>
      </c>
      <c r="AB13">
        <v>-8.3804457897648792</v>
      </c>
      <c r="AC13">
        <v>-6.5811509058969397</v>
      </c>
      <c r="AD13">
        <v>-1.5352950564179499</v>
      </c>
      <c r="AE13">
        <v>6.7236177346059796</v>
      </c>
      <c r="AF13">
        <v>-2.2535100442858398</v>
      </c>
      <c r="AG13">
        <v>-10.4518807696266</v>
      </c>
      <c r="AH13">
        <v>-9.7405973968645796</v>
      </c>
      <c r="AI13">
        <v>-6.4490023152202198</v>
      </c>
      <c r="AJ13">
        <v>-1.62842046227088</v>
      </c>
      <c r="AK13">
        <v>-0.48370410667138303</v>
      </c>
      <c r="AL13">
        <v>-7.2390875361906897</v>
      </c>
      <c r="AM13">
        <v>-7.5131442292433102</v>
      </c>
      <c r="AN13">
        <v>-8.1254193839941298</v>
      </c>
      <c r="AO13">
        <v>-2.3713702881180798</v>
      </c>
      <c r="AP13">
        <v>-4.9624769305656802</v>
      </c>
      <c r="AQ13">
        <v>-4.5347092181494704</v>
      </c>
      <c r="AR13">
        <v>-5.3784059907678197</v>
      </c>
      <c r="AS13">
        <v>-7.2137800003505399</v>
      </c>
      <c r="AT13">
        <v>-6.32301296298305</v>
      </c>
      <c r="AU13">
        <v>-8.9959398621655193</v>
      </c>
      <c r="AV13">
        <v>-6.8221505797941804</v>
      </c>
      <c r="AW13">
        <v>-5.9820261009345597</v>
      </c>
      <c r="AX13">
        <v>-6.17405190773699</v>
      </c>
      <c r="AY13">
        <v>-2.8320452999455901</v>
      </c>
      <c r="AZ13">
        <v>-3.0651781948282801</v>
      </c>
      <c r="BA13">
        <v>-2.3561734717292802</v>
      </c>
      <c r="BB13">
        <v>-2.0258036955725398</v>
      </c>
      <c r="BC13">
        <v>-1.58827853761708</v>
      </c>
      <c r="BD13">
        <v>9.0406417986549803E-2</v>
      </c>
      <c r="BE13">
        <v>1.56106989104365</v>
      </c>
      <c r="BF13">
        <v>3.32585643737101</v>
      </c>
      <c r="BG13">
        <v>1.4850618497838</v>
      </c>
      <c r="BH13">
        <v>-4.3514165226737704</v>
      </c>
      <c r="BI13">
        <v>-0.51968558921395502</v>
      </c>
      <c r="BJ13">
        <v>-2.3914395203428902</v>
      </c>
      <c r="BK13">
        <v>-1.97196862283023</v>
      </c>
      <c r="BL13">
        <v>-2.7793187384186999</v>
      </c>
      <c r="BM13">
        <v>-4.7214512937573003</v>
      </c>
      <c r="BN13">
        <v>-4.2189124977966603</v>
      </c>
      <c r="BO13">
        <v>-4.5357757441284399</v>
      </c>
      <c r="BP13">
        <v>-2.1511035842739901</v>
      </c>
      <c r="BQ13">
        <v>-0.83495680138903206</v>
      </c>
      <c r="BR13">
        <v>-1.1460235429727601</v>
      </c>
      <c r="BS13">
        <v>-0.61079532005350301</v>
      </c>
      <c r="BT13">
        <v>0.91641832017766101</v>
      </c>
      <c r="BU13">
        <v>-2.0664920491931</v>
      </c>
      <c r="BV13">
        <v>-4.1263098168210801</v>
      </c>
      <c r="BW13">
        <v>0.68534521673103499</v>
      </c>
      <c r="BX13">
        <v>2.1889784142403399</v>
      </c>
    </row>
    <row r="14" spans="1:76">
      <c r="A14" s="1" t="s">
        <v>146</v>
      </c>
      <c r="B14" s="63">
        <f>+B13*B3/100</f>
        <v>1.7719389768845333E-7</v>
      </c>
      <c r="C14" s="63">
        <f t="shared" ref="C14:BN14" si="2">+C13*C3/100</f>
        <v>1.8898607531809915E-9</v>
      </c>
      <c r="D14" s="63">
        <f t="shared" si="2"/>
        <v>-7.6541049332527226E-7</v>
      </c>
      <c r="E14" s="63">
        <f t="shared" si="2"/>
        <v>-1.0772056721661998E-6</v>
      </c>
      <c r="F14" s="63">
        <f t="shared" si="2"/>
        <v>-3.5032154976482939E-7</v>
      </c>
      <c r="G14" s="63">
        <f t="shared" si="2"/>
        <v>-1.7975716733595293E-6</v>
      </c>
      <c r="H14" s="63">
        <f t="shared" si="2"/>
        <v>-2.0131993238535553E-6</v>
      </c>
      <c r="I14" s="63">
        <f t="shared" si="2"/>
        <v>-2.9827262108484977E-6</v>
      </c>
      <c r="J14" s="63">
        <f t="shared" si="2"/>
        <v>-2.819916835064893E-6</v>
      </c>
      <c r="K14" s="63">
        <f t="shared" si="2"/>
        <v>-1.0840717627074322E-6</v>
      </c>
      <c r="L14" s="63">
        <f t="shared" si="2"/>
        <v>2.060809770302615E-7</v>
      </c>
      <c r="M14" s="63">
        <f t="shared" si="2"/>
        <v>-3.2263875655781129E-7</v>
      </c>
      <c r="N14" s="63">
        <f t="shared" si="2"/>
        <v>-9.6392009898213539E-7</v>
      </c>
      <c r="O14" s="63">
        <f t="shared" si="2"/>
        <v>-2.1355675872697332E-6</v>
      </c>
      <c r="P14" s="63">
        <f t="shared" si="2"/>
        <v>3.6945387213083984E-7</v>
      </c>
      <c r="Q14" s="63">
        <f t="shared" si="2"/>
        <v>-3.7173091580915291E-6</v>
      </c>
      <c r="R14" s="63">
        <f t="shared" si="2"/>
        <v>-6.0086296661681998E-6</v>
      </c>
      <c r="S14" s="63">
        <f t="shared" si="2"/>
        <v>-9.2582103020943155E-6</v>
      </c>
      <c r="T14" s="63">
        <f t="shared" si="2"/>
        <v>-1.7292257111236625E-6</v>
      </c>
      <c r="U14" s="63">
        <f t="shared" si="2"/>
        <v>5.6499268141044831E-8</v>
      </c>
      <c r="V14" s="63">
        <f t="shared" si="2"/>
        <v>6.2470537257662324E-6</v>
      </c>
      <c r="W14" s="63">
        <f t="shared" si="2"/>
        <v>-2.4749750724068344E-6</v>
      </c>
      <c r="X14" s="63">
        <f t="shared" si="2"/>
        <v>-2.4042608149766082E-6</v>
      </c>
      <c r="Y14" s="63">
        <f t="shared" si="2"/>
        <v>-1.0190772690101553E-5</v>
      </c>
      <c r="Z14" s="63">
        <f t="shared" si="2"/>
        <v>-3.5107567466000487E-5</v>
      </c>
      <c r="AA14" s="63">
        <f t="shared" si="2"/>
        <v>-6.3692774737893589E-5</v>
      </c>
      <c r="AB14" s="63">
        <f t="shared" si="2"/>
        <v>-6.1355519258314309E-5</v>
      </c>
      <c r="AC14" s="63">
        <f t="shared" si="2"/>
        <v>-6.6650217455957084E-5</v>
      </c>
      <c r="AD14" s="63">
        <f t="shared" si="2"/>
        <v>-2.483552773232246E-5</v>
      </c>
      <c r="AE14" s="63">
        <f t="shared" si="2"/>
        <v>2.0530329891339623E-4</v>
      </c>
      <c r="AF14" s="63">
        <f t="shared" si="2"/>
        <v>-1.1409903440387479E-4</v>
      </c>
      <c r="AG14" s="63">
        <f t="shared" si="2"/>
        <v>-9.3097419044683657E-4</v>
      </c>
      <c r="AH14" s="63">
        <f t="shared" si="2"/>
        <v>-1.4410390890315539E-3</v>
      </c>
      <c r="AI14" s="63">
        <f t="shared" si="2"/>
        <v>-1.7704458796202569E-3</v>
      </c>
      <c r="AJ14" s="63">
        <f t="shared" si="2"/>
        <v>-9.6697752236228781E-4</v>
      </c>
      <c r="AK14" s="63">
        <f t="shared" si="2"/>
        <v>-7.7919060334338689E-4</v>
      </c>
      <c r="AL14" s="63">
        <f t="shared" si="2"/>
        <v>-2.1485327567244673E-2</v>
      </c>
      <c r="AM14" s="63">
        <f t="shared" si="2"/>
        <v>-4.5425766788784967E-2</v>
      </c>
      <c r="AN14" s="63">
        <f t="shared" si="2"/>
        <v>-0.30531659084106977</v>
      </c>
      <c r="AO14" s="63">
        <f t="shared" si="2"/>
        <v>-2.0879871268243027</v>
      </c>
      <c r="AP14" s="63">
        <f t="shared" si="2"/>
        <v>-264.10215093774127</v>
      </c>
      <c r="AQ14" s="63">
        <f t="shared" si="2"/>
        <v>-1190.6441027831202</v>
      </c>
      <c r="AR14" s="63">
        <f t="shared" si="2"/>
        <v>-2365.9725922183816</v>
      </c>
      <c r="AS14" s="63">
        <f t="shared" si="2"/>
        <v>-4911.0386825996356</v>
      </c>
      <c r="AT14" s="63">
        <f t="shared" si="2"/>
        <v>-5989.4394695623978</v>
      </c>
      <c r="AU14" s="63">
        <f t="shared" si="2"/>
        <v>-10396.723926880395</v>
      </c>
      <c r="AV14" s="63">
        <f t="shared" si="2"/>
        <v>-8924.1033348397232</v>
      </c>
      <c r="AW14" s="63">
        <f t="shared" si="2"/>
        <v>-8958.0818638301571</v>
      </c>
      <c r="AX14" s="63">
        <f t="shared" si="2"/>
        <v>-9744.7264178283804</v>
      </c>
      <c r="AY14" s="63">
        <f t="shared" si="2"/>
        <v>-4666.388292834471</v>
      </c>
      <c r="AZ14" s="63">
        <f t="shared" si="2"/>
        <v>-5390.4855568454086</v>
      </c>
      <c r="BA14" s="63">
        <f t="shared" si="2"/>
        <v>-4216.9526665250314</v>
      </c>
      <c r="BB14" s="63">
        <f t="shared" si="2"/>
        <v>-3843.7892524487806</v>
      </c>
      <c r="BC14" s="63">
        <f t="shared" si="2"/>
        <v>-3233.9354267741701</v>
      </c>
      <c r="BD14" s="63">
        <f t="shared" si="2"/>
        <v>204.039889005742</v>
      </c>
      <c r="BE14" s="63">
        <f t="shared" si="2"/>
        <v>3819.1824696538242</v>
      </c>
      <c r="BF14" s="63">
        <f t="shared" si="2"/>
        <v>9522.3953851607275</v>
      </c>
      <c r="BG14" s="63">
        <f t="shared" si="2"/>
        <v>4747.6387794293232</v>
      </c>
      <c r="BH14" s="63">
        <f t="shared" si="2"/>
        <v>-15440.024018671242</v>
      </c>
      <c r="BI14" s="63">
        <f t="shared" si="2"/>
        <v>-1907.520741884877</v>
      </c>
      <c r="BJ14" s="63">
        <f t="shared" si="2"/>
        <v>-10081.880118666473</v>
      </c>
      <c r="BK14" s="63">
        <f t="shared" si="2"/>
        <v>-9307.4066898854344</v>
      </c>
      <c r="BL14" s="63">
        <f t="shared" si="2"/>
        <v>-14167.805222073319</v>
      </c>
      <c r="BM14" s="63">
        <f t="shared" si="2"/>
        <v>-25906.438728716152</v>
      </c>
      <c r="BN14" s="63">
        <f t="shared" si="2"/>
        <v>-24406.123646175394</v>
      </c>
      <c r="BO14" s="63">
        <f t="shared" ref="BO14:BX14" si="3">+BO13*BO3/100</f>
        <v>-27861.05225224177</v>
      </c>
      <c r="BP14" s="63">
        <f t="shared" si="3"/>
        <v>-14257.264910881917</v>
      </c>
      <c r="BQ14" s="63">
        <f t="shared" si="3"/>
        <v>-5896.7397566113259</v>
      </c>
      <c r="BR14" s="63">
        <f t="shared" si="3"/>
        <v>-8573.3445089079196</v>
      </c>
      <c r="BS14" s="63">
        <f t="shared" si="3"/>
        <v>-4749.082955905119</v>
      </c>
      <c r="BT14" s="63">
        <f t="shared" si="3"/>
        <v>6613.7173179601841</v>
      </c>
      <c r="BU14" s="63">
        <f t="shared" si="3"/>
        <v>-18143.118483135138</v>
      </c>
      <c r="BV14" s="63">
        <f t="shared" si="3"/>
        <v>-38671.150936602106</v>
      </c>
      <c r="BW14" s="63">
        <f t="shared" si="3"/>
        <v>6862.5710900942668</v>
      </c>
      <c r="BX14" s="63">
        <f t="shared" si="3"/>
        <v>0</v>
      </c>
    </row>
    <row r="15" spans="1:76">
      <c r="A15" s="1"/>
      <c r="B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</row>
    <row r="16" spans="1:76">
      <c r="A16" s="1"/>
      <c r="B16" s="63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R16" s="62"/>
      <c r="BS16" s="62"/>
      <c r="BT16" s="62"/>
      <c r="BU16" s="62"/>
      <c r="BV16" s="62"/>
      <c r="BW16" s="62"/>
    </row>
    <row r="17" spans="1:75">
      <c r="A17" s="1"/>
      <c r="B17" s="63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</row>
    <row r="18" spans="1:75">
      <c r="A18" s="1"/>
      <c r="B18" s="63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</row>
    <row r="19" spans="1:75">
      <c r="A19" s="1"/>
      <c r="B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</row>
    <row r="20" spans="1:75">
      <c r="A20" s="1"/>
      <c r="B20" s="64"/>
      <c r="C20" s="64"/>
      <c r="D20" s="64"/>
      <c r="E20" s="64"/>
      <c r="F20" s="64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</row>
    <row r="21" spans="1:75">
      <c r="A21" s="1"/>
      <c r="B21" s="64"/>
      <c r="C21" s="64"/>
      <c r="D21" s="64"/>
      <c r="E21" s="64"/>
      <c r="F21" s="64"/>
      <c r="G21" s="64"/>
      <c r="H21" s="64"/>
      <c r="I21" s="64"/>
      <c r="J21" s="64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</row>
    <row r="22" spans="1:75">
      <c r="A22" s="1"/>
      <c r="B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</row>
    <row r="23" spans="1:75">
      <c r="A23" s="1"/>
      <c r="B23" s="63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</row>
    <row r="24" spans="1:75">
      <c r="A24" s="1"/>
      <c r="B24" s="63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</row>
    <row r="25" spans="1:75">
      <c r="A25" s="8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86"/>
      <c r="BW25" s="86"/>
    </row>
    <row r="26" spans="1:75">
      <c r="A26" s="2"/>
    </row>
    <row r="27" spans="1:75">
      <c r="A27" s="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</row>
    <row r="28" spans="1:75">
      <c r="A28" s="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</row>
    <row r="29" spans="1:75">
      <c r="A29" s="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</row>
    <row r="30" spans="1:75">
      <c r="A30" s="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</row>
    <row r="31" spans="1:75">
      <c r="A31" s="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</row>
    <row r="32" spans="1:75">
      <c r="A32" s="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</row>
    <row r="33" spans="1:77">
      <c r="A33" s="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</row>
    <row r="34" spans="1:77">
      <c r="A34" s="1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</row>
    <row r="35" spans="1:77">
      <c r="A35" s="1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</row>
    <row r="36" spans="1:77">
      <c r="A36" s="1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</row>
    <row r="38" spans="1:77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Y38" s="20"/>
    </row>
    <row r="39" spans="1:77">
      <c r="A39" s="1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</row>
    <row r="40" spans="1:77"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</row>
    <row r="41" spans="1:77">
      <c r="B41" s="20"/>
    </row>
    <row r="48" spans="1:77">
      <c r="A48" s="20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</row>
    <row r="50" spans="1:1">
      <c r="A50" s="2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topLeftCell="A16" zoomScale="81" zoomScaleNormal="81" workbookViewId="0">
      <selection activeCell="B35" sqref="B35"/>
    </sheetView>
  </sheetViews>
  <sheetFormatPr baseColWidth="10" defaultColWidth="10.77734375" defaultRowHeight="13.8"/>
  <cols>
    <col min="1" max="1" width="26.6640625" style="1" customWidth="1"/>
    <col min="2" max="2" width="12.44140625" style="1" customWidth="1"/>
    <col min="3" max="47" width="11.77734375" style="1" bestFit="1" customWidth="1"/>
    <col min="48" max="73" width="12.88671875" style="1" bestFit="1" customWidth="1"/>
    <col min="74" max="74" width="12.44140625" style="1" customWidth="1"/>
    <col min="75" max="75" width="12.6640625" style="1" customWidth="1"/>
    <col min="76" max="16384" width="10.77734375" style="1"/>
  </cols>
  <sheetData>
    <row r="1" spans="1:75">
      <c r="A1" s="8" t="s">
        <v>100</v>
      </c>
    </row>
    <row r="3" spans="1:7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</row>
    <row r="4" spans="1:75">
      <c r="B4" s="2">
        <v>1950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f>BT4+1</f>
        <v>2021</v>
      </c>
      <c r="BV4" s="2">
        <f>BU4+1</f>
        <v>2022</v>
      </c>
      <c r="BW4" s="2">
        <f>BV4+1</f>
        <v>2023</v>
      </c>
    </row>
    <row r="5" spans="1:7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5"/>
      <c r="BV5" s="5"/>
      <c r="BW5" s="5"/>
    </row>
    <row r="6" spans="1:75" ht="14.4">
      <c r="A6" s="4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5">
      <c r="A7" s="1" t="s">
        <v>2</v>
      </c>
      <c r="B7" s="66">
        <f>+'B. PROPIEDADES CICLICAS'!B7</f>
        <v>38831.509382153403</v>
      </c>
      <c r="C7" s="66">
        <f>+'B. PROPIEDADES CICLICAS'!C7</f>
        <v>44094.380255293043</v>
      </c>
      <c r="D7" s="66">
        <f>+'B. PROPIEDADES CICLICAS'!D7</f>
        <v>46430.232150896692</v>
      </c>
      <c r="E7" s="66">
        <f>+'B. PROPIEDADES CICLICAS'!E7</f>
        <v>49023.342350727879</v>
      </c>
      <c r="F7" s="66">
        <f>+'B. PROPIEDADES CICLICAS'!F7</f>
        <v>50437.599880324051</v>
      </c>
      <c r="G7" s="66">
        <f>+'B. PROPIEDADES CICLICAS'!G7</f>
        <v>54687.476217517898</v>
      </c>
      <c r="H7" s="66">
        <f>+'B. PROPIEDADES CICLICAS'!H7</f>
        <v>57865.080234294597</v>
      </c>
      <c r="I7" s="66">
        <f>+'B. PROPIEDADES CICLICAS'!I7</f>
        <v>62314.609193827797</v>
      </c>
      <c r="J7" s="66">
        <f>+'B. PROPIEDADES CICLICAS'!J7</f>
        <v>60519.291937793299</v>
      </c>
      <c r="K7" s="66">
        <f>+'B. PROPIEDADES CICLICAS'!K7</f>
        <v>59949.957861907547</v>
      </c>
      <c r="L7" s="66">
        <f>+'B. PROPIEDADES CICLICAS'!L7</f>
        <v>64587.697797881498</v>
      </c>
      <c r="M7" s="66">
        <f>+'B. PROPIEDADES CICLICAS'!M7</f>
        <v>69051.838607352794</v>
      </c>
      <c r="N7" s="66">
        <f>+'B. PROPIEDADES CICLICAS'!N7</f>
        <v>76771.172019766906</v>
      </c>
      <c r="O7" s="66">
        <f>+'B. PROPIEDADES CICLICAS'!O7</f>
        <v>81816.948159635896</v>
      </c>
      <c r="P7" s="66">
        <f>+'B. PROPIEDADES CICLICAS'!P7</f>
        <v>87147.781902153904</v>
      </c>
      <c r="Q7" s="66">
        <f>+'B. PROPIEDADES CICLICAS'!Q7</f>
        <v>93996.039575612202</v>
      </c>
      <c r="R7" s="66">
        <f>+'B. PROPIEDADES CICLICAS'!R7</f>
        <v>103165.2357904224</v>
      </c>
      <c r="S7" s="66">
        <f>+'B. PROPIEDADES CICLICAS'!S7</f>
        <v>107964.18334744569</v>
      </c>
      <c r="T7" s="66">
        <f>+'B. PROPIEDADES CICLICAS'!T7</f>
        <v>104400.2943828937</v>
      </c>
      <c r="U7" s="66">
        <f>+'B. PROPIEDADES CICLICAS'!U7</f>
        <v>108522.049717028</v>
      </c>
      <c r="V7" s="66">
        <f>+'B. PROPIEDADES CICLICAS'!V7</f>
        <v>112262.84894206061</v>
      </c>
      <c r="W7" s="66">
        <f>+'B. PROPIEDADES CICLICAS'!W7</f>
        <v>119135.8997323111</v>
      </c>
      <c r="X7" s="66">
        <f>+'B. PROPIEDADES CICLICAS'!X7</f>
        <v>121254.1586719154</v>
      </c>
      <c r="Y7" s="66">
        <f>+'B. PROPIEDADES CICLICAS'!Y7</f>
        <v>136083.467445491</v>
      </c>
      <c r="Z7" s="66">
        <f>+'B. PROPIEDADES CICLICAS'!Z7</f>
        <v>153528.07818744049</v>
      </c>
      <c r="AA7" s="66">
        <f>+'B. PROPIEDADES CICLICAS'!AA7</f>
        <v>158584.91073424061</v>
      </c>
      <c r="AB7" s="66">
        <f>+'B. PROPIEDADES CICLICAS'!AB7</f>
        <v>156709.61552952911</v>
      </c>
      <c r="AC7" s="66">
        <f>+'B. PROPIEDADES CICLICAS'!AC7</f>
        <v>154463.05199301511</v>
      </c>
      <c r="AD7" s="66">
        <f>+'B. PROPIEDADES CICLICAS'!AD7</f>
        <v>141395.51964442979</v>
      </c>
      <c r="AE7" s="66">
        <f>+'B. PROPIEDADES CICLICAS'!AE7</f>
        <v>142767.3819930467</v>
      </c>
      <c r="AF7" s="66">
        <f>+'B. PROPIEDADES CICLICAS'!AF7</f>
        <v>163098.65189889789</v>
      </c>
      <c r="AG7" s="66">
        <f>+'B. PROPIEDADES CICLICAS'!AG7</f>
        <v>177827.97957164771</v>
      </c>
      <c r="AH7" s="66">
        <f>+'B. PROPIEDADES CICLICAS'!AH7</f>
        <v>174624.41098078759</v>
      </c>
      <c r="AI7" s="66">
        <f>+'B. PROPIEDADES CICLICAS'!AI7</f>
        <v>152822.38528884039</v>
      </c>
      <c r="AJ7" s="66">
        <f>+'B. PROPIEDADES CICLICAS'!AJ7</f>
        <v>152816.39564114829</v>
      </c>
      <c r="AK7" s="66">
        <f>+'B. PROPIEDADES CICLICAS'!AK7</f>
        <v>152380.1918078943</v>
      </c>
      <c r="AL7" s="66">
        <f>+'B. PROPIEDADES CICLICAS'!AL7</f>
        <v>176112.1726200133</v>
      </c>
      <c r="AM7" s="66">
        <f>+'B. PROPIEDADES CICLICAS'!AM7</f>
        <v>197355.8182861876</v>
      </c>
      <c r="AN7" s="66">
        <f>+'B. PROPIEDADES CICLICAS'!AN7</f>
        <v>177840.26828360651</v>
      </c>
      <c r="AO7" s="66">
        <f>+'B. PROPIEDADES CICLICAS'!AO7</f>
        <v>147157.87078134899</v>
      </c>
      <c r="AP7" s="66">
        <f>+'B. PROPIEDADES CICLICAS'!AP7</f>
        <v>144695.597942755</v>
      </c>
      <c r="AQ7" s="66">
        <f>+'B. PROPIEDADES CICLICAS'!AQ7</f>
        <v>149775.4518778538</v>
      </c>
      <c r="AR7" s="66">
        <f>+'B. PROPIEDADES CICLICAS'!AR7</f>
        <v>149740.59941347601</v>
      </c>
      <c r="AS7" s="66">
        <f>+'B. PROPIEDADES CICLICAS'!AS7</f>
        <v>157823.8292297342</v>
      </c>
      <c r="AT7" s="66">
        <f>+'B. PROPIEDADES CICLICAS'!AT7</f>
        <v>176336.507685827</v>
      </c>
      <c r="AU7" s="66">
        <f>+'B. PROPIEDADES CICLICAS'!AU7</f>
        <v>196188.06502524309</v>
      </c>
      <c r="AV7" s="66">
        <f>+'B. PROPIEDADES CICLICAS'!AV7</f>
        <v>198546.54914381501</v>
      </c>
      <c r="AW7" s="66">
        <f>+'B. PROPIEDADES CICLICAS'!AW7</f>
        <v>211377.62561237291</v>
      </c>
      <c r="AX7" s="66">
        <f>+'B. PROPIEDADES CICLICAS'!AX7</f>
        <v>208820.46186998818</v>
      </c>
      <c r="AY7" s="66">
        <f>+'B. PROPIEDADES CICLICAS'!AY7</f>
        <v>201141.73186831179</v>
      </c>
      <c r="AZ7" s="66">
        <f>+'B. PROPIEDADES CICLICAS'!AZ7</f>
        <v>204669.82701328149</v>
      </c>
      <c r="BA7" s="66">
        <f>+'B. PROPIEDADES CICLICAS'!BA7</f>
        <v>203449.14173196291</v>
      </c>
      <c r="BB7" s="66">
        <f>+'B. PROPIEDADES CICLICAS'!BB7</f>
        <v>212427.52375834039</v>
      </c>
      <c r="BC7" s="66">
        <f>+'B. PROPIEDADES CICLICAS'!BC7</f>
        <v>220146.4056337013</v>
      </c>
      <c r="BD7" s="66">
        <f>+'B. PROPIEDADES CICLICAS'!BD7</f>
        <v>226094.09349144012</v>
      </c>
      <c r="BE7" s="66">
        <f>+'B. PROPIEDADES CICLICAS'!BE7</f>
        <v>235314.54622486289</v>
      </c>
      <c r="BF7" s="66">
        <f>+'B. PROPIEDADES CICLICAS'!BF7</f>
        <v>263488.99228786241</v>
      </c>
      <c r="BG7" s="66">
        <f>+'B. PROPIEDADES CICLICAS'!BG7</f>
        <v>296927.75226061378</v>
      </c>
      <c r="BH7" s="66">
        <f>+'B. PROPIEDADES CICLICAS'!BH7</f>
        <v>335543.85564664617</v>
      </c>
      <c r="BI7" s="66">
        <f>+'B. PROPIEDADES CICLICAS'!BI7</f>
        <v>326562.68453940219</v>
      </c>
      <c r="BJ7" s="66">
        <f>+'B. PROPIEDADES CICLICAS'!BJ7</f>
        <v>374245.49538854975</v>
      </c>
      <c r="BK7" s="66">
        <f>+'B. PROPIEDADES CICLICAS'!BK7</f>
        <v>402703.23623826774</v>
      </c>
      <c r="BL7" s="66">
        <f>+'B. PROPIEDADES CICLICAS'!BL7</f>
        <v>433060.01094016619</v>
      </c>
      <c r="BM7" s="66">
        <f>+'B. PROPIEDADES CICLICAS'!BM7</f>
        <v>464660.55981869367</v>
      </c>
      <c r="BN7" s="66">
        <f>+'B. PROPIEDADES CICLICAS'!BN7</f>
        <v>475740.82047491602</v>
      </c>
      <c r="BO7" s="66">
        <f>+'B. PROPIEDADES CICLICAS'!BO7</f>
        <v>489265.78645098308</v>
      </c>
      <c r="BP7" s="66">
        <f>+'B. PROPIEDADES CICLICAS'!BP7</f>
        <v>495341.41752519039</v>
      </c>
      <c r="BQ7" s="66">
        <f>+'B. PROPIEDADES CICLICAS'!BQ7</f>
        <v>503403.1099067764</v>
      </c>
      <c r="BR7" s="66">
        <f>+'B. PROPIEDADES CICLICAS'!BR7</f>
        <v>523975.67132047453</v>
      </c>
      <c r="BS7" s="66">
        <f>+'B. PROPIEDADES CICLICAS'!BS7</f>
        <v>535554.83464216976</v>
      </c>
      <c r="BT7" s="66">
        <f>+'B. PROPIEDADES CICLICAS'!BT7</f>
        <v>484243.20230877853</v>
      </c>
      <c r="BU7" s="66">
        <f>+'B. PROPIEDADES CICLICAS'!BU7</f>
        <v>554142.88810362772</v>
      </c>
      <c r="BV7" s="66">
        <f>+'B. PROPIEDADES CICLICAS'!BV7</f>
        <v>568563.75529507711</v>
      </c>
      <c r="BW7" s="66">
        <f>+'B. PROPIEDADES CICLICAS'!BW7</f>
        <v>557557.20153863274</v>
      </c>
    </row>
    <row r="8" spans="1:75">
      <c r="A8" s="1" t="s">
        <v>3</v>
      </c>
      <c r="B8" s="66">
        <f>+'B. PROPIEDADES CICLICAS'!B8</f>
        <v>30156</v>
      </c>
      <c r="C8" s="66">
        <f>+'B. PROPIEDADES CICLICAS'!C8</f>
        <v>33508</v>
      </c>
      <c r="D8" s="66">
        <f>+'B. PROPIEDADES CICLICAS'!D8</f>
        <v>34356</v>
      </c>
      <c r="E8" s="66">
        <f>+'B. PROPIEDADES CICLICAS'!E8</f>
        <v>36175</v>
      </c>
      <c r="F8" s="66">
        <f>+'B. PROPIEDADES CICLICAS'!F8</f>
        <v>38076</v>
      </c>
      <c r="G8" s="66">
        <f>+'B. PROPIEDADES CICLICAS'!G8</f>
        <v>41149</v>
      </c>
      <c r="H8" s="66">
        <f>+'B. PROPIEDADES CICLICAS'!H8</f>
        <v>42263</v>
      </c>
      <c r="I8" s="66">
        <f>+'B. PROPIEDADES CICLICAS'!I8</f>
        <v>44707</v>
      </c>
      <c r="J8" s="66">
        <f>+'B. PROPIEDADES CICLICAS'!J8</f>
        <v>44274</v>
      </c>
      <c r="K8" s="66">
        <f>+'B. PROPIEDADES CICLICAS'!K8</f>
        <v>44719</v>
      </c>
      <c r="L8" s="66">
        <f>+'B. PROPIEDADES CICLICAS'!L8</f>
        <v>46682</v>
      </c>
      <c r="M8" s="66">
        <f>+'B. PROPIEDADES CICLICAS'!M8</f>
        <v>48688</v>
      </c>
      <c r="N8" s="66">
        <f>+'B. PROPIEDADES CICLICAS'!N8</f>
        <v>54666</v>
      </c>
      <c r="O8" s="66">
        <f>+'B. PROPIEDADES CICLICAS'!O8</f>
        <v>59612</v>
      </c>
      <c r="P8" s="66">
        <f>+'B. PROPIEDADES CICLICAS'!P8</f>
        <v>63353</v>
      </c>
      <c r="Q8" s="66">
        <f>+'B. PROPIEDADES CICLICAS'!Q8</f>
        <v>67778</v>
      </c>
      <c r="R8" s="66">
        <f>+'B. PROPIEDADES CICLICAS'!R8</f>
        <v>74505</v>
      </c>
      <c r="S8" s="66">
        <f>+'B. PROPIEDADES CICLICAS'!S8</f>
        <v>79682</v>
      </c>
      <c r="T8" s="66">
        <f>+'B. PROPIEDADES CICLICAS'!T8</f>
        <v>78662</v>
      </c>
      <c r="U8" s="66">
        <f>+'B. PROPIEDADES CICLICAS'!U8</f>
        <v>81410</v>
      </c>
      <c r="V8" s="66">
        <f>+'B. PROPIEDADES CICLICAS'!V8</f>
        <v>83297</v>
      </c>
      <c r="W8" s="66">
        <f>+'B. PROPIEDADES CICLICAS'!W8</f>
        <v>87096</v>
      </c>
      <c r="X8" s="66">
        <f>+'B. PROPIEDADES CICLICAS'!X8</f>
        <v>89075</v>
      </c>
      <c r="Y8" s="66">
        <f>+'B. PROPIEDADES CICLICAS'!Y8</f>
        <v>95745</v>
      </c>
      <c r="Z8" s="66">
        <f>+'B. PROPIEDADES CICLICAS'!Z8</f>
        <v>104616</v>
      </c>
      <c r="AA8" s="66">
        <f>+'B. PROPIEDADES CICLICAS'!AA8</f>
        <v>108208</v>
      </c>
      <c r="AB8" s="66">
        <f>+'B. PROPIEDADES CICLICAS'!AB8</f>
        <v>109208</v>
      </c>
      <c r="AC8" s="66">
        <f>+'B. PROPIEDADES CICLICAS'!AC8</f>
        <v>106956</v>
      </c>
      <c r="AD8" s="66">
        <f>+'B. PROPIEDADES CICLICAS'!AD8</f>
        <v>98306</v>
      </c>
      <c r="AE8" s="66">
        <f>+'B. PROPIEDADES CICLICAS'!AE8</f>
        <v>97732</v>
      </c>
      <c r="AF8" s="66">
        <f>+'B. PROPIEDADES CICLICAS'!AF8</f>
        <v>104622</v>
      </c>
      <c r="AG8" s="66">
        <f>+'B. PROPIEDADES CICLICAS'!AG8</f>
        <v>112440</v>
      </c>
      <c r="AH8" s="66">
        <f>+'B. PROPIEDADES CICLICAS'!AH8</f>
        <v>109726</v>
      </c>
      <c r="AI8" s="66">
        <f>+'B. PROPIEDADES CICLICAS'!AI8</f>
        <v>103589</v>
      </c>
      <c r="AJ8" s="66">
        <f>+'B. PROPIEDADES CICLICAS'!AJ8</f>
        <v>106445</v>
      </c>
      <c r="AK8" s="66">
        <f>+'B. PROPIEDADES CICLICAS'!AK8</f>
        <v>108307</v>
      </c>
      <c r="AL8" s="66">
        <f>+'B. PROPIEDADES CICLICAS'!AL8</f>
        <v>124563</v>
      </c>
      <c r="AM8" s="66">
        <f>+'B. PROPIEDADES CICLICAS'!AM8</f>
        <v>138641</v>
      </c>
      <c r="AN8" s="66">
        <f>+'B. PROPIEDADES CICLICAS'!AN8</f>
        <v>127082</v>
      </c>
      <c r="AO8" s="66">
        <f>+'B. PROPIEDADES CICLICAS'!AO8</f>
        <v>106319</v>
      </c>
      <c r="AP8" s="66">
        <f>+'B. PROPIEDADES CICLICAS'!AP8</f>
        <v>105735</v>
      </c>
      <c r="AQ8" s="66">
        <f>+'B. PROPIEDADES CICLICAS'!AQ8</f>
        <v>109665</v>
      </c>
      <c r="AR8" s="66">
        <f>+'B. PROPIEDADES CICLICAS'!AR8</f>
        <v>108852</v>
      </c>
      <c r="AS8" s="66">
        <f>+'B. PROPIEDADES CICLICAS'!AS8</f>
        <v>113680</v>
      </c>
      <c r="AT8" s="66">
        <f>+'B. PROPIEDADES CICLICAS'!AT8</f>
        <v>124433</v>
      </c>
      <c r="AU8" s="66">
        <f>+'B. PROPIEDADES CICLICAS'!AU8</f>
        <v>136275</v>
      </c>
      <c r="AV8" s="66">
        <f>+'B. PROPIEDADES CICLICAS'!AV8</f>
        <v>139501</v>
      </c>
      <c r="AW8" s="66">
        <f>+'B. PROPIEDADES CICLICAS'!AW8</f>
        <v>144555</v>
      </c>
      <c r="AX8" s="66">
        <f>+'B. PROPIEDADES CICLICAS'!AX8</f>
        <v>141698</v>
      </c>
      <c r="AY8" s="66">
        <f>+'B. PROPIEDADES CICLICAS'!AY8</f>
        <v>139666</v>
      </c>
      <c r="AZ8" s="66">
        <f>+'B. PROPIEDADES CICLICAS'!AZ8</f>
        <v>143191</v>
      </c>
      <c r="BA8" s="66">
        <f>+'B. PROPIEDADES CICLICAS'!BA8</f>
        <v>144629</v>
      </c>
      <c r="BB8" s="66">
        <f>+'B. PROPIEDADES CICLICAS'!BB8</f>
        <v>151674</v>
      </c>
      <c r="BC8" s="66">
        <f>+'B. PROPIEDADES CICLICAS'!BC8</f>
        <v>155487</v>
      </c>
      <c r="BD8" s="66">
        <f>+'B. PROPIEDADES CICLICAS'!BD8</f>
        <v>160769</v>
      </c>
      <c r="BE8" s="66">
        <f>+'B. PROPIEDADES CICLICAS'!BE8</f>
        <v>166654</v>
      </c>
      <c r="BF8" s="66">
        <f>+'B. PROPIEDADES CICLICAS'!BF8</f>
        <v>177006</v>
      </c>
      <c r="BG8" s="66">
        <f>+'B. PROPIEDADES CICLICAS'!BG8</f>
        <v>192316</v>
      </c>
      <c r="BH8" s="66">
        <f>+'B. PROPIEDADES CICLICAS'!BH8</f>
        <v>209436.56099999999</v>
      </c>
      <c r="BI8" s="66">
        <f>+'B. PROPIEDADES CICLICAS'!BI8</f>
        <v>215885.090539</v>
      </c>
      <c r="BJ8" s="66">
        <f>+'B. PROPIEDADES CICLICAS'!BJ8</f>
        <v>235492.02652688001</v>
      </c>
      <c r="BK8" s="66">
        <f>+'B. PROPIEDADES CICLICAS'!BK8</f>
        <v>252506.82931516599</v>
      </c>
      <c r="BL8" s="66">
        <f>+'B. PROPIEDADES CICLICAS'!BL8</f>
        <v>271304.65992051997</v>
      </c>
      <c r="BM8" s="66">
        <f>+'B. PROPIEDADES CICLICAS'!BM8</f>
        <v>286857.16181517497</v>
      </c>
      <c r="BN8" s="66">
        <f>+'B. PROPIEDADES CICLICAS'!BN8</f>
        <v>298044.67857761902</v>
      </c>
      <c r="BO8" s="66">
        <f>+'B. PROPIEDADES CICLICAS'!BO8</f>
        <v>309917.40839975799</v>
      </c>
      <c r="BP8" s="66">
        <f>+'B. PROPIEDADES CICLICAS'!BP8</f>
        <v>321383.35121792002</v>
      </c>
      <c r="BQ8" s="66">
        <f>+'B. PROPIEDADES CICLICAS'!BQ8</f>
        <v>329870.42706358398</v>
      </c>
      <c r="BR8" s="66">
        <f>+'B. PROPIEDADES CICLICAS'!BR8</f>
        <v>342501.11432479002</v>
      </c>
      <c r="BS8" s="66">
        <f>+'B. PROPIEDADES CICLICAS'!BS8</f>
        <v>353614.87796253501</v>
      </c>
      <c r="BT8" s="66">
        <f>+'B. PROPIEDADES CICLICAS'!BT8</f>
        <v>318738.74607318698</v>
      </c>
      <c r="BU8" s="66">
        <f>+'B. PROPIEDADES CICLICAS'!BU8</f>
        <v>358285.18214948202</v>
      </c>
      <c r="BV8" s="66">
        <f>+'B. PROPIEDADES CICLICAS'!BV8</f>
        <v>371149.95183199598</v>
      </c>
      <c r="BW8" s="66">
        <f>+'B. PROPIEDADES CICLICAS'!BW8</f>
        <v>371705.81241513998</v>
      </c>
    </row>
    <row r="9" spans="1:75">
      <c r="A9" s="1" t="s">
        <v>4</v>
      </c>
      <c r="B9" s="66">
        <f>+'B. PROPIEDADES CICLICAS'!B9</f>
        <v>3396</v>
      </c>
      <c r="C9" s="66">
        <f>+'B. PROPIEDADES CICLICAS'!C9</f>
        <v>3493</v>
      </c>
      <c r="D9" s="66">
        <f>+'B. PROPIEDADES CICLICAS'!D9</f>
        <v>3887</v>
      </c>
      <c r="E9" s="66">
        <f>+'B. PROPIEDADES CICLICAS'!E9</f>
        <v>3966</v>
      </c>
      <c r="F9" s="66">
        <f>+'B. PROPIEDADES CICLICAS'!F9</f>
        <v>4703</v>
      </c>
      <c r="G9" s="66">
        <f>+'B. PROPIEDADES CICLICAS'!G9</f>
        <v>4701</v>
      </c>
      <c r="H9" s="66">
        <f>+'B. PROPIEDADES CICLICAS'!H9</f>
        <v>4976</v>
      </c>
      <c r="I9" s="66">
        <f>+'B. PROPIEDADES CICLICAS'!I9</f>
        <v>5760</v>
      </c>
      <c r="J9" s="66">
        <f>+'B. PROPIEDADES CICLICAS'!J9</f>
        <v>5756</v>
      </c>
      <c r="K9" s="66">
        <f>+'B. PROPIEDADES CICLICAS'!K9</f>
        <v>6449</v>
      </c>
      <c r="L9" s="66">
        <f>+'B. PROPIEDADES CICLICAS'!L9</f>
        <v>7578</v>
      </c>
      <c r="M9" s="66">
        <f>+'B. PROPIEDADES CICLICAS'!M9</f>
        <v>8758</v>
      </c>
      <c r="N9" s="66">
        <f>+'B. PROPIEDADES CICLICAS'!N9</f>
        <v>9200</v>
      </c>
      <c r="O9" s="66">
        <f>+'B. PROPIEDADES CICLICAS'!O9</f>
        <v>9737</v>
      </c>
      <c r="P9" s="66">
        <f>+'B. PROPIEDADES CICLICAS'!P9</f>
        <v>10956</v>
      </c>
      <c r="Q9" s="66">
        <f>+'B. PROPIEDADES CICLICAS'!Q9</f>
        <v>11698</v>
      </c>
      <c r="R9" s="66">
        <f>+'B. PROPIEDADES CICLICAS'!R9</f>
        <v>11713</v>
      </c>
      <c r="S9" s="66">
        <f>+'B. PROPIEDADES CICLICAS'!S9</f>
        <v>12118</v>
      </c>
      <c r="T9" s="66">
        <f>+'B. PROPIEDADES CICLICAS'!T9</f>
        <v>12893</v>
      </c>
      <c r="U9" s="66">
        <f>+'B. PROPIEDADES CICLICAS'!U9</f>
        <v>13604</v>
      </c>
      <c r="V9" s="66">
        <f>+'B. PROPIEDADES CICLICAS'!V9</f>
        <v>14280</v>
      </c>
      <c r="W9" s="66">
        <f>+'B. PROPIEDADES CICLICAS'!W9</f>
        <v>15264</v>
      </c>
      <c r="X9" s="66">
        <f>+'B. PROPIEDADES CICLICAS'!X9</f>
        <v>16274</v>
      </c>
      <c r="Y9" s="66">
        <f>+'B. PROPIEDADES CICLICAS'!Y9</f>
        <v>17253</v>
      </c>
      <c r="Z9" s="66">
        <f>+'B. PROPIEDADES CICLICAS'!Z9</f>
        <v>18290</v>
      </c>
      <c r="AA9" s="66">
        <f>+'B. PROPIEDADES CICLICAS'!AA9</f>
        <v>20315</v>
      </c>
      <c r="AB9" s="66">
        <f>+'B. PROPIEDADES CICLICAS'!AB9</f>
        <v>21292</v>
      </c>
      <c r="AC9" s="66">
        <f>+'B. PROPIEDADES CICLICAS'!AC9</f>
        <v>24362</v>
      </c>
      <c r="AD9" s="66">
        <f>+'B. PROPIEDADES CICLICAS'!AD9</f>
        <v>21274</v>
      </c>
      <c r="AE9" s="66">
        <f>+'B. PROPIEDADES CICLICAS'!AE9</f>
        <v>19469</v>
      </c>
      <c r="AF9" s="66">
        <f>+'B. PROPIEDADES CICLICAS'!AF9</f>
        <v>24185</v>
      </c>
      <c r="AG9" s="66">
        <f>+'B. PROPIEDADES CICLICAS'!AG9</f>
        <v>23736</v>
      </c>
      <c r="AH9" s="66">
        <f>+'B. PROPIEDADES CICLICAS'!AH9</f>
        <v>25954</v>
      </c>
      <c r="AI9" s="66">
        <f>+'B. PROPIEDADES CICLICAS'!AI9</f>
        <v>23837</v>
      </c>
      <c r="AJ9" s="66">
        <f>+'B. PROPIEDADES CICLICAS'!AJ9</f>
        <v>22270</v>
      </c>
      <c r="AK9" s="66">
        <f>+'B. PROPIEDADES CICLICAS'!AK9</f>
        <v>23252</v>
      </c>
      <c r="AL9" s="66">
        <f>+'B. PROPIEDADES CICLICAS'!AL9</f>
        <v>25101</v>
      </c>
      <c r="AM9" s="66">
        <f>+'B. PROPIEDADES CICLICAS'!AM9</f>
        <v>26538</v>
      </c>
      <c r="AN9" s="66">
        <f>+'B. PROPIEDADES CICLICAS'!AN9</f>
        <v>22354</v>
      </c>
      <c r="AO9" s="66">
        <f>+'B. PROPIEDADES CICLICAS'!AO9</f>
        <v>18091</v>
      </c>
      <c r="AP9" s="66">
        <f>+'B. PROPIEDADES CICLICAS'!AP9</f>
        <v>16249</v>
      </c>
      <c r="AQ9" s="66">
        <f>+'B. PROPIEDADES CICLICAS'!AQ9</f>
        <v>16568</v>
      </c>
      <c r="AR9" s="66">
        <f>+'B. PROPIEDADES CICLICAS'!AR9</f>
        <v>17037</v>
      </c>
      <c r="AS9" s="66">
        <f>+'B. PROPIEDADES CICLICAS'!AS9</f>
        <v>17563</v>
      </c>
      <c r="AT9" s="66">
        <f>+'B. PROPIEDADES CICLICAS'!AT9</f>
        <v>19086</v>
      </c>
      <c r="AU9" s="66">
        <f>+'B. PROPIEDADES CICLICAS'!AU9</f>
        <v>20708</v>
      </c>
      <c r="AV9" s="66">
        <f>+'B. PROPIEDADES CICLICAS'!AV9</f>
        <v>21619</v>
      </c>
      <c r="AW9" s="66">
        <f>+'B. PROPIEDADES CICLICAS'!AW9</f>
        <v>23262</v>
      </c>
      <c r="AX9" s="66">
        <f>+'B. PROPIEDADES CICLICAS'!AX9</f>
        <v>23844</v>
      </c>
      <c r="AY9" s="66">
        <f>+'B. PROPIEDADES CICLICAS'!AY9</f>
        <v>24679</v>
      </c>
      <c r="AZ9" s="66">
        <f>+'B. PROPIEDADES CICLICAS'!AZ9</f>
        <v>25444</v>
      </c>
      <c r="BA9" s="66">
        <f>+'B. PROPIEDADES CICLICAS'!BA9</f>
        <v>25240</v>
      </c>
      <c r="BB9" s="66">
        <f>+'B. PROPIEDADES CICLICAS'!BB9</f>
        <v>25240</v>
      </c>
      <c r="BC9" s="66">
        <f>+'B. PROPIEDADES CICLICAS'!BC9</f>
        <v>26224</v>
      </c>
      <c r="BD9" s="66">
        <f>+'B. PROPIEDADES CICLICAS'!BD9</f>
        <v>27299</v>
      </c>
      <c r="BE9" s="66">
        <f>+'B. PROPIEDADES CICLICAS'!BE9</f>
        <v>29783</v>
      </c>
      <c r="BF9" s="66">
        <f>+'B. PROPIEDADES CICLICAS'!BF9</f>
        <v>32046</v>
      </c>
      <c r="BG9" s="66">
        <f>+'B. PROPIEDADES CICLICAS'!BG9</f>
        <v>33424</v>
      </c>
      <c r="BH9" s="66">
        <f>+'B. PROPIEDADES CICLICAS'!BH9</f>
        <v>35196.529298016299</v>
      </c>
      <c r="BI9" s="66">
        <f>+'B. PROPIEDADES CICLICAS'!BI9</f>
        <v>39900.939137178</v>
      </c>
      <c r="BJ9" s="66">
        <f>+'B. PROPIEDADES CICLICAS'!BJ9</f>
        <v>41767.796193394599</v>
      </c>
      <c r="BK9" s="66">
        <f>+'B. PROPIEDADES CICLICAS'!BK9</f>
        <v>44478.035506459797</v>
      </c>
      <c r="BL9" s="66">
        <f>+'B. PROPIEDADES CICLICAS'!BL9</f>
        <v>48650.943564140201</v>
      </c>
      <c r="BM9" s="66">
        <f>+'B. PROPIEDADES CICLICAS'!BM9</f>
        <v>52501.6938171367</v>
      </c>
      <c r="BN9" s="66">
        <f>+'B. PROPIEDADES CICLICAS'!BN9</f>
        <v>55783.828614714002</v>
      </c>
      <c r="BO9" s="66">
        <f>+'B. PROPIEDADES CICLICAS'!BO9</f>
        <v>61431.237765383099</v>
      </c>
      <c r="BP9" s="66">
        <f>+'B. PROPIEDADES CICLICAS'!BP9</f>
        <v>62615.055264667397</v>
      </c>
      <c r="BQ9" s="66">
        <f>+'B. PROPIEDADES CICLICAS'!BQ9</f>
        <v>64425.040243703399</v>
      </c>
      <c r="BR9" s="66">
        <f>+'B. PROPIEDADES CICLICAS'!BR9</f>
        <v>65974.310093196502</v>
      </c>
      <c r="BS9" s="66">
        <f>+'B. PROPIEDADES CICLICAS'!BS9</f>
        <v>68783.799178008805</v>
      </c>
      <c r="BT9" s="66">
        <f>+'B. PROPIEDADES CICLICAS'!BT9</f>
        <v>74190.507582337494</v>
      </c>
      <c r="BU9" s="66">
        <f>+'B. PROPIEDADES CICLICAS'!BU9</f>
        <v>77731.280453790707</v>
      </c>
      <c r="BV9" s="66">
        <f>+'B. PROPIEDADES CICLICAS'!BV9</f>
        <v>77612.202538355195</v>
      </c>
      <c r="BW9" s="66">
        <f>+'B. PROPIEDADES CICLICAS'!BW9</f>
        <v>81161.065131121795</v>
      </c>
    </row>
    <row r="10" spans="1:75">
      <c r="A10" s="1" t="s">
        <v>5</v>
      </c>
      <c r="B10" s="66">
        <f>+'B. PROPIEDADES CICLICAS'!B10</f>
        <v>5279.5093821534001</v>
      </c>
      <c r="C10" s="66">
        <f>+'B. PROPIEDADES CICLICAS'!C10</f>
        <v>7093.3802552930401</v>
      </c>
      <c r="D10" s="66">
        <f>+'B. PROPIEDADES CICLICAS'!D10</f>
        <v>8187.2321508966897</v>
      </c>
      <c r="E10" s="66">
        <f>+'B. PROPIEDADES CICLICAS'!E10</f>
        <v>8882.3423507278803</v>
      </c>
      <c r="F10" s="66">
        <f>+'B. PROPIEDADES CICLICAS'!F10</f>
        <v>7658.59988032405</v>
      </c>
      <c r="G10" s="66">
        <f>+'B. PROPIEDADES CICLICAS'!G10</f>
        <v>8837.4762175179003</v>
      </c>
      <c r="H10" s="66">
        <f>+'B. PROPIEDADES CICLICAS'!H10</f>
        <v>10626.080234294601</v>
      </c>
      <c r="I10" s="66">
        <f>+'B. PROPIEDADES CICLICAS'!I10</f>
        <v>11847.6091938278</v>
      </c>
      <c r="J10" s="66">
        <f>+'B. PROPIEDADES CICLICAS'!J10</f>
        <v>10489.291937793299</v>
      </c>
      <c r="K10" s="66">
        <f>+'B. PROPIEDADES CICLICAS'!K10</f>
        <v>8781.9578619075492</v>
      </c>
      <c r="L10" s="66">
        <f>+'B. PROPIEDADES CICLICAS'!L10</f>
        <v>10327.697797881499</v>
      </c>
      <c r="M10" s="66">
        <f>+'B. PROPIEDADES CICLICAS'!M10</f>
        <v>11605.8386073528</v>
      </c>
      <c r="N10" s="66">
        <f>+'B. PROPIEDADES CICLICAS'!N10</f>
        <v>12905.1720197669</v>
      </c>
      <c r="O10" s="66">
        <f>+'B. PROPIEDADES CICLICAS'!O10</f>
        <v>12467.9481596359</v>
      </c>
      <c r="P10" s="66">
        <f>+'B. PROPIEDADES CICLICAS'!P10</f>
        <v>12838.7819021539</v>
      </c>
      <c r="Q10" s="66">
        <f>+'B. PROPIEDADES CICLICAS'!Q10</f>
        <v>14520.0395756122</v>
      </c>
      <c r="R10" s="66">
        <f>+'B. PROPIEDADES CICLICAS'!R10</f>
        <v>16947.235790422401</v>
      </c>
      <c r="S10" s="66">
        <f>+'B. PROPIEDADES CICLICAS'!S10</f>
        <v>16164.1833474457</v>
      </c>
      <c r="T10" s="66">
        <f>+'B. PROPIEDADES CICLICAS'!T10</f>
        <v>12845.2943828937</v>
      </c>
      <c r="U10" s="66">
        <f>+'B. PROPIEDADES CICLICAS'!U10</f>
        <v>13508.049717028</v>
      </c>
      <c r="V10" s="66">
        <f>+'B. PROPIEDADES CICLICAS'!V10</f>
        <v>14685.8489420606</v>
      </c>
      <c r="W10" s="66">
        <f>+'B. PROPIEDADES CICLICAS'!W10</f>
        <v>16775.8997323111</v>
      </c>
      <c r="X10" s="66">
        <f>+'B. PROPIEDADES CICLICAS'!X10</f>
        <v>15905.1586719154</v>
      </c>
      <c r="Y10" s="66">
        <f>+'B. PROPIEDADES CICLICAS'!Y10</f>
        <v>23085.467445490998</v>
      </c>
      <c r="Z10" s="66">
        <f>+'B. PROPIEDADES CICLICAS'!Z10</f>
        <v>30622.0781874405</v>
      </c>
      <c r="AA10" s="66">
        <f>+'B. PROPIEDADES CICLICAS'!AA10</f>
        <v>30061.910734240599</v>
      </c>
      <c r="AB10" s="66">
        <f>+'B. PROPIEDADES CICLICAS'!AB10</f>
        <v>26209.615529529099</v>
      </c>
      <c r="AC10" s="66">
        <f>+'B. PROPIEDADES CICLICAS'!AC10</f>
        <v>23145.051993015099</v>
      </c>
      <c r="AD10" s="66">
        <f>+'B. PROPIEDADES CICLICAS'!AD10</f>
        <v>21815.519644429802</v>
      </c>
      <c r="AE10" s="66">
        <f>+'B. PROPIEDADES CICLICAS'!AE10</f>
        <v>25566.3819930467</v>
      </c>
      <c r="AF10" s="66">
        <f>+'B. PROPIEDADES CICLICAS'!AF10</f>
        <v>34291.651898897901</v>
      </c>
      <c r="AG10" s="66">
        <f>+'B. PROPIEDADES CICLICAS'!AG10</f>
        <v>41651.979571647702</v>
      </c>
      <c r="AH10" s="66">
        <f>+'B. PROPIEDADES CICLICAS'!AH10</f>
        <v>38944.410980787601</v>
      </c>
      <c r="AI10" s="66">
        <f>+'B. PROPIEDADES CICLICAS'!AI10</f>
        <v>25396.3852888404</v>
      </c>
      <c r="AJ10" s="66">
        <f>+'B. PROPIEDADES CICLICAS'!AJ10</f>
        <v>24101.395641148301</v>
      </c>
      <c r="AK10" s="66">
        <f>+'B. PROPIEDADES CICLICAS'!AK10</f>
        <v>20821.191807894302</v>
      </c>
      <c r="AL10" s="66">
        <f>+'B. PROPIEDADES CICLICAS'!AL10</f>
        <v>26448.172620013302</v>
      </c>
      <c r="AM10" s="66">
        <f>+'B. PROPIEDADES CICLICAS'!AM10</f>
        <v>32176.818286187601</v>
      </c>
      <c r="AN10" s="66">
        <f>+'B. PROPIEDADES CICLICAS'!AN10</f>
        <v>28404.2682836065</v>
      </c>
      <c r="AO10" s="66">
        <f>+'B. PROPIEDADES CICLICAS'!AO10</f>
        <v>22747.870781349</v>
      </c>
      <c r="AP10" s="66">
        <f>+'B. PROPIEDADES CICLICAS'!AP10</f>
        <v>22711.597942755001</v>
      </c>
      <c r="AQ10" s="66">
        <f>+'B. PROPIEDADES CICLICAS'!AQ10</f>
        <v>23542.4518778538</v>
      </c>
      <c r="AR10" s="66">
        <f>+'B. PROPIEDADES CICLICAS'!AR10</f>
        <v>23851.599413476</v>
      </c>
      <c r="AS10" s="66">
        <f>+'B. PROPIEDADES CICLICAS'!AS10</f>
        <v>26580.829229734201</v>
      </c>
      <c r="AT10" s="66">
        <f>+'B. PROPIEDADES CICLICAS'!AT10</f>
        <v>32817.507685826997</v>
      </c>
      <c r="AU10" s="66">
        <f>+'B. PROPIEDADES CICLICAS'!AU10</f>
        <v>39205.065025243101</v>
      </c>
      <c r="AV10" s="66">
        <f>+'B. PROPIEDADES CICLICAS'!AV10</f>
        <v>37426.549143814998</v>
      </c>
      <c r="AW10" s="66">
        <f>+'B. PROPIEDADES CICLICAS'!AW10</f>
        <v>43560.625612372904</v>
      </c>
      <c r="AX10" s="66">
        <f>+'B. PROPIEDADES CICLICAS'!AX10</f>
        <v>43278.461869988198</v>
      </c>
      <c r="AY10" s="66">
        <f>+'B. PROPIEDADES CICLICAS'!AY10</f>
        <v>36796.731868311799</v>
      </c>
      <c r="AZ10" s="66">
        <f>+'B. PROPIEDADES CICLICAS'!AZ10</f>
        <v>36034.827013281501</v>
      </c>
      <c r="BA10" s="66">
        <f>+'B. PROPIEDADES CICLICAS'!BA10</f>
        <v>33580.141731962904</v>
      </c>
      <c r="BB10" s="66">
        <f>+'B. PROPIEDADES CICLICAS'!BB10</f>
        <v>35513.523758340401</v>
      </c>
      <c r="BC10" s="66">
        <f>+'B. PROPIEDADES CICLICAS'!BC10</f>
        <v>38435.405633701303</v>
      </c>
      <c r="BD10" s="66">
        <f>+'B. PROPIEDADES CICLICAS'!BD10</f>
        <v>38026.0934914401</v>
      </c>
      <c r="BE10" s="66">
        <f>+'B. PROPIEDADES CICLICAS'!BE10</f>
        <v>38877.546224862897</v>
      </c>
      <c r="BF10" s="66">
        <f>+'B. PROPIEDADES CICLICAS'!BF10</f>
        <v>54436.992287862398</v>
      </c>
      <c r="BG10" s="66">
        <f>+'B. PROPIEDADES CICLICAS'!BG10</f>
        <v>71187.752260613794</v>
      </c>
      <c r="BH10" s="66">
        <f>+'B. PROPIEDADES CICLICAS'!BH10</f>
        <v>90910.765348629895</v>
      </c>
      <c r="BI10" s="66">
        <f>+'B. PROPIEDADES CICLICAS'!BI10</f>
        <v>70776.654863224205</v>
      </c>
      <c r="BJ10" s="66">
        <f>+'B. PROPIEDADES CICLICAS'!BJ10</f>
        <v>96985.672668275103</v>
      </c>
      <c r="BK10" s="66">
        <f>+'B. PROPIEDADES CICLICAS'!BK10</f>
        <v>105718.371416642</v>
      </c>
      <c r="BL10" s="66">
        <f>+'B. PROPIEDADES CICLICAS'!BL10</f>
        <v>113104.40745550601</v>
      </c>
      <c r="BM10" s="66">
        <f>+'B. PROPIEDADES CICLICAS'!BM10</f>
        <v>125301.704186382</v>
      </c>
      <c r="BN10" s="66">
        <f>+'B. PROPIEDADES CICLICAS'!BN10</f>
        <v>121912.313282583</v>
      </c>
      <c r="BO10" s="66">
        <f>+'B. PROPIEDADES CICLICAS'!BO10</f>
        <v>117917.140285842</v>
      </c>
      <c r="BP10" s="66">
        <f>+'B. PROPIEDADES CICLICAS'!BP10</f>
        <v>111343.011042603</v>
      </c>
      <c r="BQ10" s="66">
        <f>+'B. PROPIEDADES CICLICAS'!BQ10</f>
        <v>109107.642599489</v>
      </c>
      <c r="BR10" s="66">
        <f>+'B. PROPIEDADES CICLICAS'!BR10</f>
        <v>115500.246902488</v>
      </c>
      <c r="BS10" s="66">
        <f>+'B. PROPIEDADES CICLICAS'!BS10</f>
        <v>113156.157501626</v>
      </c>
      <c r="BT10" s="66">
        <f>+'B. PROPIEDADES CICLICAS'!BT10</f>
        <v>91313.948653254105</v>
      </c>
      <c r="BU10" s="66">
        <f>+'B. PROPIEDADES CICLICAS'!BU10</f>
        <v>118126.42550035501</v>
      </c>
      <c r="BV10" s="66">
        <f>+'B. PROPIEDADES CICLICAS'!BV10</f>
        <v>119801.60092472599</v>
      </c>
      <c r="BW10" s="66">
        <f>+'B. PROPIEDADES CICLICAS'!BW10</f>
        <v>104690.32399237101</v>
      </c>
    </row>
    <row r="11" spans="1:75">
      <c r="A11" s="1" t="s">
        <v>6</v>
      </c>
      <c r="B11" s="66">
        <f>+'B. PROPIEDADES CICLICAS'!B11</f>
        <v>5111.4928985548459</v>
      </c>
      <c r="C11" s="66">
        <f>+'B. PROPIEDADES CICLICAS'!C11</f>
        <v>6821.092365991145</v>
      </c>
      <c r="D11" s="66">
        <f>+'B. PROPIEDADES CICLICAS'!D11</f>
        <v>7987.1610909565006</v>
      </c>
      <c r="E11" s="66">
        <f>+'B. PROPIEDADES CICLICAS'!E11</f>
        <v>8625.3088607016598</v>
      </c>
      <c r="F11" s="66">
        <f>+'B. PROPIEDADES CICLICAS'!F11</f>
        <v>7244.2619393973728</v>
      </c>
      <c r="G11" s="66">
        <f>+'B. PROPIEDADES CICLICAS'!G11</f>
        <v>8577.2294863223287</v>
      </c>
      <c r="H11" s="66">
        <f>+'B. PROPIEDADES CICLICAS'!H11</f>
        <v>10475.111241464081</v>
      </c>
      <c r="I11" s="66">
        <f>+'B. PROPIEDADES CICLICAS'!I11</f>
        <v>11405.14748391437</v>
      </c>
      <c r="J11" s="66">
        <f>+'B. PROPIEDADES CICLICAS'!J11</f>
        <v>10191.563258429051</v>
      </c>
      <c r="K11" s="66">
        <f>+'B. PROPIEDADES CICLICAS'!K11</f>
        <v>8006.8070827256524</v>
      </c>
      <c r="L11" s="66">
        <f>+'B. PROPIEDADES CICLICAS'!L11</f>
        <v>8596.1854318163114</v>
      </c>
      <c r="M11" s="66">
        <f>+'B. PROPIEDADES CICLICAS'!M11</f>
        <v>10992.99918461223</v>
      </c>
      <c r="N11" s="66">
        <f>+'B. PROPIEDADES CICLICAS'!N11</f>
        <v>12476.425629737729</v>
      </c>
      <c r="O11" s="66">
        <f>+'B. PROPIEDADES CICLICAS'!O11</f>
        <v>11869.14988986917</v>
      </c>
      <c r="P11" s="66">
        <f>+'B. PROPIEDADES CICLICAS'!P11</f>
        <v>11789.696401404151</v>
      </c>
      <c r="Q11" s="66">
        <f>+'B. PROPIEDADES CICLICAS'!Q11</f>
        <v>14111.09860308926</v>
      </c>
      <c r="R11" s="66">
        <f>+'B. PROPIEDADES CICLICAS'!R11</f>
        <v>15846.877264599449</v>
      </c>
      <c r="S11" s="66">
        <f>+'B. PROPIEDADES CICLICAS'!S11</f>
        <v>14556.064806636008</v>
      </c>
      <c r="T11" s="66">
        <f>+'B. PROPIEDADES CICLICAS'!T11</f>
        <v>12388.04379569029</v>
      </c>
      <c r="U11" s="66">
        <f>+'B. PROPIEDADES CICLICAS'!U11</f>
        <v>12881.58103814268</v>
      </c>
      <c r="V11" s="66">
        <f>+'B. PROPIEDADES CICLICAS'!V11</f>
        <v>14462.15993150573</v>
      </c>
      <c r="W11" s="66">
        <f>+'B. PROPIEDADES CICLICAS'!W11</f>
        <v>16334.88747107672</v>
      </c>
      <c r="X11" s="66">
        <f>+'B. PROPIEDADES CICLICAS'!X11</f>
        <v>16981.993692342061</v>
      </c>
      <c r="Y11" s="66">
        <f>+'B. PROPIEDADES CICLICAS'!Y11</f>
        <v>23098.12335488126</v>
      </c>
      <c r="Z11" s="66">
        <f>+'B. PROPIEDADES CICLICAS'!Z11</f>
        <v>29492.1266097892</v>
      </c>
      <c r="AA11" s="66">
        <f>+'B. PROPIEDADES CICLICAS'!AA11</f>
        <v>30657.920850145798</v>
      </c>
      <c r="AB11" s="66">
        <f>+'B. PROPIEDADES CICLICAS'!AB11</f>
        <v>26500.364473686299</v>
      </c>
      <c r="AC11" s="66">
        <f>+'B. PROPIEDADES CICLICAS'!AC11</f>
        <v>24066.510103897639</v>
      </c>
      <c r="AD11" s="66">
        <f>+'B. PROPIEDADES CICLICAS'!AD11</f>
        <v>21846.463132102461</v>
      </c>
      <c r="AE11" s="66">
        <f>+'B. PROPIEDADES CICLICAS'!AE11</f>
        <v>24021.509551265979</v>
      </c>
      <c r="AF11" s="66">
        <f>+'B. PROPIEDADES CICLICAS'!AF11</f>
        <v>31447.637276642388</v>
      </c>
      <c r="AG11" s="66">
        <f>+'B. PROPIEDADES CICLICAS'!AG11</f>
        <v>37745.413454115398</v>
      </c>
      <c r="AH11" s="66">
        <f>+'B. PROPIEDADES CICLICAS'!AH11</f>
        <v>36309.864720268</v>
      </c>
      <c r="AI11" s="66">
        <f>+'B. PROPIEDADES CICLICAS'!AI11</f>
        <v>25633.097493737798</v>
      </c>
      <c r="AJ11" s="66">
        <f>+'B. PROPIEDADES CICLICAS'!AJ11</f>
        <v>24704.217055621899</v>
      </c>
      <c r="AK11" s="66">
        <f>+'B. PROPIEDADES CICLICAS'!AK11</f>
        <v>21016.723664048819</v>
      </c>
      <c r="AL11" s="66">
        <f>+'B. PROPIEDADES CICLICAS'!AL11</f>
        <v>25324.745587477391</v>
      </c>
      <c r="AM11" s="66">
        <f>+'B. PROPIEDADES CICLICAS'!AM11</f>
        <v>29372.329007794688</v>
      </c>
      <c r="AN11" s="66">
        <f>+'B. PROPIEDADES CICLICAS'!AN11</f>
        <v>24839.80222426102</v>
      </c>
      <c r="AO11" s="66">
        <f>+'B. PROPIEDADES CICLICAS'!AO11</f>
        <v>21618.033808278778</v>
      </c>
      <c r="AP11" s="66">
        <f>+'B. PROPIEDADES CICLICAS'!AP11</f>
        <v>21822.784365657441</v>
      </c>
      <c r="AQ11" s="66">
        <f>+'B. PROPIEDADES CICLICAS'!AQ11</f>
        <v>22226.995520705503</v>
      </c>
      <c r="AR11" s="66">
        <f>+'B. PROPIEDADES CICLICAS'!AR11</f>
        <v>22545.91584004405</v>
      </c>
      <c r="AS11" s="66">
        <f>+'B. PROPIEDADES CICLICAS'!AS11</f>
        <v>25141.01290127384</v>
      </c>
      <c r="AT11" s="66">
        <f>+'B. PROPIEDADES CICLICAS'!AT11</f>
        <v>34352.408560245603</v>
      </c>
      <c r="AU11" s="66">
        <f>+'B. PROPIEDADES CICLICAS'!AU11</f>
        <v>41085.793537147081</v>
      </c>
      <c r="AV11" s="66">
        <f>+'B. PROPIEDADES CICLICAS'!AV11</f>
        <v>40118.628357122019</v>
      </c>
      <c r="AW11" s="66">
        <f>+'B. PROPIEDADES CICLICAS'!AW11</f>
        <v>46388.509947735802</v>
      </c>
      <c r="AX11" s="66">
        <f>+'B. PROPIEDADES CICLICAS'!AX11</f>
        <v>46234.013547287104</v>
      </c>
      <c r="AY11" s="66">
        <f>+'B. PROPIEDADES CICLICAS'!AY11</f>
        <v>41987.411901314998</v>
      </c>
      <c r="AZ11" s="66">
        <f>+'B. PROPIEDADES CICLICAS'!AZ11</f>
        <v>39663.482054419401</v>
      </c>
      <c r="BA11" s="66">
        <f>+'B. PROPIEDADES CICLICAS'!BA11</f>
        <v>35883.063177084434</v>
      </c>
      <c r="BB11" s="66">
        <f>+'B. PROPIEDADES CICLICAS'!BB11</f>
        <v>35457.852862712978</v>
      </c>
      <c r="BC11" s="66">
        <f>+'B. PROPIEDADES CICLICAS'!BC11</f>
        <v>37393.710318384808</v>
      </c>
      <c r="BD11" s="66">
        <f>+'B. PROPIEDADES CICLICAS'!BD11</f>
        <v>39801.51556021969</v>
      </c>
      <c r="BE11" s="66">
        <f>+'B. PROPIEDADES CICLICAS'!BE11</f>
        <v>44441.449067287016</v>
      </c>
      <c r="BF11" s="66">
        <f>+'B. PROPIEDADES CICLICAS'!BF11</f>
        <v>53146.764625508047</v>
      </c>
      <c r="BG11" s="66">
        <f>+'B. PROPIEDADES CICLICAS'!BG11</f>
        <v>64947.715312797096</v>
      </c>
      <c r="BH11" s="66">
        <f>+'B. PROPIEDADES CICLICAS'!BH11</f>
        <v>80796.337331329996</v>
      </c>
      <c r="BI11" s="66">
        <f>+'B. PROPIEDADES CICLICAS'!BI11</f>
        <v>79688.093864399503</v>
      </c>
      <c r="BJ11" s="66">
        <f>+'B. PROPIEDADES CICLICAS'!BJ11</f>
        <v>98132.146753082605</v>
      </c>
      <c r="BK11" s="66">
        <f>+'B. PROPIEDADES CICLICAS'!BK11</f>
        <v>104026.9331914658</v>
      </c>
      <c r="BL11" s="66">
        <f>+'B. PROPIEDADES CICLICAS'!BL11</f>
        <v>121023.00513367449</v>
      </c>
      <c r="BM11" s="66">
        <f>+'B. PROPIEDADES CICLICAS'!BM11</f>
        <v>130541.49138203829</v>
      </c>
      <c r="BN11" s="66">
        <f>+'B. PROPIEDADES CICLICAS'!BN11</f>
        <v>127664.00561714321</v>
      </c>
      <c r="BO11" s="66">
        <f>+'B. PROPIEDADES CICLICAS'!BO11</f>
        <v>121495.8132154209</v>
      </c>
      <c r="BP11" s="66">
        <f>+'B. PROPIEDADES CICLICAS'!BP11</f>
        <v>116614.12430156101</v>
      </c>
      <c r="BQ11" s="66">
        <f>+'B. PROPIEDADES CICLICAS'!BQ11</f>
        <v>116233.7748771984</v>
      </c>
      <c r="BR11" s="66">
        <f>+'B. PROPIEDADES CICLICAS'!BR11</f>
        <v>121326.84276929259</v>
      </c>
      <c r="BS11" s="66">
        <f>+'B. PROPIEDADES CICLICAS'!BS11</f>
        <v>125336.52507786339</v>
      </c>
      <c r="BT11" s="66">
        <f>+'B. PROPIEDADES CICLICAS'!BT11</f>
        <v>104979.7528443694</v>
      </c>
      <c r="BU11" s="66">
        <f>+'B. PROPIEDADES CICLICAS'!BU11</f>
        <v>141318.4334016733</v>
      </c>
      <c r="BV11" s="66">
        <f>+'B. PROPIEDADES CICLICAS'!BV11</f>
        <v>142310.75981496219</v>
      </c>
      <c r="BW11" s="66">
        <f>+'B. PROPIEDADES CICLICAS'!BW11</f>
        <v>134634.3215970379</v>
      </c>
    </row>
    <row r="12" spans="1:75">
      <c r="A12" s="1" t="s">
        <v>7</v>
      </c>
      <c r="B12" s="66">
        <f>+'B. PROPIEDADES CICLICAS'!B12</f>
        <v>4491.6390806865902</v>
      </c>
      <c r="C12" s="66">
        <f>+'B. PROPIEDADES CICLICAS'!C12</f>
        <v>6165.2870266865302</v>
      </c>
      <c r="D12" s="66">
        <f>+'B. PROPIEDADES CICLICAS'!D12</f>
        <v>6519.4687415927701</v>
      </c>
      <c r="E12" s="66">
        <f>+'B. PROPIEDADES CICLICAS'!E12</f>
        <v>7399.7857489829503</v>
      </c>
      <c r="F12" s="66">
        <f>+'B. PROPIEDADES CICLICAS'!F12</f>
        <v>6284.67734292162</v>
      </c>
      <c r="G12" s="66">
        <f>+'B. PROPIEDADES CICLICAS'!G12</f>
        <v>6474.7796354439597</v>
      </c>
      <c r="H12" s="66">
        <f>+'B. PROPIEDADES CICLICAS'!H12</f>
        <v>8812.0734094192903</v>
      </c>
      <c r="I12" s="66">
        <f>+'B. PROPIEDADES CICLICAS'!I12</f>
        <v>10021.5000076531</v>
      </c>
      <c r="J12" s="66">
        <f>+'B. PROPIEDADES CICLICAS'!J12</f>
        <v>8769.1736528324709</v>
      </c>
      <c r="K12" s="66">
        <f>+'B. PROPIEDADES CICLICAS'!K12</f>
        <v>7066.60755342631</v>
      </c>
      <c r="L12" s="66">
        <f>+'B. PROPIEDADES CICLICAS'!L12</f>
        <v>7739.6636606246102</v>
      </c>
      <c r="M12" s="66">
        <f>+'B. PROPIEDADES CICLICAS'!M12</f>
        <v>8835.4208429803402</v>
      </c>
      <c r="N12" s="66">
        <f>+'B. PROPIEDADES CICLICAS'!N12</f>
        <v>10573.441532418399</v>
      </c>
      <c r="O12" s="66">
        <f>+'B. PROPIEDADES CICLICAS'!O12</f>
        <v>9897.6583650463399</v>
      </c>
      <c r="P12" s="66">
        <f>+'B. PROPIEDADES CICLICAS'!P12</f>
        <v>9112.4109106947508</v>
      </c>
      <c r="Q12" s="66">
        <f>+'B. PROPIEDADES CICLICAS'!Q12</f>
        <v>10646.691178111299</v>
      </c>
      <c r="R12" s="66">
        <f>+'B. PROPIEDADES CICLICAS'!R12</f>
        <v>11845.486688749899</v>
      </c>
      <c r="S12" s="66">
        <f>+'B. PROPIEDADES CICLICAS'!S12</f>
        <v>11098.863349101999</v>
      </c>
      <c r="T12" s="66">
        <f>+'B. PROPIEDADES CICLICAS'!T12</f>
        <v>9328.4205057726904</v>
      </c>
      <c r="U12" s="66">
        <f>+'B. PROPIEDADES CICLICAS'!U12</f>
        <v>9240.6293231407399</v>
      </c>
      <c r="V12" s="66">
        <f>+'B. PROPIEDADES CICLICAS'!V12</f>
        <v>10089.3769217884</v>
      </c>
      <c r="W12" s="66">
        <f>+'B. PROPIEDADES CICLICAS'!W12</f>
        <v>11284.3230948532</v>
      </c>
      <c r="X12" s="66">
        <f>+'B. PROPIEDADES CICLICAS'!X12</f>
        <v>11492.0302153871</v>
      </c>
      <c r="Y12" s="66">
        <f>+'B. PROPIEDADES CICLICAS'!Y12</f>
        <v>16619.966452074401</v>
      </c>
      <c r="Z12" s="66">
        <f>+'B. PROPIEDADES CICLICAS'!Z12</f>
        <v>19321.420272382398</v>
      </c>
      <c r="AA12" s="66">
        <f>+'B. PROPIEDADES CICLICAS'!AA12</f>
        <v>19276.900458587599</v>
      </c>
      <c r="AB12" s="66">
        <f>+'B. PROPIEDADES CICLICAS'!AB12</f>
        <v>15768.062244446901</v>
      </c>
      <c r="AC12" s="66">
        <f>+'B. PROPIEDADES CICLICAS'!AC12</f>
        <v>16199.7325698652</v>
      </c>
      <c r="AD12" s="66">
        <f>+'B. PROPIEDADES CICLICAS'!AD12</f>
        <v>15332.7713339236</v>
      </c>
      <c r="AE12" s="66">
        <f>+'B. PROPIEDADES CICLICAS'!AE12</f>
        <v>16589.3872095439</v>
      </c>
      <c r="AF12" s="66">
        <f>+'B. PROPIEDADES CICLICAS'!AF12</f>
        <v>21770.131577270298</v>
      </c>
      <c r="AG12" s="66">
        <f>+'B. PROPIEDADES CICLICAS'!AG12</f>
        <v>25700.058048455299</v>
      </c>
      <c r="AH12" s="66">
        <f>+'B. PROPIEDADES CICLICAS'!AH12</f>
        <v>23834.864735232401</v>
      </c>
      <c r="AI12" s="66">
        <f>+'B. PROPIEDADES CICLICAS'!AI12</f>
        <v>14650.5597504783</v>
      </c>
      <c r="AJ12" s="66">
        <f>+'B. PROPIEDADES CICLICAS'!AJ12</f>
        <v>13639.133812538799</v>
      </c>
      <c r="AK12" s="66">
        <f>+'B. PROPIEDADES CICLICAS'!AK12</f>
        <v>12079.386562682599</v>
      </c>
      <c r="AL12" s="66">
        <f>+'B. PROPIEDADES CICLICAS'!AL12</f>
        <v>16802.118982266002</v>
      </c>
      <c r="AM12" s="66">
        <f>+'B. PROPIEDADES CICLICAS'!AM12</f>
        <v>21260.457573072599</v>
      </c>
      <c r="AN12" s="66">
        <f>+'B. PROPIEDADES CICLICAS'!AN12</f>
        <v>19321.401560021601</v>
      </c>
      <c r="AO12" s="66">
        <f>+'B. PROPIEDADES CICLICAS'!AO12</f>
        <v>15242.3031464015</v>
      </c>
      <c r="AP12" s="66">
        <f>+'B. PROPIEDADES CICLICAS'!AP12</f>
        <v>17158.888840233201</v>
      </c>
      <c r="AQ12" s="66">
        <f>+'B. PROPIEDADES CICLICAS'!AQ12</f>
        <v>17154.398519361501</v>
      </c>
      <c r="AR12" s="66">
        <f>+'B. PROPIEDADES CICLICAS'!AR12</f>
        <v>16450.267459983999</v>
      </c>
      <c r="AS12" s="66">
        <f>+'B. PROPIEDADES CICLICAS'!AS12</f>
        <v>18028.443502818802</v>
      </c>
      <c r="AT12" s="66">
        <f>+'B. PROPIEDADES CICLICAS'!AT12</f>
        <v>25088</v>
      </c>
      <c r="AU12" s="66">
        <f>+'B. PROPIEDADES CICLICAS'!AU12</f>
        <v>31946</v>
      </c>
      <c r="AV12" s="66">
        <f>+'B. PROPIEDADES CICLICAS'!AV12</f>
        <v>31247</v>
      </c>
      <c r="AW12" s="66">
        <f>+'B. PROPIEDADES CICLICAS'!AW12</f>
        <v>36241</v>
      </c>
      <c r="AX12" s="66">
        <f>+'B. PROPIEDADES CICLICAS'!AX12</f>
        <v>35373</v>
      </c>
      <c r="AY12" s="66">
        <f>+'B. PROPIEDADES CICLICAS'!AY12</f>
        <v>29981</v>
      </c>
      <c r="AZ12" s="66">
        <f>+'B. PROPIEDADES CICLICAS'!AZ12</f>
        <v>29461</v>
      </c>
      <c r="BA12" s="66">
        <f>+'B. PROPIEDADES CICLICAS'!BA12</f>
        <v>28089</v>
      </c>
      <c r="BB12" s="66">
        <f>+'B. PROPIEDADES CICLICAS'!BB12</f>
        <v>28145</v>
      </c>
      <c r="BC12" s="66">
        <f>+'B. PROPIEDADES CICLICAS'!BC12</f>
        <v>29915</v>
      </c>
      <c r="BD12" s="66">
        <f>+'B. PROPIEDADES CICLICAS'!BD12</f>
        <v>32335</v>
      </c>
      <c r="BE12" s="66">
        <f>+'B. PROPIEDADES CICLICAS'!BE12</f>
        <v>36217</v>
      </c>
      <c r="BF12" s="66">
        <f>+'B. PROPIEDADES CICLICAS'!BF12</f>
        <v>43482</v>
      </c>
      <c r="BG12" s="66">
        <f>+'B. PROPIEDADES CICLICAS'!BG12</f>
        <v>53625.998895381599</v>
      </c>
      <c r="BH12" s="66">
        <f>+'B. PROPIEDADES CICLICAS'!BH12</f>
        <v>66440.202464095899</v>
      </c>
      <c r="BI12" s="66">
        <f>+'B. PROPIEDADES CICLICAS'!BI12</f>
        <v>60565.811989149799</v>
      </c>
      <c r="BJ12" s="66">
        <f>+'B. PROPIEDADES CICLICAS'!BJ12</f>
        <v>76166.725948459702</v>
      </c>
      <c r="BK12" s="66">
        <f>+'B. PROPIEDADES CICLICAS'!BK12</f>
        <v>84517.953508024002</v>
      </c>
      <c r="BL12" s="66">
        <f>+'B. PROPIEDADES CICLICAS'!BL12</f>
        <v>97724.429449348594</v>
      </c>
      <c r="BM12" s="66">
        <f>+'B. PROPIEDADES CICLICAS'!BM12</f>
        <v>104661.483090985</v>
      </c>
      <c r="BN12" s="66">
        <f>+'B. PROPIEDADES CICLICAS'!BN12</f>
        <v>102542.41155108</v>
      </c>
      <c r="BO12" s="66">
        <f>+'B. PROPIEDADES CICLICAS'!BO12</f>
        <v>98101.031366463896</v>
      </c>
      <c r="BP12" s="66">
        <f>+'B. PROPIEDADES CICLICAS'!BP12</f>
        <v>93159.089084814201</v>
      </c>
      <c r="BQ12" s="66">
        <f>+'B. PROPIEDADES CICLICAS'!BQ12</f>
        <v>93199.277987944704</v>
      </c>
      <c r="BR12" s="66">
        <f>+'B. PROPIEDADES CICLICAS'!BR12</f>
        <v>97026.385353805599</v>
      </c>
      <c r="BS12" s="66">
        <f>+'B. PROPIEDADES CICLICAS'!BS12</f>
        <v>101406.10986674399</v>
      </c>
      <c r="BT12" s="66">
        <f>+'B. PROPIEDADES CICLICAS'!BT12</f>
        <v>84654.089334307602</v>
      </c>
      <c r="BU12" s="66">
        <f>+'B. PROPIEDADES CICLICAS'!BU12</f>
        <v>115974.47676162601</v>
      </c>
      <c r="BV12" s="66">
        <f>+'B. PROPIEDADES CICLICAS'!BV12</f>
        <v>115451.093301621</v>
      </c>
      <c r="BW12" s="66">
        <f>+'B. PROPIEDADES CICLICAS'!BW12</f>
        <v>107031.912927333</v>
      </c>
    </row>
    <row r="13" spans="1:75">
      <c r="A13" s="1" t="s">
        <v>8</v>
      </c>
      <c r="B13" s="66">
        <f>+'B. PROPIEDADES CICLICAS'!B13</f>
        <v>619.85381786825599</v>
      </c>
      <c r="C13" s="66">
        <f>+'B. PROPIEDADES CICLICAS'!C13</f>
        <v>655.80533930461502</v>
      </c>
      <c r="D13" s="66">
        <f>+'B. PROPIEDADES CICLICAS'!D13</f>
        <v>1467.69234936373</v>
      </c>
      <c r="E13" s="66">
        <f>+'B. PROPIEDADES CICLICAS'!E13</f>
        <v>1225.52311171871</v>
      </c>
      <c r="F13" s="66">
        <f>+'B. PROPIEDADES CICLICAS'!F13</f>
        <v>959.58459647575296</v>
      </c>
      <c r="G13" s="66">
        <f>+'B. PROPIEDADES CICLICAS'!G13</f>
        <v>2102.4498508783699</v>
      </c>
      <c r="H13" s="66">
        <f>+'B. PROPIEDADES CICLICAS'!H13</f>
        <v>1663.0378320447901</v>
      </c>
      <c r="I13" s="66">
        <f>+'B. PROPIEDADES CICLICAS'!I13</f>
        <v>1383.64747626127</v>
      </c>
      <c r="J13" s="66">
        <f>+'B. PROPIEDADES CICLICAS'!J13</f>
        <v>1422.3896055965799</v>
      </c>
      <c r="K13" s="66">
        <f>+'B. PROPIEDADES CICLICAS'!K13</f>
        <v>940.19952929934198</v>
      </c>
      <c r="L13" s="66">
        <f>+'B. PROPIEDADES CICLICAS'!L13</f>
        <v>856.52177119170096</v>
      </c>
      <c r="M13" s="66">
        <f>+'B. PROPIEDADES CICLICAS'!M13</f>
        <v>2157.57834163189</v>
      </c>
      <c r="N13" s="66">
        <f>+'B. PROPIEDADES CICLICAS'!N13</f>
        <v>1902.98409731933</v>
      </c>
      <c r="O13" s="66">
        <f>+'B. PROPIEDADES CICLICAS'!O13</f>
        <v>1971.4915248228299</v>
      </c>
      <c r="P13" s="66">
        <f>+'B. PROPIEDADES CICLICAS'!P13</f>
        <v>2677.2854907094002</v>
      </c>
      <c r="Q13" s="66">
        <f>+'B. PROPIEDADES CICLICAS'!Q13</f>
        <v>3464.4074249779601</v>
      </c>
      <c r="R13" s="66">
        <f>+'B. PROPIEDADES CICLICAS'!R13</f>
        <v>4001.3905758495498</v>
      </c>
      <c r="S13" s="66">
        <f>+'B. PROPIEDADES CICLICAS'!S13</f>
        <v>3457.2014575340099</v>
      </c>
      <c r="T13" s="66">
        <f>+'B. PROPIEDADES CICLICAS'!T13</f>
        <v>3059.6232899175998</v>
      </c>
      <c r="U13" s="66">
        <f>+'B. PROPIEDADES CICLICAS'!U13</f>
        <v>3640.9517150019401</v>
      </c>
      <c r="V13" s="66">
        <f>+'B. PROPIEDADES CICLICAS'!V13</f>
        <v>4372.7830097173301</v>
      </c>
      <c r="W13" s="66">
        <f>+'B. PROPIEDADES CICLICAS'!W13</f>
        <v>5050.5643762235204</v>
      </c>
      <c r="X13" s="66">
        <f>+'B. PROPIEDADES CICLICAS'!X13</f>
        <v>5489.9634769549602</v>
      </c>
      <c r="Y13" s="66">
        <f>+'B. PROPIEDADES CICLICAS'!Y13</f>
        <v>6478.1569028068598</v>
      </c>
      <c r="Z13" s="66">
        <f>+'B. PROPIEDADES CICLICAS'!Z13</f>
        <v>10170.7063374068</v>
      </c>
      <c r="AA13" s="66">
        <f>+'B. PROPIEDADES CICLICAS'!AA13</f>
        <v>11381.020391558201</v>
      </c>
      <c r="AB13" s="66">
        <f>+'B. PROPIEDADES CICLICAS'!AB13</f>
        <v>10732.3022292394</v>
      </c>
      <c r="AC13" s="66">
        <f>+'B. PROPIEDADES CICLICAS'!AC13</f>
        <v>7866.7775340324397</v>
      </c>
      <c r="AD13" s="66">
        <f>+'B. PROPIEDADES CICLICAS'!AD13</f>
        <v>6513.6917981788602</v>
      </c>
      <c r="AE13" s="66">
        <f>+'B. PROPIEDADES CICLICAS'!AE13</f>
        <v>7432.1223417220799</v>
      </c>
      <c r="AF13" s="66">
        <f>+'B. PROPIEDADES CICLICAS'!AF13</f>
        <v>9677.50569937209</v>
      </c>
      <c r="AG13" s="66">
        <f>+'B. PROPIEDADES CICLICAS'!AG13</f>
        <v>12045.355405660101</v>
      </c>
      <c r="AH13" s="66">
        <f>+'B. PROPIEDADES CICLICAS'!AH13</f>
        <v>12474.9999850356</v>
      </c>
      <c r="AI13" s="66">
        <f>+'B. PROPIEDADES CICLICAS'!AI13</f>
        <v>10982.5377432595</v>
      </c>
      <c r="AJ13" s="66">
        <f>+'B. PROPIEDADES CICLICAS'!AJ13</f>
        <v>11065.0832430831</v>
      </c>
      <c r="AK13" s="66">
        <f>+'B. PROPIEDADES CICLICAS'!AK13</f>
        <v>8937.3371013662199</v>
      </c>
      <c r="AL13" s="66">
        <f>+'B. PROPIEDADES CICLICAS'!AL13</f>
        <v>8522.6266052113897</v>
      </c>
      <c r="AM13" s="66">
        <f>+'B. PROPIEDADES CICLICAS'!AM13</f>
        <v>8111.8714347220903</v>
      </c>
      <c r="AN13" s="66">
        <f>+'B. PROPIEDADES CICLICAS'!AN13</f>
        <v>5518.4006642394197</v>
      </c>
      <c r="AO13" s="66">
        <f>+'B. PROPIEDADES CICLICAS'!AO13</f>
        <v>6375.73066187728</v>
      </c>
      <c r="AP13" s="66">
        <f>+'B. PROPIEDADES CICLICAS'!AP13</f>
        <v>4663.8955254242401</v>
      </c>
      <c r="AQ13" s="66">
        <f>+'B. PROPIEDADES CICLICAS'!AQ13</f>
        <v>5072.5970013440001</v>
      </c>
      <c r="AR13" s="66">
        <f>+'B. PROPIEDADES CICLICAS'!AR13</f>
        <v>6095.6483800600499</v>
      </c>
      <c r="AS13" s="66">
        <f>+'B. PROPIEDADES CICLICAS'!AS13</f>
        <v>7112.5693984550398</v>
      </c>
      <c r="AT13" s="66">
        <f>+'B. PROPIEDADES CICLICAS'!AT13</f>
        <v>9264.4085602455998</v>
      </c>
      <c r="AU13" s="66">
        <f>+'B. PROPIEDADES CICLICAS'!AU13</f>
        <v>9139.7935371470794</v>
      </c>
      <c r="AV13" s="66">
        <f>+'B. PROPIEDADES CICLICAS'!AV13</f>
        <v>8871.6283571220192</v>
      </c>
      <c r="AW13" s="66">
        <f>+'B. PROPIEDADES CICLICAS'!AW13</f>
        <v>10147.5099477358</v>
      </c>
      <c r="AX13" s="66">
        <f>+'B. PROPIEDADES CICLICAS'!AX13</f>
        <v>10861.013547287101</v>
      </c>
      <c r="AY13" s="66">
        <f>+'B. PROPIEDADES CICLICAS'!AY13</f>
        <v>12006.411901314999</v>
      </c>
      <c r="AZ13" s="66">
        <f>+'B. PROPIEDADES CICLICAS'!AZ13</f>
        <v>10202.482054419401</v>
      </c>
      <c r="BA13" s="66">
        <f>+'B. PROPIEDADES CICLICAS'!BA13</f>
        <v>7794.0631770844302</v>
      </c>
      <c r="BB13" s="66">
        <f>+'B. PROPIEDADES CICLICAS'!BB13</f>
        <v>7312.8528627129799</v>
      </c>
      <c r="BC13" s="66">
        <f>+'B. PROPIEDADES CICLICAS'!BC13</f>
        <v>7478.7103183848103</v>
      </c>
      <c r="BD13" s="66">
        <f>+'B. PROPIEDADES CICLICAS'!BD13</f>
        <v>7466.5155602196901</v>
      </c>
      <c r="BE13" s="66">
        <f>+'B. PROPIEDADES CICLICAS'!BE13</f>
        <v>8224.4490672870197</v>
      </c>
      <c r="BF13" s="66">
        <f>+'B. PROPIEDADES CICLICAS'!BF13</f>
        <v>9664.7646255080508</v>
      </c>
      <c r="BG13" s="66">
        <f>+'B. PROPIEDADES CICLICAS'!BG13</f>
        <v>11321.7164174155</v>
      </c>
      <c r="BH13" s="66">
        <f>+'B. PROPIEDADES CICLICAS'!BH13</f>
        <v>14356.134867234099</v>
      </c>
      <c r="BI13" s="66">
        <f>+'B. PROPIEDADES CICLICAS'!BI13</f>
        <v>19122.281875249701</v>
      </c>
      <c r="BJ13" s="66">
        <f>+'B. PROPIEDADES CICLICAS'!BJ13</f>
        <v>21965.4208046229</v>
      </c>
      <c r="BK13" s="66">
        <f>+'B. PROPIEDADES CICLICAS'!BK13</f>
        <v>19508.979683441801</v>
      </c>
      <c r="BL13" s="66">
        <f>+'B. PROPIEDADES CICLICAS'!BL13</f>
        <v>23298.575684325901</v>
      </c>
      <c r="BM13" s="66">
        <f>+'B. PROPIEDADES CICLICAS'!BM13</f>
        <v>25880.008291053298</v>
      </c>
      <c r="BN13" s="66">
        <f>+'B. PROPIEDADES CICLICAS'!BN13</f>
        <v>25121.5940660632</v>
      </c>
      <c r="BO13" s="66">
        <f>+'B. PROPIEDADES CICLICAS'!BO13</f>
        <v>23394.781848957002</v>
      </c>
      <c r="BP13" s="66">
        <f>+'B. PROPIEDADES CICLICAS'!BP13</f>
        <v>23455.035216746801</v>
      </c>
      <c r="BQ13" s="66">
        <f>+'B. PROPIEDADES CICLICAS'!BQ13</f>
        <v>23034.4968892537</v>
      </c>
      <c r="BR13" s="66">
        <f>+'B. PROPIEDADES CICLICAS'!BR13</f>
        <v>24300.457415486999</v>
      </c>
      <c r="BS13" s="66">
        <f>+'B. PROPIEDADES CICLICAS'!BS13</f>
        <v>23930.415211119402</v>
      </c>
      <c r="BT13" s="66">
        <f>+'B. PROPIEDADES CICLICAS'!BT13</f>
        <v>20325.6635100618</v>
      </c>
      <c r="BU13" s="66">
        <f>+'B. PROPIEDADES CICLICAS'!BU13</f>
        <v>25343.956640047301</v>
      </c>
      <c r="BV13" s="66">
        <f>+'B. PROPIEDADES CICLICAS'!BV13</f>
        <v>26859.666513341199</v>
      </c>
      <c r="BW13" s="66">
        <f>+'B. PROPIEDADES CICLICAS'!BW13</f>
        <v>27602.408669704899</v>
      </c>
    </row>
    <row r="14" spans="1:75">
      <c r="A14" s="3" t="s">
        <v>9</v>
      </c>
      <c r="B14" s="66">
        <f>+'B. PROPIEDADES CICLICAS'!B14</f>
        <v>168.01648359854499</v>
      </c>
      <c r="C14" s="66">
        <f>+'B. PROPIEDADES CICLICAS'!C14</f>
        <v>272.28788930189</v>
      </c>
      <c r="D14" s="66">
        <f>+'B. PROPIEDADES CICLICAS'!D14</f>
        <v>200.07105994018701</v>
      </c>
      <c r="E14" s="66">
        <f>+'B. PROPIEDADES CICLICAS'!E14</f>
        <v>257.03349002621701</v>
      </c>
      <c r="F14" s="66">
        <f>+'B. PROPIEDADES CICLICAS'!F14</f>
        <v>414.33794092667398</v>
      </c>
      <c r="G14" s="66">
        <f>+'B. PROPIEDADES CICLICAS'!G14</f>
        <v>260.24673119556201</v>
      </c>
      <c r="H14" s="66">
        <f>+'B. PROPIEDADES CICLICAS'!H14</f>
        <v>150.968992830518</v>
      </c>
      <c r="I14" s="66">
        <f>+'B. PROPIEDADES CICLICAS'!I14</f>
        <v>442.46170991343803</v>
      </c>
      <c r="J14" s="66">
        <f>+'B. PROPIEDADES CICLICAS'!J14</f>
        <v>297.72867936425399</v>
      </c>
      <c r="K14" s="66">
        <f>+'B. PROPIEDADES CICLICAS'!K14</f>
        <v>775.15077918189195</v>
      </c>
      <c r="L14" s="66">
        <f>+'B. PROPIEDADES CICLICAS'!L14</f>
        <v>1731.51236606523</v>
      </c>
      <c r="M14" s="66">
        <f>+'B. PROPIEDADES CICLICAS'!M14</f>
        <v>612.83942274060098</v>
      </c>
      <c r="N14" s="66">
        <f>+'B. PROPIEDADES CICLICAS'!N14</f>
        <v>428.74639002918798</v>
      </c>
      <c r="O14" s="66">
        <f>+'B. PROPIEDADES CICLICAS'!O14</f>
        <v>598.79826976668505</v>
      </c>
      <c r="P14" s="66">
        <f>+'B. PROPIEDADES CICLICAS'!P14</f>
        <v>1049.08550074971</v>
      </c>
      <c r="Q14" s="66">
        <f>+'B. PROPIEDADES CICLICAS'!Q14</f>
        <v>408.94097252296501</v>
      </c>
      <c r="R14" s="66">
        <f>+'B. PROPIEDADES CICLICAS'!R14</f>
        <v>1100.35852582299</v>
      </c>
      <c r="S14" s="66">
        <f>+'B. PROPIEDADES CICLICAS'!S14</f>
        <v>1608.1185408096201</v>
      </c>
      <c r="T14" s="66">
        <f>+'B. PROPIEDADES CICLICAS'!T14</f>
        <v>457.25058720336898</v>
      </c>
      <c r="U14" s="66">
        <f>+'B. PROPIEDADES CICLICAS'!U14</f>
        <v>626.46867888529403</v>
      </c>
      <c r="V14" s="66">
        <f>+'B. PROPIEDADES CICLICAS'!V14</f>
        <v>223.689010554866</v>
      </c>
      <c r="W14" s="66">
        <f>+'B. PROPIEDADES CICLICAS'!W14</f>
        <v>441.01226123436601</v>
      </c>
      <c r="X14" s="66">
        <f>+'B. PROPIEDADES CICLICAS'!X14</f>
        <v>-1076.8350204266301</v>
      </c>
      <c r="Y14" s="66">
        <f>+'B. PROPIEDADES CICLICAS'!Y14</f>
        <v>-12.655909390247</v>
      </c>
      <c r="Z14" s="66">
        <f>+'B. PROPIEDADES CICLICAS'!Z14</f>
        <v>1129.9515776512901</v>
      </c>
      <c r="AA14" s="66">
        <f>+'B. PROPIEDADES CICLICAS'!AA14</f>
        <v>-596.01011590511598</v>
      </c>
      <c r="AB14" s="66">
        <f>+'B. PROPIEDADES CICLICAS'!AB14</f>
        <v>-290.74894415717802</v>
      </c>
      <c r="AC14" s="66">
        <f>+'B. PROPIEDADES CICLICAS'!AC14</f>
        <v>-921.45811088255095</v>
      </c>
      <c r="AD14" s="66">
        <f>+'B. PROPIEDADES CICLICAS'!AD14</f>
        <v>-30.943487672629999</v>
      </c>
      <c r="AE14" s="66">
        <f>+'B. PROPIEDADES CICLICAS'!AE14</f>
        <v>1544.87244178079</v>
      </c>
      <c r="AF14" s="66">
        <f>+'B. PROPIEDADES CICLICAS'!AF14</f>
        <v>2844.01462225552</v>
      </c>
      <c r="AG14" s="66">
        <f>+'B. PROPIEDADES CICLICAS'!AG14</f>
        <v>3906.5661175322898</v>
      </c>
      <c r="AH14" s="66">
        <f>+'B. PROPIEDADES CICLICAS'!AH14</f>
        <v>2634.5462605196099</v>
      </c>
      <c r="AI14" s="66">
        <f>+'B. PROPIEDADES CICLICAS'!AI14</f>
        <v>-236.71220489733699</v>
      </c>
      <c r="AJ14" s="66">
        <f>+'B. PROPIEDADES CICLICAS'!AJ14</f>
        <v>-602.82141447357799</v>
      </c>
      <c r="AK14" s="66">
        <f>+'B. PROPIEDADES CICLICAS'!AK14</f>
        <v>-195.531856154574</v>
      </c>
      <c r="AL14" s="66">
        <f>+'B. PROPIEDADES CICLICAS'!AL14</f>
        <v>1123.42703253592</v>
      </c>
      <c r="AM14" s="66">
        <f>+'B. PROPIEDADES CICLICAS'!AM14</f>
        <v>2804.4892783929099</v>
      </c>
      <c r="AN14" s="66">
        <f>+'B. PROPIEDADES CICLICAS'!AN14</f>
        <v>3564.4660593454701</v>
      </c>
      <c r="AO14" s="66">
        <f>+'B. PROPIEDADES CICLICAS'!AO14</f>
        <v>1129.83697307024</v>
      </c>
      <c r="AP14" s="66">
        <f>+'B. PROPIEDADES CICLICAS'!AP14</f>
        <v>888.813577097554</v>
      </c>
      <c r="AQ14" s="66">
        <f>+'B. PROPIEDADES CICLICAS'!AQ14</f>
        <v>1315.45635714831</v>
      </c>
      <c r="AR14" s="66">
        <f>+'B. PROPIEDADES CICLICAS'!AR14</f>
        <v>1305.68357343197</v>
      </c>
      <c r="AS14" s="66">
        <f>+'B. PROPIEDADES CICLICAS'!AS14</f>
        <v>1439.81632846038</v>
      </c>
      <c r="AT14" s="66">
        <f>+'B. PROPIEDADES CICLICAS'!AT14</f>
        <v>-1534.9008744186101</v>
      </c>
      <c r="AU14" s="66">
        <f>+'B. PROPIEDADES CICLICAS'!AU14</f>
        <v>-1880.72851190399</v>
      </c>
      <c r="AV14" s="66">
        <f>+'B. PROPIEDADES CICLICAS'!AV14</f>
        <v>-2692.0792133069999</v>
      </c>
      <c r="AW14" s="66">
        <f>+'B. PROPIEDADES CICLICAS'!AW14</f>
        <v>-2827.88433536298</v>
      </c>
      <c r="AX14" s="66">
        <f>+'B. PROPIEDADES CICLICAS'!AX14</f>
        <v>-2955.5516772989099</v>
      </c>
      <c r="AY14" s="66">
        <f>+'B. PROPIEDADES CICLICAS'!AY14</f>
        <v>-5190.6800330032502</v>
      </c>
      <c r="AZ14" s="66">
        <f>+'B. PROPIEDADES CICLICAS'!AZ14</f>
        <v>-3628.6550411378698</v>
      </c>
      <c r="BA14" s="66">
        <f>+'B. PROPIEDADES CICLICAS'!BA14</f>
        <v>-2302.9214451215598</v>
      </c>
      <c r="BB14" s="66">
        <f>+'B. PROPIEDADES CICLICAS'!BB14</f>
        <v>55.6708956274529</v>
      </c>
      <c r="BC14" s="66">
        <f>+'B. PROPIEDADES CICLICAS'!BC14</f>
        <v>1041.69531531653</v>
      </c>
      <c r="BD14" s="66">
        <f>+'B. PROPIEDADES CICLICAS'!BD14</f>
        <v>-1775.4220687796201</v>
      </c>
      <c r="BE14" s="66">
        <f>+'B. PROPIEDADES CICLICAS'!BE14</f>
        <v>-5563.9028424240796</v>
      </c>
      <c r="BF14" s="66">
        <f>+'B. PROPIEDADES CICLICAS'!BF14</f>
        <v>1290.2276623543901</v>
      </c>
      <c r="BG14" s="66">
        <f>+'B. PROPIEDADES CICLICAS'!BG14</f>
        <v>6240.0369478167104</v>
      </c>
      <c r="BH14" s="66">
        <f>+'B. PROPIEDADES CICLICAS'!BH14</f>
        <v>10114.428017299901</v>
      </c>
      <c r="BI14" s="66">
        <f>+'B. PROPIEDADES CICLICAS'!BI14</f>
        <v>-8911.4390011753003</v>
      </c>
      <c r="BJ14" s="66">
        <f>+'B. PROPIEDADES CICLICAS'!BJ14</f>
        <v>-1146.4740848074</v>
      </c>
      <c r="BK14" s="66">
        <f>+'B. PROPIEDADES CICLICAS'!BK14</f>
        <v>1691.43822517644</v>
      </c>
      <c r="BL14" s="66">
        <f>+'B. PROPIEDADES CICLICAS'!BL14</f>
        <v>-7918.5976781684903</v>
      </c>
      <c r="BM14" s="66">
        <f>+'B. PROPIEDADES CICLICAS'!BM14</f>
        <v>-5239.7871956569597</v>
      </c>
      <c r="BN14" s="66">
        <f>+'B. PROPIEDADES CICLICAS'!BN14</f>
        <v>-5751.6923345605601</v>
      </c>
      <c r="BO14" s="66">
        <f>+'B. PROPIEDADES CICLICAS'!BO14</f>
        <v>-3578.6729295789401</v>
      </c>
      <c r="BP14" s="66">
        <f>+'B. PROPIEDADES CICLICAS'!BP14</f>
        <v>-5271.1132589579101</v>
      </c>
      <c r="BQ14" s="66">
        <f>+'B. PROPIEDADES CICLICAS'!BQ14</f>
        <v>-7126.1322777097103</v>
      </c>
      <c r="BR14" s="66">
        <f>+'B. PROPIEDADES CICLICAS'!BR14</f>
        <v>-5826.5958668045096</v>
      </c>
      <c r="BS14" s="66">
        <f>+'B. PROPIEDADES CICLICAS'!BS14</f>
        <v>-12180.367576237</v>
      </c>
      <c r="BT14" s="66">
        <f>+'B. PROPIEDADES CICLICAS'!BT14</f>
        <v>-13665.8041911152</v>
      </c>
      <c r="BU14" s="66">
        <f>+'B. PROPIEDADES CICLICAS'!BU14</f>
        <v>-23192.007901318098</v>
      </c>
      <c r="BV14" s="66">
        <f>+'B. PROPIEDADES CICLICAS'!BV14</f>
        <v>-22509.1588902361</v>
      </c>
      <c r="BW14" s="66">
        <f>+'B. PROPIEDADES CICLICAS'!BW14</f>
        <v>-29943.9976046667</v>
      </c>
    </row>
    <row r="15" spans="1:75">
      <c r="A15" s="1" t="s">
        <v>10</v>
      </c>
      <c r="B15" s="66">
        <f>+'B. PROPIEDADES CICLICAS'!B15</f>
        <v>5943.2792643146204</v>
      </c>
      <c r="C15" s="66">
        <f>+'B. PROPIEDADES CICLICAS'!C15</f>
        <v>5824.4327736742498</v>
      </c>
      <c r="D15" s="66">
        <f>+'B. PROPIEDADES CICLICAS'!D15</f>
        <v>6692.2490704002103</v>
      </c>
      <c r="E15" s="66">
        <f>+'B. PROPIEDADES CICLICAS'!E15</f>
        <v>7328.0300587113798</v>
      </c>
      <c r="F15" s="66">
        <f>+'B. PROPIEDADES CICLICAS'!F15</f>
        <v>7826.3295963799601</v>
      </c>
      <c r="G15" s="66">
        <f>+'B. PROPIEDADES CICLICAS'!G15</f>
        <v>8213.0315367676703</v>
      </c>
      <c r="H15" s="66">
        <f>+'B. PROPIEDADES CICLICAS'!H15</f>
        <v>8889.1941651595607</v>
      </c>
      <c r="I15" s="66">
        <f>+'B. PROPIEDADES CICLICAS'!I15</f>
        <v>9146.9718851144298</v>
      </c>
      <c r="J15" s="66">
        <f>+'B. PROPIEDADES CICLICAS'!J15</f>
        <v>9209.9842166589497</v>
      </c>
      <c r="K15" s="66">
        <f>+'B. PROPIEDADES CICLICAS'!K15</f>
        <v>10416.482955322899</v>
      </c>
      <c r="L15" s="66">
        <f>+'B. PROPIEDADES CICLICAS'!L15</f>
        <v>13387.5037795105</v>
      </c>
      <c r="M15" s="66">
        <f>+'B. PROPIEDADES CICLICAS'!M15</f>
        <v>15797.212734485</v>
      </c>
      <c r="N15" s="66">
        <f>+'B. PROPIEDADES CICLICAS'!N15</f>
        <v>16862.4464537772</v>
      </c>
      <c r="O15" s="66">
        <f>+'B. PROPIEDADES CICLICAS'!O15</f>
        <v>16558.8062231527</v>
      </c>
      <c r="P15" s="66">
        <f>+'B. PROPIEDADES CICLICAS'!P15</f>
        <v>17701.373258431398</v>
      </c>
      <c r="Q15" s="66">
        <f>+'B. PROPIEDADES CICLICAS'!Q15</f>
        <v>18214.7009896501</v>
      </c>
      <c r="R15" s="66">
        <f>+'B. PROPIEDADES CICLICAS'!R15</f>
        <v>19066.5343605298</v>
      </c>
      <c r="S15" s="66">
        <f>+'B. PROPIEDADES CICLICAS'!S15</f>
        <v>20188.9812966789</v>
      </c>
      <c r="T15" s="66">
        <f>+'B. PROPIEDADES CICLICAS'!T15</f>
        <v>22181.295435967899</v>
      </c>
      <c r="U15" s="66">
        <f>+'B. PROPIEDADES CICLICAS'!U15</f>
        <v>21789.6783922779</v>
      </c>
      <c r="V15" s="66">
        <f>+'B. PROPIEDADES CICLICAS'!V15</f>
        <v>23035.0029109844</v>
      </c>
      <c r="W15" s="66">
        <f>+'B. PROPIEDADES CICLICAS'!W15</f>
        <v>22360.042538076599</v>
      </c>
      <c r="X15" s="66">
        <f>+'B. PROPIEDADES CICLICAS'!X15</f>
        <v>24439.025153580798</v>
      </c>
      <c r="Y15" s="66">
        <f>+'B. PROPIEDADES CICLICAS'!Y15</f>
        <v>19914.3366394925</v>
      </c>
      <c r="Z15" s="66">
        <f>+'B. PROPIEDADES CICLICAS'!Z15</f>
        <v>20950.468703980401</v>
      </c>
      <c r="AA15" s="66">
        <f>+'B. PROPIEDADES CICLICAS'!AA15</f>
        <v>21432.325629882402</v>
      </c>
      <c r="AB15" s="66">
        <f>+'B. PROPIEDADES CICLICAS'!AB15</f>
        <v>22166.620846971899</v>
      </c>
      <c r="AC15" s="66">
        <f>+'B. PROPIEDADES CICLICAS'!AC15</f>
        <v>25038.031268263301</v>
      </c>
      <c r="AD15" s="66">
        <f>+'B. PROPIEDADES CICLICAS'!AD15</f>
        <v>28277.2965072078</v>
      </c>
      <c r="AE15" s="66">
        <f>+'B. PROPIEDADES CICLICAS'!AE15</f>
        <v>32989.411226962002</v>
      </c>
      <c r="AF15" s="66">
        <f>+'B. PROPIEDADES CICLICAS'!AF15</f>
        <v>29746.6309091638</v>
      </c>
      <c r="AG15" s="66">
        <f>+'B. PROPIEDADES CICLICAS'!AG15</f>
        <v>28972.574632310101</v>
      </c>
      <c r="AH15" s="66">
        <f>+'B. PROPIEDADES CICLICAS'!AH15</f>
        <v>31855.995826740502</v>
      </c>
      <c r="AI15" s="66">
        <f>+'B. PROPIEDADES CICLICAS'!AI15</f>
        <v>28197.166310020599</v>
      </c>
      <c r="AJ15" s="66">
        <f>+'B. PROPIEDADES CICLICAS'!AJ15</f>
        <v>30287.830917576001</v>
      </c>
      <c r="AK15" s="66">
        <f>+'B. PROPIEDADES CICLICAS'!AK15</f>
        <v>31534.444278796898</v>
      </c>
      <c r="AL15" s="66">
        <f>+'B. PROPIEDADES CICLICAS'!AL15</f>
        <v>27328.167079234001</v>
      </c>
      <c r="AM15" s="66">
        <f>+'B. PROPIEDADES CICLICAS'!AM15</f>
        <v>26350.919024298801</v>
      </c>
      <c r="AN15" s="66">
        <f>+'B. PROPIEDADES CICLICAS'!AN15</f>
        <v>24600.634683510802</v>
      </c>
      <c r="AO15" s="66">
        <f>+'B. PROPIEDADES CICLICAS'!AO15</f>
        <v>29218.008032916099</v>
      </c>
      <c r="AP15" s="66">
        <f>+'B. PROPIEDADES CICLICAS'!AP15</f>
        <v>25796.964227742999</v>
      </c>
      <c r="AQ15" s="66">
        <f>+'B. PROPIEDADES CICLICAS'!AQ15</f>
        <v>27297.066856445301</v>
      </c>
      <c r="AR15" s="66">
        <f>+'B. PROPIEDADES CICLICAS'!AR15</f>
        <v>28481.516326355199</v>
      </c>
      <c r="AS15" s="66">
        <f>+'B. PROPIEDADES CICLICAS'!AS15</f>
        <v>29370.9082005733</v>
      </c>
      <c r="AT15" s="66">
        <f>+'B. PROPIEDADES CICLICAS'!AT15</f>
        <v>37496.6220846492</v>
      </c>
      <c r="AU15" s="66">
        <f>+'B. PROPIEDADES CICLICAS'!AU15</f>
        <v>39743.474059778797</v>
      </c>
      <c r="AV15" s="66">
        <f>+'B. PROPIEDADES CICLICAS'!AV15</f>
        <v>42912.509432402301</v>
      </c>
      <c r="AW15" s="66">
        <f>+'B. PROPIEDADES CICLICAS'!AW15</f>
        <v>48021.024531212999</v>
      </c>
      <c r="AX15" s="66">
        <f>+'B. PROPIEDADES CICLICAS'!AX15</f>
        <v>50793.4782202567</v>
      </c>
      <c r="AY15" s="66">
        <f>+'B. PROPIEDADES CICLICAS'!AY15</f>
        <v>54616.405168889403</v>
      </c>
      <c r="AZ15" s="66">
        <f>+'B. PROPIEDADES CICLICAS'!AZ15</f>
        <v>58430.3117272456</v>
      </c>
      <c r="BA15" s="66">
        <f>+'B. PROPIEDADES CICLICAS'!BA15</f>
        <v>62203.309887161398</v>
      </c>
      <c r="BB15" s="66">
        <f>+'B. PROPIEDADES CICLICAS'!BB15</f>
        <v>66394.518112431397</v>
      </c>
      <c r="BC15" s="66">
        <f>+'B. PROPIEDADES CICLICAS'!BC15</f>
        <v>70291.041948826096</v>
      </c>
      <c r="BD15" s="66">
        <f>+'B. PROPIEDADES CICLICAS'!BD15</f>
        <v>80806.916596978801</v>
      </c>
      <c r="BE15" s="66">
        <f>+'B. PROPIEDADES CICLICAS'!BE15</f>
        <v>93127.940363338494</v>
      </c>
      <c r="BF15" s="66">
        <f>+'B. PROPIEDADES CICLICAS'!BF15</f>
        <v>92696.148026751995</v>
      </c>
      <c r="BG15" s="66">
        <f>+'B. PROPIEDADES CICLICAS'!BG15</f>
        <v>97501.431317828799</v>
      </c>
      <c r="BH15" s="66">
        <f>+'B. PROPIEDADES CICLICAS'!BH15</f>
        <v>105495.29932083801</v>
      </c>
      <c r="BI15" s="66">
        <f>+'B. PROPIEDADES CICLICAS'!BI15</f>
        <v>104421.428796562</v>
      </c>
      <c r="BJ15" s="66">
        <f>+'B. PROPIEDADES CICLICAS'!BJ15</f>
        <v>105861.0188526</v>
      </c>
      <c r="BK15" s="66">
        <f>+'B. PROPIEDADES CICLICAS'!BK15</f>
        <v>112458.16040968</v>
      </c>
      <c r="BL15" s="66">
        <f>+'B. PROPIEDADES CICLICAS'!BL15</f>
        <v>119090.471894738</v>
      </c>
      <c r="BM15" s="66">
        <f>+'B. PROPIEDADES CICLICAS'!BM15</f>
        <v>117803.62147431201</v>
      </c>
      <c r="BN15" s="66">
        <f>+'B. PROPIEDADES CICLICAS'!BN15</f>
        <v>116200.74759037299</v>
      </c>
      <c r="BO15" s="66">
        <f>+'B. PROPIEDADES CICLICAS'!BO15</f>
        <v>119781.53522734399</v>
      </c>
      <c r="BP15" s="66">
        <f>+'B. PROPIEDADES CICLICAS'!BP15</f>
        <v>130608.931648496</v>
      </c>
      <c r="BQ15" s="66">
        <f>+'B. PROPIEDADES CICLICAS'!BQ15</f>
        <v>140834.00048871001</v>
      </c>
      <c r="BR15" s="66">
        <f>+'B. PROPIEDADES CICLICAS'!BR15</f>
        <v>143854.43149178301</v>
      </c>
      <c r="BS15" s="66">
        <f>+'B. PROPIEDADES CICLICAS'!BS15</f>
        <v>145505.133443506</v>
      </c>
      <c r="BT15" s="66">
        <f>+'B. PROPIEDADES CICLICAS'!BT15</f>
        <v>116909.2561153</v>
      </c>
      <c r="BU15" s="66">
        <f>+'B. PROPIEDADES CICLICAS'!BU15</f>
        <v>132462.23380076999</v>
      </c>
      <c r="BV15" s="66">
        <f>+'B. PROPIEDADES CICLICAS'!BV15</f>
        <v>139411.96378784601</v>
      </c>
      <c r="BW15" s="66">
        <f>+'B. PROPIEDADES CICLICAS'!BW15</f>
        <v>146281.678670786</v>
      </c>
    </row>
    <row r="16" spans="1:75">
      <c r="A16" s="1" t="s">
        <v>11</v>
      </c>
      <c r="B16" s="66">
        <f>+'B. PROPIEDADES CICLICAS'!B16</f>
        <v>3854.78864646801</v>
      </c>
      <c r="C16" s="66">
        <f>+'B. PROPIEDADES CICLICAS'!C16</f>
        <v>5207.8130289672899</v>
      </c>
      <c r="D16" s="66">
        <f>+'B. PROPIEDADES CICLICAS'!D16</f>
        <v>5775.4812212969</v>
      </c>
      <c r="E16" s="66">
        <f>+'B. PROPIEDADES CICLICAS'!E16</f>
        <v>6266.3724094392601</v>
      </c>
      <c r="F16" s="66">
        <f>+'B. PROPIEDADES CICLICAS'!F16</f>
        <v>5501.9294767040101</v>
      </c>
      <c r="G16" s="66">
        <f>+'B. PROPIEDADES CICLICAS'!G16</f>
        <v>7042.5077542855597</v>
      </c>
      <c r="H16" s="66">
        <f>+'B. PROPIEDADES CICLICAS'!H16</f>
        <v>8270.2743994541706</v>
      </c>
      <c r="I16" s="66">
        <f>+'B. PROPIEDADES CICLICAS'!I16</f>
        <v>9090.5810789422503</v>
      </c>
      <c r="J16" s="66">
        <f>+'B. PROPIEDADES CICLICAS'!J16</f>
        <v>8023.27615445225</v>
      </c>
      <c r="K16" s="66">
        <f>+'B. PROPIEDADES CICLICAS'!K16</f>
        <v>6713.4408172304102</v>
      </c>
      <c r="L16" s="66">
        <f>+'B. PROPIEDADES CICLICAS'!L16</f>
        <v>8029.2015773920002</v>
      </c>
      <c r="M16" s="66">
        <f>+'B. PROPIEDADES CICLICAS'!M16</f>
        <v>9764.0513418377905</v>
      </c>
      <c r="N16" s="66">
        <f>+'B. PROPIEDADES CICLICAS'!N16</f>
        <v>11013.6184735441</v>
      </c>
      <c r="O16" s="66">
        <f>+'B. PROPIEDADES CICLICAS'!O16</f>
        <v>12179.7543827885</v>
      </c>
      <c r="P16" s="66">
        <f>+'B. PROPIEDADES CICLICAS'!P16</f>
        <v>13009.1551605852</v>
      </c>
      <c r="Q16" s="66">
        <f>+'B. PROPIEDADES CICLICAS'!Q16</f>
        <v>15207.7405652623</v>
      </c>
      <c r="R16" s="66">
        <f>+'B. PROPIEDADES CICLICAS'!R16</f>
        <v>17236.770150952201</v>
      </c>
      <c r="S16" s="66">
        <f>+'B. PROPIEDADES CICLICAS'!S16</f>
        <v>19113.164644124601</v>
      </c>
      <c r="T16" s="66">
        <f>+'B. PROPIEDADES CICLICAS'!T16</f>
        <v>17375.589818861601</v>
      </c>
      <c r="U16" s="66">
        <f>+'B. PROPIEDADES CICLICAS'!U16</f>
        <v>17267.728109305899</v>
      </c>
      <c r="V16" s="66">
        <f>+'B. PROPIEDADES CICLICAS'!V16</f>
        <v>18448.851853044998</v>
      </c>
      <c r="W16" s="66">
        <f>+'B. PROPIEDADES CICLICAS'!W16</f>
        <v>19282.942270387601</v>
      </c>
      <c r="X16" s="66">
        <f>+'B. PROPIEDADES CICLICAS'!X16</f>
        <v>19230.183825496199</v>
      </c>
      <c r="Y16" s="66">
        <f>+'B. PROPIEDADES CICLICAS'!Y16</f>
        <v>21596.804084983502</v>
      </c>
      <c r="Z16" s="66">
        <f>+'B. PROPIEDADES CICLICAS'!Z16</f>
        <v>27461.546891420901</v>
      </c>
      <c r="AA16" s="66">
        <f>+'B. PROPIEDADES CICLICAS'!AA16</f>
        <v>26677.236364123</v>
      </c>
      <c r="AB16" s="66">
        <f>+'B. PROPIEDADES CICLICAS'!AB16</f>
        <v>23317.236376501001</v>
      </c>
      <c r="AC16" s="66">
        <f>+'B. PROPIEDADES CICLICAS'!AC16</f>
        <v>23399.0832612784</v>
      </c>
      <c r="AD16" s="66">
        <f>+'B. PROPIEDADES CICLICAS'!AD16</f>
        <v>17695.816151637599</v>
      </c>
      <c r="AE16" s="66">
        <f>+'B. PROPIEDADES CICLICAS'!AE16</f>
        <v>17562.793220008702</v>
      </c>
      <c r="AF16" s="66">
        <f>+'B. PROPIEDADES CICLICAS'!AF16</f>
        <v>25249.2828080617</v>
      </c>
      <c r="AG16" s="66">
        <f>+'B. PROPIEDADES CICLICAS'!AG16</f>
        <v>29899.554203957799</v>
      </c>
      <c r="AH16" s="66">
        <f>+'B. PROPIEDADES CICLICAS'!AH16</f>
        <v>29973.406807528001</v>
      </c>
      <c r="AI16" s="66">
        <f>+'B. PROPIEDADES CICLICAS'!AI16</f>
        <v>22883.551598861101</v>
      </c>
      <c r="AJ16" s="66">
        <f>+'B. PROPIEDADES CICLICAS'!AJ16</f>
        <v>19262.2265587244</v>
      </c>
      <c r="AK16" s="66">
        <f>+'B. PROPIEDADES CICLICAS'!AK16</f>
        <v>16695.6360866912</v>
      </c>
      <c r="AL16" s="66">
        <f>+'B. PROPIEDADES CICLICAS'!AL16</f>
        <v>20459.339699247201</v>
      </c>
      <c r="AM16" s="66">
        <f>+'B. PROPIEDADES CICLICAS'!AM16</f>
        <v>22928.737310486398</v>
      </c>
      <c r="AN16" s="66">
        <f>+'B. PROPIEDADES CICLICAS'!AN16</f>
        <v>20618.902967117301</v>
      </c>
      <c r="AO16" s="66">
        <f>+'B. PROPIEDADES CICLICAS'!AO16</f>
        <v>16939.878814265099</v>
      </c>
      <c r="AP16" s="66">
        <f>+'B. PROPIEDADES CICLICAS'!AP16</f>
        <v>19000.562170498</v>
      </c>
      <c r="AQ16" s="66">
        <f>+'B. PROPIEDADES CICLICAS'!AQ16</f>
        <v>22218.518734299101</v>
      </c>
      <c r="AR16" s="66">
        <f>+'B. PROPIEDADES CICLICAS'!AR16</f>
        <v>24205.115739831199</v>
      </c>
      <c r="AS16" s="66">
        <f>+'B. PROPIEDADES CICLICAS'!AS16</f>
        <v>25101.737430307501</v>
      </c>
      <c r="AT16" s="66">
        <f>+'B. PROPIEDADES CICLICAS'!AT16</f>
        <v>31789.458450268899</v>
      </c>
      <c r="AU16" s="66">
        <f>+'B. PROPIEDADES CICLICAS'!AU16</f>
        <v>40395.547648081898</v>
      </c>
      <c r="AV16" s="66">
        <f>+'B. PROPIEDADES CICLICAS'!AV16</f>
        <v>40449.768852201203</v>
      </c>
      <c r="AW16" s="66">
        <f>+'B. PROPIEDADES CICLICAS'!AW16</f>
        <v>45370.358754528803</v>
      </c>
      <c r="AX16" s="66">
        <f>+'B. PROPIEDADES CICLICAS'!AX16</f>
        <v>46423.946697656298</v>
      </c>
      <c r="AY16" s="66">
        <f>+'B. PROPIEDADES CICLICAS'!AY16</f>
        <v>39381.396406687003</v>
      </c>
      <c r="AZ16" s="66">
        <f>+'B. PROPIEDADES CICLICAS'!AZ16</f>
        <v>40893.431391833001</v>
      </c>
      <c r="BA16" s="66">
        <f>+'B. PROPIEDADES CICLICAS'!BA16</f>
        <v>42072.875868506002</v>
      </c>
      <c r="BB16" s="66">
        <f>+'B. PROPIEDADES CICLICAS'!BB16</f>
        <v>43049.094741793102</v>
      </c>
      <c r="BC16" s="66">
        <f>+'B. PROPIEDADES CICLICAS'!BC16</f>
        <v>44844.833829537602</v>
      </c>
      <c r="BD16" s="66">
        <f>+'B. PROPIEDADES CICLICAS'!BD16</f>
        <v>49131.223855345997</v>
      </c>
      <c r="BE16" s="66">
        <f>+'B. PROPIEDADES CICLICAS'!BE16</f>
        <v>54471.332701410298</v>
      </c>
      <c r="BF16" s="66">
        <f>+'B. PROPIEDADES CICLICAS'!BF16</f>
        <v>61587.309504185803</v>
      </c>
      <c r="BG16" s="66">
        <f>+'B. PROPIEDADES CICLICAS'!BG16</f>
        <v>74736.183578442593</v>
      </c>
      <c r="BH16" s="66">
        <f>+'B. PROPIEDADES CICLICAS'!BH16</f>
        <v>92169.154967484501</v>
      </c>
      <c r="BI16" s="66">
        <f>+'B. PROPIEDADES CICLICAS'!BI16</f>
        <v>78291.113335964095</v>
      </c>
      <c r="BJ16" s="66">
        <f>+'B. PROPIEDADES CICLICAS'!BJ16</f>
        <v>98025.514241149896</v>
      </c>
      <c r="BK16" s="66">
        <f>+'B. PROPIEDADES CICLICAS'!BK16</f>
        <v>108905.396647948</v>
      </c>
      <c r="BL16" s="66">
        <f>+'B. PROPIEDADES CICLICAS'!BL16</f>
        <v>120951.482834904</v>
      </c>
      <c r="BM16" s="66">
        <f>+'B. PROPIEDADES CICLICAS'!BM16</f>
        <v>126029.181293006</v>
      </c>
      <c r="BN16" s="66">
        <f>+'B. PROPIEDADES CICLICAS'!BN16</f>
        <v>124633.568065289</v>
      </c>
      <c r="BO16" s="66">
        <f>+'B. PROPIEDADES CICLICAS'!BO16</f>
        <v>126541.32167832799</v>
      </c>
      <c r="BP16" s="66">
        <f>+'B. PROPIEDADES CICLICAS'!BP16</f>
        <v>124369.349173686</v>
      </c>
      <c r="BQ16" s="66">
        <f>+'B. PROPIEDADES CICLICAS'!BQ16</f>
        <v>130022.110395486</v>
      </c>
      <c r="BR16" s="66">
        <f>+'B. PROPIEDADES CICLICAS'!BR16</f>
        <v>133204.102812258</v>
      </c>
      <c r="BS16" s="66">
        <f>+'B. PROPIEDADES CICLICAS'!BS16</f>
        <v>134454.968085676</v>
      </c>
      <c r="BT16" s="66">
        <f>+'B. PROPIEDADES CICLICAS'!BT16</f>
        <v>113961.458424078</v>
      </c>
      <c r="BU16" s="66">
        <f>+'B. PROPIEDADES CICLICAS'!BU16</f>
        <v>134319.286863357</v>
      </c>
      <c r="BV16" s="66">
        <f>+'B. PROPIEDADES CICLICAS'!BV16</f>
        <v>140177.26860720699</v>
      </c>
      <c r="BW16" s="66">
        <f>+'B. PROPIEDADES CICLICAS'!BW16</f>
        <v>138330.096166528</v>
      </c>
    </row>
    <row r="17" spans="1:75">
      <c r="A17" s="1" t="s">
        <v>12</v>
      </c>
      <c r="B17" s="66">
        <f>+'B. PROPIEDADES CICLICAS'!B17</f>
        <v>40920.000000000007</v>
      </c>
      <c r="C17" s="66">
        <f>+'B. PROPIEDADES CICLICAS'!C17</f>
        <v>44711</v>
      </c>
      <c r="D17" s="66">
        <f>+'B. PROPIEDADES CICLICAS'!D17</f>
        <v>47347.000000000007</v>
      </c>
      <c r="E17" s="66">
        <f>+'B. PROPIEDADES CICLICAS'!E17</f>
        <v>50085</v>
      </c>
      <c r="F17" s="66">
        <f>+'B. PROPIEDADES CICLICAS'!F17</f>
        <v>52762</v>
      </c>
      <c r="G17" s="66">
        <f>+'B. PROPIEDADES CICLICAS'!G17</f>
        <v>55858.000000000015</v>
      </c>
      <c r="H17" s="66">
        <f>+'B. PROPIEDADES CICLICAS'!H17</f>
        <v>58483.999999999985</v>
      </c>
      <c r="I17" s="66">
        <f>+'B. PROPIEDADES CICLICAS'!I17</f>
        <v>62370.999999999971</v>
      </c>
      <c r="J17" s="66">
        <f>+'B. PROPIEDADES CICLICAS'!J17</f>
        <v>61706</v>
      </c>
      <c r="K17" s="66">
        <f>+'B. PROPIEDADES CICLICAS'!K17</f>
        <v>63653.000000000029</v>
      </c>
      <c r="L17" s="66">
        <f>+'B. PROPIEDADES CICLICAS'!L17</f>
        <v>69946</v>
      </c>
      <c r="M17" s="66">
        <f>+'B. PROPIEDADES CICLICAS'!M17</f>
        <v>75085</v>
      </c>
      <c r="N17" s="66">
        <f>+'B. PROPIEDADES CICLICAS'!N17</f>
        <v>82620</v>
      </c>
      <c r="O17" s="66">
        <f>+'B. PROPIEDADES CICLICAS'!O17</f>
        <v>86196.000000000102</v>
      </c>
      <c r="P17" s="66">
        <f>+'B. PROPIEDADES CICLICAS'!P17</f>
        <v>91840.000000000102</v>
      </c>
      <c r="Q17" s="66">
        <f>+'B. PROPIEDADES CICLICAS'!Q17</f>
        <v>97003</v>
      </c>
      <c r="R17" s="66">
        <f>+'B. PROPIEDADES CICLICAS'!R17</f>
        <v>104995</v>
      </c>
      <c r="S17" s="66">
        <f>+'B. PROPIEDADES CICLICAS'!S17</f>
        <v>109040</v>
      </c>
      <c r="T17" s="66">
        <f>+'B. PROPIEDADES CICLICAS'!T17</f>
        <v>109206</v>
      </c>
      <c r="U17" s="66">
        <f>+'B. PROPIEDADES CICLICAS'!U17</f>
        <v>113044</v>
      </c>
      <c r="V17" s="66">
        <f>+'B. PROPIEDADES CICLICAS'!V17</f>
        <v>116849</v>
      </c>
      <c r="W17" s="66">
        <f>+'B. PROPIEDADES CICLICAS'!W17</f>
        <v>122213.00000000009</v>
      </c>
      <c r="X17" s="66">
        <f>+'B. PROPIEDADES CICLICAS'!X17</f>
        <v>126463</v>
      </c>
      <c r="Y17" s="66">
        <f>+'B. PROPIEDADES CICLICAS'!Y17</f>
        <v>134401</v>
      </c>
      <c r="Z17" s="66">
        <f>+'B. PROPIEDADES CICLICAS'!Z17</f>
        <v>147017</v>
      </c>
      <c r="AA17" s="66">
        <f>+'B. PROPIEDADES CICLICAS'!AA17</f>
        <v>153340</v>
      </c>
      <c r="AB17" s="66">
        <f>+'B. PROPIEDADES CICLICAS'!AB17</f>
        <v>155559</v>
      </c>
      <c r="AC17" s="66">
        <f>+'B. PROPIEDADES CICLICAS'!AC17</f>
        <v>156102</v>
      </c>
      <c r="AD17" s="66">
        <f>+'B. PROPIEDADES CICLICAS'!AD17</f>
        <v>151977</v>
      </c>
      <c r="AE17" s="66">
        <f>+'B. PROPIEDADES CICLICAS'!AE17</f>
        <v>158194</v>
      </c>
      <c r="AF17" s="66">
        <f>+'B. PROPIEDADES CICLICAS'!AF17</f>
        <v>167596</v>
      </c>
      <c r="AG17" s="66">
        <f>+'B. PROPIEDADES CICLICAS'!AG17</f>
        <v>176901</v>
      </c>
      <c r="AH17" s="66">
        <f>+'B. PROPIEDADES CICLICAS'!AH17</f>
        <v>176507.00000000012</v>
      </c>
      <c r="AI17" s="66">
        <f>+'B. PROPIEDADES CICLICAS'!AI17</f>
        <v>158135.99999999988</v>
      </c>
      <c r="AJ17" s="66">
        <f>+'B. PROPIEDADES CICLICAS'!AJ17</f>
        <v>163841.99999999991</v>
      </c>
      <c r="AK17" s="66">
        <f>+'B. PROPIEDADES CICLICAS'!AK17</f>
        <v>167219</v>
      </c>
      <c r="AL17" s="66">
        <f>+'B. PROPIEDADES CICLICAS'!AL17</f>
        <v>182981.00000000009</v>
      </c>
      <c r="AM17" s="66">
        <f>+'B. PROPIEDADES CICLICAS'!AM17</f>
        <v>200778</v>
      </c>
      <c r="AN17" s="66">
        <f>+'B. PROPIEDADES CICLICAS'!AN17</f>
        <v>181822.00000000003</v>
      </c>
      <c r="AO17" s="66">
        <f>+'B. PROPIEDADES CICLICAS'!AO17</f>
        <v>159435.99999999997</v>
      </c>
      <c r="AP17" s="66">
        <f>+'B. PROPIEDADES CICLICAS'!AP17</f>
        <v>151492</v>
      </c>
      <c r="AQ17" s="66">
        <f>+'B. PROPIEDADES CICLICAS'!AQ17</f>
        <v>154854</v>
      </c>
      <c r="AR17" s="66">
        <f>+'B. PROPIEDADES CICLICAS'!AR17</f>
        <v>154017</v>
      </c>
      <c r="AS17" s="66">
        <f>+'B. PROPIEDADES CICLICAS'!AS17</f>
        <v>162093</v>
      </c>
      <c r="AT17" s="66">
        <f>+'B. PROPIEDADES CICLICAS'!AT17</f>
        <v>182043.6713202073</v>
      </c>
      <c r="AU17" s="66">
        <f>+'B. PROPIEDADES CICLICAS'!AU17</f>
        <v>195535.99143693998</v>
      </c>
      <c r="AV17" s="66">
        <f>+'B. PROPIEDADES CICLICAS'!AV17</f>
        <v>201009.2897240161</v>
      </c>
      <c r="AW17" s="66">
        <f>+'B. PROPIEDADES CICLICAS'!AW17</f>
        <v>214028.29138905712</v>
      </c>
      <c r="AX17" s="66">
        <f>+'B. PROPIEDADES CICLICAS'!AX17</f>
        <v>213189.99339258857</v>
      </c>
      <c r="AY17" s="66">
        <f>+'B. PROPIEDADES CICLICAS'!AY17</f>
        <v>216376.74063051419</v>
      </c>
      <c r="AZ17" s="66">
        <f>+'B. PROPIEDADES CICLICAS'!AZ17</f>
        <v>222206.70734869409</v>
      </c>
      <c r="BA17" s="66">
        <f>+'B. PROPIEDADES CICLICAS'!BA17</f>
        <v>223579.57575061833</v>
      </c>
      <c r="BB17" s="66">
        <f>+'B. PROPIEDADES CICLICAS'!BB17</f>
        <v>235772.94712897867</v>
      </c>
      <c r="BC17" s="66">
        <f>+'B. PROPIEDADES CICLICAS'!BC17</f>
        <v>245592.6137529898</v>
      </c>
      <c r="BD17" s="66">
        <f>+'B. PROPIEDADES CICLICAS'!BD17</f>
        <v>257769.7862330729</v>
      </c>
      <c r="BE17" s="66">
        <f>+'B. PROPIEDADES CICLICAS'!BE17</f>
        <v>273971.15388679109</v>
      </c>
      <c r="BF17" s="66">
        <f>+'B. PROPIEDADES CICLICAS'!BF17</f>
        <v>294597.8308104286</v>
      </c>
      <c r="BG17" s="66">
        <f>+'B. PROPIEDADES CICLICAS'!BG17</f>
        <v>319692.99999999994</v>
      </c>
      <c r="BH17" s="66">
        <f>+'B. PROPIEDADES CICLICAS'!BH17</f>
        <v>348869.99999999965</v>
      </c>
      <c r="BI17" s="66">
        <f>+'B. PROPIEDADES CICLICAS'!BI17</f>
        <v>352693.00000000012</v>
      </c>
      <c r="BJ17" s="66">
        <f>+'B. PROPIEDADES CICLICAS'!BJ17</f>
        <v>382080.99999999988</v>
      </c>
      <c r="BK17" s="66">
        <f>+'B. PROPIEDADES CICLICAS'!BK17</f>
        <v>406255.99999999971</v>
      </c>
      <c r="BL17" s="66">
        <f>+'B. PROPIEDADES CICLICAS'!BL17</f>
        <v>431199.00000000023</v>
      </c>
      <c r="BM17" s="66">
        <f>+'B. PROPIEDADES CICLICAS'!BM17</f>
        <v>456434.99999999971</v>
      </c>
      <c r="BN17" s="66">
        <f>+'B. PROPIEDADES CICLICAS'!BN17</f>
        <v>467308.00000000006</v>
      </c>
      <c r="BO17" s="66">
        <f>+'B. PROPIEDADES CICLICAS'!BO17</f>
        <v>482505.99999999907</v>
      </c>
      <c r="BP17" s="66">
        <f>+'B. PROPIEDADES CICLICAS'!BP17</f>
        <v>501581.00000000035</v>
      </c>
      <c r="BQ17" s="66">
        <f>+'B. PROPIEDADES CICLICAS'!BQ17</f>
        <v>514215.00000000047</v>
      </c>
      <c r="BR17" s="66">
        <f>+'B. PROPIEDADES CICLICAS'!BR17</f>
        <v>534625.99999999953</v>
      </c>
      <c r="BS17" s="66">
        <f>+'B. PROPIEDADES CICLICAS'!BS17</f>
        <v>546604.99999999977</v>
      </c>
      <c r="BT17" s="66">
        <f>+'B. PROPIEDADES CICLICAS'!BT17</f>
        <v>487191.00000000052</v>
      </c>
      <c r="BU17" s="66">
        <f>+'B. PROPIEDADES CICLICAS'!BU17</f>
        <v>552285.83504104079</v>
      </c>
      <c r="BV17" s="66">
        <f>+'B. PROPIEDADES CICLICAS'!BV17</f>
        <v>567798.45047571615</v>
      </c>
      <c r="BW17" s="66">
        <f>+'B. PROPIEDADES CICLICAS'!BW17</f>
        <v>565508.78404289065</v>
      </c>
    </row>
    <row r="18" spans="1:75" ht="14.4">
      <c r="A18" s="4" t="s">
        <v>1</v>
      </c>
    </row>
    <row r="19" spans="1:75" ht="14.4">
      <c r="A19" s="1" t="s">
        <v>2</v>
      </c>
      <c r="B19">
        <v>1.52906637599789E-5</v>
      </c>
      <c r="C19">
        <v>2.0130369306250202E-5</v>
      </c>
      <c r="D19">
        <v>2.23190483465945E-5</v>
      </c>
      <c r="E19">
        <v>2.5301669636170801E-5</v>
      </c>
      <c r="F19">
        <v>2.7771851371928999E-5</v>
      </c>
      <c r="G19">
        <v>3.15893958209696E-5</v>
      </c>
      <c r="H19">
        <v>3.6061686678860799E-5</v>
      </c>
      <c r="I19">
        <v>4.0331492608150001E-5</v>
      </c>
      <c r="J19">
        <v>4.4556437729717699E-5</v>
      </c>
      <c r="K19">
        <v>4.96421847897669E-5</v>
      </c>
      <c r="L19">
        <v>5.8146467883783497E-5</v>
      </c>
      <c r="M19">
        <v>6.6012669124754605E-5</v>
      </c>
      <c r="N19">
        <v>7.6959798006324303E-5</v>
      </c>
      <c r="O19">
        <v>8.4838660159702596E-5</v>
      </c>
      <c r="P19">
        <v>9.8117487921977502E-5</v>
      </c>
      <c r="Q19">
        <v>1.2086040523504699E-4</v>
      </c>
      <c r="R19">
        <v>1.4604635885835199E-4</v>
      </c>
      <c r="S19">
        <v>1.66147877218738E-4</v>
      </c>
      <c r="T19">
        <v>1.88392004114102E-4</v>
      </c>
      <c r="U19">
        <v>2.0766591509564799E-4</v>
      </c>
      <c r="V19">
        <v>2.2837693872600001E-4</v>
      </c>
      <c r="W19">
        <v>2.6004879830099999E-4</v>
      </c>
      <c r="X19">
        <v>2.90483145427E-4</v>
      </c>
      <c r="Y19">
        <v>3.6039651994799999E-4</v>
      </c>
      <c r="Z19">
        <v>4.7717561292100002E-4</v>
      </c>
      <c r="AA19">
        <v>6.2167541802499995E-4</v>
      </c>
      <c r="AB19">
        <v>8.0280742318999997E-4</v>
      </c>
      <c r="AC19">
        <v>1.091657253764E-3</v>
      </c>
      <c r="AD19">
        <v>1.596617224653E-3</v>
      </c>
      <c r="AE19">
        <v>2.62592174885E-3</v>
      </c>
      <c r="AF19">
        <v>4.8779005626629996E-3</v>
      </c>
      <c r="AG19">
        <v>9.2729489042290003E-3</v>
      </c>
      <c r="AH19">
        <v>1.5298504604478E-2</v>
      </c>
      <c r="AI19">
        <v>2.7307521966464E-2</v>
      </c>
      <c r="AJ19">
        <v>5.6771225212009002E-2</v>
      </c>
      <c r="AK19">
        <v>0.14781152326115601</v>
      </c>
      <c r="AL19">
        <v>0.30089643183118198</v>
      </c>
      <c r="AM19">
        <v>0.61463388364521998</v>
      </c>
      <c r="AN19">
        <v>3.86258435782538</v>
      </c>
      <c r="AO19">
        <v>84.431587397163597</v>
      </c>
      <c r="AP19">
        <v>5216.7294550954202</v>
      </c>
      <c r="AQ19">
        <v>26858.379908889001</v>
      </c>
      <c r="AR19">
        <v>45316.805692841699</v>
      </c>
      <c r="AS19">
        <v>70756.237758631294</v>
      </c>
      <c r="AT19">
        <v>98056.076611533907</v>
      </c>
      <c r="AU19">
        <v>122443.814076076</v>
      </c>
      <c r="AV19">
        <v>137589.99851369901</v>
      </c>
      <c r="AW19">
        <v>156696.84966119999</v>
      </c>
      <c r="AX19">
        <v>166771.835526137</v>
      </c>
      <c r="AY19">
        <v>168822.76369906199</v>
      </c>
      <c r="AZ19">
        <v>179428.61165673001</v>
      </c>
      <c r="BA19">
        <v>182321.572850058</v>
      </c>
      <c r="BB19">
        <v>191068.15804814801</v>
      </c>
      <c r="BC19">
        <v>202805.71018492701</v>
      </c>
      <c r="BD19">
        <v>217034.57994350401</v>
      </c>
      <c r="BE19">
        <v>229155.48571760001</v>
      </c>
      <c r="BF19">
        <v>260093.58372744199</v>
      </c>
      <c r="BG19">
        <v>296927.75226061401</v>
      </c>
      <c r="BH19">
        <v>354254.567226913</v>
      </c>
      <c r="BI19">
        <v>353364.14884923899</v>
      </c>
      <c r="BJ19">
        <v>409285.271314913</v>
      </c>
      <c r="BK19">
        <v>453021.14892435097</v>
      </c>
      <c r="BL19">
        <v>500544.28270338202</v>
      </c>
      <c r="BM19">
        <v>553685.56983351603</v>
      </c>
      <c r="BN19">
        <v>589776.44249001797</v>
      </c>
      <c r="BO19">
        <v>631520.61027726904</v>
      </c>
      <c r="BP19">
        <v>664816.39089104906</v>
      </c>
      <c r="BQ19">
        <v>693129.94181183097</v>
      </c>
      <c r="BR19">
        <v>735553.53610908298</v>
      </c>
      <c r="BS19">
        <v>767748.15482166805</v>
      </c>
      <c r="BT19">
        <v>710174.92753468</v>
      </c>
      <c r="BU19">
        <v>848600.97976291599</v>
      </c>
      <c r="BV19">
        <v>932644.13240745303</v>
      </c>
      <c r="BW19">
        <v>964545.51945430401</v>
      </c>
    </row>
    <row r="20" spans="1:75" ht="14.4">
      <c r="A20" s="1" t="s">
        <v>3</v>
      </c>
      <c r="B20">
        <v>1.15180157065028E-5</v>
      </c>
      <c r="C20">
        <v>1.47116578252539E-5</v>
      </c>
      <c r="D20">
        <v>1.56732557785224E-5</v>
      </c>
      <c r="E20">
        <v>1.7452837561171601E-5</v>
      </c>
      <c r="F20">
        <v>1.9742710938071802E-5</v>
      </c>
      <c r="G20">
        <v>2.2155563810671501E-5</v>
      </c>
      <c r="H20">
        <v>2.3759377842274E-5</v>
      </c>
      <c r="I20">
        <v>2.5631851290401299E-5</v>
      </c>
      <c r="J20">
        <v>2.8822960084734298E-5</v>
      </c>
      <c r="K20">
        <v>3.2941199694952199E-5</v>
      </c>
      <c r="L20">
        <v>3.7732787298511897E-5</v>
      </c>
      <c r="M20">
        <v>4.1071116158507801E-5</v>
      </c>
      <c r="N20">
        <v>4.7604101393841003E-5</v>
      </c>
      <c r="O20">
        <v>5.4097059687117703E-5</v>
      </c>
      <c r="P20">
        <v>6.2286057410485606E-5</v>
      </c>
      <c r="Q20">
        <v>7.7857696759481596E-5</v>
      </c>
      <c r="R20">
        <v>9.4359557427495705E-5</v>
      </c>
      <c r="S20">
        <v>1.11574015891377E-4</v>
      </c>
      <c r="T20">
        <v>1.29896631369724E-4</v>
      </c>
      <c r="U20">
        <v>1.4312008261551E-4</v>
      </c>
      <c r="V20">
        <v>1.5539598892599999E-4</v>
      </c>
      <c r="W20">
        <v>1.75618100199E-4</v>
      </c>
      <c r="X20">
        <v>1.9744555772599999E-4</v>
      </c>
      <c r="Y20">
        <v>2.3214841186900001E-4</v>
      </c>
      <c r="Z20">
        <v>3.0496208762900002E-4</v>
      </c>
      <c r="AA20">
        <v>4.0793888412099999E-4</v>
      </c>
      <c r="AB20">
        <v>5.3133415033300001E-4</v>
      </c>
      <c r="AC20">
        <v>7.0334229690100002E-4</v>
      </c>
      <c r="AD20">
        <v>1.0439515779870001E-3</v>
      </c>
      <c r="AE20">
        <v>1.6518927616690001E-3</v>
      </c>
      <c r="AF20">
        <v>2.8335128325709998E-3</v>
      </c>
      <c r="AG20">
        <v>5.3038000979769998E-3</v>
      </c>
      <c r="AH20">
        <v>8.5189289137310008E-3</v>
      </c>
      <c r="AI20">
        <v>1.6862870730166998E-2</v>
      </c>
      <c r="AJ20">
        <v>3.6943887804625999E-2</v>
      </c>
      <c r="AK20">
        <v>9.7923505307423997E-2</v>
      </c>
      <c r="AL20">
        <v>0.20279632391716301</v>
      </c>
      <c r="AM20">
        <v>0.41570815625463098</v>
      </c>
      <c r="AN20">
        <v>2.6356193828087302</v>
      </c>
      <c r="AO20">
        <v>61.612753968362</v>
      </c>
      <c r="AP20">
        <v>4080.3751872481398</v>
      </c>
      <c r="AQ20">
        <v>20635.194685692801</v>
      </c>
      <c r="AR20">
        <v>34766.254874247003</v>
      </c>
      <c r="AS20">
        <v>53216.161200740098</v>
      </c>
      <c r="AT20">
        <v>71308</v>
      </c>
      <c r="AU20">
        <v>85519</v>
      </c>
      <c r="AV20">
        <v>97738</v>
      </c>
      <c r="AW20">
        <v>109188</v>
      </c>
      <c r="AX20">
        <v>116023</v>
      </c>
      <c r="AY20">
        <v>119244</v>
      </c>
      <c r="AZ20">
        <v>128075</v>
      </c>
      <c r="BA20">
        <v>131392</v>
      </c>
      <c r="BB20">
        <v>137902</v>
      </c>
      <c r="BC20">
        <v>144193</v>
      </c>
      <c r="BD20">
        <v>154995</v>
      </c>
      <c r="BE20">
        <v>162815</v>
      </c>
      <c r="BF20">
        <v>174582</v>
      </c>
      <c r="BG20">
        <v>192316</v>
      </c>
      <c r="BH20">
        <v>221644.959354744</v>
      </c>
      <c r="BI20">
        <v>235082.037500042</v>
      </c>
      <c r="BJ20">
        <v>260420.29289292</v>
      </c>
      <c r="BK20">
        <v>288646.27207317</v>
      </c>
      <c r="BL20">
        <v>321457.46076464199</v>
      </c>
      <c r="BM20">
        <v>349437.87208901899</v>
      </c>
      <c r="BN20">
        <v>374811.48720846802</v>
      </c>
      <c r="BO20">
        <v>403631.18413508602</v>
      </c>
      <c r="BP20">
        <v>433542.28288049903</v>
      </c>
      <c r="BQ20">
        <v>457461.64696254203</v>
      </c>
      <c r="BR20">
        <v>481219.86060111597</v>
      </c>
      <c r="BS20">
        <v>507461.75917261199</v>
      </c>
      <c r="BT20">
        <v>465782.48570089199</v>
      </c>
      <c r="BU20">
        <v>544471.62230760301</v>
      </c>
      <c r="BV20">
        <v>608464.89984015306</v>
      </c>
      <c r="BW20">
        <v>647485.22156047495</v>
      </c>
    </row>
    <row r="21" spans="1:75" ht="14.4">
      <c r="A21" s="1" t="s">
        <v>4</v>
      </c>
      <c r="B21">
        <v>1.32456290839351E-6</v>
      </c>
      <c r="C21">
        <v>1.6003184345186401E-6</v>
      </c>
      <c r="D21">
        <v>1.87141671024729E-6</v>
      </c>
      <c r="E21">
        <v>2.0226773723092202E-6</v>
      </c>
      <c r="F21">
        <v>2.5132334357558602E-6</v>
      </c>
      <c r="G21">
        <v>2.6778745464388101E-6</v>
      </c>
      <c r="H21">
        <v>3.43922065456871E-6</v>
      </c>
      <c r="I21">
        <v>4.14276355873001E-6</v>
      </c>
      <c r="J21">
        <v>4.6440335933984199E-6</v>
      </c>
      <c r="K21">
        <v>6.2623181900810901E-6</v>
      </c>
      <c r="L21">
        <v>7.8549137030837404E-6</v>
      </c>
      <c r="M21">
        <v>9.9098784933577397E-6</v>
      </c>
      <c r="N21">
        <v>1.12305059313001E-5</v>
      </c>
      <c r="O21">
        <v>1.27266404738077E-5</v>
      </c>
      <c r="P21">
        <v>1.6348407494241201E-5</v>
      </c>
      <c r="Q21">
        <v>1.93196685802218E-5</v>
      </c>
      <c r="R21">
        <v>2.3008731400142701E-5</v>
      </c>
      <c r="S21">
        <v>2.5253082795712801E-5</v>
      </c>
      <c r="T21">
        <v>2.99518346895082E-5</v>
      </c>
      <c r="U21">
        <v>3.3055639492985097E-5</v>
      </c>
      <c r="V21">
        <v>3.7263989307000001E-5</v>
      </c>
      <c r="W21">
        <v>4.2238441419000003E-5</v>
      </c>
      <c r="X21">
        <v>4.9483259975999997E-5</v>
      </c>
      <c r="Y21">
        <v>5.8250856243999998E-5</v>
      </c>
      <c r="Z21">
        <v>6.5311196966E-5</v>
      </c>
      <c r="AA21">
        <v>8.9484557206999995E-5</v>
      </c>
      <c r="AB21">
        <v>1.16107160427E-4</v>
      </c>
      <c r="AC21">
        <v>1.82642370384E-4</v>
      </c>
      <c r="AD21">
        <v>2.3095138595400001E-4</v>
      </c>
      <c r="AE21">
        <v>3.3079189580300001E-4</v>
      </c>
      <c r="AF21">
        <v>6.8331221094299999E-4</v>
      </c>
      <c r="AG21">
        <v>1.1937724773750001E-3</v>
      </c>
      <c r="AH21">
        <v>2.1195525599069999E-3</v>
      </c>
      <c r="AI21">
        <v>3.8371143547259999E-3</v>
      </c>
      <c r="AJ21">
        <v>7.2275637671319996E-3</v>
      </c>
      <c r="AK21">
        <v>1.9403081215872E-2</v>
      </c>
      <c r="AL21">
        <v>3.7884102987206E-2</v>
      </c>
      <c r="AM21">
        <v>7.5821006781720005E-2</v>
      </c>
      <c r="AN21">
        <v>0.32838695734566298</v>
      </c>
      <c r="AO21">
        <v>7.76441765716757</v>
      </c>
      <c r="AP21">
        <v>397.65217712497002</v>
      </c>
      <c r="AQ21">
        <v>2033.5330336673901</v>
      </c>
      <c r="AR21">
        <v>3534.62120499502</v>
      </c>
      <c r="AS21">
        <v>5532.8082812493503</v>
      </c>
      <c r="AT21">
        <v>8672</v>
      </c>
      <c r="AU21">
        <v>11880</v>
      </c>
      <c r="AV21">
        <v>14048</v>
      </c>
      <c r="AW21">
        <v>15860</v>
      </c>
      <c r="AX21">
        <v>17854</v>
      </c>
      <c r="AY21">
        <v>19617</v>
      </c>
      <c r="AZ21">
        <v>20678</v>
      </c>
      <c r="BA21">
        <v>21387</v>
      </c>
      <c r="BB21">
        <v>21514</v>
      </c>
      <c r="BC21">
        <v>23537</v>
      </c>
      <c r="BD21">
        <v>25657</v>
      </c>
      <c r="BE21">
        <v>28697</v>
      </c>
      <c r="BF21">
        <v>31688</v>
      </c>
      <c r="BG21">
        <v>33424</v>
      </c>
      <c r="BH21">
        <v>36741.551831999997</v>
      </c>
      <c r="BI21">
        <v>42399.746253750003</v>
      </c>
      <c r="BJ21">
        <v>44909.071502619998</v>
      </c>
      <c r="BK21">
        <v>49757.941580780003</v>
      </c>
      <c r="BL21">
        <v>56659.137100840002</v>
      </c>
      <c r="BM21">
        <v>64343.243455529999</v>
      </c>
      <c r="BN21">
        <v>72610.804237279997</v>
      </c>
      <c r="BO21">
        <v>82042.259943149998</v>
      </c>
      <c r="BP21">
        <v>86455.967736489998</v>
      </c>
      <c r="BQ21">
        <v>91851.578231820007</v>
      </c>
      <c r="BR21">
        <v>96385.361191639997</v>
      </c>
      <c r="BS21">
        <v>102350.1061612</v>
      </c>
      <c r="BT21">
        <v>112195.18944333</v>
      </c>
      <c r="BU21">
        <v>121352.05415061</v>
      </c>
      <c r="BV21">
        <v>127105.74434795001</v>
      </c>
      <c r="BW21">
        <v>139617.09447444</v>
      </c>
    </row>
    <row r="22" spans="1:75" ht="14.4">
      <c r="A22" s="1" t="s">
        <v>5</v>
      </c>
      <c r="B22">
        <v>2.44808514508264E-6</v>
      </c>
      <c r="C22">
        <v>3.8183930464776403E-6</v>
      </c>
      <c r="D22">
        <v>4.7743758578248097E-6</v>
      </c>
      <c r="E22">
        <v>5.8261547026900299E-6</v>
      </c>
      <c r="F22">
        <v>5.51590699810134E-6</v>
      </c>
      <c r="G22">
        <v>6.7559574638592401E-6</v>
      </c>
      <c r="H22">
        <v>8.8630881820180905E-6</v>
      </c>
      <c r="I22">
        <v>1.05568777590187E-5</v>
      </c>
      <c r="J22">
        <v>1.1089444051585001E-5</v>
      </c>
      <c r="K22">
        <v>1.04386669047336E-5</v>
      </c>
      <c r="L22">
        <v>1.2558766882187901E-5</v>
      </c>
      <c r="M22">
        <v>1.50316744728891E-5</v>
      </c>
      <c r="N22">
        <v>1.8125190681183201E-5</v>
      </c>
      <c r="O22">
        <v>1.80149599987772E-5</v>
      </c>
      <c r="P22">
        <v>1.9483023017250699E-5</v>
      </c>
      <c r="Q22">
        <v>2.3683039895343099E-5</v>
      </c>
      <c r="R22">
        <v>2.8678070030713801E-5</v>
      </c>
      <c r="S22">
        <v>2.93207785316486E-5</v>
      </c>
      <c r="T22">
        <v>2.8543538054869201E-5</v>
      </c>
      <c r="U22">
        <v>3.1490192987152997E-5</v>
      </c>
      <c r="V22">
        <v>3.5716960492999997E-5</v>
      </c>
      <c r="W22">
        <v>4.2192256683000001E-5</v>
      </c>
      <c r="X22">
        <v>4.3554327725E-5</v>
      </c>
      <c r="Y22">
        <v>6.9997251833999998E-5</v>
      </c>
      <c r="Z22">
        <v>1.06902328327E-4</v>
      </c>
      <c r="AA22">
        <v>1.2425197669800001E-4</v>
      </c>
      <c r="AB22">
        <v>1.5536611243000001E-4</v>
      </c>
      <c r="AC22">
        <v>2.05672586479E-4</v>
      </c>
      <c r="AD22">
        <v>3.2171426071100001E-4</v>
      </c>
      <c r="AE22">
        <v>6.4323709137799996E-4</v>
      </c>
      <c r="AF22">
        <v>1.361075519149E-3</v>
      </c>
      <c r="AG22">
        <v>2.7753763288769998E-3</v>
      </c>
      <c r="AH22">
        <v>4.6600231308400004E-3</v>
      </c>
      <c r="AI22">
        <v>6.607536881571E-3</v>
      </c>
      <c r="AJ22">
        <v>1.2599773640252001E-2</v>
      </c>
      <c r="AK22">
        <v>3.0484936737859999E-2</v>
      </c>
      <c r="AL22">
        <v>6.0216004926813997E-2</v>
      </c>
      <c r="AM22">
        <v>0.123104720608869</v>
      </c>
      <c r="AN22">
        <v>0.89857801767098799</v>
      </c>
      <c r="AO22">
        <v>15.054415771634</v>
      </c>
      <c r="AP22">
        <v>738.70209072230296</v>
      </c>
      <c r="AQ22">
        <v>4189.6521895288597</v>
      </c>
      <c r="AR22">
        <v>7015.9296135996801</v>
      </c>
      <c r="AS22">
        <v>12007.2682766419</v>
      </c>
      <c r="AT22">
        <v>18076.076611533899</v>
      </c>
      <c r="AU22">
        <v>25044.814076076</v>
      </c>
      <c r="AV22">
        <v>25803.998513698902</v>
      </c>
      <c r="AW22">
        <v>31648.8496611999</v>
      </c>
      <c r="AX22">
        <v>32894.835526137402</v>
      </c>
      <c r="AY22">
        <v>29961.763699061699</v>
      </c>
      <c r="AZ22">
        <v>30675.611656730202</v>
      </c>
      <c r="BA22">
        <v>29542.572850058099</v>
      </c>
      <c r="BB22">
        <v>31652.158048148001</v>
      </c>
      <c r="BC22">
        <v>35075.710184926698</v>
      </c>
      <c r="BD22">
        <v>36382.579943504199</v>
      </c>
      <c r="BE22">
        <v>37643.485717600197</v>
      </c>
      <c r="BF22">
        <v>53823.583727442201</v>
      </c>
      <c r="BG22">
        <v>71187.752260613794</v>
      </c>
      <c r="BH22">
        <v>95868.056040169395</v>
      </c>
      <c r="BI22">
        <v>75882.365095447807</v>
      </c>
      <c r="BJ22">
        <v>103955.906919373</v>
      </c>
      <c r="BK22">
        <v>114616.93527040099</v>
      </c>
      <c r="BL22">
        <v>122427.6848379</v>
      </c>
      <c r="BM22">
        <v>139904.454288968</v>
      </c>
      <c r="BN22">
        <v>142354.15104426999</v>
      </c>
      <c r="BO22">
        <v>145847.166199033</v>
      </c>
      <c r="BP22">
        <v>144818.14027405999</v>
      </c>
      <c r="BQ22">
        <v>143816.71661746901</v>
      </c>
      <c r="BR22">
        <v>157948.314316328</v>
      </c>
      <c r="BS22">
        <v>157936.289487856</v>
      </c>
      <c r="BT22">
        <v>132197.25239045799</v>
      </c>
      <c r="BU22">
        <v>182777.30330470399</v>
      </c>
      <c r="BV22">
        <v>197073.48821934999</v>
      </c>
      <c r="BW22">
        <v>177443.203419389</v>
      </c>
    </row>
    <row r="23" spans="1:75" ht="14.4">
      <c r="A23" s="1" t="s">
        <v>6</v>
      </c>
      <c r="B23">
        <v>2.3835305219561801E-6</v>
      </c>
      <c r="C23">
        <v>3.6981353277885802E-6</v>
      </c>
      <c r="D23">
        <v>4.6825611139463896E-6</v>
      </c>
      <c r="E23">
        <v>5.7014109666066496E-6</v>
      </c>
      <c r="F23">
        <v>5.2997935964317104E-6</v>
      </c>
      <c r="G23">
        <v>6.6150025140504601E-6</v>
      </c>
      <c r="H23">
        <v>8.7777125312378601E-6</v>
      </c>
      <c r="I23">
        <v>1.0301694801174801E-5</v>
      </c>
      <c r="J23">
        <v>1.0894467664924E-5</v>
      </c>
      <c r="K23">
        <v>9.8642793208892102E-6</v>
      </c>
      <c r="L23">
        <v>1.1150883905237599E-5</v>
      </c>
      <c r="M23">
        <v>1.45116392113725E-5</v>
      </c>
      <c r="N23">
        <v>1.7749613603873101E-5</v>
      </c>
      <c r="O23">
        <v>1.7468331799939499E-5</v>
      </c>
      <c r="P23">
        <v>1.8445480103915801E-5</v>
      </c>
      <c r="Q23">
        <v>2.32104929555228E-5</v>
      </c>
      <c r="R23">
        <v>2.7276204955987401E-5</v>
      </c>
      <c r="S23">
        <v>2.7055652219427501E-5</v>
      </c>
      <c r="T23">
        <v>2.7783983970706998E-5</v>
      </c>
      <c r="U23">
        <v>3.0382310459064999E-5</v>
      </c>
      <c r="V23">
        <v>3.5297175780000003E-5</v>
      </c>
      <c r="W23">
        <v>4.129773009E-5</v>
      </c>
      <c r="X23">
        <v>4.5955438706999998E-5</v>
      </c>
      <c r="Y23">
        <v>7.0028120260999998E-5</v>
      </c>
      <c r="Z23">
        <v>1.0358888839999999E-4</v>
      </c>
      <c r="AA23">
        <v>1.2651224966799999E-4</v>
      </c>
      <c r="AB23">
        <v>1.5678910604E-4</v>
      </c>
      <c r="AC23">
        <v>2.1176807765700001E-4</v>
      </c>
      <c r="AD23">
        <v>3.2204481372300001E-4</v>
      </c>
      <c r="AE23">
        <v>6.1697016740700004E-4</v>
      </c>
      <c r="AF23">
        <v>1.2678189237560001E-3</v>
      </c>
      <c r="AG23">
        <v>2.5431720052730001E-3</v>
      </c>
      <c r="AH23">
        <v>4.3924254042920002E-3</v>
      </c>
      <c r="AI23">
        <v>6.3397103961660003E-3</v>
      </c>
      <c r="AJ23">
        <v>1.233626133369E-2</v>
      </c>
      <c r="AK23">
        <v>2.9705441629780002E-2</v>
      </c>
      <c r="AL23">
        <v>5.6771914453684999E-2</v>
      </c>
      <c r="AM23">
        <v>0.107752201216105</v>
      </c>
      <c r="AN23">
        <v>0.72058649827757304</v>
      </c>
      <c r="AO23">
        <v>15.198970706174199</v>
      </c>
      <c r="AP23">
        <v>802.83454812794298</v>
      </c>
      <c r="AQ23">
        <v>3988.14129257583</v>
      </c>
      <c r="AR23">
        <v>6702.2175508706396</v>
      </c>
      <c r="AS23">
        <v>11521.9398060187</v>
      </c>
      <c r="AT23">
        <v>18911.501507949601</v>
      </c>
      <c r="AU23">
        <v>26105.2072432725</v>
      </c>
      <c r="AV23">
        <v>27584.2075560304</v>
      </c>
      <c r="AW23">
        <v>33637.4605602995</v>
      </c>
      <c r="AX23">
        <v>35093.658344068703</v>
      </c>
      <c r="AY23">
        <v>34132.680465072503</v>
      </c>
      <c r="AZ23">
        <v>33769.554094774103</v>
      </c>
      <c r="BA23">
        <v>31392.310126600602</v>
      </c>
      <c r="BB23">
        <v>31394.285326941201</v>
      </c>
      <c r="BC23">
        <v>33948.639365236697</v>
      </c>
      <c r="BD23">
        <v>37962.184713342802</v>
      </c>
      <c r="BE23">
        <v>42938.801107646002</v>
      </c>
      <c r="BF23">
        <v>52520.713534600101</v>
      </c>
      <c r="BG23">
        <v>64947.715312797103</v>
      </c>
      <c r="BH23">
        <v>84962.533604704993</v>
      </c>
      <c r="BI23">
        <v>85200.542557008303</v>
      </c>
      <c r="BJ23">
        <v>105237.50417904901</v>
      </c>
      <c r="BK23">
        <v>112708.380918365</v>
      </c>
      <c r="BL23">
        <v>131344.08674510501</v>
      </c>
      <c r="BM23">
        <v>146151.87132317599</v>
      </c>
      <c r="BN23">
        <v>149191.01137750901</v>
      </c>
      <c r="BO23">
        <v>150511.916264859</v>
      </c>
      <c r="BP23">
        <v>151581.114300986</v>
      </c>
      <c r="BQ23">
        <v>153112.86474387301</v>
      </c>
      <c r="BR23">
        <v>165869.02111523101</v>
      </c>
      <c r="BS23">
        <v>174684.90779507099</v>
      </c>
      <c r="BT23">
        <v>151515.50146325</v>
      </c>
      <c r="BU23">
        <v>220158.84174485199</v>
      </c>
      <c r="BV23">
        <v>236410.92504717899</v>
      </c>
      <c r="BW23">
        <v>228878.02366701001</v>
      </c>
    </row>
    <row r="24" spans="1:75" ht="14.4">
      <c r="A24" s="1" t="s">
        <v>7</v>
      </c>
      <c r="B24">
        <v>2.0944500441423901E-6</v>
      </c>
      <c r="C24">
        <v>3.3425351569031601E-6</v>
      </c>
      <c r="D24">
        <v>3.8220062802279704E-6</v>
      </c>
      <c r="E24">
        <v>4.8912256175263699E-6</v>
      </c>
      <c r="F24">
        <v>4.5976856536235903E-6</v>
      </c>
      <c r="G24">
        <v>4.9933522803981902E-6</v>
      </c>
      <c r="H24">
        <v>7.3839815489215104E-6</v>
      </c>
      <c r="I24">
        <v>9.0517531123070804E-6</v>
      </c>
      <c r="J24">
        <v>9.3737831272880304E-6</v>
      </c>
      <c r="K24">
        <v>8.7058146313382304E-6</v>
      </c>
      <c r="L24">
        <v>1.00396644298785E-5</v>
      </c>
      <c r="M24">
        <v>1.16631239337839E-5</v>
      </c>
      <c r="N24">
        <v>1.50419893442319E-5</v>
      </c>
      <c r="O24">
        <v>1.4566445609850899E-5</v>
      </c>
      <c r="P24">
        <v>1.4256273820210199E-5</v>
      </c>
      <c r="Q24">
        <v>1.7511461773245098E-5</v>
      </c>
      <c r="R24">
        <v>2.0388107539541801E-5</v>
      </c>
      <c r="S24">
        <v>2.0628956115771299E-5</v>
      </c>
      <c r="T24">
        <v>2.0921075831632601E-5</v>
      </c>
      <c r="U24">
        <v>2.17939019741637E-5</v>
      </c>
      <c r="V24">
        <v>2.4623608247999999E-5</v>
      </c>
      <c r="W24">
        <v>2.8527627569999998E-5</v>
      </c>
      <c r="X24">
        <v>3.1097408807000002E-5</v>
      </c>
      <c r="Y24">
        <v>5.0385766826000003E-5</v>
      </c>
      <c r="Z24">
        <v>6.7861576503999994E-5</v>
      </c>
      <c r="AA24">
        <v>7.9543226442000005E-5</v>
      </c>
      <c r="AB24">
        <v>9.3285965101999997E-5</v>
      </c>
      <c r="AC24">
        <v>1.4253915934899999E-4</v>
      </c>
      <c r="AD24">
        <v>2.2601468149800001E-4</v>
      </c>
      <c r="AE24">
        <v>4.4097016740699999E-4</v>
      </c>
      <c r="AF24">
        <v>9.0441892375600001E-4</v>
      </c>
      <c r="AG24">
        <v>1.7721720052729999E-3</v>
      </c>
      <c r="AH24">
        <v>2.9084254042920001E-3</v>
      </c>
      <c r="AI24">
        <v>3.6367103961660002E-3</v>
      </c>
      <c r="AJ24">
        <v>6.9252613336900004E-3</v>
      </c>
      <c r="AK24">
        <v>1.807144162978E-2</v>
      </c>
      <c r="AL24">
        <v>3.8174914453684997E-2</v>
      </c>
      <c r="AM24">
        <v>7.7988201216105002E-2</v>
      </c>
      <c r="AN24">
        <v>0.57025649827757297</v>
      </c>
      <c r="AO24">
        <v>11.4349707061742</v>
      </c>
      <c r="AP24">
        <v>627.24406305337595</v>
      </c>
      <c r="AQ24">
        <v>3056.5895194712102</v>
      </c>
      <c r="AR24">
        <v>4852.5549354632903</v>
      </c>
      <c r="AS24">
        <v>8302.2955236839298</v>
      </c>
      <c r="AT24">
        <v>14172.101507949599</v>
      </c>
      <c r="AU24">
        <v>20434.635718427598</v>
      </c>
      <c r="AV24">
        <v>21752.262913772902</v>
      </c>
      <c r="AW24">
        <v>26671.722827881698</v>
      </c>
      <c r="AX24">
        <v>27565.240792973102</v>
      </c>
      <c r="AY24">
        <v>25690.170311985901</v>
      </c>
      <c r="AZ24">
        <v>26410.214798818601</v>
      </c>
      <c r="BA24">
        <v>25572.153213658199</v>
      </c>
      <c r="BB24">
        <v>25790.563157402899</v>
      </c>
      <c r="BC24">
        <v>28006.0518530767</v>
      </c>
      <c r="BD24">
        <v>31420.598485270999</v>
      </c>
      <c r="BE24">
        <v>35376.700133736398</v>
      </c>
      <c r="BF24">
        <v>43226.870157626297</v>
      </c>
      <c r="BG24">
        <v>53625.998895381599</v>
      </c>
      <c r="BH24">
        <v>69079.176636736607</v>
      </c>
      <c r="BI24">
        <v>64352.545682991498</v>
      </c>
      <c r="BJ24">
        <v>80509.869353770802</v>
      </c>
      <c r="BK24">
        <v>90045.640747654703</v>
      </c>
      <c r="BL24">
        <v>103814.168603353</v>
      </c>
      <c r="BM24">
        <v>114551.11565866999</v>
      </c>
      <c r="BN24">
        <v>117361.951771472</v>
      </c>
      <c r="BO24">
        <v>119771.888080907</v>
      </c>
      <c r="BP24">
        <v>119627.28443224099</v>
      </c>
      <c r="BQ24">
        <v>120965.401580006</v>
      </c>
      <c r="BR24">
        <v>130602.45241489699</v>
      </c>
      <c r="BS24">
        <v>139341.02716034299</v>
      </c>
      <c r="BT24">
        <v>120740.785741207</v>
      </c>
      <c r="BU24">
        <v>179249.00405270499</v>
      </c>
      <c r="BV24">
        <v>189465.934043049</v>
      </c>
      <c r="BW24">
        <v>179089.805924279</v>
      </c>
    </row>
    <row r="25" spans="1:75" ht="14.4">
      <c r="A25" s="1" t="s">
        <v>8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  <c r="G25">
        <v>1.6216502336522701E-6</v>
      </c>
      <c r="H25">
        <v>1.3937309823163601E-6</v>
      </c>
      <c r="I25">
        <v>1.24994168886776E-6</v>
      </c>
      <c r="J25">
        <v>1.5206845376359699E-6</v>
      </c>
      <c r="K25">
        <v>1.15846468955098E-6</v>
      </c>
      <c r="L25">
        <v>1.11121947535903E-6</v>
      </c>
      <c r="M25">
        <v>2.8485152775885699E-6</v>
      </c>
      <c r="N25">
        <v>2.7076242596411901E-6</v>
      </c>
      <c r="O25">
        <v>2.9018861900886498E-6</v>
      </c>
      <c r="P25">
        <v>4.1892062837055798E-6</v>
      </c>
      <c r="Q25">
        <v>5.6990311822777097E-6</v>
      </c>
      <c r="R25">
        <v>6.8880974164456097E-6</v>
      </c>
      <c r="S25">
        <v>6.4266961036562097E-6</v>
      </c>
      <c r="T25">
        <v>6.8629081390744398E-6</v>
      </c>
      <c r="U25">
        <v>8.5884084849012893E-6</v>
      </c>
      <c r="V25">
        <v>1.0673567531E-5</v>
      </c>
      <c r="W25">
        <v>1.277010252E-5</v>
      </c>
      <c r="X25">
        <v>1.4858029899999999E-5</v>
      </c>
      <c r="Y25">
        <v>1.9642353434999999E-5</v>
      </c>
      <c r="Z25">
        <v>3.5727311895999999E-5</v>
      </c>
      <c r="AA25">
        <v>4.6969023225999998E-5</v>
      </c>
      <c r="AB25">
        <v>6.3503140938000005E-5</v>
      </c>
      <c r="AC25">
        <v>6.9228918308000004E-5</v>
      </c>
      <c r="AD25">
        <v>9.6030132224000006E-5</v>
      </c>
      <c r="AE25">
        <v>1.76E-4</v>
      </c>
      <c r="AF25">
        <v>3.634E-4</v>
      </c>
      <c r="AG25">
        <v>7.7099999999999998E-4</v>
      </c>
      <c r="AH25">
        <v>1.4840000000000001E-3</v>
      </c>
      <c r="AI25">
        <v>2.7030000000000001E-3</v>
      </c>
      <c r="AJ25">
        <v>5.411E-3</v>
      </c>
      <c r="AK25">
        <v>1.1634E-2</v>
      </c>
      <c r="AL25">
        <v>1.8596999999999999E-2</v>
      </c>
      <c r="AM25">
        <v>2.9763999999999999E-2</v>
      </c>
      <c r="AN25">
        <v>0.15032999999999999</v>
      </c>
      <c r="AO25">
        <v>3.7639999999999998</v>
      </c>
      <c r="AP25">
        <v>175.59048507456799</v>
      </c>
      <c r="AQ25">
        <v>931.55177310461704</v>
      </c>
      <c r="AR25">
        <v>1849.6626154073499</v>
      </c>
      <c r="AS25">
        <v>3219.6442823347402</v>
      </c>
      <c r="AT25">
        <v>4739.3999999999996</v>
      </c>
      <c r="AU25">
        <v>5670.5715248448396</v>
      </c>
      <c r="AV25">
        <v>5831.9446422574101</v>
      </c>
      <c r="AW25">
        <v>6965.7377324178797</v>
      </c>
      <c r="AX25">
        <v>7528.4175510955502</v>
      </c>
      <c r="AY25">
        <v>8442.5101530866195</v>
      </c>
      <c r="AZ25">
        <v>7359.3392959555404</v>
      </c>
      <c r="BA25">
        <v>5820.1569129424397</v>
      </c>
      <c r="BB25">
        <v>5603.7221695383096</v>
      </c>
      <c r="BC25">
        <v>5942.5875121600802</v>
      </c>
      <c r="BD25">
        <v>6541.5862280718402</v>
      </c>
      <c r="BE25">
        <v>7562.1009739096498</v>
      </c>
      <c r="BF25">
        <v>9293.8433769738003</v>
      </c>
      <c r="BG25">
        <v>11321.7164174155</v>
      </c>
      <c r="BH25">
        <v>15883.356967968501</v>
      </c>
      <c r="BI25">
        <v>20847.996874016801</v>
      </c>
      <c r="BJ25">
        <v>24727.634825277899</v>
      </c>
      <c r="BK25">
        <v>22662.74017071</v>
      </c>
      <c r="BL25">
        <v>27529.918141751499</v>
      </c>
      <c r="BM25">
        <v>31600.755664505999</v>
      </c>
      <c r="BN25">
        <v>31829.059606036801</v>
      </c>
      <c r="BO25">
        <v>30740.028183951599</v>
      </c>
      <c r="BP25">
        <v>31953.829868744699</v>
      </c>
      <c r="BQ25">
        <v>32147.463163867102</v>
      </c>
      <c r="BR25">
        <v>35266.568700334399</v>
      </c>
      <c r="BS25">
        <v>35343.880634728201</v>
      </c>
      <c r="BT25">
        <v>30774.715722042802</v>
      </c>
      <c r="BU25">
        <v>40909.837692147303</v>
      </c>
      <c r="BV25">
        <v>46944.991004130301</v>
      </c>
      <c r="BW25">
        <v>49788.217742731496</v>
      </c>
    </row>
    <row r="26" spans="1:75" ht="14.4">
      <c r="A26" s="3" t="s">
        <v>9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H26" t="s">
        <v>117</v>
      </c>
      <c r="I26" t="s">
        <v>118</v>
      </c>
      <c r="J26" t="s">
        <v>119</v>
      </c>
      <c r="K26">
        <v>5.7438758384439001E-7</v>
      </c>
      <c r="L26">
        <v>1.40788297695031E-6</v>
      </c>
      <c r="M26" t="s">
        <v>120</v>
      </c>
      <c r="N26" t="s">
        <v>121</v>
      </c>
      <c r="O26" t="s">
        <v>122</v>
      </c>
      <c r="P26">
        <v>1.0375429133349199E-6</v>
      </c>
      <c r="Q26" t="s">
        <v>123</v>
      </c>
      <c r="R26">
        <v>1.40186507472641E-6</v>
      </c>
      <c r="S26">
        <v>2.2651263122211E-6</v>
      </c>
      <c r="T26" t="s">
        <v>124</v>
      </c>
      <c r="U26">
        <v>1.1078825280879899E-6</v>
      </c>
      <c r="V26" t="s">
        <v>125</v>
      </c>
      <c r="W26" t="s">
        <v>126</v>
      </c>
      <c r="X26" t="s">
        <v>127</v>
      </c>
      <c r="Y26" t="s">
        <v>128</v>
      </c>
      <c r="Z26">
        <v>3.313439927E-6</v>
      </c>
      <c r="AA26">
        <v>-2.2602729710000001E-6</v>
      </c>
      <c r="AB26" t="s">
        <v>129</v>
      </c>
      <c r="AC26" t="s">
        <v>130</v>
      </c>
      <c r="AD26" t="s">
        <v>131</v>
      </c>
      <c r="AE26">
        <v>2.6266923971000001E-5</v>
      </c>
      <c r="AF26">
        <v>7.7482837733999996E-5</v>
      </c>
      <c r="AG26">
        <v>2.32204323604E-4</v>
      </c>
      <c r="AH26">
        <v>2.6759772654699998E-4</v>
      </c>
      <c r="AI26">
        <v>2.6782648540499997E-4</v>
      </c>
      <c r="AJ26">
        <v>2.63512306562E-4</v>
      </c>
      <c r="AK26">
        <v>7.7949510807999998E-4</v>
      </c>
      <c r="AL26">
        <v>3.4440904731279998E-3</v>
      </c>
      <c r="AM26">
        <v>1.5352519392764E-2</v>
      </c>
      <c r="AN26">
        <v>0.17799151939341501</v>
      </c>
      <c r="AO26">
        <v>-0.14455493454017199</v>
      </c>
      <c r="AP26">
        <v>-64.132457405639997</v>
      </c>
      <c r="AQ26">
        <v>201.510896953035</v>
      </c>
      <c r="AR26">
        <v>313.71206272903697</v>
      </c>
      <c r="AS26">
        <v>485.32847062324299</v>
      </c>
      <c r="AT26">
        <v>-835.42489641568102</v>
      </c>
      <c r="AU26">
        <v>-1060.3931671964499</v>
      </c>
      <c r="AV26">
        <v>-1780.2090423314401</v>
      </c>
      <c r="AW26">
        <v>-1988.6108990995999</v>
      </c>
      <c r="AX26">
        <v>-2198.82281793127</v>
      </c>
      <c r="AY26">
        <v>-4170.9167660107896</v>
      </c>
      <c r="AZ26">
        <v>-3093.94243804387</v>
      </c>
      <c r="BA26">
        <v>-1849.73727654246</v>
      </c>
      <c r="BB26">
        <v>257.87272120683798</v>
      </c>
      <c r="BC26">
        <v>1127.07081968999</v>
      </c>
      <c r="BD26">
        <v>-1579.6047698385801</v>
      </c>
      <c r="BE26">
        <v>-5295.3153900457801</v>
      </c>
      <c r="BF26">
        <v>1302.8701928420401</v>
      </c>
      <c r="BG26">
        <v>6240.0369478167104</v>
      </c>
      <c r="BH26">
        <v>10905.5224354643</v>
      </c>
      <c r="BI26">
        <v>-9318.17746156047</v>
      </c>
      <c r="BJ26">
        <v>-1281.59725967598</v>
      </c>
      <c r="BK26">
        <v>1908.5543520364199</v>
      </c>
      <c r="BL26">
        <v>-8916.4019072044593</v>
      </c>
      <c r="BM26">
        <v>-6247.4170342081698</v>
      </c>
      <c r="BN26">
        <v>-6836.8603332391303</v>
      </c>
      <c r="BO26">
        <v>-4664.7500658259696</v>
      </c>
      <c r="BP26">
        <v>-6762.9740269260001</v>
      </c>
      <c r="BQ26">
        <v>-9296.1481264044396</v>
      </c>
      <c r="BR26">
        <v>-7920.7067989030402</v>
      </c>
      <c r="BS26">
        <v>-16748.6183072155</v>
      </c>
      <c r="BT26">
        <v>-19318.249072791099</v>
      </c>
      <c r="BU26">
        <v>-37381.538440148703</v>
      </c>
      <c r="BV26">
        <v>-39337.436827828999</v>
      </c>
      <c r="BW26">
        <v>-51434.820247621603</v>
      </c>
    </row>
    <row r="27" spans="1:75" ht="14.4">
      <c r="A27" s="1" t="s">
        <v>10</v>
      </c>
      <c r="B27">
        <v>3.61043008012891E-6</v>
      </c>
      <c r="C27">
        <v>4.6182813259317001E-6</v>
      </c>
      <c r="D27">
        <v>4.5861379220017798E-6</v>
      </c>
      <c r="E27">
        <v>4.6867156697825097E-6</v>
      </c>
      <c r="F27">
        <v>5.9506772630269499E-6</v>
      </c>
      <c r="G27">
        <v>6.4628979579102602E-6</v>
      </c>
      <c r="H27">
        <v>7.37431899192327E-6</v>
      </c>
      <c r="I27">
        <v>7.6926423792292998E-6</v>
      </c>
      <c r="J27">
        <v>8.38217023772606E-6</v>
      </c>
      <c r="K27">
        <v>1.09391261761517E-5</v>
      </c>
      <c r="L27">
        <v>1.47102732759302E-5</v>
      </c>
      <c r="M27">
        <v>1.6762266707456599E-5</v>
      </c>
      <c r="N27">
        <v>1.82315313322535E-5</v>
      </c>
      <c r="O27">
        <v>1.8455498275765201E-5</v>
      </c>
      <c r="P27">
        <v>2.24081000751482E-5</v>
      </c>
      <c r="Q27">
        <v>2.2498308982951499E-5</v>
      </c>
      <c r="R27">
        <v>2.6450910782334499E-5</v>
      </c>
      <c r="S27">
        <v>2.9968021302666799E-5</v>
      </c>
      <c r="T27">
        <v>4.1734580909014601E-5</v>
      </c>
      <c r="U27">
        <v>4.5047425281792303E-5</v>
      </c>
      <c r="V27">
        <v>5.1918855534811899E-5</v>
      </c>
      <c r="W27">
        <v>4.6068756019565697E-5</v>
      </c>
      <c r="X27">
        <v>5.0708811909449899E-5</v>
      </c>
      <c r="Y27">
        <v>5.8760216151897101E-5</v>
      </c>
      <c r="Z27">
        <v>7.8462048992945194E-5</v>
      </c>
      <c r="AA27">
        <v>7.4874430360766502E-5</v>
      </c>
      <c r="AB27">
        <v>1.0939437241351E-4</v>
      </c>
      <c r="AC27">
        <v>1.96577652711442E-4</v>
      </c>
      <c r="AD27">
        <v>4.0873656125691501E-4</v>
      </c>
      <c r="AE27">
        <v>9.9280324903995294E-4</v>
      </c>
      <c r="AF27">
        <v>1.3610091364739401E-3</v>
      </c>
      <c r="AG27">
        <v>1.7258068967527099E-3</v>
      </c>
      <c r="AH27">
        <v>2.91778959358269E-3</v>
      </c>
      <c r="AI27">
        <v>6.2696037620250103E-3</v>
      </c>
      <c r="AJ27">
        <v>1.3681286020816001E-2</v>
      </c>
      <c r="AK27">
        <v>4.4308575795236699E-2</v>
      </c>
      <c r="AL27">
        <v>5.0282656215473003E-2</v>
      </c>
      <c r="AM27">
        <v>7.9667599799944894E-2</v>
      </c>
      <c r="AN27">
        <v>0.58466578691432403</v>
      </c>
      <c r="AO27">
        <v>15.7361577835542</v>
      </c>
      <c r="AP27">
        <v>858.17926</v>
      </c>
      <c r="AQ27">
        <v>3259.855528</v>
      </c>
      <c r="AR27">
        <v>5627.7490459999999</v>
      </c>
      <c r="AS27">
        <v>8626.6039999999994</v>
      </c>
      <c r="AT27">
        <v>12590.4514470674</v>
      </c>
      <c r="AU27">
        <v>15118.170885833801</v>
      </c>
      <c r="AV27">
        <v>17974.756927754501</v>
      </c>
      <c r="AW27">
        <v>22272.178088995901</v>
      </c>
      <c r="AX27">
        <v>22075.666404387801</v>
      </c>
      <c r="AY27">
        <v>25855.253648066398</v>
      </c>
      <c r="AZ27">
        <v>29867.827839919999</v>
      </c>
      <c r="BA27">
        <v>29819.766269802702</v>
      </c>
      <c r="BB27">
        <v>32681.948105448999</v>
      </c>
      <c r="BC27">
        <v>38060.704147667697</v>
      </c>
      <c r="BD27">
        <v>51041.543245485802</v>
      </c>
      <c r="BE27">
        <v>65646.945835517399</v>
      </c>
      <c r="BF27">
        <v>86233.951450318898</v>
      </c>
      <c r="BG27">
        <v>97501.431317828799</v>
      </c>
      <c r="BH27">
        <v>100895.073425343</v>
      </c>
      <c r="BI27">
        <v>91770.705427774199</v>
      </c>
      <c r="BJ27">
        <v>111035.48070546299</v>
      </c>
      <c r="BK27">
        <v>138751.58152175299</v>
      </c>
      <c r="BL27">
        <v>137014.31587985999</v>
      </c>
      <c r="BM27">
        <v>130608.050702632</v>
      </c>
      <c r="BN27">
        <v>127765.308550709</v>
      </c>
      <c r="BO27">
        <v>128079.289728808</v>
      </c>
      <c r="BP27">
        <v>144812.21736458901</v>
      </c>
      <c r="BQ27">
        <v>167979.31315043801</v>
      </c>
      <c r="BR27">
        <v>182197.691000505</v>
      </c>
      <c r="BS27">
        <v>182384.91351657599</v>
      </c>
      <c r="BT27">
        <v>159683.04587409299</v>
      </c>
      <c r="BU27">
        <v>257377.128871953</v>
      </c>
      <c r="BV27">
        <v>272522.42326768098</v>
      </c>
      <c r="BW27">
        <v>274276.15729496599</v>
      </c>
    </row>
    <row r="28" spans="1:75" ht="14.4">
      <c r="A28" s="1" t="s">
        <v>11</v>
      </c>
      <c r="B28">
        <v>3.19853442804416E-6</v>
      </c>
      <c r="C28">
        <v>4.6646140991311501E-6</v>
      </c>
      <c r="D28">
        <v>5.5440585620231302E-6</v>
      </c>
      <c r="E28">
        <v>6.1144265894016402E-6</v>
      </c>
      <c r="F28">
        <v>6.2150797707037303E-6</v>
      </c>
      <c r="G28">
        <v>8.0126032509268902E-6</v>
      </c>
      <c r="H28">
        <v>9.4888499100241892E-6</v>
      </c>
      <c r="I28">
        <v>1.0983397147540099E-5</v>
      </c>
      <c r="J28">
        <v>1.2090582141863001E-5</v>
      </c>
      <c r="K28">
        <v>1.21648011543383E-5</v>
      </c>
      <c r="L28">
        <v>1.4534726059542001E-5</v>
      </c>
      <c r="M28">
        <v>1.7618373523069699E-5</v>
      </c>
      <c r="N28">
        <v>1.9754457704036199E-5</v>
      </c>
      <c r="O28">
        <v>2.12673055199707E-5</v>
      </c>
      <c r="P28">
        <v>2.2418208562738001E-5</v>
      </c>
      <c r="Q28">
        <v>2.67961135999783E-5</v>
      </c>
      <c r="R28">
        <v>3.1967043702022999E-5</v>
      </c>
      <c r="S28">
        <v>3.8439348269387602E-5</v>
      </c>
      <c r="T28">
        <v>4.2610863450018597E-5</v>
      </c>
      <c r="U28">
        <v>4.2512243666318597E-5</v>
      </c>
      <c r="V28">
        <v>4.5559289973009101E-5</v>
      </c>
      <c r="W28">
        <v>4.81986400604861E-5</v>
      </c>
      <c r="X28">
        <v>5.2030577841572702E-5</v>
      </c>
      <c r="Y28">
        <v>6.6353830550500302E-5</v>
      </c>
      <c r="Z28">
        <v>1.1645064727251199E-4</v>
      </c>
      <c r="AA28">
        <v>1.4846140902297899E-4</v>
      </c>
      <c r="AB28">
        <v>1.8007464154224301E-4</v>
      </c>
      <c r="AC28">
        <v>2.7549080732021999E-4</v>
      </c>
      <c r="AD28">
        <v>3.87715037676845E-4</v>
      </c>
      <c r="AE28">
        <v>5.6526022613841197E-4</v>
      </c>
      <c r="AF28">
        <v>1.17574014756641E-3</v>
      </c>
      <c r="AG28">
        <v>2.0915149802452002E-3</v>
      </c>
      <c r="AH28">
        <v>3.42213907267394E-3</v>
      </c>
      <c r="AI28">
        <v>6.1241059731404496E-3</v>
      </c>
      <c r="AJ28">
        <v>1.10711938908775E-2</v>
      </c>
      <c r="AK28">
        <v>3.1031823683790202E-2</v>
      </c>
      <c r="AL28">
        <v>5.4383014510699899E-2</v>
      </c>
      <c r="AM28">
        <v>8.9684223310921005E-2</v>
      </c>
      <c r="AN28">
        <v>0.68970143971533904</v>
      </c>
      <c r="AO28">
        <v>12.1179312277341</v>
      </c>
      <c r="AP28">
        <v>752.92627300000004</v>
      </c>
      <c r="AQ28">
        <v>3861.996161</v>
      </c>
      <c r="AR28">
        <v>6954.3354010000003</v>
      </c>
      <c r="AS28">
        <v>11304.266</v>
      </c>
      <c r="AT28">
        <v>15922.0746275154</v>
      </c>
      <c r="AU28">
        <v>21990.692954876598</v>
      </c>
      <c r="AV28">
        <v>24754.049485018899</v>
      </c>
      <c r="AW28">
        <v>29219.064900140002</v>
      </c>
      <c r="AX28">
        <v>31013.9339033951</v>
      </c>
      <c r="AY28">
        <v>29907.0550703546</v>
      </c>
      <c r="AZ28">
        <v>33434.378167214301</v>
      </c>
      <c r="BA28">
        <v>33166.712797883403</v>
      </c>
      <c r="BB28">
        <v>34008.658803614402</v>
      </c>
      <c r="BC28">
        <v>37253.8016717133</v>
      </c>
      <c r="BD28">
        <v>42384.304455393103</v>
      </c>
      <c r="BE28">
        <v>50150.8312906516</v>
      </c>
      <c r="BF28">
        <v>60013.451437937998</v>
      </c>
      <c r="BG28">
        <v>74736.183578442593</v>
      </c>
      <c r="BH28">
        <v>100322.104878136</v>
      </c>
      <c r="BI28">
        <v>78082.008965279107</v>
      </c>
      <c r="BJ28">
        <v>98738.686787093306</v>
      </c>
      <c r="BK28">
        <v>119787.19365155</v>
      </c>
      <c r="BL28">
        <v>127800.39682571001</v>
      </c>
      <c r="BM28">
        <v>135597.10506071401</v>
      </c>
      <c r="BN28">
        <v>139048.50997631601</v>
      </c>
      <c r="BO28">
        <v>145348.80330430801</v>
      </c>
      <c r="BP28">
        <v>146840.213725868</v>
      </c>
      <c r="BQ28">
        <v>154876.34006158001</v>
      </c>
      <c r="BR28">
        <v>169656.25458669799</v>
      </c>
      <c r="BS28">
        <v>172608.61784161601</v>
      </c>
      <c r="BT28">
        <v>148166.01545249601</v>
      </c>
      <c r="BU28">
        <v>228011.09733088399</v>
      </c>
      <c r="BV28">
        <v>267981.69430196501</v>
      </c>
      <c r="BW28">
        <v>237491.11770233599</v>
      </c>
    </row>
    <row r="29" spans="1:75" ht="14.4">
      <c r="A29" s="1" t="s">
        <v>12</v>
      </c>
      <c r="B29">
        <v>1.5702559412063699E-5</v>
      </c>
      <c r="C29">
        <v>2.0084036533050801E-5</v>
      </c>
      <c r="D29">
        <v>2.1361127706573101E-5</v>
      </c>
      <c r="E29">
        <v>2.38739587165517E-5</v>
      </c>
      <c r="F29">
        <v>2.75074488642522E-5</v>
      </c>
      <c r="G29">
        <v>3.0039690527952901E-5</v>
      </c>
      <c r="H29">
        <v>3.3947155760759798E-5</v>
      </c>
      <c r="I29">
        <v>3.70407378398393E-5</v>
      </c>
      <c r="J29">
        <v>4.0848025825580802E-5</v>
      </c>
      <c r="K29">
        <v>4.84165098115803E-5</v>
      </c>
      <c r="L29">
        <v>5.8322015100171698E-5</v>
      </c>
      <c r="M29">
        <v>6.5156562309141494E-5</v>
      </c>
      <c r="N29">
        <v>7.5436871634541495E-5</v>
      </c>
      <c r="O29">
        <v>8.2026852915497198E-5</v>
      </c>
      <c r="P29">
        <v>9.8107379434387706E-5</v>
      </c>
      <c r="Q29">
        <v>1.1656260061802E-4</v>
      </c>
      <c r="R29">
        <v>1.40530225938664E-4</v>
      </c>
      <c r="S29">
        <v>1.5767655025201801E-4</v>
      </c>
      <c r="T29">
        <v>1.8751572157309801E-4</v>
      </c>
      <c r="U29">
        <v>2.1020109671112099E-4</v>
      </c>
      <c r="V29">
        <v>2.3473650428800001E-4</v>
      </c>
      <c r="W29">
        <v>2.5791891426E-4</v>
      </c>
      <c r="X29">
        <v>2.8916137949500001E-4</v>
      </c>
      <c r="Y29">
        <v>3.5280290554899998E-4</v>
      </c>
      <c r="Z29">
        <v>4.3918701464200002E-4</v>
      </c>
      <c r="AA29">
        <v>5.4808843936300004E-4</v>
      </c>
      <c r="AB29">
        <v>7.3212715406199998E-4</v>
      </c>
      <c r="AC29">
        <v>1.0127440991550001E-3</v>
      </c>
      <c r="AD29">
        <v>1.6176387482330001E-3</v>
      </c>
      <c r="AE29">
        <v>3.053464771751E-3</v>
      </c>
      <c r="AF29">
        <v>5.063169551571E-3</v>
      </c>
      <c r="AG29">
        <v>8.9072408207360003E-3</v>
      </c>
      <c r="AH29">
        <v>1.4794155125386999E-2</v>
      </c>
      <c r="AI29">
        <v>2.7453019755348002E-2</v>
      </c>
      <c r="AJ29">
        <v>5.9381317341948001E-2</v>
      </c>
      <c r="AK29">
        <v>0.16108827537260301</v>
      </c>
      <c r="AL29">
        <v>0.296796073535955</v>
      </c>
      <c r="AM29">
        <v>0.60461726013424399</v>
      </c>
      <c r="AN29">
        <v>3.7575487050243601</v>
      </c>
      <c r="AO29">
        <v>88.049813952983698</v>
      </c>
      <c r="AP29">
        <v>5321.9824420954201</v>
      </c>
      <c r="AQ29">
        <v>26256.239275888998</v>
      </c>
      <c r="AR29">
        <v>43990.2193378417</v>
      </c>
      <c r="AS29">
        <v>68078.575758631298</v>
      </c>
      <c r="AT29">
        <v>94724.4534310858</v>
      </c>
      <c r="AU29">
        <v>115571.292007033</v>
      </c>
      <c r="AV29">
        <v>130810.705956434</v>
      </c>
      <c r="AW29">
        <v>149749.96285005601</v>
      </c>
      <c r="AX29">
        <v>157833.56802713001</v>
      </c>
      <c r="AY29">
        <v>164770.962276773</v>
      </c>
      <c r="AZ29">
        <v>175862.06132943599</v>
      </c>
      <c r="BA29">
        <v>178974.626321977</v>
      </c>
      <c r="BB29">
        <v>189741.44734998301</v>
      </c>
      <c r="BC29">
        <v>203612.61266088099</v>
      </c>
      <c r="BD29">
        <v>225691.818733597</v>
      </c>
      <c r="BE29">
        <v>244651.600262466</v>
      </c>
      <c r="BF29">
        <v>286314.08373982302</v>
      </c>
      <c r="BG29">
        <v>319693</v>
      </c>
      <c r="BH29">
        <v>354827.53577412001</v>
      </c>
      <c r="BI29">
        <v>367052.845311735</v>
      </c>
      <c r="BJ29">
        <v>421582.06523328298</v>
      </c>
      <c r="BK29">
        <v>471985.53679455398</v>
      </c>
      <c r="BL29">
        <v>509758.20175753301</v>
      </c>
      <c r="BM29">
        <v>548696.51547543495</v>
      </c>
      <c r="BN29">
        <v>578493.24106441101</v>
      </c>
      <c r="BO29">
        <v>614251.09670176904</v>
      </c>
      <c r="BP29">
        <v>662788.39452977001</v>
      </c>
      <c r="BQ29">
        <v>706232.91490068997</v>
      </c>
      <c r="BR29">
        <v>748094.97252288996</v>
      </c>
      <c r="BS29">
        <v>777524.45049662795</v>
      </c>
      <c r="BT29">
        <v>721691.95795627695</v>
      </c>
      <c r="BU29">
        <v>877967.01130398503</v>
      </c>
      <c r="BV29">
        <v>937184.861373169</v>
      </c>
      <c r="BW29">
        <v>1001330.5590469301</v>
      </c>
    </row>
    <row r="30" spans="1:7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5" ht="14.4">
      <c r="A31" s="1" t="s">
        <v>104</v>
      </c>
      <c r="B31">
        <v>39878.833132904801</v>
      </c>
      <c r="C31">
        <v>42960.877325281799</v>
      </c>
      <c r="D31">
        <v>45976.197296671999</v>
      </c>
      <c r="E31">
        <v>49028.467343042197</v>
      </c>
      <c r="F31">
        <v>51906.878803994303</v>
      </c>
      <c r="G31">
        <v>55008.215633152999</v>
      </c>
      <c r="H31">
        <v>57196.433745650902</v>
      </c>
      <c r="I31">
        <v>60959.2106736922</v>
      </c>
      <c r="J31">
        <v>60910.064768187403</v>
      </c>
      <c r="K31">
        <v>62884.015830866403</v>
      </c>
      <c r="L31">
        <v>69044.242267002497</v>
      </c>
      <c r="M31">
        <v>74131.628860721597</v>
      </c>
      <c r="N31">
        <v>81200.8844895457</v>
      </c>
      <c r="O31">
        <v>84562.273661602099</v>
      </c>
      <c r="P31">
        <v>89552.732896621397</v>
      </c>
      <c r="Q31">
        <v>94664.335039190395</v>
      </c>
      <c r="R31">
        <v>101705.40999143</v>
      </c>
      <c r="S31">
        <v>106810.996299746</v>
      </c>
      <c r="T31">
        <v>107079.37524927</v>
      </c>
      <c r="U31">
        <v>110376.29680601601</v>
      </c>
      <c r="V31">
        <v>113372.81606482599</v>
      </c>
      <c r="W31">
        <v>120045.81007439501</v>
      </c>
      <c r="X31">
        <v>124755.000243182</v>
      </c>
      <c r="Y31">
        <v>131946.796033661</v>
      </c>
      <c r="Z31">
        <v>143043.23756582299</v>
      </c>
      <c r="AA31">
        <v>150445.79802120899</v>
      </c>
      <c r="AB31">
        <v>154110.73793915601</v>
      </c>
      <c r="AC31">
        <v>155209.69998961099</v>
      </c>
      <c r="AD31">
        <v>153852.944188352</v>
      </c>
      <c r="AE31">
        <v>157410.35716200701</v>
      </c>
      <c r="AF31">
        <v>166223.826814117</v>
      </c>
      <c r="AG31">
        <v>177376.222224945</v>
      </c>
      <c r="AH31">
        <v>177121.33637439</v>
      </c>
      <c r="AI31">
        <v>159815.188358113</v>
      </c>
      <c r="AJ31">
        <v>165442.65402682</v>
      </c>
      <c r="AK31">
        <v>170529.376565468</v>
      </c>
      <c r="AL31">
        <v>186675.06437731799</v>
      </c>
      <c r="AM31">
        <v>204087.689064812</v>
      </c>
      <c r="AN31">
        <v>186296.79932039799</v>
      </c>
      <c r="AO31">
        <v>163433.86399251199</v>
      </c>
      <c r="AP31">
        <v>148120.28808024799</v>
      </c>
      <c r="AQ31">
        <v>152284.02649757799</v>
      </c>
      <c r="AR31">
        <v>151218.792460597</v>
      </c>
      <c r="AS31">
        <v>156884.72684826</v>
      </c>
      <c r="AT31">
        <v>152971.780232814</v>
      </c>
      <c r="AU31">
        <v>166725.92059004601</v>
      </c>
      <c r="AV31">
        <v>171088.82017677501</v>
      </c>
      <c r="AW31">
        <v>183790.89226514299</v>
      </c>
      <c r="AX31">
        <v>183716.54612960099</v>
      </c>
      <c r="AY31">
        <v>182171.74506083399</v>
      </c>
      <c r="AZ31">
        <v>184556.23333654599</v>
      </c>
      <c r="BA31">
        <v>186082.07853448801</v>
      </c>
      <c r="BB31">
        <v>199214.376100352</v>
      </c>
      <c r="BC31">
        <v>205142.24059052501</v>
      </c>
      <c r="BD31">
        <v>217150.358694928</v>
      </c>
      <c r="BE31">
        <v>229941.64798256001</v>
      </c>
      <c r="BF31">
        <v>264354.18384080398</v>
      </c>
      <c r="BG31">
        <v>294015.40259771899</v>
      </c>
      <c r="BH31">
        <v>311565.33710068697</v>
      </c>
      <c r="BI31">
        <v>314444.132979154</v>
      </c>
      <c r="BJ31">
        <v>357336.50812024798</v>
      </c>
      <c r="BK31">
        <v>386127.09716512897</v>
      </c>
      <c r="BL31">
        <v>411112.59792279999</v>
      </c>
      <c r="BM31">
        <v>431071.36011040799</v>
      </c>
      <c r="BN31">
        <v>440463.32564156898</v>
      </c>
      <c r="BO31">
        <v>450962.87644224602</v>
      </c>
      <c r="BP31">
        <v>465880.120063184</v>
      </c>
      <c r="BQ31">
        <v>482806.01457265997</v>
      </c>
      <c r="BR31">
        <v>502015.48797769198</v>
      </c>
      <c r="BS31">
        <v>515760.50010966201</v>
      </c>
      <c r="BT31">
        <v>476221.02063876099</v>
      </c>
      <c r="BU31">
        <v>527324.094424029</v>
      </c>
      <c r="BV31">
        <v>532967.81273852498</v>
      </c>
      <c r="BW31">
        <v>546651.431137659</v>
      </c>
    </row>
    <row r="32" spans="1:75">
      <c r="A32" s="1" t="s">
        <v>105</v>
      </c>
      <c r="B32" s="61">
        <f>+B31*(1/DATOS!B4)</f>
        <v>1.530302410931603E-5</v>
      </c>
      <c r="C32" s="61">
        <f>+C31*(1/DATOS!C4)</f>
        <v>1.9297887090265785E-5</v>
      </c>
      <c r="D32" s="61">
        <f>+D31*(1/DATOS!D4)</f>
        <v>2.0742674761163569E-5</v>
      </c>
      <c r="E32" s="61">
        <f>+E31*(1/DATOS!E4)</f>
        <v>2.3370342523382102E-5</v>
      </c>
      <c r="F32" s="61">
        <f>+F31*(1/DATOS!F4)</f>
        <v>2.7061631750195397E-5</v>
      </c>
      <c r="G32" s="61">
        <f>+G31*(1/DATOS!G4)</f>
        <v>2.9582687781782677E-5</v>
      </c>
      <c r="H32" s="61">
        <f>+H31*(1/DATOS!H4)</f>
        <v>3.3199785331434051E-5</v>
      </c>
      <c r="I32" s="61">
        <f>+I31*(1/DATOS!I4)</f>
        <v>3.6202307827159525E-5</v>
      </c>
      <c r="J32" s="61">
        <f>+J31*(1/DATOS!J4)</f>
        <v>4.0321134066196454E-5</v>
      </c>
      <c r="K32" s="61">
        <f>+K31*(1/DATOS!K4)</f>
        <v>4.7831595831566679E-5</v>
      </c>
      <c r="L32" s="61">
        <f>+L31*(1/DATOS!L4)</f>
        <v>5.7570116090641819E-5</v>
      </c>
      <c r="M32" s="61">
        <f>+M31*(1/DATOS!M4)</f>
        <v>6.4329254777142688E-5</v>
      </c>
      <c r="N32" s="61">
        <f>+N31*(1/DATOS!N4)</f>
        <v>7.4141136526858985E-5</v>
      </c>
      <c r="O32" s="61">
        <f>+O31*(1/DATOS!O4)</f>
        <v>8.0472147011929307E-5</v>
      </c>
      <c r="P32" s="61">
        <f>+P31*(1/DATOS!P4)</f>
        <v>9.5664023798728326E-5</v>
      </c>
      <c r="Q32" s="61">
        <f>+Q31*(1/DATOS!Q4)</f>
        <v>1.1375236928696625E-4</v>
      </c>
      <c r="R32" s="61">
        <f>+R31*(1/DATOS!R4)</f>
        <v>1.3612728458764812E-4</v>
      </c>
      <c r="S32" s="61">
        <f>+S31*(1/DATOS!S4)</f>
        <v>1.5445331461413252E-4</v>
      </c>
      <c r="T32" s="61">
        <f>+T31*(1/DATOS!T4)</f>
        <v>1.8386413123329666E-4</v>
      </c>
      <c r="U32" s="61">
        <f>+U31*(1/DATOS!U4)</f>
        <v>2.0524060223927647E-4</v>
      </c>
      <c r="V32" s="61">
        <f>+V31*(1/DATOS!V4)</f>
        <v>2.2775324157111885E-4</v>
      </c>
      <c r="W32" s="61">
        <f>+W31*(1/DATOS!W4)</f>
        <v>2.5334526601793699E-4</v>
      </c>
      <c r="X32" s="61">
        <f>+X31*(1/DATOS!X4)</f>
        <v>2.8525598767400399E-4</v>
      </c>
      <c r="Y32" s="61">
        <f>+Y31*(1/DATOS!Y4)</f>
        <v>3.4636061501444832E-4</v>
      </c>
      <c r="Z32" s="61">
        <f>+Z31*(1/DATOS!Z4)</f>
        <v>4.273161095061128E-4</v>
      </c>
      <c r="AA32" s="61">
        <f>+AA31*(1/DATOS!AA4)</f>
        <v>5.3774359362309602E-4</v>
      </c>
      <c r="AB32" s="61">
        <f>+AB31*(1/DATOS!AB4)</f>
        <v>7.25311013684769E-4</v>
      </c>
      <c r="AC32" s="61">
        <f>+AC31*(1/DATOS!AC4)</f>
        <v>1.0069551177825805E-3</v>
      </c>
      <c r="AD32" s="61">
        <f>+AD31*(1/DATOS!AD4)</f>
        <v>1.6376062433710848E-3</v>
      </c>
      <c r="AE32" s="61">
        <f>+AE31*(1/DATOS!AE4)</f>
        <v>3.038338876967086E-3</v>
      </c>
      <c r="AF32" s="61">
        <f>+AF31*(1/DATOS!AF4)</f>
        <v>5.0217154268052244E-3</v>
      </c>
      <c r="AG32" s="61">
        <f>+AG31*(1/DATOS!AG4)</f>
        <v>8.9311689997793701E-3</v>
      </c>
      <c r="AH32" s="61">
        <f>+AH31*(1/DATOS!AH4)</f>
        <v>1.4845646497524611E-2</v>
      </c>
      <c r="AI32" s="61">
        <f>+AI31*(1/DATOS!AI4)</f>
        <v>2.7744533333332939E-2</v>
      </c>
      <c r="AJ32" s="61">
        <f>+AJ31*(1/DATOS!AJ4)</f>
        <v>5.9961442979582211E-2</v>
      </c>
      <c r="AK32" s="61">
        <f>+AK31*(1/DATOS!AK4)</f>
        <v>0.1642772841082438</v>
      </c>
      <c r="AL32" s="61">
        <f>+AL31*(1/DATOS!AL4)</f>
        <v>0.30278786395450674</v>
      </c>
      <c r="AM32" s="61">
        <f>+AM31*(1/DATOS!AM4)</f>
        <v>0.61458396532237669</v>
      </c>
      <c r="AN32" s="61">
        <f>+AN31*(1/DATOS!AN4)</f>
        <v>3.8500252831700488</v>
      </c>
      <c r="AO32" s="61">
        <f>+AO31*(1/DATOS!AO4)</f>
        <v>90.257666512945136</v>
      </c>
      <c r="AP32" s="61">
        <f>+AP31*(1/DATOS!AP4)</f>
        <v>5203.5326781691138</v>
      </c>
      <c r="AQ32" s="61">
        <f>+AQ31*(1/DATOS!AQ4)</f>
        <v>25820.487928088576</v>
      </c>
      <c r="AR32" s="61">
        <f>+AR31*(1/DATOS!AR4)</f>
        <v>43190.997411618358</v>
      </c>
      <c r="AS32" s="61">
        <f>+AS31*(1/DATOS!AS4)</f>
        <v>65891.116594248029</v>
      </c>
      <c r="AT32" s="61">
        <f>+AT31*(1/DATOS!AT4)</f>
        <v>79597.20965770843</v>
      </c>
      <c r="AU32" s="61">
        <f>+AU31*(1/DATOS!AU4)</f>
        <v>98543.137312230989</v>
      </c>
      <c r="AV32" s="61">
        <f>+AV31*(1/DATOS!AV4)</f>
        <v>111339.37829094972</v>
      </c>
      <c r="AW32" s="61">
        <f>+AW31*(1/DATOS!AW4)</f>
        <v>128593.65044807814</v>
      </c>
      <c r="AX32" s="61">
        <f>+AX31*(1/DATOS!AX4)</f>
        <v>136013.12857052576</v>
      </c>
      <c r="AY32" s="61">
        <f>+AY31*(1/DATOS!AY4)</f>
        <v>138723.84640717509</v>
      </c>
      <c r="AZ32" s="61">
        <f>+AZ31*(1/DATOS!AZ4)</f>
        <v>146064.17606841025</v>
      </c>
      <c r="BA32" s="61">
        <f>+BA31*(1/DATOS!BA4)</f>
        <v>148958.01800820223</v>
      </c>
      <c r="BB32" s="61">
        <f>+BB31*(1/DATOS!BB4)</f>
        <v>160320.44606681139</v>
      </c>
      <c r="BC32" s="61">
        <f>+BC31*(1/DATOS!BC4)</f>
        <v>170076.56270865881</v>
      </c>
      <c r="BD32" s="61">
        <f>+BD31*(1/DATOS!BD4)</f>
        <v>190127.245356047</v>
      </c>
      <c r="BE32" s="61">
        <f>+BE31*(1/DATOS!BE4)</f>
        <v>205333.99720310554</v>
      </c>
      <c r="BF32" s="61">
        <f>+BF31*(1/DATOS!BF4)</f>
        <v>256920.85281467417</v>
      </c>
      <c r="BG32" s="61">
        <f>+BG31*(1/DATOS!BG4)</f>
        <v>294015.40259771899</v>
      </c>
      <c r="BH32" s="61">
        <f>+BH31*(1/DATOS!BH4)</f>
        <v>316885.83368036739</v>
      </c>
      <c r="BI32" s="61">
        <f>+BI31*(1/DATOS!BI4)</f>
        <v>327246.68111241231</v>
      </c>
      <c r="BJ32" s="61">
        <f>+BJ31*(1/DATOS!BJ4)</f>
        <v>394279.3886023747</v>
      </c>
      <c r="BK32" s="61">
        <f>+BK31*(1/DATOS!BK4)</f>
        <v>448599.9104663225</v>
      </c>
      <c r="BL32" s="61">
        <f>+BL31*(1/DATOS!BL4)</f>
        <v>486012.30206237547</v>
      </c>
      <c r="BM32" s="61">
        <f>+BM31*(1/DATOS!BM4)</f>
        <v>518205.99475026515</v>
      </c>
      <c r="BN32" s="61">
        <f>+BN31*(1/DATOS!BN4)</f>
        <v>545261.49096613016</v>
      </c>
      <c r="BO32" s="61">
        <f>+BO31*(1/DATOS!BO4)</f>
        <v>574095.33026829513</v>
      </c>
      <c r="BP32" s="61">
        <f>+BP31*(1/DATOS!BP4)</f>
        <v>615613.30437160539</v>
      </c>
      <c r="BQ32" s="61">
        <f>+BQ31*(1/DATOS!BQ4)</f>
        <v>663095.20142981957</v>
      </c>
      <c r="BR32" s="61">
        <f>+BR31*(1/DATOS!BR4)</f>
        <v>702463.52157346753</v>
      </c>
      <c r="BS32" s="61">
        <f>+BS31*(1/DATOS!BS4)</f>
        <v>733649.34355820192</v>
      </c>
      <c r="BT32" s="61">
        <f>+BT31*(1/DATOS!BT4)</f>
        <v>705441.76884368551</v>
      </c>
      <c r="BU32" s="61">
        <f>+BU31*(1/DATOS!BU4)</f>
        <v>838285.41272589751</v>
      </c>
      <c r="BV32" s="61">
        <f>+BV31*(1/DATOS!BV4)</f>
        <v>879694.83762984897</v>
      </c>
      <c r="BW32" s="61">
        <f>+BW31*(1/DATOS!BW4)</f>
        <v>967940.37261737837</v>
      </c>
    </row>
    <row r="33" spans="1:75">
      <c r="A33" s="1" t="s">
        <v>135</v>
      </c>
      <c r="B33" s="61">
        <f>+B32-B20-B21</f>
        <v>2.4604454944197203E-6</v>
      </c>
      <c r="C33" s="61">
        <f t="shared" ref="C33:BN33" si="0">+C32-C20-C21</f>
        <v>2.9859108304932453E-6</v>
      </c>
      <c r="D33" s="61">
        <f t="shared" si="0"/>
        <v>3.1980022723938791E-6</v>
      </c>
      <c r="E33" s="61">
        <f t="shared" si="0"/>
        <v>3.8948275899012816E-6</v>
      </c>
      <c r="F33" s="61">
        <f t="shared" si="0"/>
        <v>4.8056873763677355E-6</v>
      </c>
      <c r="G33" s="61">
        <f t="shared" si="0"/>
        <v>4.7492494246723662E-6</v>
      </c>
      <c r="H33" s="61">
        <f t="shared" si="0"/>
        <v>6.0011868345913405E-6</v>
      </c>
      <c r="I33" s="61">
        <f t="shared" si="0"/>
        <v>6.4276929780282156E-6</v>
      </c>
      <c r="J33" s="61">
        <f t="shared" si="0"/>
        <v>6.8541403880637355E-6</v>
      </c>
      <c r="K33" s="61">
        <f t="shared" si="0"/>
        <v>8.6280779465333892E-6</v>
      </c>
      <c r="L33" s="61">
        <f t="shared" si="0"/>
        <v>1.1982415089046182E-5</v>
      </c>
      <c r="M33" s="61">
        <f t="shared" si="0"/>
        <v>1.3348260125277148E-5</v>
      </c>
      <c r="N33" s="61">
        <f t="shared" si="0"/>
        <v>1.530652920171788E-5</v>
      </c>
      <c r="O33" s="61">
        <f t="shared" si="0"/>
        <v>1.3648446851003904E-5</v>
      </c>
      <c r="P33" s="61">
        <f t="shared" si="0"/>
        <v>1.7029558894001519E-5</v>
      </c>
      <c r="Q33" s="61">
        <f t="shared" si="0"/>
        <v>1.6575003947262848E-5</v>
      </c>
      <c r="R33" s="61">
        <f t="shared" si="0"/>
        <v>1.8758995760009711E-5</v>
      </c>
      <c r="S33" s="61">
        <f t="shared" si="0"/>
        <v>1.7626215927042722E-5</v>
      </c>
      <c r="T33" s="61">
        <f t="shared" si="0"/>
        <v>2.401566517406446E-5</v>
      </c>
      <c r="U33" s="61">
        <f t="shared" si="0"/>
        <v>2.9064880130781371E-5</v>
      </c>
      <c r="V33" s="61">
        <f t="shared" si="0"/>
        <v>3.5093263338118853E-5</v>
      </c>
      <c r="W33" s="61">
        <f t="shared" si="0"/>
        <v>3.5488724399936984E-5</v>
      </c>
      <c r="X33" s="61">
        <f t="shared" si="0"/>
        <v>3.8327169972004002E-5</v>
      </c>
      <c r="Y33" s="61">
        <f t="shared" si="0"/>
        <v>5.596134690144831E-5</v>
      </c>
      <c r="Z33" s="61">
        <f t="shared" si="0"/>
        <v>5.704282491111278E-5</v>
      </c>
      <c r="AA33" s="61">
        <f t="shared" si="0"/>
        <v>4.0320152295096043E-5</v>
      </c>
      <c r="AB33" s="61">
        <f t="shared" si="0"/>
        <v>7.7869702924768979E-5</v>
      </c>
      <c r="AC33" s="61">
        <f t="shared" si="0"/>
        <v>1.2097045049758046E-4</v>
      </c>
      <c r="AD33" s="61">
        <f t="shared" si="0"/>
        <v>3.6270327943008473E-4</v>
      </c>
      <c r="AE33" s="61">
        <f t="shared" si="0"/>
        <v>1.0556542194950858E-3</v>
      </c>
      <c r="AF33" s="61">
        <f t="shared" si="0"/>
        <v>1.5048903832912245E-3</v>
      </c>
      <c r="AG33" s="61">
        <f t="shared" si="0"/>
        <v>2.4335964244273705E-3</v>
      </c>
      <c r="AH33" s="61">
        <f t="shared" si="0"/>
        <v>4.2071650238866103E-3</v>
      </c>
      <c r="AI33" s="61">
        <f t="shared" si="0"/>
        <v>7.0445482484399417E-3</v>
      </c>
      <c r="AJ33" s="61">
        <f t="shared" si="0"/>
        <v>1.5789991407824212E-2</v>
      </c>
      <c r="AK33" s="61">
        <f t="shared" si="0"/>
        <v>4.6950697584947798E-2</v>
      </c>
      <c r="AL33" s="61">
        <f t="shared" si="0"/>
        <v>6.2107437050137729E-2</v>
      </c>
      <c r="AM33" s="61">
        <f t="shared" si="0"/>
        <v>0.12305480228602571</v>
      </c>
      <c r="AN33" s="61">
        <f t="shared" si="0"/>
        <v>0.88601894301565554</v>
      </c>
      <c r="AO33" s="61">
        <f t="shared" si="0"/>
        <v>20.880494887415566</v>
      </c>
      <c r="AP33" s="61">
        <f t="shared" si="0"/>
        <v>725.50531379600397</v>
      </c>
      <c r="AQ33" s="61">
        <f t="shared" si="0"/>
        <v>3151.7602087283854</v>
      </c>
      <c r="AR33" s="61">
        <f t="shared" si="0"/>
        <v>4890.1213323763359</v>
      </c>
      <c r="AS33" s="61">
        <f t="shared" si="0"/>
        <v>7142.1471122585808</v>
      </c>
      <c r="AT33" s="61">
        <f t="shared" si="0"/>
        <v>-382.79034229156969</v>
      </c>
      <c r="AU33" s="61">
        <f t="shared" si="0"/>
        <v>1144.1373122309888</v>
      </c>
      <c r="AV33" s="61">
        <f t="shared" si="0"/>
        <v>-446.62170905027597</v>
      </c>
      <c r="AW33" s="61">
        <f t="shared" si="0"/>
        <v>3545.6504480781441</v>
      </c>
      <c r="AX33" s="61">
        <f t="shared" si="0"/>
        <v>2136.1285705257615</v>
      </c>
      <c r="AY33" s="61">
        <f t="shared" si="0"/>
        <v>-137.15359282490681</v>
      </c>
      <c r="AZ33" s="61">
        <f t="shared" si="0"/>
        <v>-2688.8239315897517</v>
      </c>
      <c r="BA33" s="61">
        <f t="shared" si="0"/>
        <v>-3820.9819917977729</v>
      </c>
      <c r="BB33" s="61">
        <f t="shared" si="0"/>
        <v>904.44606681138976</v>
      </c>
      <c r="BC33" s="61">
        <f t="shared" si="0"/>
        <v>2346.5627086588065</v>
      </c>
      <c r="BD33" s="61">
        <f t="shared" si="0"/>
        <v>9475.2453560470021</v>
      </c>
      <c r="BE33" s="61">
        <f t="shared" si="0"/>
        <v>13821.997203105537</v>
      </c>
      <c r="BF33" s="61">
        <f t="shared" si="0"/>
        <v>50650.852814674174</v>
      </c>
      <c r="BG33" s="61">
        <f t="shared" si="0"/>
        <v>68275.402597718989</v>
      </c>
      <c r="BH33" s="61">
        <f t="shared" si="0"/>
        <v>58499.322493623389</v>
      </c>
      <c r="BI33" s="61">
        <f t="shared" si="0"/>
        <v>49764.897358620299</v>
      </c>
      <c r="BJ33" s="61">
        <f t="shared" si="0"/>
        <v>88950.0242068347</v>
      </c>
      <c r="BK33" s="61">
        <f t="shared" si="0"/>
        <v>110195.69681237251</v>
      </c>
      <c r="BL33" s="61">
        <f t="shared" si="0"/>
        <v>107895.70419689348</v>
      </c>
      <c r="BM33" s="61">
        <f t="shared" si="0"/>
        <v>104424.87920571616</v>
      </c>
      <c r="BN33" s="61">
        <f t="shared" si="0"/>
        <v>97839.199520382143</v>
      </c>
      <c r="BO33" s="61">
        <f t="shared" ref="BO33:BW33" si="1">+BO32-BO20-BO21</f>
        <v>88421.886190059115</v>
      </c>
      <c r="BP33" s="61">
        <f t="shared" si="1"/>
        <v>95615.053754616369</v>
      </c>
      <c r="BQ33" s="61">
        <f t="shared" si="1"/>
        <v>113781.97623545754</v>
      </c>
      <c r="BR33" s="61">
        <f t="shared" si="1"/>
        <v>124858.29978071156</v>
      </c>
      <c r="BS33" s="61">
        <f t="shared" si="1"/>
        <v>123837.47822438992</v>
      </c>
      <c r="BT33" s="61">
        <f t="shared" si="1"/>
        <v>127464.09369946351</v>
      </c>
      <c r="BU33" s="61">
        <f t="shared" si="1"/>
        <v>172461.73626768449</v>
      </c>
      <c r="BV33" s="61">
        <f t="shared" si="1"/>
        <v>144124.19344174591</v>
      </c>
      <c r="BW33" s="61">
        <f>+BW32-BW20-BW21</f>
        <v>180838.05658246341</v>
      </c>
    </row>
    <row r="34" spans="1:75">
      <c r="A34" s="8" t="s">
        <v>81</v>
      </c>
      <c r="B34" s="136">
        <f>+B33/B29</f>
        <v>0.15669072982646703</v>
      </c>
      <c r="C34" s="136">
        <f t="shared" ref="C34:BN34" si="2">+C33/C29</f>
        <v>0.1486708523746984</v>
      </c>
      <c r="D34" s="136">
        <f t="shared" si="2"/>
        <v>0.14971130346315056</v>
      </c>
      <c r="E34" s="136">
        <f t="shared" si="2"/>
        <v>0.16314125512837618</v>
      </c>
      <c r="F34" s="136">
        <f t="shared" si="2"/>
        <v>0.17470494628867794</v>
      </c>
      <c r="G34" s="136">
        <f t="shared" si="2"/>
        <v>0.15809914620302218</v>
      </c>
      <c r="H34" s="136">
        <f t="shared" si="2"/>
        <v>0.17678025448978066</v>
      </c>
      <c r="I34" s="136">
        <f t="shared" si="2"/>
        <v>0.17353037096131727</v>
      </c>
      <c r="J34" s="136">
        <f t="shared" si="2"/>
        <v>0.16779612354659687</v>
      </c>
      <c r="K34" s="136">
        <f t="shared" si="2"/>
        <v>0.17820528534813385</v>
      </c>
      <c r="L34" s="136">
        <f t="shared" si="2"/>
        <v>0.20545269343772907</v>
      </c>
      <c r="M34" s="136">
        <f t="shared" si="2"/>
        <v>0.20486440125470495</v>
      </c>
      <c r="N34" s="136">
        <f t="shared" si="2"/>
        <v>0.20290514267175991</v>
      </c>
      <c r="O34" s="136">
        <f t="shared" si="2"/>
        <v>0.16638998530230489</v>
      </c>
      <c r="P34" s="136">
        <f t="shared" si="2"/>
        <v>0.17358081514541476</v>
      </c>
      <c r="Q34" s="136">
        <f t="shared" si="2"/>
        <v>0.14219830253770466</v>
      </c>
      <c r="R34" s="136">
        <f t="shared" si="2"/>
        <v>0.13348726677631106</v>
      </c>
      <c r="S34" s="136">
        <f t="shared" si="2"/>
        <v>0.11178717379895958</v>
      </c>
      <c r="T34" s="136">
        <f t="shared" si="2"/>
        <v>0.12807280889620015</v>
      </c>
      <c r="U34" s="136">
        <f t="shared" si="2"/>
        <v>0.13827178157269648</v>
      </c>
      <c r="V34" s="136">
        <f t="shared" si="2"/>
        <v>0.1495006643494301</v>
      </c>
      <c r="W34" s="136">
        <f t="shared" si="2"/>
        <v>0.13759643995772217</v>
      </c>
      <c r="X34" s="136">
        <f t="shared" si="2"/>
        <v>0.13254595077302406</v>
      </c>
      <c r="Y34" s="136">
        <f t="shared" si="2"/>
        <v>0.15861929145500184</v>
      </c>
      <c r="Z34" s="136">
        <f t="shared" si="2"/>
        <v>0.12988276749851269</v>
      </c>
      <c r="AA34" s="136">
        <f t="shared" si="2"/>
        <v>7.356504789985531E-2</v>
      </c>
      <c r="AB34" s="136">
        <f t="shared" si="2"/>
        <v>0.10636089986927955</v>
      </c>
      <c r="AC34" s="136">
        <f t="shared" si="2"/>
        <v>0.11944819090875392</v>
      </c>
      <c r="AD34" s="136">
        <f t="shared" si="2"/>
        <v>0.22421772464728446</v>
      </c>
      <c r="AE34" s="136">
        <f t="shared" si="2"/>
        <v>0.34572339896023235</v>
      </c>
      <c r="AF34" s="136">
        <f t="shared" si="2"/>
        <v>0.29722298808347969</v>
      </c>
      <c r="AG34" s="136">
        <f t="shared" si="2"/>
        <v>0.27321551908218011</v>
      </c>
      <c r="AH34" s="136">
        <f t="shared" si="2"/>
        <v>0.28438021558034426</v>
      </c>
      <c r="AI34" s="136">
        <f t="shared" si="2"/>
        <v>0.25660376567745791</v>
      </c>
      <c r="AJ34" s="136">
        <f t="shared" si="2"/>
        <v>0.26590840544842353</v>
      </c>
      <c r="AK34" s="136">
        <f t="shared" si="2"/>
        <v>0.29145943412920111</v>
      </c>
      <c r="AL34" s="136">
        <f t="shared" si="2"/>
        <v>0.20925963174042395</v>
      </c>
      <c r="AM34" s="136">
        <f t="shared" si="2"/>
        <v>0.20352512308150728</v>
      </c>
      <c r="AN34" s="136">
        <f t="shared" si="2"/>
        <v>0.23579706148078033</v>
      </c>
      <c r="AO34" s="136">
        <f t="shared" si="2"/>
        <v>0.23714411138409905</v>
      </c>
      <c r="AP34" s="136">
        <f t="shared" si="2"/>
        <v>0.13632238018251547</v>
      </c>
      <c r="AQ34" s="136">
        <f t="shared" si="2"/>
        <v>0.12003852400989636</v>
      </c>
      <c r="AR34" s="136">
        <f t="shared" si="2"/>
        <v>0.11116383155129457</v>
      </c>
      <c r="AS34" s="136">
        <f t="shared" si="2"/>
        <v>0.10491034855929794</v>
      </c>
      <c r="AT34" s="136">
        <f t="shared" si="2"/>
        <v>-4.0410931752702947E-3</v>
      </c>
      <c r="AU34" s="136">
        <f t="shared" si="2"/>
        <v>9.8998401104779827E-3</v>
      </c>
      <c r="AV34" s="136">
        <f t="shared" si="2"/>
        <v>-3.4142596034839961E-3</v>
      </c>
      <c r="AW34" s="136">
        <f t="shared" si="2"/>
        <v>2.3677137413572441E-2</v>
      </c>
      <c r="AX34" s="136">
        <f t="shared" si="2"/>
        <v>1.3534057407601547E-2</v>
      </c>
      <c r="AY34" s="136">
        <f t="shared" si="2"/>
        <v>-8.3238934172469E-4</v>
      </c>
      <c r="AZ34" s="136">
        <f t="shared" si="2"/>
        <v>-1.5289391647428013E-2</v>
      </c>
      <c r="BA34" s="136">
        <f t="shared" si="2"/>
        <v>-2.1349294424136921E-2</v>
      </c>
      <c r="BB34" s="136">
        <f t="shared" si="2"/>
        <v>4.7667290380847341E-3</v>
      </c>
      <c r="BC34" s="136">
        <f t="shared" si="2"/>
        <v>1.1524643183902523E-2</v>
      </c>
      <c r="BD34" s="136">
        <f t="shared" si="2"/>
        <v>4.1983114005702746E-2</v>
      </c>
      <c r="BE34" s="136">
        <f t="shared" si="2"/>
        <v>5.6496655604447651E-2</v>
      </c>
      <c r="BF34" s="136">
        <f t="shared" si="2"/>
        <v>0.17690660603584279</v>
      </c>
      <c r="BG34" s="136">
        <f t="shared" si="2"/>
        <v>0.21356552254105968</v>
      </c>
      <c r="BH34" s="136">
        <f t="shared" si="2"/>
        <v>0.16486691870177608</v>
      </c>
      <c r="BI34" s="136">
        <f t="shared" si="2"/>
        <v>0.13557965288718951</v>
      </c>
      <c r="BJ34" s="136">
        <f t="shared" si="2"/>
        <v>0.21099100635985094</v>
      </c>
      <c r="BK34" s="136">
        <f t="shared" si="2"/>
        <v>0.23347261350582132</v>
      </c>
      <c r="BL34" s="136">
        <f t="shared" si="2"/>
        <v>0.21166055558280977</v>
      </c>
      <c r="BM34" s="136">
        <f t="shared" si="2"/>
        <v>0.19031445664500715</v>
      </c>
      <c r="BN34" s="136">
        <f t="shared" si="2"/>
        <v>0.16912764501856722</v>
      </c>
      <c r="BO34" s="136">
        <f t="shared" ref="BO34:BW34" si="3">+BO33/BO29</f>
        <v>0.14395071765413497</v>
      </c>
      <c r="BP34" s="136">
        <f t="shared" si="3"/>
        <v>0.14426181047188161</v>
      </c>
      <c r="BQ34" s="136">
        <f t="shared" si="3"/>
        <v>0.16111112047426659</v>
      </c>
      <c r="BR34" s="136">
        <f t="shared" si="3"/>
        <v>0.16690166939584825</v>
      </c>
      <c r="BS34" s="136">
        <f t="shared" si="3"/>
        <v>0.15927149062038018</v>
      </c>
      <c r="BT34" s="136">
        <f t="shared" si="3"/>
        <v>0.17661842049677628</v>
      </c>
      <c r="BU34" s="136">
        <f t="shared" si="3"/>
        <v>0.19643304822072841</v>
      </c>
      <c r="BV34" s="136">
        <f t="shared" si="3"/>
        <v>0.15378416722456897</v>
      </c>
      <c r="BW34" s="136">
        <f>+BW33/BW29</f>
        <v>0.18059776059824412</v>
      </c>
    </row>
    <row r="35" spans="1:75">
      <c r="A35" s="1" t="s">
        <v>136</v>
      </c>
      <c r="B35" s="67">
        <f>+DATOS!B9*(DATOS!B3/DATOS!B2)</f>
        <v>-6.2285138806459712E-7</v>
      </c>
      <c r="C35" s="67">
        <f>+DATOS!C9*(DATOS!C3/DATOS!C2)</f>
        <v>-9.2531336884674872E-7</v>
      </c>
      <c r="D35" s="67">
        <f>+DATOS!D9*(DATOS!D3/DATOS!D2)</f>
        <v>-7.534421188989916E-7</v>
      </c>
      <c r="E35" s="67">
        <f>+DATOS!E9*(DATOS!E3/DATOS!E2)</f>
        <v>-6.0069289584186264E-7</v>
      </c>
      <c r="F35" s="67">
        <f>+DATOS!F9*(DATOS!F3/DATOS!F2)</f>
        <v>-7.8113889920357632E-7</v>
      </c>
      <c r="G35" s="67">
        <f>+DATOS!G9*(DATOS!G3/DATOS!G2)</f>
        <v>-9.8118241945612141E-7</v>
      </c>
      <c r="H35" s="67">
        <f>+DATOS!H9*(DATOS!H3/DATOS!H2)</f>
        <v>-1.2058446756244963E-6</v>
      </c>
      <c r="I35" s="67">
        <f>+DATOS!I9*(DATOS!I3/DATOS!I2)</f>
        <v>-1.2820969456516559E-6</v>
      </c>
      <c r="J35" s="67">
        <f>+DATOS!J9*(DATOS!J3/DATOS!J2)</f>
        <v>-9.3790608212394875E-7</v>
      </c>
      <c r="K35" s="67">
        <f>+DATOS!K9*(DATOS!K3/DATOS!K2)</f>
        <v>-1.2598517672170215E-6</v>
      </c>
      <c r="L35" s="67">
        <f>+DATOS!L9*(DATOS!L3/DATOS!L2)</f>
        <v>-1.6419613913832457E-6</v>
      </c>
      <c r="M35" s="67">
        <f>+DATOS!M9*(DATOS!M3/DATOS!M2)</f>
        <v>-1.7230795275539644E-6</v>
      </c>
      <c r="N35" s="67">
        <f>+DATOS!N9*(DATOS!N3/DATOS!N2)</f>
        <v>-2.198367378351334E-6</v>
      </c>
      <c r="O35" s="67">
        <f>+DATOS!O9*(DATOS!O3/DATOS!O2)</f>
        <v>-2.5492813678468662E-6</v>
      </c>
      <c r="P35" s="67">
        <f>+DATOS!P9*(DATOS!P3/DATOS!P2)</f>
        <v>-3.4616065849900301E-6</v>
      </c>
      <c r="Q35" s="67">
        <f>+DATOS!Q9*(DATOS!Q3/DATOS!Q2)</f>
        <v>-4.0102371369303058E-6</v>
      </c>
      <c r="R35" s="67">
        <f>+DATOS!R9*(DATOS!R3/DATOS!R2)</f>
        <v>-6.214038378398636E-6</v>
      </c>
      <c r="S35" s="67">
        <f>+DATOS!S9*(DATOS!S3/DATOS!S2)</f>
        <v>-5.762412514530193E-6</v>
      </c>
      <c r="T35" s="67">
        <f>+DATOS!T9*(DATOS!T3/DATOS!T2)</f>
        <v>-7.1082599989556142E-6</v>
      </c>
      <c r="U35" s="67">
        <f>+DATOS!U9*(DATOS!U3/DATOS!U2)</f>
        <v>-9.2979946747646451E-6</v>
      </c>
      <c r="V35" s="67">
        <f>+DATOS!V9*(DATOS!V3/DATOS!V2)</f>
        <v>-1.0552275959497507E-5</v>
      </c>
      <c r="W35" s="67">
        <f>+DATOS!W9*(DATOS!W3/DATOS!W2)</f>
        <v>-7.8029076936967635E-6</v>
      </c>
      <c r="X35" s="67">
        <f>+DATOS!X9*(DATOS!X3/DATOS!X2)</f>
        <v>-7.0236743069113464E-6</v>
      </c>
      <c r="Y35" s="67">
        <f>+DATOS!Y9*(DATOS!Y3/DATOS!Y2)</f>
        <v>-1.1955706572510082E-5</v>
      </c>
      <c r="Z35" s="67">
        <f>+DATOS!Z9*(DATOS!Z3/DATOS!Z2)</f>
        <v>-1.8475626402154422E-5</v>
      </c>
      <c r="AA35" s="67">
        <f>+DATOS!AA9*(DATOS!AA3/DATOS!AA2)</f>
        <v>-1.6732347278430342E-5</v>
      </c>
      <c r="AB35" s="67">
        <f>+DATOS!AB9*(DATOS!AB3/DATOS!AB2)</f>
        <v>-1.8415977423974564E-5</v>
      </c>
      <c r="AC35" s="67">
        <f>+DATOS!AC9*(DATOS!AC3/DATOS!AC2)</f>
        <v>-2.5916426215449257E-5</v>
      </c>
      <c r="AD35" s="67">
        <f>+DATOS!AD9*(DATOS!AD3/DATOS!AD2)</f>
        <v>-3.2582758360185122E-5</v>
      </c>
      <c r="AE35" s="67">
        <f>+DATOS!AE9*(DATOS!AE3/DATOS!AE2)</f>
        <v>-1.3666869846158745E-4</v>
      </c>
      <c r="AF35" s="67">
        <f>+DATOS!AF9*(DATOS!AF3/DATOS!AF2)</f>
        <v>-2.0589296599100748E-4</v>
      </c>
      <c r="AG35" s="67">
        <f>+DATOS!AG9*(DATOS!AG3/DATOS!AG2)</f>
        <v>-2.3781423218890426E-4</v>
      </c>
      <c r="AH35" s="67">
        <f>+DATOS!AH9*(DATOS!AH3/DATOS!AH2)</f>
        <v>-3.7476000838764867E-4</v>
      </c>
      <c r="AI35" s="67">
        <f>+DATOS!AI9*(DATOS!AI3/DATOS!AI2)</f>
        <v>-8.059721431967424E-4</v>
      </c>
      <c r="AJ35" s="67">
        <f>+DATOS!AJ9*(DATOS!AJ3/DATOS!AJ2)</f>
        <v>-1.6186069682733104E-3</v>
      </c>
      <c r="AK35" s="67">
        <f>+DATOS!AK9*(DATOS!AK3/DATOS!AK2)</f>
        <v>-3.6937004688414733E-3</v>
      </c>
      <c r="AL35" s="67">
        <f>+DATOS!AL9*(DATOS!AL3/DATOS!AL2)</f>
        <v>-3.0760382159942257E-3</v>
      </c>
      <c r="AM35" s="67">
        <f>+DATOS!AM9*(DATOS!AM3/DATOS!AM2)</f>
        <v>-5.5608973646014354E-3</v>
      </c>
      <c r="AN35" s="67">
        <f>+DATOS!AN9*(DATOS!AN3/DATOS!AN2)</f>
        <v>-4.1849912951545887E-2</v>
      </c>
      <c r="AO35" s="67">
        <f>+DATOS!AO9*(DATOS!AO3/DATOS!AO2)</f>
        <v>-0.92710475761597877</v>
      </c>
      <c r="AP35" s="67">
        <f>+DATOS!AP9*(DATOS!AP3/DATOS!AP2)</f>
        <v>54.529296642183901</v>
      </c>
      <c r="AQ35" s="67">
        <f>+DATOS!AQ9*(DATOS!AQ3/DATOS!AQ2)</f>
        <v>140.92653000570596</v>
      </c>
      <c r="AR35" s="67">
        <f>+DATOS!AR9*(DATOS!AR3/DATOS!AR2)</f>
        <v>136.15777385185845</v>
      </c>
      <c r="AS35" s="67">
        <f>+DATOS!AS9*(DATOS!AS3/DATOS!AS2)</f>
        <v>-449.26684228599964</v>
      </c>
      <c r="AT35" s="67">
        <f>+DATOS!AT9*(DATOS!AT3/DATOS!AT2)</f>
        <v>-11087.492608267487</v>
      </c>
      <c r="AU35" s="67">
        <f>+DATOS!AU9*(DATOS!AU3/DATOS!AU2)</f>
        <v>-11735.188278569398</v>
      </c>
      <c r="AV35" s="67">
        <f>+DATOS!AV9*(DATOS!AV3/DATOS!AV2)</f>
        <v>-15093.943032430227</v>
      </c>
      <c r="AW35" s="67">
        <f>+DATOS!AW9*(DATOS!AW3/DATOS!AW2)</f>
        <v>-16574.162979642981</v>
      </c>
      <c r="AX35" s="67">
        <f>+DATOS!AX9*(DATOS!AX3/DATOS!AX2)</f>
        <v>-18543.78859243021</v>
      </c>
      <c r="AY35" s="67">
        <f>+DATOS!AY9*(DATOS!AY3/DATOS!AY2)</f>
        <v>-22631.501872809218</v>
      </c>
      <c r="AZ35" s="67">
        <f>+DATOS!AZ9*(DATOS!AZ3/DATOS!AZ2)</f>
        <v>-25357.241119476857</v>
      </c>
      <c r="BA35" s="67">
        <f>+DATOS!BA9*(DATOS!BA3/DATOS!BA2)</f>
        <v>-26565.051117025094</v>
      </c>
      <c r="BB35" s="67">
        <f>+DATOS!BB9*(DATOS!BB3/DATOS!BB2)</f>
        <v>-24888.070296083253</v>
      </c>
      <c r="BC35" s="67">
        <f>+DATOS!BC9*(DATOS!BC3/DATOS!BC2)</f>
        <v>-26883.301008372509</v>
      </c>
      <c r="BD35" s="67">
        <f>+DATOS!BD9*(DATOS!BD3/DATOS!BD2)</f>
        <v>-24246.264819815289</v>
      </c>
      <c r="BE35" s="67">
        <f>+DATOS!BE9*(DATOS!BE3/DATOS!BE2)</f>
        <v>-23984.340401738409</v>
      </c>
      <c r="BF35" s="67">
        <f>+DATOS!BF9*(DATOS!BF3/DATOS!BF2)</f>
        <v>-5148.0526518777606</v>
      </c>
      <c r="BG35" s="67">
        <f>+DATOS!BG9*(DATOS!BG3/DATOS!BG2)</f>
        <v>-47.357151403787803</v>
      </c>
      <c r="BH35" s="67">
        <f>+DATOS!BH9*(DATOS!BH3/DATOS!BH2)</f>
        <v>-13537.795074077594</v>
      </c>
      <c r="BI35" s="67">
        <f>+DATOS!BI9*(DATOS!BI3/DATOS!BI2)</f>
        <v>-15763.542126266728</v>
      </c>
      <c r="BJ35" s="67">
        <f>+DATOS!BJ9*(DATOS!BJ3/DATOS!BJ2)</f>
        <v>4462.3738288437471</v>
      </c>
      <c r="BK35" s="67">
        <f>+DATOS!BK9*(DATOS!BK3/DATOS!BK2)</f>
        <v>15257.693413893096</v>
      </c>
      <c r="BL35" s="67">
        <f>+DATOS!BL9*(DATOS!BL3/DATOS!BL2)</f>
        <v>12123.630905010114</v>
      </c>
      <c r="BM35" s="67">
        <f>+DATOS!BM9*(DATOS!BM3/DATOS!BM2)</f>
        <v>2772.3240546937891</v>
      </c>
      <c r="BN35" s="67">
        <f>+DATOS!BN9*(DATOS!BN3/DATOS!BN2)</f>
        <v>-4668.1686845228196</v>
      </c>
      <c r="BO35" s="67">
        <f>+DATOS!BO9*(DATOS!BO3/DATOS!BO2)</f>
        <v>-15860.517036798294</v>
      </c>
      <c r="BP35" s="67">
        <f>+DATOS!BP9*(DATOS!BP3/DATOS!BP2)</f>
        <v>-17716.442174408803</v>
      </c>
      <c r="BQ35" s="67">
        <f>+DATOS!BQ9*(DATOS!BQ3/DATOS!BQ2)</f>
        <v>-6428.9307010375378</v>
      </c>
      <c r="BR35" s="67">
        <f>+DATOS!BR9*(DATOS!BR3/DATOS!BR2)</f>
        <v>-7895.2090943369276</v>
      </c>
      <c r="BS35" s="67">
        <f>+DATOS!BS9*(DATOS!BS3/DATOS!BS2)</f>
        <v>-11370.863878571909</v>
      </c>
      <c r="BT35" s="67">
        <f>+DATOS!BT9*(DATOS!BT3/DATOS!BT2)</f>
        <v>6890.1192659644257</v>
      </c>
      <c r="BU35" s="67">
        <f>+DATOS!BU9*(DATOS!BU3/DATOS!BU2)</f>
        <v>33082.563039729801</v>
      </c>
      <c r="BV35" s="67">
        <f>+DATOS!BV9*(DATOS!BV3/DATOS!BV2)</f>
        <v>9505.3287199032493</v>
      </c>
      <c r="BW35" s="67">
        <f>+DATOS!BW9*(DATOS!BW3/DATOS!BW2)</f>
        <v>24011.611446081064</v>
      </c>
    </row>
    <row r="36" spans="1:75">
      <c r="A36" s="8" t="s">
        <v>83</v>
      </c>
      <c r="B36" s="61">
        <f>+B32+B35-B21-B20</f>
        <v>1.8375941063551232E-6</v>
      </c>
      <c r="C36" s="61">
        <f t="shared" ref="C36:BN36" si="4">+C32+C35-C21-C20</f>
        <v>2.0605974616464956E-6</v>
      </c>
      <c r="D36" s="61">
        <f t="shared" si="4"/>
        <v>2.4445601534948867E-6</v>
      </c>
      <c r="E36" s="61">
        <f t="shared" si="4"/>
        <v>3.2941346940594196E-6</v>
      </c>
      <c r="F36" s="61">
        <f t="shared" si="4"/>
        <v>4.024548477164159E-6</v>
      </c>
      <c r="G36" s="61">
        <f t="shared" si="4"/>
        <v>3.7680670052162475E-6</v>
      </c>
      <c r="H36" s="61">
        <f t="shared" si="4"/>
        <v>4.7953421589668469E-6</v>
      </c>
      <c r="I36" s="61">
        <f t="shared" si="4"/>
        <v>5.1455960323765599E-6</v>
      </c>
      <c r="J36" s="61">
        <f t="shared" si="4"/>
        <v>5.9162343059397852E-6</v>
      </c>
      <c r="K36" s="61">
        <f t="shared" si="4"/>
        <v>7.3682261793163662E-6</v>
      </c>
      <c r="L36" s="61">
        <f t="shared" si="4"/>
        <v>1.0340453697662941E-5</v>
      </c>
      <c r="M36" s="61">
        <f t="shared" si="4"/>
        <v>1.1625180597723189E-5</v>
      </c>
      <c r="N36" s="61">
        <f t="shared" si="4"/>
        <v>1.3108161823366553E-5</v>
      </c>
      <c r="O36" s="61">
        <f t="shared" si="4"/>
        <v>1.1099165483157047E-5</v>
      </c>
      <c r="P36" s="61">
        <f t="shared" si="4"/>
        <v>1.3567952309011488E-5</v>
      </c>
      <c r="Q36" s="61">
        <f t="shared" si="4"/>
        <v>1.2564766810332554E-5</v>
      </c>
      <c r="R36" s="61">
        <f t="shared" si="4"/>
        <v>1.2544957381611089E-5</v>
      </c>
      <c r="S36" s="61">
        <f t="shared" si="4"/>
        <v>1.1863803412512548E-5</v>
      </c>
      <c r="T36" s="61">
        <f t="shared" si="4"/>
        <v>1.6907405175108856E-5</v>
      </c>
      <c r="U36" s="61">
        <f t="shared" si="4"/>
        <v>1.9766885456016749E-5</v>
      </c>
      <c r="V36" s="61">
        <f t="shared" si="4"/>
        <v>2.4540987378621334E-5</v>
      </c>
      <c r="W36" s="61">
        <f t="shared" si="4"/>
        <v>2.7685816706240238E-5</v>
      </c>
      <c r="X36" s="61">
        <f t="shared" si="4"/>
        <v>3.1303495665092651E-5</v>
      </c>
      <c r="Y36" s="61">
        <f t="shared" si="4"/>
        <v>4.4005640328938212E-5</v>
      </c>
      <c r="Z36" s="61">
        <f t="shared" si="4"/>
        <v>3.8567198508958334E-5</v>
      </c>
      <c r="AA36" s="61">
        <f t="shared" si="4"/>
        <v>2.3587805016665677E-5</v>
      </c>
      <c r="AB36" s="61">
        <f t="shared" si="4"/>
        <v>5.9453725500794425E-5</v>
      </c>
      <c r="AC36" s="61">
        <f t="shared" si="4"/>
        <v>9.5054024282131334E-5</v>
      </c>
      <c r="AD36" s="61">
        <f t="shared" si="4"/>
        <v>3.3012052106989962E-4</v>
      </c>
      <c r="AE36" s="61">
        <f t="shared" si="4"/>
        <v>9.1898552103349845E-4</v>
      </c>
      <c r="AF36" s="61">
        <f t="shared" si="4"/>
        <v>1.2989974173002166E-3</v>
      </c>
      <c r="AG36" s="61">
        <f t="shared" si="4"/>
        <v>2.1957821922384659E-3</v>
      </c>
      <c r="AH36" s="61">
        <f t="shared" si="4"/>
        <v>3.832405015498962E-3</v>
      </c>
      <c r="AI36" s="61">
        <f t="shared" si="4"/>
        <v>6.2385761052431987E-3</v>
      </c>
      <c r="AJ36" s="61">
        <f t="shared" si="4"/>
        <v>1.4171384439550905E-2</v>
      </c>
      <c r="AK36" s="61">
        <f t="shared" si="4"/>
        <v>4.3256997116106338E-2</v>
      </c>
      <c r="AL36" s="61">
        <f t="shared" si="4"/>
        <v>5.9031398834143489E-2</v>
      </c>
      <c r="AM36" s="61">
        <f t="shared" si="4"/>
        <v>0.11749390492142431</v>
      </c>
      <c r="AN36" s="61">
        <f t="shared" si="4"/>
        <v>0.84416903006410982</v>
      </c>
      <c r="AO36" s="61">
        <f t="shared" si="4"/>
        <v>19.953390129799587</v>
      </c>
      <c r="AP36" s="61">
        <f t="shared" si="4"/>
        <v>780.03461043818788</v>
      </c>
      <c r="AQ36" s="61">
        <f t="shared" si="4"/>
        <v>3292.6867387340899</v>
      </c>
      <c r="AR36" s="61">
        <f t="shared" si="4"/>
        <v>5026.2791062281976</v>
      </c>
      <c r="AS36" s="61">
        <f t="shared" si="4"/>
        <v>6692.8802699725784</v>
      </c>
      <c r="AT36" s="61">
        <f t="shared" si="4"/>
        <v>-11470.282950559049</v>
      </c>
      <c r="AU36" s="61">
        <f t="shared" si="4"/>
        <v>-10591.050966338415</v>
      </c>
      <c r="AV36" s="61">
        <f t="shared" si="4"/>
        <v>-15540.564741480499</v>
      </c>
      <c r="AW36" s="61">
        <f t="shared" si="4"/>
        <v>-13028.512531564833</v>
      </c>
      <c r="AX36" s="61">
        <f t="shared" si="4"/>
        <v>-16407.660021904449</v>
      </c>
      <c r="AY36" s="61">
        <f t="shared" si="4"/>
        <v>-22768.655465634132</v>
      </c>
      <c r="AZ36" s="61">
        <f t="shared" si="4"/>
        <v>-28046.065051066602</v>
      </c>
      <c r="BA36" s="61">
        <f t="shared" si="4"/>
        <v>-30386.03310882287</v>
      </c>
      <c r="BB36" s="61">
        <f t="shared" si="4"/>
        <v>-23983.624229271867</v>
      </c>
      <c r="BC36" s="61">
        <f t="shared" si="4"/>
        <v>-24536.738299713703</v>
      </c>
      <c r="BD36" s="61">
        <f t="shared" si="4"/>
        <v>-14771.019463768287</v>
      </c>
      <c r="BE36" s="61">
        <f t="shared" si="4"/>
        <v>-10162.34319863288</v>
      </c>
      <c r="BF36" s="61">
        <f t="shared" si="4"/>
        <v>45502.800162796426</v>
      </c>
      <c r="BG36" s="61">
        <f t="shared" si="4"/>
        <v>68228.045446315198</v>
      </c>
      <c r="BH36" s="61">
        <f t="shared" si="4"/>
        <v>44961.527419545746</v>
      </c>
      <c r="BI36" s="61">
        <f t="shared" si="4"/>
        <v>34001.355232353555</v>
      </c>
      <c r="BJ36" s="61">
        <f t="shared" si="4"/>
        <v>93412.39803567846</v>
      </c>
      <c r="BK36" s="61">
        <f t="shared" si="4"/>
        <v>125453.39022626559</v>
      </c>
      <c r="BL36" s="61">
        <f t="shared" si="4"/>
        <v>120019.33510190359</v>
      </c>
      <c r="BM36" s="61">
        <f t="shared" si="4"/>
        <v>107197.20326040994</v>
      </c>
      <c r="BN36" s="61">
        <f t="shared" si="4"/>
        <v>93171.030835859303</v>
      </c>
      <c r="BO36" s="61">
        <f t="shared" ref="BO36:BW36" si="5">+BO32+BO35-BO21-BO20</f>
        <v>72561.369153260835</v>
      </c>
      <c r="BP36" s="61">
        <f t="shared" si="5"/>
        <v>77898.611580207536</v>
      </c>
      <c r="BQ36" s="61">
        <f t="shared" si="5"/>
        <v>107353.04553442</v>
      </c>
      <c r="BR36" s="61">
        <f t="shared" si="5"/>
        <v>116963.09068637458</v>
      </c>
      <c r="BS36" s="61">
        <f t="shared" si="5"/>
        <v>112466.61434581806</v>
      </c>
      <c r="BT36" s="61">
        <f t="shared" si="5"/>
        <v>134354.21296542784</v>
      </c>
      <c r="BU36" s="61">
        <f t="shared" si="5"/>
        <v>205544.29930741433</v>
      </c>
      <c r="BV36" s="61">
        <f t="shared" si="5"/>
        <v>153629.52216164919</v>
      </c>
      <c r="BW36" s="61">
        <f t="shared" si="5"/>
        <v>204849.66802854452</v>
      </c>
    </row>
    <row r="37" spans="1:75">
      <c r="A37" s="1" t="s">
        <v>82</v>
      </c>
      <c r="B37" s="70">
        <f>+B36/B29</f>
        <v>0.1170251331730907</v>
      </c>
      <c r="C37" s="70">
        <f t="shared" ref="C37:BN37" si="6">+C36/C29</f>
        <v>0.10259877083252283</v>
      </c>
      <c r="D37" s="70">
        <f t="shared" si="6"/>
        <v>0.11443965819944343</v>
      </c>
      <c r="E37" s="70">
        <f t="shared" si="6"/>
        <v>0.13798024588924215</v>
      </c>
      <c r="F37" s="70">
        <f t="shared" si="6"/>
        <v>0.14630758733843666</v>
      </c>
      <c r="G37" s="70">
        <f t="shared" si="6"/>
        <v>0.1254362791024741</v>
      </c>
      <c r="H37" s="70">
        <f t="shared" si="6"/>
        <v>0.14125902602155199</v>
      </c>
      <c r="I37" s="70">
        <f t="shared" si="6"/>
        <v>0.13891721203356255</v>
      </c>
      <c r="J37" s="70">
        <f t="shared" si="6"/>
        <v>0.14483525669519096</v>
      </c>
      <c r="K37" s="70">
        <f t="shared" si="6"/>
        <v>0.15218416626871414</v>
      </c>
      <c r="L37" s="70">
        <f t="shared" si="6"/>
        <v>0.17729932136094007</v>
      </c>
      <c r="M37" s="70">
        <f t="shared" si="6"/>
        <v>0.17841918274580565</v>
      </c>
      <c r="N37" s="70">
        <f t="shared" si="6"/>
        <v>0.17376332739339773</v>
      </c>
      <c r="O37" s="70">
        <f t="shared" si="6"/>
        <v>0.13531136559135382</v>
      </c>
      <c r="P37" s="70">
        <f t="shared" si="6"/>
        <v>0.1382969597927694</v>
      </c>
      <c r="Q37" s="70">
        <f t="shared" si="6"/>
        <v>0.10779415304491845</v>
      </c>
      <c r="R37" s="70">
        <f t="shared" si="6"/>
        <v>8.9268748397846293E-2</v>
      </c>
      <c r="S37" s="70">
        <f t="shared" si="6"/>
        <v>7.5241393812525467E-2</v>
      </c>
      <c r="T37" s="70">
        <f t="shared" si="6"/>
        <v>9.0165267388089138E-2</v>
      </c>
      <c r="U37" s="70">
        <f t="shared" si="6"/>
        <v>9.4037974897830084E-2</v>
      </c>
      <c r="V37" s="70">
        <f t="shared" si="6"/>
        <v>0.10454695767519742</v>
      </c>
      <c r="W37" s="70">
        <f t="shared" si="6"/>
        <v>0.10734310349310415</v>
      </c>
      <c r="X37" s="70">
        <f t="shared" si="6"/>
        <v>0.10825614305673185</v>
      </c>
      <c r="Y37" s="70">
        <f t="shared" si="6"/>
        <v>0.12473151336568675</v>
      </c>
      <c r="Z37" s="70">
        <f t="shared" si="6"/>
        <v>8.7814979093578382E-2</v>
      </c>
      <c r="AA37" s="70">
        <f t="shared" si="6"/>
        <v>4.3036494336716753E-2</v>
      </c>
      <c r="AB37" s="70">
        <f t="shared" si="6"/>
        <v>8.120683022195295E-2</v>
      </c>
      <c r="AC37" s="70">
        <f t="shared" si="6"/>
        <v>9.3857890025171462E-2</v>
      </c>
      <c r="AD37" s="70">
        <f t="shared" si="6"/>
        <v>0.20407555236328329</v>
      </c>
      <c r="AE37" s="70">
        <f t="shared" si="6"/>
        <v>0.3009648349427359</v>
      </c>
      <c r="AF37" s="70">
        <f t="shared" si="6"/>
        <v>0.25655815079255323</v>
      </c>
      <c r="AG37" s="70">
        <f t="shared" si="6"/>
        <v>0.24651654046746987</v>
      </c>
      <c r="AH37" s="70">
        <f t="shared" si="6"/>
        <v>0.25904858932582747</v>
      </c>
      <c r="AI37" s="70">
        <f t="shared" si="6"/>
        <v>0.22724553294461858</v>
      </c>
      <c r="AJ37" s="70">
        <f t="shared" si="6"/>
        <v>0.23865055667163501</v>
      </c>
      <c r="AK37" s="70">
        <f t="shared" si="6"/>
        <v>0.26852976739648704</v>
      </c>
      <c r="AL37" s="70">
        <f t="shared" si="6"/>
        <v>0.19889548446803224</v>
      </c>
      <c r="AM37" s="70">
        <f t="shared" si="6"/>
        <v>0.19432773866782596</v>
      </c>
      <c r="AN37" s="70">
        <f t="shared" si="6"/>
        <v>0.22465950446240113</v>
      </c>
      <c r="AO37" s="70">
        <f t="shared" si="6"/>
        <v>0.22661479035553869</v>
      </c>
      <c r="AP37" s="70">
        <f t="shared" si="6"/>
        <v>0.14656842988964569</v>
      </c>
      <c r="AQ37" s="70">
        <f t="shared" si="6"/>
        <v>0.12540587797574465</v>
      </c>
      <c r="AR37" s="70">
        <f t="shared" si="6"/>
        <v>0.11425901443288423</v>
      </c>
      <c r="AS37" s="70">
        <f t="shared" si="6"/>
        <v>9.8311108823748064E-2</v>
      </c>
      <c r="AT37" s="70">
        <f t="shared" si="6"/>
        <v>-0.1210910439182839</v>
      </c>
      <c r="AU37" s="70">
        <f t="shared" si="6"/>
        <v>-9.1640845943765203E-2</v>
      </c>
      <c r="AV37" s="70">
        <f t="shared" si="6"/>
        <v>-0.11880193312813574</v>
      </c>
      <c r="AW37" s="70">
        <f t="shared" si="6"/>
        <v>-8.7001774715698768E-2</v>
      </c>
      <c r="AX37" s="70">
        <f t="shared" si="6"/>
        <v>-0.1039554527404724</v>
      </c>
      <c r="AY37" s="70">
        <f t="shared" si="6"/>
        <v>-0.13818366507679081</v>
      </c>
      <c r="AZ37" s="70">
        <f t="shared" si="6"/>
        <v>-0.15947763172483762</v>
      </c>
      <c r="BA37" s="70">
        <f t="shared" si="6"/>
        <v>-0.1697784414096673</v>
      </c>
      <c r="BB37" s="70">
        <f t="shared" si="6"/>
        <v>-0.12640160894858915</v>
      </c>
      <c r="BC37" s="70">
        <f t="shared" si="6"/>
        <v>-0.12050696653345294</v>
      </c>
      <c r="BD37" s="70">
        <f t="shared" si="6"/>
        <v>-6.5447739960852375E-2</v>
      </c>
      <c r="BE37" s="70">
        <f t="shared" si="6"/>
        <v>-4.1538020547303031E-2</v>
      </c>
      <c r="BF37" s="70">
        <f t="shared" si="6"/>
        <v>0.15892616796365963</v>
      </c>
      <c r="BG37" s="70">
        <f t="shared" si="6"/>
        <v>0.21341738932762119</v>
      </c>
      <c r="BH37" s="70">
        <f t="shared" si="6"/>
        <v>0.12671374931895885</v>
      </c>
      <c r="BI37" s="70">
        <f t="shared" si="6"/>
        <v>9.2633405970403204E-2</v>
      </c>
      <c r="BJ37" s="70">
        <f t="shared" si="6"/>
        <v>0.22157583478791629</v>
      </c>
      <c r="BK37" s="70">
        <f t="shared" si="6"/>
        <v>0.26579922570990344</v>
      </c>
      <c r="BL37" s="70">
        <f t="shared" si="6"/>
        <v>0.23544365679277665</v>
      </c>
      <c r="BM37" s="70">
        <f t="shared" si="6"/>
        <v>0.19536702026898353</v>
      </c>
      <c r="BN37" s="70">
        <f t="shared" si="6"/>
        <v>0.16105811480947863</v>
      </c>
      <c r="BO37" s="70">
        <f t="shared" ref="BO37:BW37" si="7">+BO36/BO29</f>
        <v>0.1181298161987504</v>
      </c>
      <c r="BP37" s="70">
        <f t="shared" si="7"/>
        <v>0.11753164693759377</v>
      </c>
      <c r="BQ37" s="70">
        <f t="shared" si="7"/>
        <v>0.15200798953064362</v>
      </c>
      <c r="BR37" s="70">
        <f t="shared" si="7"/>
        <v>0.15634791701904638</v>
      </c>
      <c r="BS37" s="70">
        <f t="shared" si="7"/>
        <v>0.14464704521379654</v>
      </c>
      <c r="BT37" s="70">
        <f t="shared" si="7"/>
        <v>0.18616559528513904</v>
      </c>
      <c r="BU37" s="70">
        <f t="shared" si="7"/>
        <v>0.23411392075213996</v>
      </c>
      <c r="BV37" s="70">
        <f t="shared" si="7"/>
        <v>0.1639265938809023</v>
      </c>
      <c r="BW37" s="70">
        <f t="shared" si="7"/>
        <v>0.20457746563085136</v>
      </c>
    </row>
    <row r="38" spans="1:75">
      <c r="A38" s="1" t="s">
        <v>45</v>
      </c>
      <c r="B38" s="148">
        <f>-DATOS!B14</f>
        <v>-1.7719389768845333E-7</v>
      </c>
      <c r="C38" s="148">
        <f>-DATOS!C14</f>
        <v>-1.8898607531809915E-9</v>
      </c>
      <c r="D38" s="148">
        <f>-DATOS!D14</f>
        <v>7.6541049332527226E-7</v>
      </c>
      <c r="E38" s="148">
        <f>-DATOS!E14</f>
        <v>1.0772056721661998E-6</v>
      </c>
      <c r="F38" s="148">
        <f>-DATOS!F14</f>
        <v>3.5032154976482939E-7</v>
      </c>
      <c r="G38" s="148">
        <f>-DATOS!G14</f>
        <v>1.7975716733595293E-6</v>
      </c>
      <c r="H38" s="148">
        <f>-DATOS!H14</f>
        <v>2.0131993238535553E-6</v>
      </c>
      <c r="I38" s="148">
        <f>-DATOS!I14</f>
        <v>2.9827262108484977E-6</v>
      </c>
      <c r="J38" s="148">
        <f>-DATOS!J14</f>
        <v>2.819916835064893E-6</v>
      </c>
      <c r="K38" s="148">
        <f>-DATOS!K14</f>
        <v>1.0840717627074322E-6</v>
      </c>
      <c r="L38" s="148">
        <f>-DATOS!L14</f>
        <v>-2.060809770302615E-7</v>
      </c>
      <c r="M38" s="148">
        <f>-DATOS!M14</f>
        <v>3.2263875655781129E-7</v>
      </c>
      <c r="N38" s="148">
        <f>-DATOS!N14</f>
        <v>9.6392009898213539E-7</v>
      </c>
      <c r="O38" s="148">
        <f>-DATOS!O14</f>
        <v>2.1355675872697332E-6</v>
      </c>
      <c r="P38" s="148">
        <f>-DATOS!P14</f>
        <v>-3.6945387213083984E-7</v>
      </c>
      <c r="Q38" s="148">
        <f>-DATOS!Q14</f>
        <v>3.7173091580915291E-6</v>
      </c>
      <c r="R38" s="148">
        <f>-DATOS!R14</f>
        <v>6.0086296661681998E-6</v>
      </c>
      <c r="S38" s="148">
        <f>-DATOS!S14</f>
        <v>9.2582103020943155E-6</v>
      </c>
      <c r="T38" s="148">
        <f>-DATOS!T14</f>
        <v>1.7292257111236625E-6</v>
      </c>
      <c r="U38" s="148">
        <f>-DATOS!U14</f>
        <v>-5.6499268141044831E-8</v>
      </c>
      <c r="V38" s="148">
        <f>-DATOS!V14</f>
        <v>-6.2470537257662324E-6</v>
      </c>
      <c r="W38" s="148">
        <f>-DATOS!W14</f>
        <v>2.4749750724068344E-6</v>
      </c>
      <c r="X38" s="148">
        <f>-DATOS!X14</f>
        <v>2.4042608149766082E-6</v>
      </c>
      <c r="Y38" s="148">
        <f>-DATOS!Y14</f>
        <v>1.0190772690101553E-5</v>
      </c>
      <c r="Z38" s="148">
        <f>-DATOS!Z14</f>
        <v>3.5107567466000487E-5</v>
      </c>
      <c r="AA38" s="148">
        <f>-DATOS!AA14</f>
        <v>6.3692774737893589E-5</v>
      </c>
      <c r="AB38" s="148">
        <f>-DATOS!AB14</f>
        <v>6.1355519258314309E-5</v>
      </c>
      <c r="AC38" s="148">
        <f>-DATOS!AC14</f>
        <v>6.6650217455957084E-5</v>
      </c>
      <c r="AD38" s="148">
        <f>-DATOS!AD14</f>
        <v>2.483552773232246E-5</v>
      </c>
      <c r="AE38" s="148">
        <f>-DATOS!AE14</f>
        <v>-2.0530329891339623E-4</v>
      </c>
      <c r="AF38" s="148">
        <f>-DATOS!AF14</f>
        <v>1.1409903440387479E-4</v>
      </c>
      <c r="AG38" s="148">
        <f>-DATOS!AG14</f>
        <v>9.3097419044683657E-4</v>
      </c>
      <c r="AH38" s="148">
        <f>-DATOS!AH14</f>
        <v>1.4410390890315539E-3</v>
      </c>
      <c r="AI38" s="148">
        <f>-DATOS!AI14</f>
        <v>1.7704458796202569E-3</v>
      </c>
      <c r="AJ38" s="148">
        <f>-DATOS!AJ14</f>
        <v>9.6697752236228781E-4</v>
      </c>
      <c r="AK38" s="148">
        <f>-DATOS!AK14</f>
        <v>7.7919060334338689E-4</v>
      </c>
      <c r="AL38" s="148">
        <f>-DATOS!AL14</f>
        <v>2.1485327567244673E-2</v>
      </c>
      <c r="AM38" s="148">
        <f>-DATOS!AM14</f>
        <v>4.5425766788784967E-2</v>
      </c>
      <c r="AN38" s="148">
        <f>-DATOS!AN14</f>
        <v>0.30531659084106977</v>
      </c>
      <c r="AO38" s="148">
        <f>-DATOS!AO14</f>
        <v>2.0879871268243027</v>
      </c>
      <c r="AP38" s="148">
        <f>-DATOS!AP14</f>
        <v>264.10215093774127</v>
      </c>
      <c r="AQ38" s="148">
        <f>-DATOS!AQ14</f>
        <v>1190.6441027831202</v>
      </c>
      <c r="AR38" s="148">
        <f>-DATOS!AR14</f>
        <v>2365.9725922183816</v>
      </c>
      <c r="AS38" s="148">
        <f>-DATOS!AS14</f>
        <v>4911.0386825996356</v>
      </c>
      <c r="AT38" s="148">
        <f>-DATOS!AT14</f>
        <v>5989.4394695623978</v>
      </c>
      <c r="AU38" s="148">
        <f>-DATOS!AU14</f>
        <v>10396.723926880395</v>
      </c>
      <c r="AV38" s="148">
        <f>-DATOS!AV14</f>
        <v>8924.1033348397232</v>
      </c>
      <c r="AW38" s="148">
        <f>-DATOS!AW14</f>
        <v>8958.0818638301571</v>
      </c>
      <c r="AX38" s="148">
        <f>-DATOS!AX14</f>
        <v>9744.7264178283804</v>
      </c>
      <c r="AY38" s="148">
        <f>-DATOS!AY14</f>
        <v>4666.388292834471</v>
      </c>
      <c r="AZ38" s="148">
        <f>-DATOS!AZ14</f>
        <v>5390.4855568454086</v>
      </c>
      <c r="BA38" s="148">
        <f>-DATOS!BA14</f>
        <v>4216.9526665250314</v>
      </c>
      <c r="BB38" s="148">
        <f>-DATOS!BB14</f>
        <v>3843.7892524487806</v>
      </c>
      <c r="BC38" s="148">
        <f>-DATOS!BC14</f>
        <v>3233.9354267741701</v>
      </c>
      <c r="BD38" s="148">
        <f>-DATOS!BD14</f>
        <v>-204.039889005742</v>
      </c>
      <c r="BE38" s="148">
        <f>-DATOS!BE14</f>
        <v>-3819.1824696538242</v>
      </c>
      <c r="BF38" s="148">
        <f>-DATOS!BF14</f>
        <v>-9522.3953851607275</v>
      </c>
      <c r="BG38" s="148">
        <f>-DATOS!BG14</f>
        <v>-4747.6387794293232</v>
      </c>
      <c r="BH38" s="148">
        <f>-DATOS!BH14</f>
        <v>15440.024018671242</v>
      </c>
      <c r="BI38" s="148">
        <f>-DATOS!BI14</f>
        <v>1907.520741884877</v>
      </c>
      <c r="BJ38" s="148">
        <f>-DATOS!BJ14</f>
        <v>10081.880118666473</v>
      </c>
      <c r="BK38" s="148">
        <f>-DATOS!BK14</f>
        <v>9307.4066898854344</v>
      </c>
      <c r="BL38" s="148">
        <f>-DATOS!BL14</f>
        <v>14167.805222073319</v>
      </c>
      <c r="BM38" s="148">
        <f>-DATOS!BM14</f>
        <v>25906.438728716152</v>
      </c>
      <c r="BN38" s="148">
        <f>-DATOS!BN14</f>
        <v>24406.123646175394</v>
      </c>
      <c r="BO38" s="148">
        <f>-DATOS!BO14</f>
        <v>27861.05225224177</v>
      </c>
      <c r="BP38" s="148">
        <f>-DATOS!BP14</f>
        <v>14257.264910881917</v>
      </c>
      <c r="BQ38" s="148">
        <f>-DATOS!BQ14</f>
        <v>5896.7397566113259</v>
      </c>
      <c r="BR38" s="148">
        <f>-DATOS!BR14</f>
        <v>8573.3445089079196</v>
      </c>
      <c r="BS38" s="148">
        <f>-DATOS!BS14</f>
        <v>4749.082955905119</v>
      </c>
      <c r="BT38" s="148">
        <f>-DATOS!BT14</f>
        <v>-6613.7173179601841</v>
      </c>
      <c r="BU38" s="148">
        <f>-DATOS!BU14</f>
        <v>18143.118483135138</v>
      </c>
      <c r="BV38" s="148">
        <f>-DATOS!BV14</f>
        <v>38671.150936602106</v>
      </c>
      <c r="BW38" s="148">
        <f>-DATOS!BW14</f>
        <v>-6862.5710900942668</v>
      </c>
    </row>
    <row r="39" spans="1:75">
      <c r="A39" s="1" t="s">
        <v>46</v>
      </c>
      <c r="B39" s="81">
        <f>+B38/B29</f>
        <v>-1.1284395940722999E-2</v>
      </c>
      <c r="C39" s="81">
        <f t="shared" ref="C39:BN39" si="8">+C38/C29</f>
        <v>-9.409765562171671E-5</v>
      </c>
      <c r="D39" s="81">
        <f t="shared" si="8"/>
        <v>3.5831932837972098E-2</v>
      </c>
      <c r="E39" s="81">
        <f t="shared" si="8"/>
        <v>4.5120530070255099E-2</v>
      </c>
      <c r="F39" s="81">
        <f t="shared" si="8"/>
        <v>1.2735515804960599E-2</v>
      </c>
      <c r="G39" s="81">
        <f t="shared" si="8"/>
        <v>5.9839886555649792E-2</v>
      </c>
      <c r="H39" s="81">
        <f t="shared" si="8"/>
        <v>5.9303917478136799E-2</v>
      </c>
      <c r="I39" s="81">
        <f t="shared" si="8"/>
        <v>8.0525561443876417E-2</v>
      </c>
      <c r="J39" s="81">
        <f t="shared" si="8"/>
        <v>6.9034348125067507E-2</v>
      </c>
      <c r="K39" s="81">
        <f t="shared" si="8"/>
        <v>2.2390539238087398E-2</v>
      </c>
      <c r="L39" s="81">
        <f t="shared" si="8"/>
        <v>-3.5335023434341999E-3</v>
      </c>
      <c r="M39" s="81">
        <f t="shared" si="8"/>
        <v>4.9517461499429798E-3</v>
      </c>
      <c r="N39" s="81">
        <f t="shared" si="8"/>
        <v>1.2777837655462502E-2</v>
      </c>
      <c r="O39" s="81">
        <f t="shared" si="8"/>
        <v>2.6034981367257404E-2</v>
      </c>
      <c r="P39" s="81">
        <f t="shared" si="8"/>
        <v>-3.76581123928525E-3</v>
      </c>
      <c r="Q39" s="81">
        <f t="shared" si="8"/>
        <v>3.1891096615742902E-2</v>
      </c>
      <c r="R39" s="81">
        <f t="shared" si="8"/>
        <v>4.2756849112238204E-2</v>
      </c>
      <c r="S39" s="81">
        <f t="shared" si="8"/>
        <v>5.8716469172471794E-2</v>
      </c>
      <c r="T39" s="81">
        <f t="shared" si="8"/>
        <v>9.2217638959385586E-3</v>
      </c>
      <c r="U39" s="81">
        <f t="shared" si="8"/>
        <v>-2.6878674290977501E-4</v>
      </c>
      <c r="V39" s="81">
        <f t="shared" si="8"/>
        <v>-2.6613047445324799E-2</v>
      </c>
      <c r="W39" s="81">
        <f t="shared" si="8"/>
        <v>9.5959425058368894E-3</v>
      </c>
      <c r="X39" s="81">
        <f t="shared" si="8"/>
        <v>8.3145986479089308E-3</v>
      </c>
      <c r="Y39" s="81">
        <f t="shared" si="8"/>
        <v>2.8885172230210504E-2</v>
      </c>
      <c r="Z39" s="81">
        <f t="shared" si="8"/>
        <v>7.9937626331275199E-2</v>
      </c>
      <c r="AA39" s="81">
        <f t="shared" si="8"/>
        <v>0.11620893666708</v>
      </c>
      <c r="AB39" s="81">
        <f t="shared" si="8"/>
        <v>8.3804457897648788E-2</v>
      </c>
      <c r="AC39" s="81">
        <f t="shared" si="8"/>
        <v>6.5811509058969389E-2</v>
      </c>
      <c r="AD39" s="81">
        <f t="shared" si="8"/>
        <v>1.5352950564179501E-2</v>
      </c>
      <c r="AE39" s="81">
        <f t="shared" si="8"/>
        <v>-6.72361773460598E-2</v>
      </c>
      <c r="AF39" s="81">
        <f t="shared" si="8"/>
        <v>2.2535100442858395E-2</v>
      </c>
      <c r="AG39" s="81">
        <f t="shared" si="8"/>
        <v>0.10451880769626601</v>
      </c>
      <c r="AH39" s="81">
        <f t="shared" si="8"/>
        <v>9.7405973968645795E-2</v>
      </c>
      <c r="AI39" s="81">
        <f t="shared" si="8"/>
        <v>6.4490023152202203E-2</v>
      </c>
      <c r="AJ39" s="81">
        <f t="shared" si="8"/>
        <v>1.6284204622708798E-2</v>
      </c>
      <c r="AK39" s="81">
        <f t="shared" si="8"/>
        <v>4.83704106671383E-3</v>
      </c>
      <c r="AL39" s="81">
        <f t="shared" si="8"/>
        <v>7.2390875361906901E-2</v>
      </c>
      <c r="AM39" s="81">
        <f t="shared" si="8"/>
        <v>7.5131442292433098E-2</v>
      </c>
      <c r="AN39" s="81">
        <f t="shared" si="8"/>
        <v>8.1254193839941299E-2</v>
      </c>
      <c r="AO39" s="81">
        <f t="shared" si="8"/>
        <v>2.3713702881180798E-2</v>
      </c>
      <c r="AP39" s="81">
        <f t="shared" si="8"/>
        <v>4.9624769305656811E-2</v>
      </c>
      <c r="AQ39" s="81">
        <f t="shared" si="8"/>
        <v>4.5347092181494707E-2</v>
      </c>
      <c r="AR39" s="81">
        <f t="shared" si="8"/>
        <v>5.3784059907678192E-2</v>
      </c>
      <c r="AS39" s="81">
        <f t="shared" si="8"/>
        <v>7.2137800003505406E-2</v>
      </c>
      <c r="AT39" s="81">
        <f t="shared" si="8"/>
        <v>6.3230129629830503E-2</v>
      </c>
      <c r="AU39" s="81">
        <f t="shared" si="8"/>
        <v>8.9959398621655196E-2</v>
      </c>
      <c r="AV39" s="81">
        <f t="shared" si="8"/>
        <v>6.8221505797941812E-2</v>
      </c>
      <c r="AW39" s="81">
        <f t="shared" si="8"/>
        <v>5.98202610093456E-2</v>
      </c>
      <c r="AX39" s="81">
        <f t="shared" si="8"/>
        <v>6.1740519077369903E-2</v>
      </c>
      <c r="AY39" s="81">
        <f t="shared" si="8"/>
        <v>2.8320452999455899E-2</v>
      </c>
      <c r="AZ39" s="81">
        <f t="shared" si="8"/>
        <v>3.0651781948282799E-2</v>
      </c>
      <c r="BA39" s="81">
        <f t="shared" si="8"/>
        <v>2.3561734717292799E-2</v>
      </c>
      <c r="BB39" s="81">
        <f t="shared" si="8"/>
        <v>2.0258036955725398E-2</v>
      </c>
      <c r="BC39" s="81">
        <f t="shared" si="8"/>
        <v>1.5882785376170799E-2</v>
      </c>
      <c r="BD39" s="81">
        <f t="shared" si="8"/>
        <v>-9.0406417986549793E-4</v>
      </c>
      <c r="BE39" s="81">
        <f t="shared" si="8"/>
        <v>-1.56106989104365E-2</v>
      </c>
      <c r="BF39" s="81">
        <f t="shared" si="8"/>
        <v>-3.3258564373710095E-2</v>
      </c>
      <c r="BG39" s="81">
        <f t="shared" si="8"/>
        <v>-1.4850618497837998E-2</v>
      </c>
      <c r="BH39" s="81">
        <f t="shared" si="8"/>
        <v>4.3514165226737705E-2</v>
      </c>
      <c r="BI39" s="81">
        <f t="shared" si="8"/>
        <v>5.1968558921395508E-3</v>
      </c>
      <c r="BJ39" s="81">
        <f t="shared" si="8"/>
        <v>2.3914395203428904E-2</v>
      </c>
      <c r="BK39" s="81">
        <f t="shared" si="8"/>
        <v>1.9719686228302301E-2</v>
      </c>
      <c r="BL39" s="81">
        <f t="shared" si="8"/>
        <v>2.7793187384187002E-2</v>
      </c>
      <c r="BM39" s="81">
        <f t="shared" si="8"/>
        <v>4.7214512937573005E-2</v>
      </c>
      <c r="BN39" s="81">
        <f t="shared" si="8"/>
        <v>4.2189124977966598E-2</v>
      </c>
      <c r="BO39" s="81">
        <f t="shared" ref="BO39:BW39" si="9">+BO38/BO29</f>
        <v>4.5357757441284403E-2</v>
      </c>
      <c r="BP39" s="81">
        <f t="shared" si="9"/>
        <v>2.15110358427399E-2</v>
      </c>
      <c r="BQ39" s="81">
        <f t="shared" si="9"/>
        <v>8.3495680138903211E-3</v>
      </c>
      <c r="BR39" s="81">
        <f t="shared" si="9"/>
        <v>1.1460235429727602E-2</v>
      </c>
      <c r="BS39" s="81">
        <f t="shared" si="9"/>
        <v>6.1079532005350297E-3</v>
      </c>
      <c r="BT39" s="81">
        <f t="shared" si="9"/>
        <v>-9.1641832017766087E-3</v>
      </c>
      <c r="BU39" s="81">
        <f t="shared" si="9"/>
        <v>2.0664920491931003E-2</v>
      </c>
      <c r="BV39" s="81">
        <f t="shared" si="9"/>
        <v>4.1263098168210804E-2</v>
      </c>
      <c r="BW39" s="81">
        <f t="shared" si="9"/>
        <v>-6.8534521673103499E-3</v>
      </c>
    </row>
    <row r="40" spans="1:75">
      <c r="A40" s="1" t="s">
        <v>17</v>
      </c>
      <c r="B40" s="81">
        <f>+B22/B29</f>
        <v>0.1559035747511241</v>
      </c>
      <c r="C40" s="81">
        <f t="shared" ref="C40:BN40" si="10">+C22/C29</f>
        <v>0.1901207976889504</v>
      </c>
      <c r="D40" s="81">
        <f t="shared" si="10"/>
        <v>0.22350766885568832</v>
      </c>
      <c r="E40" s="81">
        <f t="shared" si="10"/>
        <v>0.24403806557019742</v>
      </c>
      <c r="F40" s="81">
        <f t="shared" si="10"/>
        <v>0.20052412076896145</v>
      </c>
      <c r="G40" s="81">
        <f t="shared" si="10"/>
        <v>0.22490103410261847</v>
      </c>
      <c r="H40" s="81">
        <f t="shared" si="10"/>
        <v>0.26108485330789077</v>
      </c>
      <c r="I40" s="81">
        <f t="shared" si="10"/>
        <v>0.28500722109439763</v>
      </c>
      <c r="J40" s="81">
        <f t="shared" si="10"/>
        <v>0.27148053859289106</v>
      </c>
      <c r="K40" s="81">
        <f t="shared" si="10"/>
        <v>0.21560139186730207</v>
      </c>
      <c r="L40" s="81">
        <f t="shared" si="10"/>
        <v>0.21533492731033788</v>
      </c>
      <c r="M40" s="81">
        <f t="shared" si="10"/>
        <v>0.23070085253377692</v>
      </c>
      <c r="N40" s="81">
        <f t="shared" si="10"/>
        <v>0.24026964915766641</v>
      </c>
      <c r="O40" s="81">
        <f t="shared" si="10"/>
        <v>0.21962271327580901</v>
      </c>
      <c r="P40" s="81">
        <f t="shared" si="10"/>
        <v>0.19858876192163061</v>
      </c>
      <c r="Q40" s="81">
        <f t="shared" si="10"/>
        <v>0.20317871915841434</v>
      </c>
      <c r="R40" s="81">
        <f t="shared" si="10"/>
        <v>0.20407047550916674</v>
      </c>
      <c r="S40" s="81">
        <f t="shared" si="10"/>
        <v>0.18595522596596981</v>
      </c>
      <c r="T40" s="81">
        <f t="shared" si="10"/>
        <v>0.1522194396043868</v>
      </c>
      <c r="U40" s="81">
        <f t="shared" si="10"/>
        <v>0.14980984152727764</v>
      </c>
      <c r="V40" s="81">
        <f t="shared" si="10"/>
        <v>0.15215767398997551</v>
      </c>
      <c r="W40" s="81">
        <f t="shared" si="10"/>
        <v>0.16358729178142906</v>
      </c>
      <c r="X40" s="81">
        <f t="shared" si="10"/>
        <v>0.15062290753026758</v>
      </c>
      <c r="Y40" s="81">
        <f t="shared" si="10"/>
        <v>0.19840327484003173</v>
      </c>
      <c r="Z40" s="81">
        <f t="shared" si="10"/>
        <v>0.24340958353274772</v>
      </c>
      <c r="AA40" s="81">
        <f t="shared" si="10"/>
        <v>0.2267005975211013</v>
      </c>
      <c r="AB40" s="81">
        <f t="shared" si="10"/>
        <v>0.2122119246199177</v>
      </c>
      <c r="AC40" s="81">
        <f t="shared" si="10"/>
        <v>0.20308445800929015</v>
      </c>
      <c r="AD40" s="81">
        <f t="shared" si="10"/>
        <v>0.19887892835308196</v>
      </c>
      <c r="AE40" s="81">
        <f t="shared" si="10"/>
        <v>0.21065810135714702</v>
      </c>
      <c r="AF40" s="81">
        <f t="shared" si="10"/>
        <v>0.26881887033127017</v>
      </c>
      <c r="AG40" s="81">
        <f t="shared" si="10"/>
        <v>0.31158653782167217</v>
      </c>
      <c r="AH40" s="81">
        <f t="shared" si="10"/>
        <v>0.3149908251836111</v>
      </c>
      <c r="AI40" s="81">
        <f t="shared" si="10"/>
        <v>0.24068524848833123</v>
      </c>
      <c r="AJ40" s="81">
        <f t="shared" si="10"/>
        <v>0.21218413811361003</v>
      </c>
      <c r="AK40" s="81">
        <f t="shared" si="10"/>
        <v>0.18924367193917271</v>
      </c>
      <c r="AL40" s="81">
        <f t="shared" si="10"/>
        <v>0.20288679769046608</v>
      </c>
      <c r="AM40" s="81">
        <f t="shared" si="10"/>
        <v>0.20360768493697301</v>
      </c>
      <c r="AN40" s="81">
        <f t="shared" si="10"/>
        <v>0.23913941992806784</v>
      </c>
      <c r="AO40" s="81">
        <f t="shared" si="10"/>
        <v>0.17097612244442295</v>
      </c>
      <c r="AP40" s="81">
        <f t="shared" si="10"/>
        <v>0.13880205332497383</v>
      </c>
      <c r="AQ40" s="81">
        <f t="shared" si="10"/>
        <v>0.15956787053567878</v>
      </c>
      <c r="AR40" s="81">
        <f t="shared" si="10"/>
        <v>0.15948839808498905</v>
      </c>
      <c r="AS40" s="81">
        <f t="shared" si="10"/>
        <v>0.17637367031902937</v>
      </c>
      <c r="AT40" s="81">
        <f t="shared" si="10"/>
        <v>0.19082798534894327</v>
      </c>
      <c r="AU40" s="81">
        <f t="shared" si="10"/>
        <v>0.21670445697320678</v>
      </c>
      <c r="AV40" s="81">
        <f t="shared" si="10"/>
        <v>0.1972621302287966</v>
      </c>
      <c r="AW40" s="81">
        <f t="shared" si="10"/>
        <v>0.21134462445836968</v>
      </c>
      <c r="AX40" s="81">
        <f t="shared" si="10"/>
        <v>0.20841469870644444</v>
      </c>
      <c r="AY40" s="81">
        <f t="shared" si="10"/>
        <v>0.18183885852856532</v>
      </c>
      <c r="AZ40" s="81">
        <f t="shared" si="10"/>
        <v>0.17442995621020668</v>
      </c>
      <c r="BA40" s="81">
        <f t="shared" si="10"/>
        <v>0.16506570488327624</v>
      </c>
      <c r="BB40" s="81">
        <f t="shared" si="10"/>
        <v>0.16681731108419753</v>
      </c>
      <c r="BC40" s="81">
        <f t="shared" si="10"/>
        <v>0.1722668833062207</v>
      </c>
      <c r="BD40" s="81">
        <f t="shared" si="10"/>
        <v>0.16120469119197278</v>
      </c>
      <c r="BE40" s="81">
        <f t="shared" si="10"/>
        <v>0.15386568359747366</v>
      </c>
      <c r="BF40" s="81">
        <f t="shared" si="10"/>
        <v>0.18798790134386936</v>
      </c>
      <c r="BG40" s="81">
        <f t="shared" si="10"/>
        <v>0.22267535498310503</v>
      </c>
      <c r="BH40" s="81">
        <f t="shared" si="10"/>
        <v>0.2701821205364347</v>
      </c>
      <c r="BI40" s="81">
        <f t="shared" si="10"/>
        <v>0.20673416938370695</v>
      </c>
      <c r="BJ40" s="81">
        <f t="shared" si="10"/>
        <v>0.24658522146061612</v>
      </c>
      <c r="BK40" s="81">
        <f t="shared" si="10"/>
        <v>0.24283993117418659</v>
      </c>
      <c r="BL40" s="81">
        <f t="shared" si="10"/>
        <v>0.24016815112693929</v>
      </c>
      <c r="BM40" s="81">
        <f t="shared" si="10"/>
        <v>0.25497602106647876</v>
      </c>
      <c r="BN40" s="81">
        <f t="shared" si="10"/>
        <v>0.24607746631981806</v>
      </c>
      <c r="BO40" s="81">
        <f t="shared" ref="BO40:BW40" si="11">+BO22/BO29</f>
        <v>0.23743900008019792</v>
      </c>
      <c r="BP40" s="81">
        <f t="shared" si="11"/>
        <v>0.21849830423902405</v>
      </c>
      <c r="BQ40" s="81">
        <f t="shared" si="11"/>
        <v>0.20363921531141382</v>
      </c>
      <c r="BR40" s="81">
        <f t="shared" si="11"/>
        <v>0.21113404062008337</v>
      </c>
      <c r="BS40" s="81">
        <f t="shared" si="11"/>
        <v>0.20312710344604265</v>
      </c>
      <c r="BT40" s="81">
        <f t="shared" si="11"/>
        <v>0.18317684010893057</v>
      </c>
      <c r="BU40" s="81">
        <f t="shared" si="11"/>
        <v>0.20818242707460868</v>
      </c>
      <c r="BV40" s="81">
        <f t="shared" si="11"/>
        <v>0.21028240675014395</v>
      </c>
      <c r="BW40" s="81">
        <f t="shared" si="11"/>
        <v>0.17720741848553995</v>
      </c>
    </row>
    <row r="41" spans="1:75">
      <c r="A41" s="8" t="s">
        <v>84</v>
      </c>
      <c r="B41" s="81">
        <f>+B40-B39</f>
        <v>0.1671879706918471</v>
      </c>
      <c r="C41" s="81">
        <f t="shared" ref="C41:BN41" si="12">+C40-C39</f>
        <v>0.19021489534457212</v>
      </c>
      <c r="D41" s="81">
        <f t="shared" si="12"/>
        <v>0.18767573601771623</v>
      </c>
      <c r="E41" s="81">
        <f t="shared" si="12"/>
        <v>0.19891753549994232</v>
      </c>
      <c r="F41" s="81">
        <f t="shared" si="12"/>
        <v>0.18778860496400085</v>
      </c>
      <c r="G41" s="81">
        <f t="shared" si="12"/>
        <v>0.16506114754696868</v>
      </c>
      <c r="H41" s="81">
        <f t="shared" si="12"/>
        <v>0.20178093582975398</v>
      </c>
      <c r="I41" s="81">
        <f t="shared" si="12"/>
        <v>0.20448165965052123</v>
      </c>
      <c r="J41" s="81">
        <f t="shared" si="12"/>
        <v>0.20244619046782356</v>
      </c>
      <c r="K41" s="81">
        <f t="shared" si="12"/>
        <v>0.19321085262921467</v>
      </c>
      <c r="L41" s="81">
        <f t="shared" si="12"/>
        <v>0.21886842965377207</v>
      </c>
      <c r="M41" s="81">
        <f t="shared" si="12"/>
        <v>0.22574910638383394</v>
      </c>
      <c r="N41" s="81">
        <f t="shared" si="12"/>
        <v>0.22749181150220391</v>
      </c>
      <c r="O41" s="81">
        <f t="shared" si="12"/>
        <v>0.19358773190855161</v>
      </c>
      <c r="P41" s="81">
        <f t="shared" si="12"/>
        <v>0.20235457316091585</v>
      </c>
      <c r="Q41" s="81">
        <f t="shared" si="12"/>
        <v>0.17128762254267144</v>
      </c>
      <c r="R41" s="81">
        <f t="shared" si="12"/>
        <v>0.16131362639692853</v>
      </c>
      <c r="S41" s="81">
        <f t="shared" si="12"/>
        <v>0.127238756793498</v>
      </c>
      <c r="T41" s="81">
        <f t="shared" si="12"/>
        <v>0.14299767570844824</v>
      </c>
      <c r="U41" s="81">
        <f t="shared" si="12"/>
        <v>0.15007862827018742</v>
      </c>
      <c r="V41" s="81">
        <f t="shared" si="12"/>
        <v>0.17877072143530032</v>
      </c>
      <c r="W41" s="81">
        <f t="shared" si="12"/>
        <v>0.15399134927559216</v>
      </c>
      <c r="X41" s="81">
        <f t="shared" si="12"/>
        <v>0.14230830888235865</v>
      </c>
      <c r="Y41" s="81">
        <f t="shared" si="12"/>
        <v>0.16951810260982123</v>
      </c>
      <c r="Z41" s="81">
        <f t="shared" si="12"/>
        <v>0.16347195720147251</v>
      </c>
      <c r="AA41" s="81">
        <f t="shared" si="12"/>
        <v>0.1104916608540213</v>
      </c>
      <c r="AB41" s="81">
        <f t="shared" si="12"/>
        <v>0.12840746672226891</v>
      </c>
      <c r="AC41" s="81">
        <f t="shared" si="12"/>
        <v>0.13727294895032077</v>
      </c>
      <c r="AD41" s="81">
        <f t="shared" si="12"/>
        <v>0.18352597778890245</v>
      </c>
      <c r="AE41" s="81">
        <f t="shared" si="12"/>
        <v>0.27789427870320682</v>
      </c>
      <c r="AF41" s="81">
        <f t="shared" si="12"/>
        <v>0.24628376988841177</v>
      </c>
      <c r="AG41" s="81">
        <f t="shared" si="12"/>
        <v>0.20706773012540616</v>
      </c>
      <c r="AH41" s="81">
        <f t="shared" si="12"/>
        <v>0.21758485121496529</v>
      </c>
      <c r="AI41" s="81">
        <f t="shared" si="12"/>
        <v>0.17619522533612902</v>
      </c>
      <c r="AJ41" s="81">
        <f t="shared" si="12"/>
        <v>0.19589993349090123</v>
      </c>
      <c r="AK41" s="81">
        <f t="shared" si="12"/>
        <v>0.18440663087245887</v>
      </c>
      <c r="AL41" s="81">
        <f t="shared" si="12"/>
        <v>0.13049592232855917</v>
      </c>
      <c r="AM41" s="81">
        <f t="shared" si="12"/>
        <v>0.12847624264453991</v>
      </c>
      <c r="AN41" s="81">
        <f t="shared" si="12"/>
        <v>0.15788522608812655</v>
      </c>
      <c r="AO41" s="81">
        <f t="shared" si="12"/>
        <v>0.14726241956324215</v>
      </c>
      <c r="AP41" s="81">
        <f t="shared" si="12"/>
        <v>8.9177284019317016E-2</v>
      </c>
      <c r="AQ41" s="81">
        <f t="shared" si="12"/>
        <v>0.11422077835418407</v>
      </c>
      <c r="AR41" s="81">
        <f t="shared" si="12"/>
        <v>0.10570433817731086</v>
      </c>
      <c r="AS41" s="81">
        <f t="shared" si="12"/>
        <v>0.10423587031552396</v>
      </c>
      <c r="AT41" s="81">
        <f t="shared" si="12"/>
        <v>0.12759785571911275</v>
      </c>
      <c r="AU41" s="81">
        <f t="shared" si="12"/>
        <v>0.12674505835155159</v>
      </c>
      <c r="AV41" s="81">
        <f t="shared" si="12"/>
        <v>0.12904062443085479</v>
      </c>
      <c r="AW41" s="81">
        <f t="shared" si="12"/>
        <v>0.15152436344902409</v>
      </c>
      <c r="AX41" s="81">
        <f t="shared" si="12"/>
        <v>0.14667417962907453</v>
      </c>
      <c r="AY41" s="81">
        <f t="shared" si="12"/>
        <v>0.15351840552910942</v>
      </c>
      <c r="AZ41" s="81">
        <f t="shared" si="12"/>
        <v>0.14377817426192388</v>
      </c>
      <c r="BA41" s="81">
        <f t="shared" si="12"/>
        <v>0.14150397016598343</v>
      </c>
      <c r="BB41" s="81">
        <f t="shared" si="12"/>
        <v>0.14655927412847214</v>
      </c>
      <c r="BC41" s="81">
        <f t="shared" si="12"/>
        <v>0.1563840979300499</v>
      </c>
      <c r="BD41" s="81">
        <f t="shared" si="12"/>
        <v>0.16210875537183828</v>
      </c>
      <c r="BE41" s="81">
        <f t="shared" si="12"/>
        <v>0.16947638250791017</v>
      </c>
      <c r="BF41" s="81">
        <f t="shared" si="12"/>
        <v>0.22124646571757944</v>
      </c>
      <c r="BG41" s="81">
        <f t="shared" si="12"/>
        <v>0.23752597348094304</v>
      </c>
      <c r="BH41" s="81">
        <f t="shared" si="12"/>
        <v>0.22666795530969699</v>
      </c>
      <c r="BI41" s="81">
        <f t="shared" si="12"/>
        <v>0.20153731349156739</v>
      </c>
      <c r="BJ41" s="81">
        <f t="shared" si="12"/>
        <v>0.2226708262571872</v>
      </c>
      <c r="BK41" s="81">
        <f t="shared" si="12"/>
        <v>0.22312024494588428</v>
      </c>
      <c r="BL41" s="81">
        <f t="shared" si="12"/>
        <v>0.21237496374275228</v>
      </c>
      <c r="BM41" s="81">
        <f t="shared" si="12"/>
        <v>0.20776150812890576</v>
      </c>
      <c r="BN41" s="81">
        <f t="shared" si="12"/>
        <v>0.20388834134185146</v>
      </c>
      <c r="BO41" s="81">
        <f t="shared" ref="BO41:BW41" si="13">+BO40-BO39</f>
        <v>0.19208124263891352</v>
      </c>
      <c r="BP41" s="81">
        <f t="shared" si="13"/>
        <v>0.19698726839628417</v>
      </c>
      <c r="BQ41" s="81">
        <f t="shared" si="13"/>
        <v>0.19528964729752352</v>
      </c>
      <c r="BR41" s="81">
        <f t="shared" si="13"/>
        <v>0.19967380519035577</v>
      </c>
      <c r="BS41" s="81">
        <f t="shared" si="13"/>
        <v>0.19701915024550762</v>
      </c>
      <c r="BT41" s="81">
        <f t="shared" si="13"/>
        <v>0.19234102331070718</v>
      </c>
      <c r="BU41" s="81">
        <f t="shared" si="13"/>
        <v>0.18751750658267768</v>
      </c>
      <c r="BV41" s="81">
        <f t="shared" si="13"/>
        <v>0.16901930858193315</v>
      </c>
      <c r="BW41" s="81">
        <f t="shared" si="13"/>
        <v>0.18406087065285029</v>
      </c>
    </row>
    <row r="42" spans="1:75" ht="14.4">
      <c r="A42" s="99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</row>
    <row r="43" spans="1:75">
      <c r="A43" s="8"/>
    </row>
    <row r="44" spans="1:75">
      <c r="BW44" s="149"/>
    </row>
    <row r="45" spans="1:75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</row>
    <row r="46" spans="1:75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</row>
    <row r="47" spans="1:75" ht="14.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</row>
    <row r="48" spans="1:75" ht="14.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</row>
    <row r="51" spans="1:74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</row>
    <row r="52" spans="1:74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</row>
    <row r="53" spans="1:74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</row>
    <row r="54" spans="1:74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</row>
    <row r="55" spans="1:74">
      <c r="A55" s="14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</row>
    <row r="56" spans="1:74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</row>
    <row r="57" spans="1:74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</row>
    <row r="59" spans="1:74">
      <c r="B59" s="9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</row>
    <row r="60" spans="1:74">
      <c r="B60" s="80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1"/>
  <sheetViews>
    <sheetView topLeftCell="A23" zoomScale="150" zoomScaleNormal="150" workbookViewId="0">
      <selection activeCell="F39" sqref="F39"/>
    </sheetView>
  </sheetViews>
  <sheetFormatPr baseColWidth="10" defaultRowHeight="14.4"/>
  <cols>
    <col min="1" max="1" width="21.6640625" customWidth="1"/>
    <col min="2" max="2" width="12.88671875" bestFit="1" customWidth="1"/>
  </cols>
  <sheetData>
    <row r="1" spans="1:76">
      <c r="A1" s="10" t="s">
        <v>80</v>
      </c>
    </row>
    <row r="3" spans="1:7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1"/>
    </row>
    <row r="4" spans="1:76">
      <c r="A4" s="1"/>
      <c r="B4" s="2">
        <v>1950</v>
      </c>
      <c r="C4" s="2">
        <v>1951</v>
      </c>
      <c r="D4" s="2">
        <v>1952</v>
      </c>
      <c r="E4" s="2">
        <v>1953</v>
      </c>
      <c r="F4" s="2">
        <v>1954</v>
      </c>
      <c r="G4" s="2">
        <v>1955</v>
      </c>
      <c r="H4" s="2">
        <v>1956</v>
      </c>
      <c r="I4" s="2">
        <v>1957</v>
      </c>
      <c r="J4" s="2">
        <v>1958</v>
      </c>
      <c r="K4" s="2">
        <v>1959</v>
      </c>
      <c r="L4" s="2">
        <v>1960</v>
      </c>
      <c r="M4" s="2">
        <v>1961</v>
      </c>
      <c r="N4" s="2">
        <v>1962</v>
      </c>
      <c r="O4" s="2">
        <v>1963</v>
      </c>
      <c r="P4" s="2">
        <v>1964</v>
      </c>
      <c r="Q4" s="2">
        <v>1965</v>
      </c>
      <c r="R4" s="2">
        <v>1966</v>
      </c>
      <c r="S4" s="2">
        <v>1967</v>
      </c>
      <c r="T4" s="2">
        <v>1968</v>
      </c>
      <c r="U4" s="2">
        <v>1969</v>
      </c>
      <c r="V4" s="2">
        <v>1970</v>
      </c>
      <c r="W4" s="2">
        <v>1971</v>
      </c>
      <c r="X4" s="2">
        <v>1972</v>
      </c>
      <c r="Y4" s="2">
        <v>1973</v>
      </c>
      <c r="Z4" s="2">
        <v>1974</v>
      </c>
      <c r="AA4" s="2">
        <v>1975</v>
      </c>
      <c r="AB4" s="2">
        <v>1976</v>
      </c>
      <c r="AC4" s="2">
        <v>1977</v>
      </c>
      <c r="AD4" s="2">
        <v>1978</v>
      </c>
      <c r="AE4" s="2">
        <v>1979</v>
      </c>
      <c r="AF4" s="2">
        <v>1980</v>
      </c>
      <c r="AG4" s="2">
        <v>1981</v>
      </c>
      <c r="AH4" s="2">
        <v>1982</v>
      </c>
      <c r="AI4" s="2">
        <v>1983</v>
      </c>
      <c r="AJ4" s="2">
        <v>1984</v>
      </c>
      <c r="AK4" s="2">
        <v>1985</v>
      </c>
      <c r="AL4" s="2">
        <v>1986</v>
      </c>
      <c r="AM4" s="2">
        <v>1987</v>
      </c>
      <c r="AN4" s="2">
        <v>1988</v>
      </c>
      <c r="AO4" s="2">
        <v>1989</v>
      </c>
      <c r="AP4" s="2">
        <v>1990</v>
      </c>
      <c r="AQ4" s="2">
        <v>1991</v>
      </c>
      <c r="AR4" s="2">
        <v>1992</v>
      </c>
      <c r="AS4" s="2">
        <v>1993</v>
      </c>
      <c r="AT4" s="2">
        <v>1994</v>
      </c>
      <c r="AU4" s="2">
        <v>1995</v>
      </c>
      <c r="AV4" s="2">
        <v>1996</v>
      </c>
      <c r="AW4" s="2">
        <v>1997</v>
      </c>
      <c r="AX4" s="2">
        <v>1998</v>
      </c>
      <c r="AY4" s="2">
        <v>1999</v>
      </c>
      <c r="AZ4" s="2">
        <v>2000</v>
      </c>
      <c r="BA4" s="2">
        <v>2001</v>
      </c>
      <c r="BB4" s="2">
        <v>2002</v>
      </c>
      <c r="BC4" s="2">
        <v>2003</v>
      </c>
      <c r="BD4" s="2">
        <v>2004</v>
      </c>
      <c r="BE4" s="2">
        <v>2005</v>
      </c>
      <c r="BF4" s="2">
        <v>2006</v>
      </c>
      <c r="BG4" s="2">
        <v>2007</v>
      </c>
      <c r="BH4" s="2">
        <v>2008</v>
      </c>
      <c r="BI4" s="2">
        <v>2009</v>
      </c>
      <c r="BJ4" s="2">
        <v>2010</v>
      </c>
      <c r="BK4" s="2">
        <v>2011</v>
      </c>
      <c r="BL4" s="2">
        <v>2012</v>
      </c>
      <c r="BM4" s="2">
        <v>2013</v>
      </c>
      <c r="BN4" s="2">
        <v>2014</v>
      </c>
      <c r="BO4" s="2">
        <v>2015</v>
      </c>
      <c r="BP4" s="2">
        <v>2016</v>
      </c>
      <c r="BQ4" s="2">
        <v>2017</v>
      </c>
      <c r="BR4" s="2">
        <v>2018</v>
      </c>
      <c r="BS4" s="2">
        <v>2019</v>
      </c>
      <c r="BT4" s="2">
        <v>2020</v>
      </c>
      <c r="BU4" s="2">
        <v>2021</v>
      </c>
      <c r="BV4" s="2">
        <v>2022</v>
      </c>
      <c r="BW4" s="2">
        <v>2023</v>
      </c>
      <c r="BX4" s="2"/>
    </row>
    <row r="5" spans="1:7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2"/>
    </row>
    <row r="6" spans="1:76">
      <c r="A6" s="4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6">
      <c r="A7" s="1" t="s">
        <v>2</v>
      </c>
      <c r="B7" s="134">
        <f>+B8+B9+B10</f>
        <v>38831.509382153403</v>
      </c>
      <c r="C7" s="134">
        <f t="shared" ref="C7:BN7" si="0">+C8+C9+C10</f>
        <v>44094.380255293043</v>
      </c>
      <c r="D7" s="134">
        <f t="shared" si="0"/>
        <v>46430.232150896692</v>
      </c>
      <c r="E7" s="134">
        <f t="shared" si="0"/>
        <v>49023.342350727879</v>
      </c>
      <c r="F7" s="134">
        <f t="shared" si="0"/>
        <v>50437.599880324051</v>
      </c>
      <c r="G7" s="134">
        <f t="shared" si="0"/>
        <v>54687.476217517898</v>
      </c>
      <c r="H7" s="134">
        <f t="shared" si="0"/>
        <v>57865.080234294597</v>
      </c>
      <c r="I7" s="134">
        <f t="shared" si="0"/>
        <v>62314.609193827797</v>
      </c>
      <c r="J7" s="134">
        <f t="shared" si="0"/>
        <v>60519.291937793299</v>
      </c>
      <c r="K7" s="134">
        <f t="shared" si="0"/>
        <v>59949.957861907547</v>
      </c>
      <c r="L7" s="134">
        <f t="shared" si="0"/>
        <v>64587.697797881498</v>
      </c>
      <c r="M7" s="134">
        <f t="shared" si="0"/>
        <v>69051.838607352794</v>
      </c>
      <c r="N7" s="134">
        <f t="shared" si="0"/>
        <v>76771.172019766906</v>
      </c>
      <c r="O7" s="134">
        <f t="shared" si="0"/>
        <v>81816.948159635896</v>
      </c>
      <c r="P7" s="134">
        <f t="shared" si="0"/>
        <v>87147.781902153904</v>
      </c>
      <c r="Q7" s="134">
        <f t="shared" si="0"/>
        <v>93996.039575612202</v>
      </c>
      <c r="R7" s="134">
        <f t="shared" si="0"/>
        <v>103165.2357904224</v>
      </c>
      <c r="S7" s="134">
        <f t="shared" si="0"/>
        <v>107964.18334744569</v>
      </c>
      <c r="T7" s="134">
        <f t="shared" si="0"/>
        <v>104400.2943828937</v>
      </c>
      <c r="U7" s="134">
        <f t="shared" si="0"/>
        <v>108522.049717028</v>
      </c>
      <c r="V7" s="134">
        <f t="shared" si="0"/>
        <v>112262.84894206061</v>
      </c>
      <c r="W7" s="134">
        <f t="shared" si="0"/>
        <v>119135.8997323111</v>
      </c>
      <c r="X7" s="134">
        <f t="shared" si="0"/>
        <v>121254.1586719154</v>
      </c>
      <c r="Y7" s="134">
        <f t="shared" si="0"/>
        <v>136083.467445491</v>
      </c>
      <c r="Z7" s="134">
        <f t="shared" si="0"/>
        <v>153528.07818744049</v>
      </c>
      <c r="AA7" s="134">
        <f t="shared" si="0"/>
        <v>158584.91073424061</v>
      </c>
      <c r="AB7" s="134">
        <f t="shared" si="0"/>
        <v>156709.61552952911</v>
      </c>
      <c r="AC7" s="134">
        <f t="shared" si="0"/>
        <v>154463.05199301511</v>
      </c>
      <c r="AD7" s="134">
        <f t="shared" si="0"/>
        <v>141395.51964442979</v>
      </c>
      <c r="AE7" s="134">
        <f t="shared" si="0"/>
        <v>142767.3819930467</v>
      </c>
      <c r="AF7" s="134">
        <f t="shared" si="0"/>
        <v>163098.65189889789</v>
      </c>
      <c r="AG7" s="134">
        <f t="shared" si="0"/>
        <v>177827.97957164771</v>
      </c>
      <c r="AH7" s="134">
        <f t="shared" si="0"/>
        <v>174624.41098078759</v>
      </c>
      <c r="AI7" s="134">
        <f t="shared" si="0"/>
        <v>152822.38528884039</v>
      </c>
      <c r="AJ7" s="134">
        <f t="shared" si="0"/>
        <v>152816.39564114829</v>
      </c>
      <c r="AK7" s="134">
        <f t="shared" si="0"/>
        <v>152380.1918078943</v>
      </c>
      <c r="AL7" s="134">
        <f t="shared" si="0"/>
        <v>176112.1726200133</v>
      </c>
      <c r="AM7" s="134">
        <f t="shared" si="0"/>
        <v>197355.8182861876</v>
      </c>
      <c r="AN7" s="134">
        <f t="shared" si="0"/>
        <v>177840.26828360651</v>
      </c>
      <c r="AO7" s="134">
        <f t="shared" si="0"/>
        <v>147157.87078134899</v>
      </c>
      <c r="AP7" s="134">
        <f t="shared" si="0"/>
        <v>144695.597942755</v>
      </c>
      <c r="AQ7" s="134">
        <f t="shared" si="0"/>
        <v>149775.4518778538</v>
      </c>
      <c r="AR7" s="134">
        <f t="shared" si="0"/>
        <v>149740.59941347601</v>
      </c>
      <c r="AS7" s="134">
        <f t="shared" si="0"/>
        <v>157823.8292297342</v>
      </c>
      <c r="AT7" s="134">
        <f t="shared" si="0"/>
        <v>176336.507685827</v>
      </c>
      <c r="AU7" s="134">
        <f t="shared" si="0"/>
        <v>196188.06502524309</v>
      </c>
      <c r="AV7" s="134">
        <f t="shared" si="0"/>
        <v>198546.54914381501</v>
      </c>
      <c r="AW7" s="134">
        <f t="shared" si="0"/>
        <v>211377.62561237291</v>
      </c>
      <c r="AX7" s="134">
        <f t="shared" si="0"/>
        <v>208820.46186998818</v>
      </c>
      <c r="AY7" s="134">
        <f t="shared" si="0"/>
        <v>201141.73186831179</v>
      </c>
      <c r="AZ7" s="134">
        <f t="shared" si="0"/>
        <v>204669.82701328149</v>
      </c>
      <c r="BA7" s="134">
        <f t="shared" si="0"/>
        <v>203449.14173196291</v>
      </c>
      <c r="BB7" s="134">
        <f t="shared" si="0"/>
        <v>212427.52375834039</v>
      </c>
      <c r="BC7" s="134">
        <f t="shared" si="0"/>
        <v>220146.4056337013</v>
      </c>
      <c r="BD7" s="134">
        <f t="shared" si="0"/>
        <v>226094.09349144012</v>
      </c>
      <c r="BE7" s="134">
        <f t="shared" si="0"/>
        <v>235314.54622486289</v>
      </c>
      <c r="BF7" s="134">
        <f t="shared" si="0"/>
        <v>263488.99228786241</v>
      </c>
      <c r="BG7" s="134">
        <f t="shared" si="0"/>
        <v>296927.75226061378</v>
      </c>
      <c r="BH7" s="134">
        <f t="shared" si="0"/>
        <v>335543.85564664617</v>
      </c>
      <c r="BI7" s="134">
        <f t="shared" si="0"/>
        <v>326562.68453940219</v>
      </c>
      <c r="BJ7" s="134">
        <f t="shared" si="0"/>
        <v>374245.49538854975</v>
      </c>
      <c r="BK7" s="134">
        <f t="shared" si="0"/>
        <v>402703.23623826774</v>
      </c>
      <c r="BL7" s="134">
        <f t="shared" si="0"/>
        <v>433060.01094016619</v>
      </c>
      <c r="BM7" s="134">
        <f t="shared" si="0"/>
        <v>464660.55981869367</v>
      </c>
      <c r="BN7" s="134">
        <f t="shared" si="0"/>
        <v>475740.82047491602</v>
      </c>
      <c r="BO7" s="134">
        <f t="shared" ref="BO7:BX7" si="1">+BO8+BO9+BO10</f>
        <v>489265.78645098308</v>
      </c>
      <c r="BP7" s="134">
        <f t="shared" si="1"/>
        <v>495341.41752519039</v>
      </c>
      <c r="BQ7" s="134">
        <f t="shared" si="1"/>
        <v>503403.1099067764</v>
      </c>
      <c r="BR7" s="134">
        <f t="shared" si="1"/>
        <v>523975.67132047453</v>
      </c>
      <c r="BS7" s="134">
        <f t="shared" si="1"/>
        <v>535554.83464216976</v>
      </c>
      <c r="BT7" s="134">
        <f t="shared" si="1"/>
        <v>484243.20230877853</v>
      </c>
      <c r="BU7" s="134">
        <f t="shared" si="1"/>
        <v>554142.88810362772</v>
      </c>
      <c r="BV7" s="134">
        <f t="shared" si="1"/>
        <v>568563.75529507711</v>
      </c>
      <c r="BW7" s="134">
        <f t="shared" si="1"/>
        <v>557557.20153863274</v>
      </c>
      <c r="BX7" s="134">
        <f t="shared" si="1"/>
        <v>578504.80974500743</v>
      </c>
    </row>
    <row r="8" spans="1:76">
      <c r="A8" s="1" t="s">
        <v>3</v>
      </c>
      <c r="B8">
        <v>30156</v>
      </c>
      <c r="C8">
        <v>33508</v>
      </c>
      <c r="D8">
        <v>34356</v>
      </c>
      <c r="E8">
        <v>36175</v>
      </c>
      <c r="F8">
        <v>38076</v>
      </c>
      <c r="G8">
        <v>41149</v>
      </c>
      <c r="H8">
        <v>42263</v>
      </c>
      <c r="I8">
        <v>44707</v>
      </c>
      <c r="J8">
        <v>44274</v>
      </c>
      <c r="K8">
        <v>44719</v>
      </c>
      <c r="L8">
        <v>46682</v>
      </c>
      <c r="M8">
        <v>48688</v>
      </c>
      <c r="N8">
        <v>54666</v>
      </c>
      <c r="O8">
        <v>59612</v>
      </c>
      <c r="P8">
        <v>63353</v>
      </c>
      <c r="Q8">
        <v>67778</v>
      </c>
      <c r="R8">
        <v>74505</v>
      </c>
      <c r="S8">
        <v>79682</v>
      </c>
      <c r="T8">
        <v>78662</v>
      </c>
      <c r="U8">
        <v>81410</v>
      </c>
      <c r="V8">
        <v>83297</v>
      </c>
      <c r="W8">
        <v>87096</v>
      </c>
      <c r="X8">
        <v>89075</v>
      </c>
      <c r="Y8">
        <v>95745</v>
      </c>
      <c r="Z8">
        <v>104616</v>
      </c>
      <c r="AA8">
        <v>108208</v>
      </c>
      <c r="AB8">
        <v>109208</v>
      </c>
      <c r="AC8">
        <v>106956</v>
      </c>
      <c r="AD8">
        <v>98306</v>
      </c>
      <c r="AE8">
        <v>97732</v>
      </c>
      <c r="AF8">
        <v>104622</v>
      </c>
      <c r="AG8">
        <v>112440</v>
      </c>
      <c r="AH8">
        <v>109726</v>
      </c>
      <c r="AI8">
        <v>103589</v>
      </c>
      <c r="AJ8">
        <v>106445</v>
      </c>
      <c r="AK8">
        <v>108307</v>
      </c>
      <c r="AL8">
        <v>124563</v>
      </c>
      <c r="AM8">
        <v>138641</v>
      </c>
      <c r="AN8">
        <v>127082</v>
      </c>
      <c r="AO8">
        <v>106319</v>
      </c>
      <c r="AP8">
        <v>105735</v>
      </c>
      <c r="AQ8">
        <v>109665</v>
      </c>
      <c r="AR8">
        <v>108852</v>
      </c>
      <c r="AS8">
        <v>113680</v>
      </c>
      <c r="AT8">
        <v>124433</v>
      </c>
      <c r="AU8">
        <v>136275</v>
      </c>
      <c r="AV8">
        <v>139501</v>
      </c>
      <c r="AW8">
        <v>144555</v>
      </c>
      <c r="AX8">
        <v>141698</v>
      </c>
      <c r="AY8">
        <v>139666</v>
      </c>
      <c r="AZ8">
        <v>143191</v>
      </c>
      <c r="BA8">
        <v>144629</v>
      </c>
      <c r="BB8">
        <v>151674</v>
      </c>
      <c r="BC8">
        <v>155487</v>
      </c>
      <c r="BD8">
        <v>160769</v>
      </c>
      <c r="BE8">
        <v>166654</v>
      </c>
      <c r="BF8">
        <v>177006</v>
      </c>
      <c r="BG8">
        <v>192316</v>
      </c>
      <c r="BH8">
        <v>209436.56099999999</v>
      </c>
      <c r="BI8">
        <v>215885.090539</v>
      </c>
      <c r="BJ8">
        <v>235492.02652688001</v>
      </c>
      <c r="BK8">
        <v>252506.82931516599</v>
      </c>
      <c r="BL8">
        <v>271304.65992051997</v>
      </c>
      <c r="BM8">
        <v>286857.16181517497</v>
      </c>
      <c r="BN8">
        <v>298044.67857761902</v>
      </c>
      <c r="BO8">
        <v>309917.40839975799</v>
      </c>
      <c r="BP8">
        <v>321383.35121792002</v>
      </c>
      <c r="BQ8">
        <v>329870.42706358398</v>
      </c>
      <c r="BR8">
        <v>342501.11432479002</v>
      </c>
      <c r="BS8">
        <v>353614.87796253501</v>
      </c>
      <c r="BT8">
        <v>318738.74607318698</v>
      </c>
      <c r="BU8">
        <v>358285.18214948202</v>
      </c>
      <c r="BV8">
        <v>371149.95183199598</v>
      </c>
      <c r="BW8">
        <v>371705.81241513998</v>
      </c>
      <c r="BX8">
        <v>381938.20542175003</v>
      </c>
    </row>
    <row r="9" spans="1:76">
      <c r="A9" s="1" t="s">
        <v>4</v>
      </c>
      <c r="B9">
        <v>3396</v>
      </c>
      <c r="C9">
        <v>3493</v>
      </c>
      <c r="D9">
        <v>3887</v>
      </c>
      <c r="E9">
        <v>3966</v>
      </c>
      <c r="F9">
        <v>4703</v>
      </c>
      <c r="G9">
        <v>4701</v>
      </c>
      <c r="H9">
        <v>4976</v>
      </c>
      <c r="I9">
        <v>5760</v>
      </c>
      <c r="J9">
        <v>5756</v>
      </c>
      <c r="K9">
        <v>6449</v>
      </c>
      <c r="L9">
        <v>7578</v>
      </c>
      <c r="M9">
        <v>8758</v>
      </c>
      <c r="N9">
        <v>9200</v>
      </c>
      <c r="O9">
        <v>9737</v>
      </c>
      <c r="P9">
        <v>10956</v>
      </c>
      <c r="Q9">
        <v>11698</v>
      </c>
      <c r="R9">
        <v>11713</v>
      </c>
      <c r="S9">
        <v>12118</v>
      </c>
      <c r="T9">
        <v>12893</v>
      </c>
      <c r="U9">
        <v>13604</v>
      </c>
      <c r="V9">
        <v>14280</v>
      </c>
      <c r="W9">
        <v>15264</v>
      </c>
      <c r="X9">
        <v>16274</v>
      </c>
      <c r="Y9">
        <v>17253</v>
      </c>
      <c r="Z9">
        <v>18290</v>
      </c>
      <c r="AA9">
        <v>20315</v>
      </c>
      <c r="AB9">
        <v>21292</v>
      </c>
      <c r="AC9">
        <v>24362</v>
      </c>
      <c r="AD9">
        <v>21274</v>
      </c>
      <c r="AE9">
        <v>19469</v>
      </c>
      <c r="AF9">
        <v>24185</v>
      </c>
      <c r="AG9">
        <v>23736</v>
      </c>
      <c r="AH9">
        <v>25954</v>
      </c>
      <c r="AI9">
        <v>23837</v>
      </c>
      <c r="AJ9">
        <v>22270</v>
      </c>
      <c r="AK9">
        <v>23252</v>
      </c>
      <c r="AL9">
        <v>25101</v>
      </c>
      <c r="AM9">
        <v>26538</v>
      </c>
      <c r="AN9">
        <v>22354</v>
      </c>
      <c r="AO9">
        <v>18091</v>
      </c>
      <c r="AP9">
        <v>16249</v>
      </c>
      <c r="AQ9">
        <v>16568</v>
      </c>
      <c r="AR9">
        <v>17037</v>
      </c>
      <c r="AS9">
        <v>17563</v>
      </c>
      <c r="AT9">
        <v>19086</v>
      </c>
      <c r="AU9">
        <v>20708</v>
      </c>
      <c r="AV9">
        <v>21619</v>
      </c>
      <c r="AW9">
        <v>23262</v>
      </c>
      <c r="AX9">
        <v>23844</v>
      </c>
      <c r="AY9">
        <v>24679</v>
      </c>
      <c r="AZ9">
        <v>25444</v>
      </c>
      <c r="BA9">
        <v>25240</v>
      </c>
      <c r="BB9">
        <v>25240</v>
      </c>
      <c r="BC9">
        <v>26224</v>
      </c>
      <c r="BD9">
        <v>27299</v>
      </c>
      <c r="BE9">
        <v>29783</v>
      </c>
      <c r="BF9">
        <v>32046</v>
      </c>
      <c r="BG9">
        <v>33424</v>
      </c>
      <c r="BH9">
        <v>35196.529298016299</v>
      </c>
      <c r="BI9">
        <v>39900.939137178</v>
      </c>
      <c r="BJ9">
        <v>41767.796193394599</v>
      </c>
      <c r="BK9">
        <v>44478.035506459797</v>
      </c>
      <c r="BL9">
        <v>48650.943564140201</v>
      </c>
      <c r="BM9">
        <v>52501.6938171367</v>
      </c>
      <c r="BN9">
        <v>55783.828614714002</v>
      </c>
      <c r="BO9">
        <v>61431.237765383099</v>
      </c>
      <c r="BP9">
        <v>62615.055264667397</v>
      </c>
      <c r="BQ9">
        <v>64425.040243703399</v>
      </c>
      <c r="BR9">
        <v>65974.310093196502</v>
      </c>
      <c r="BS9">
        <v>68783.799178008805</v>
      </c>
      <c r="BT9">
        <v>74190.507582337494</v>
      </c>
      <c r="BU9">
        <v>77731.280453790707</v>
      </c>
      <c r="BV9">
        <v>77612.202538355195</v>
      </c>
      <c r="BW9">
        <v>81161.065131121795</v>
      </c>
      <c r="BX9">
        <v>82991.066443029398</v>
      </c>
    </row>
    <row r="10" spans="1:76">
      <c r="A10" s="1" t="s">
        <v>5</v>
      </c>
      <c r="B10">
        <v>5279.5093821534001</v>
      </c>
      <c r="C10">
        <v>7093.3802552930401</v>
      </c>
      <c r="D10">
        <v>8187.2321508966897</v>
      </c>
      <c r="E10">
        <v>8882.3423507278803</v>
      </c>
      <c r="F10">
        <v>7658.59988032405</v>
      </c>
      <c r="G10">
        <v>8837.4762175179003</v>
      </c>
      <c r="H10">
        <v>10626.080234294601</v>
      </c>
      <c r="I10">
        <v>11847.6091938278</v>
      </c>
      <c r="J10">
        <v>10489.291937793299</v>
      </c>
      <c r="K10">
        <v>8781.9578619075492</v>
      </c>
      <c r="L10">
        <v>10327.697797881499</v>
      </c>
      <c r="M10">
        <v>11605.8386073528</v>
      </c>
      <c r="N10">
        <v>12905.1720197669</v>
      </c>
      <c r="O10">
        <v>12467.9481596359</v>
      </c>
      <c r="P10">
        <v>12838.7819021539</v>
      </c>
      <c r="Q10">
        <v>14520.0395756122</v>
      </c>
      <c r="R10">
        <v>16947.235790422401</v>
      </c>
      <c r="S10">
        <v>16164.1833474457</v>
      </c>
      <c r="T10">
        <v>12845.2943828937</v>
      </c>
      <c r="U10">
        <v>13508.049717028</v>
      </c>
      <c r="V10">
        <v>14685.8489420606</v>
      </c>
      <c r="W10">
        <v>16775.8997323111</v>
      </c>
      <c r="X10">
        <v>15905.1586719154</v>
      </c>
      <c r="Y10">
        <v>23085.467445490998</v>
      </c>
      <c r="Z10">
        <v>30622.0781874405</v>
      </c>
      <c r="AA10">
        <v>30061.910734240599</v>
      </c>
      <c r="AB10">
        <v>26209.615529529099</v>
      </c>
      <c r="AC10">
        <v>23145.051993015099</v>
      </c>
      <c r="AD10">
        <v>21815.519644429802</v>
      </c>
      <c r="AE10">
        <v>25566.3819930467</v>
      </c>
      <c r="AF10">
        <v>34291.651898897901</v>
      </c>
      <c r="AG10">
        <v>41651.979571647702</v>
      </c>
      <c r="AH10">
        <v>38944.410980787601</v>
      </c>
      <c r="AI10">
        <v>25396.3852888404</v>
      </c>
      <c r="AJ10">
        <v>24101.395641148301</v>
      </c>
      <c r="AK10">
        <v>20821.191807894302</v>
      </c>
      <c r="AL10">
        <v>26448.172620013302</v>
      </c>
      <c r="AM10">
        <v>32176.818286187601</v>
      </c>
      <c r="AN10">
        <v>28404.2682836065</v>
      </c>
      <c r="AO10">
        <v>22747.870781349</v>
      </c>
      <c r="AP10">
        <v>22711.597942755001</v>
      </c>
      <c r="AQ10">
        <v>23542.4518778538</v>
      </c>
      <c r="AR10">
        <v>23851.599413476</v>
      </c>
      <c r="AS10">
        <v>26580.829229734201</v>
      </c>
      <c r="AT10">
        <v>32817.507685826997</v>
      </c>
      <c r="AU10">
        <v>39205.065025243101</v>
      </c>
      <c r="AV10">
        <v>37426.549143814998</v>
      </c>
      <c r="AW10">
        <v>43560.625612372904</v>
      </c>
      <c r="AX10">
        <v>43278.461869988198</v>
      </c>
      <c r="AY10">
        <v>36796.731868311799</v>
      </c>
      <c r="AZ10">
        <v>36034.827013281501</v>
      </c>
      <c r="BA10">
        <v>33580.141731962904</v>
      </c>
      <c r="BB10">
        <v>35513.523758340401</v>
      </c>
      <c r="BC10">
        <v>38435.405633701303</v>
      </c>
      <c r="BD10">
        <v>38026.0934914401</v>
      </c>
      <c r="BE10">
        <v>38877.546224862897</v>
      </c>
      <c r="BF10">
        <v>54436.992287862398</v>
      </c>
      <c r="BG10">
        <v>71187.752260613794</v>
      </c>
      <c r="BH10">
        <v>90910.765348629895</v>
      </c>
      <c r="BI10">
        <v>70776.654863224205</v>
      </c>
      <c r="BJ10">
        <v>96985.672668275103</v>
      </c>
      <c r="BK10">
        <v>105718.371416642</v>
      </c>
      <c r="BL10">
        <v>113104.40745550601</v>
      </c>
      <c r="BM10">
        <v>125301.704186382</v>
      </c>
      <c r="BN10">
        <v>121912.313282583</v>
      </c>
      <c r="BO10">
        <v>117917.140285842</v>
      </c>
      <c r="BP10">
        <v>111343.011042603</v>
      </c>
      <c r="BQ10">
        <v>109107.642599489</v>
      </c>
      <c r="BR10">
        <v>115500.246902488</v>
      </c>
      <c r="BS10">
        <v>113156.157501626</v>
      </c>
      <c r="BT10">
        <v>91313.948653254105</v>
      </c>
      <c r="BU10">
        <v>118126.42550035501</v>
      </c>
      <c r="BV10">
        <v>119801.60092472599</v>
      </c>
      <c r="BW10">
        <v>104690.32399237101</v>
      </c>
      <c r="BX10">
        <v>113575.537880228</v>
      </c>
    </row>
    <row r="11" spans="1:76">
      <c r="A11" s="1" t="s">
        <v>6</v>
      </c>
      <c r="B11" s="69">
        <f>+B12+B13</f>
        <v>5111.4928985548459</v>
      </c>
      <c r="C11" s="69">
        <f t="shared" ref="C11:BN11" si="2">+C12+C13</f>
        <v>6821.092365991145</v>
      </c>
      <c r="D11" s="69">
        <f t="shared" si="2"/>
        <v>7987.1610909565006</v>
      </c>
      <c r="E11" s="69">
        <f t="shared" si="2"/>
        <v>8625.3088607016598</v>
      </c>
      <c r="F11" s="69">
        <f t="shared" si="2"/>
        <v>7244.2619393973728</v>
      </c>
      <c r="G11" s="69">
        <f t="shared" si="2"/>
        <v>8577.2294863223287</v>
      </c>
      <c r="H11" s="69">
        <f t="shared" si="2"/>
        <v>10475.111241464081</v>
      </c>
      <c r="I11" s="69">
        <f t="shared" si="2"/>
        <v>11405.14748391437</v>
      </c>
      <c r="J11" s="69">
        <f t="shared" si="2"/>
        <v>10191.563258429051</v>
      </c>
      <c r="K11" s="69">
        <f t="shared" si="2"/>
        <v>8006.8070827256524</v>
      </c>
      <c r="L11" s="69">
        <f t="shared" si="2"/>
        <v>8596.1854318163114</v>
      </c>
      <c r="M11" s="69">
        <f t="shared" si="2"/>
        <v>10992.99918461223</v>
      </c>
      <c r="N11" s="69">
        <f t="shared" si="2"/>
        <v>12476.425629737729</v>
      </c>
      <c r="O11" s="69">
        <f t="shared" si="2"/>
        <v>11869.14988986917</v>
      </c>
      <c r="P11" s="69">
        <f t="shared" si="2"/>
        <v>11789.696401404151</v>
      </c>
      <c r="Q11" s="69">
        <f t="shared" si="2"/>
        <v>14111.09860308926</v>
      </c>
      <c r="R11" s="69">
        <f t="shared" si="2"/>
        <v>15846.877264599449</v>
      </c>
      <c r="S11" s="69">
        <f t="shared" si="2"/>
        <v>14556.064806636008</v>
      </c>
      <c r="T11" s="69">
        <f t="shared" si="2"/>
        <v>12388.04379569029</v>
      </c>
      <c r="U11" s="69">
        <f t="shared" si="2"/>
        <v>12881.58103814268</v>
      </c>
      <c r="V11" s="69">
        <f t="shared" si="2"/>
        <v>14462.15993150573</v>
      </c>
      <c r="W11" s="69">
        <f t="shared" si="2"/>
        <v>16334.88747107672</v>
      </c>
      <c r="X11" s="69">
        <f t="shared" si="2"/>
        <v>16981.993692342061</v>
      </c>
      <c r="Y11" s="69">
        <f t="shared" si="2"/>
        <v>23098.12335488126</v>
      </c>
      <c r="Z11" s="69">
        <f t="shared" si="2"/>
        <v>29492.1266097892</v>
      </c>
      <c r="AA11" s="69">
        <f t="shared" si="2"/>
        <v>30657.920850145798</v>
      </c>
      <c r="AB11" s="69">
        <f t="shared" si="2"/>
        <v>26500.364473686299</v>
      </c>
      <c r="AC11" s="69">
        <f t="shared" si="2"/>
        <v>24066.510103897639</v>
      </c>
      <c r="AD11" s="69">
        <f t="shared" si="2"/>
        <v>21846.463132102461</v>
      </c>
      <c r="AE11" s="69">
        <f t="shared" si="2"/>
        <v>24021.509551265979</v>
      </c>
      <c r="AF11" s="69">
        <f t="shared" si="2"/>
        <v>31447.637276642388</v>
      </c>
      <c r="AG11" s="69">
        <f t="shared" si="2"/>
        <v>37745.413454115398</v>
      </c>
      <c r="AH11" s="69">
        <f t="shared" si="2"/>
        <v>36309.864720268</v>
      </c>
      <c r="AI11" s="69">
        <f t="shared" si="2"/>
        <v>25633.097493737798</v>
      </c>
      <c r="AJ11" s="69">
        <f t="shared" si="2"/>
        <v>24704.217055621899</v>
      </c>
      <c r="AK11" s="69">
        <f t="shared" si="2"/>
        <v>21016.723664048819</v>
      </c>
      <c r="AL11" s="69">
        <f t="shared" si="2"/>
        <v>25324.745587477391</v>
      </c>
      <c r="AM11" s="69">
        <f t="shared" si="2"/>
        <v>29372.329007794688</v>
      </c>
      <c r="AN11" s="69">
        <f t="shared" si="2"/>
        <v>24839.80222426102</v>
      </c>
      <c r="AO11" s="69">
        <f t="shared" si="2"/>
        <v>21618.033808278778</v>
      </c>
      <c r="AP11" s="69">
        <f t="shared" si="2"/>
        <v>21822.784365657441</v>
      </c>
      <c r="AQ11" s="69">
        <f t="shared" si="2"/>
        <v>22226.995520705503</v>
      </c>
      <c r="AR11" s="69">
        <f t="shared" si="2"/>
        <v>22545.91584004405</v>
      </c>
      <c r="AS11" s="69">
        <f t="shared" si="2"/>
        <v>25141.01290127384</v>
      </c>
      <c r="AT11" s="69">
        <f t="shared" si="2"/>
        <v>34352.408560245603</v>
      </c>
      <c r="AU11" s="69">
        <f t="shared" si="2"/>
        <v>41085.793537147081</v>
      </c>
      <c r="AV11" s="69">
        <f t="shared" si="2"/>
        <v>40118.628357122019</v>
      </c>
      <c r="AW11" s="69">
        <f t="shared" si="2"/>
        <v>46388.509947735802</v>
      </c>
      <c r="AX11" s="69">
        <f t="shared" si="2"/>
        <v>46234.013547287104</v>
      </c>
      <c r="AY11" s="69">
        <f t="shared" si="2"/>
        <v>41987.411901314998</v>
      </c>
      <c r="AZ11" s="69">
        <f t="shared" si="2"/>
        <v>39663.482054419401</v>
      </c>
      <c r="BA11" s="69">
        <f t="shared" si="2"/>
        <v>35883.063177084434</v>
      </c>
      <c r="BB11" s="69">
        <f t="shared" si="2"/>
        <v>35457.852862712978</v>
      </c>
      <c r="BC11" s="69">
        <f t="shared" si="2"/>
        <v>37393.710318384808</v>
      </c>
      <c r="BD11" s="69">
        <f t="shared" si="2"/>
        <v>39801.51556021969</v>
      </c>
      <c r="BE11" s="69">
        <f t="shared" si="2"/>
        <v>44441.449067287016</v>
      </c>
      <c r="BF11" s="69">
        <f t="shared" si="2"/>
        <v>53146.764625508047</v>
      </c>
      <c r="BG11" s="69">
        <f t="shared" si="2"/>
        <v>64947.715312797096</v>
      </c>
      <c r="BH11" s="69">
        <f t="shared" si="2"/>
        <v>80796.337331329996</v>
      </c>
      <c r="BI11" s="69">
        <f t="shared" si="2"/>
        <v>79688.093864399503</v>
      </c>
      <c r="BJ11" s="69">
        <f t="shared" si="2"/>
        <v>98132.146753082605</v>
      </c>
      <c r="BK11" s="69">
        <f t="shared" si="2"/>
        <v>104026.9331914658</v>
      </c>
      <c r="BL11" s="69">
        <f t="shared" si="2"/>
        <v>121023.00513367449</v>
      </c>
      <c r="BM11" s="69">
        <f t="shared" si="2"/>
        <v>130541.49138203829</v>
      </c>
      <c r="BN11" s="69">
        <f t="shared" si="2"/>
        <v>127664.00561714321</v>
      </c>
      <c r="BO11" s="69">
        <f t="shared" ref="BO11:BX11" si="3">+BO12+BO13</f>
        <v>121495.8132154209</v>
      </c>
      <c r="BP11" s="69">
        <f t="shared" si="3"/>
        <v>116614.12430156101</v>
      </c>
      <c r="BQ11" s="69">
        <f t="shared" si="3"/>
        <v>116233.7748771984</v>
      </c>
      <c r="BR11" s="69">
        <f t="shared" si="3"/>
        <v>121326.84276929259</v>
      </c>
      <c r="BS11" s="69">
        <f t="shared" si="3"/>
        <v>125336.52507786339</v>
      </c>
      <c r="BT11" s="69">
        <f t="shared" si="3"/>
        <v>104979.7528443694</v>
      </c>
      <c r="BU11" s="69">
        <f t="shared" si="3"/>
        <v>141318.4334016733</v>
      </c>
      <c r="BV11" s="69">
        <f t="shared" si="3"/>
        <v>142310.75981496219</v>
      </c>
      <c r="BW11" s="69">
        <f t="shared" si="3"/>
        <v>134634.3215970379</v>
      </c>
      <c r="BX11" s="69">
        <f t="shared" si="3"/>
        <v>141294.456337279</v>
      </c>
    </row>
    <row r="12" spans="1:76">
      <c r="A12" s="1" t="s">
        <v>7</v>
      </c>
      <c r="B12">
        <v>4491.6390806865902</v>
      </c>
      <c r="C12">
        <v>6165.2870266865302</v>
      </c>
      <c r="D12">
        <v>6519.4687415927701</v>
      </c>
      <c r="E12">
        <v>7399.7857489829503</v>
      </c>
      <c r="F12">
        <v>6284.67734292162</v>
      </c>
      <c r="G12">
        <v>6474.7796354439597</v>
      </c>
      <c r="H12">
        <v>8812.0734094192903</v>
      </c>
      <c r="I12">
        <v>10021.5000076531</v>
      </c>
      <c r="J12">
        <v>8769.1736528324709</v>
      </c>
      <c r="K12">
        <v>7066.60755342631</v>
      </c>
      <c r="L12">
        <v>7739.6636606246102</v>
      </c>
      <c r="M12">
        <v>8835.4208429803402</v>
      </c>
      <c r="N12">
        <v>10573.441532418399</v>
      </c>
      <c r="O12">
        <v>9897.6583650463399</v>
      </c>
      <c r="P12">
        <v>9112.4109106947508</v>
      </c>
      <c r="Q12">
        <v>10646.691178111299</v>
      </c>
      <c r="R12">
        <v>11845.486688749899</v>
      </c>
      <c r="S12">
        <v>11098.863349101999</v>
      </c>
      <c r="T12">
        <v>9328.4205057726904</v>
      </c>
      <c r="U12">
        <v>9240.6293231407399</v>
      </c>
      <c r="V12">
        <v>10089.3769217884</v>
      </c>
      <c r="W12">
        <v>11284.3230948532</v>
      </c>
      <c r="X12">
        <v>11492.0302153871</v>
      </c>
      <c r="Y12">
        <v>16619.966452074401</v>
      </c>
      <c r="Z12">
        <v>19321.420272382398</v>
      </c>
      <c r="AA12">
        <v>19276.900458587599</v>
      </c>
      <c r="AB12">
        <v>15768.062244446901</v>
      </c>
      <c r="AC12">
        <v>16199.7325698652</v>
      </c>
      <c r="AD12">
        <v>15332.7713339236</v>
      </c>
      <c r="AE12">
        <v>16589.3872095439</v>
      </c>
      <c r="AF12">
        <v>21770.131577270298</v>
      </c>
      <c r="AG12">
        <v>25700.058048455299</v>
      </c>
      <c r="AH12">
        <v>23834.864735232401</v>
      </c>
      <c r="AI12">
        <v>14650.5597504783</v>
      </c>
      <c r="AJ12">
        <v>13639.133812538799</v>
      </c>
      <c r="AK12">
        <v>12079.386562682599</v>
      </c>
      <c r="AL12">
        <v>16802.118982266002</v>
      </c>
      <c r="AM12">
        <v>21260.457573072599</v>
      </c>
      <c r="AN12">
        <v>19321.401560021601</v>
      </c>
      <c r="AO12">
        <v>15242.3031464015</v>
      </c>
      <c r="AP12">
        <v>17158.888840233201</v>
      </c>
      <c r="AQ12">
        <v>17154.398519361501</v>
      </c>
      <c r="AR12">
        <v>16450.267459983999</v>
      </c>
      <c r="AS12">
        <v>18028.443502818802</v>
      </c>
      <c r="AT12">
        <v>25088</v>
      </c>
      <c r="AU12">
        <v>31946</v>
      </c>
      <c r="AV12">
        <v>31247</v>
      </c>
      <c r="AW12">
        <v>36241</v>
      </c>
      <c r="AX12">
        <v>35373</v>
      </c>
      <c r="AY12">
        <v>29981</v>
      </c>
      <c r="AZ12">
        <v>29461</v>
      </c>
      <c r="BA12">
        <v>28089</v>
      </c>
      <c r="BB12">
        <v>28145</v>
      </c>
      <c r="BC12">
        <v>29915</v>
      </c>
      <c r="BD12">
        <v>32335</v>
      </c>
      <c r="BE12">
        <v>36217</v>
      </c>
      <c r="BF12">
        <v>43482</v>
      </c>
      <c r="BG12">
        <v>53625.998895381599</v>
      </c>
      <c r="BH12">
        <v>66440.202464095899</v>
      </c>
      <c r="BI12">
        <v>60565.811989149799</v>
      </c>
      <c r="BJ12">
        <v>76166.725948459702</v>
      </c>
      <c r="BK12">
        <v>84517.953508024002</v>
      </c>
      <c r="BL12">
        <v>97724.429449348594</v>
      </c>
      <c r="BM12">
        <v>104661.483090985</v>
      </c>
      <c r="BN12">
        <v>102542.41155108</v>
      </c>
      <c r="BO12">
        <v>98101.031366463896</v>
      </c>
      <c r="BP12">
        <v>93159.089084814201</v>
      </c>
      <c r="BQ12">
        <v>93199.277987944704</v>
      </c>
      <c r="BR12">
        <v>97026.385353805599</v>
      </c>
      <c r="BS12">
        <v>101406.10986674399</v>
      </c>
      <c r="BT12">
        <v>84654.089334307602</v>
      </c>
      <c r="BU12">
        <v>115974.47676162601</v>
      </c>
      <c r="BV12">
        <v>115451.093301621</v>
      </c>
      <c r="BW12">
        <v>107031.912927333</v>
      </c>
      <c r="BX12">
        <v>109808.354788325</v>
      </c>
    </row>
    <row r="13" spans="1:76">
      <c r="A13" s="1" t="s">
        <v>8</v>
      </c>
      <c r="B13">
        <v>619.85381786825599</v>
      </c>
      <c r="C13">
        <v>655.80533930461502</v>
      </c>
      <c r="D13">
        <v>1467.69234936373</v>
      </c>
      <c r="E13">
        <v>1225.52311171871</v>
      </c>
      <c r="F13">
        <v>959.58459647575296</v>
      </c>
      <c r="G13">
        <v>2102.4498508783699</v>
      </c>
      <c r="H13">
        <v>1663.0378320447901</v>
      </c>
      <c r="I13">
        <v>1383.64747626127</v>
      </c>
      <c r="J13">
        <v>1422.3896055965799</v>
      </c>
      <c r="K13">
        <v>940.19952929934198</v>
      </c>
      <c r="L13">
        <v>856.52177119170096</v>
      </c>
      <c r="M13">
        <v>2157.57834163189</v>
      </c>
      <c r="N13">
        <v>1902.98409731933</v>
      </c>
      <c r="O13">
        <v>1971.4915248228299</v>
      </c>
      <c r="P13">
        <v>2677.2854907094002</v>
      </c>
      <c r="Q13">
        <v>3464.4074249779601</v>
      </c>
      <c r="R13">
        <v>4001.3905758495498</v>
      </c>
      <c r="S13">
        <v>3457.2014575340099</v>
      </c>
      <c r="T13">
        <v>3059.6232899175998</v>
      </c>
      <c r="U13">
        <v>3640.9517150019401</v>
      </c>
      <c r="V13">
        <v>4372.7830097173301</v>
      </c>
      <c r="W13">
        <v>5050.5643762235204</v>
      </c>
      <c r="X13">
        <v>5489.9634769549602</v>
      </c>
      <c r="Y13">
        <v>6478.1569028068598</v>
      </c>
      <c r="Z13">
        <v>10170.7063374068</v>
      </c>
      <c r="AA13">
        <v>11381.020391558201</v>
      </c>
      <c r="AB13">
        <v>10732.3022292394</v>
      </c>
      <c r="AC13">
        <v>7866.7775340324397</v>
      </c>
      <c r="AD13">
        <v>6513.6917981788602</v>
      </c>
      <c r="AE13">
        <v>7432.1223417220799</v>
      </c>
      <c r="AF13">
        <v>9677.50569937209</v>
      </c>
      <c r="AG13">
        <v>12045.355405660101</v>
      </c>
      <c r="AH13">
        <v>12474.9999850356</v>
      </c>
      <c r="AI13">
        <v>10982.5377432595</v>
      </c>
      <c r="AJ13">
        <v>11065.0832430831</v>
      </c>
      <c r="AK13">
        <v>8937.3371013662199</v>
      </c>
      <c r="AL13">
        <v>8522.6266052113897</v>
      </c>
      <c r="AM13">
        <v>8111.8714347220903</v>
      </c>
      <c r="AN13">
        <v>5518.4006642394197</v>
      </c>
      <c r="AO13">
        <v>6375.73066187728</v>
      </c>
      <c r="AP13">
        <v>4663.8955254242401</v>
      </c>
      <c r="AQ13">
        <v>5072.5970013440001</v>
      </c>
      <c r="AR13">
        <v>6095.6483800600499</v>
      </c>
      <c r="AS13">
        <v>7112.5693984550398</v>
      </c>
      <c r="AT13">
        <v>9264.4085602455998</v>
      </c>
      <c r="AU13">
        <v>9139.7935371470794</v>
      </c>
      <c r="AV13">
        <v>8871.6283571220192</v>
      </c>
      <c r="AW13">
        <v>10147.5099477358</v>
      </c>
      <c r="AX13">
        <v>10861.013547287101</v>
      </c>
      <c r="AY13">
        <v>12006.411901314999</v>
      </c>
      <c r="AZ13">
        <v>10202.482054419401</v>
      </c>
      <c r="BA13">
        <v>7794.0631770844302</v>
      </c>
      <c r="BB13">
        <v>7312.8528627129799</v>
      </c>
      <c r="BC13">
        <v>7478.7103183848103</v>
      </c>
      <c r="BD13">
        <v>7466.5155602196901</v>
      </c>
      <c r="BE13">
        <v>8224.4490672870197</v>
      </c>
      <c r="BF13">
        <v>9664.7646255080508</v>
      </c>
      <c r="BG13">
        <v>11321.7164174155</v>
      </c>
      <c r="BH13">
        <v>14356.134867234099</v>
      </c>
      <c r="BI13">
        <v>19122.281875249701</v>
      </c>
      <c r="BJ13">
        <v>21965.4208046229</v>
      </c>
      <c r="BK13">
        <v>19508.979683441801</v>
      </c>
      <c r="BL13">
        <v>23298.575684325901</v>
      </c>
      <c r="BM13">
        <v>25880.008291053298</v>
      </c>
      <c r="BN13">
        <v>25121.5940660632</v>
      </c>
      <c r="BO13">
        <v>23394.781848957002</v>
      </c>
      <c r="BP13">
        <v>23455.035216746801</v>
      </c>
      <c r="BQ13">
        <v>23034.4968892537</v>
      </c>
      <c r="BR13">
        <v>24300.457415486999</v>
      </c>
      <c r="BS13">
        <v>23930.415211119402</v>
      </c>
      <c r="BT13">
        <v>20325.6635100618</v>
      </c>
      <c r="BU13">
        <v>25343.956640047301</v>
      </c>
      <c r="BV13">
        <v>26859.666513341199</v>
      </c>
      <c r="BW13">
        <v>27602.408669704899</v>
      </c>
      <c r="BX13">
        <v>31486.101548954</v>
      </c>
    </row>
    <row r="14" spans="1:76">
      <c r="A14" s="3" t="s">
        <v>9</v>
      </c>
      <c r="B14">
        <v>168.01648359854499</v>
      </c>
      <c r="C14">
        <v>272.28788930189</v>
      </c>
      <c r="D14">
        <v>200.07105994018701</v>
      </c>
      <c r="E14">
        <v>257.03349002621701</v>
      </c>
      <c r="F14">
        <v>414.33794092667398</v>
      </c>
      <c r="G14">
        <v>260.24673119556201</v>
      </c>
      <c r="H14">
        <v>150.968992830518</v>
      </c>
      <c r="I14">
        <v>442.46170991343803</v>
      </c>
      <c r="J14">
        <v>297.72867936425399</v>
      </c>
      <c r="K14">
        <v>775.15077918189195</v>
      </c>
      <c r="L14">
        <v>1731.51236606523</v>
      </c>
      <c r="M14">
        <v>612.83942274060098</v>
      </c>
      <c r="N14">
        <v>428.74639002918798</v>
      </c>
      <c r="O14">
        <v>598.79826976668505</v>
      </c>
      <c r="P14">
        <v>1049.08550074971</v>
      </c>
      <c r="Q14">
        <v>408.94097252296501</v>
      </c>
      <c r="R14">
        <v>1100.35852582299</v>
      </c>
      <c r="S14">
        <v>1608.1185408096201</v>
      </c>
      <c r="T14">
        <v>457.25058720336898</v>
      </c>
      <c r="U14">
        <v>626.46867888529403</v>
      </c>
      <c r="V14">
        <v>223.689010554866</v>
      </c>
      <c r="W14">
        <v>441.01226123436601</v>
      </c>
      <c r="X14">
        <v>-1076.8350204266301</v>
      </c>
      <c r="Y14">
        <v>-12.655909390247</v>
      </c>
      <c r="Z14">
        <v>1129.9515776512901</v>
      </c>
      <c r="AA14">
        <v>-596.01011590511598</v>
      </c>
      <c r="AB14">
        <v>-290.74894415717802</v>
      </c>
      <c r="AC14">
        <v>-921.45811088255095</v>
      </c>
      <c r="AD14">
        <v>-30.943487672629999</v>
      </c>
      <c r="AE14">
        <v>1544.87244178079</v>
      </c>
      <c r="AF14">
        <v>2844.01462225552</v>
      </c>
      <c r="AG14">
        <v>3906.5661175322898</v>
      </c>
      <c r="AH14">
        <v>2634.5462605196099</v>
      </c>
      <c r="AI14">
        <v>-236.71220489733699</v>
      </c>
      <c r="AJ14">
        <v>-602.82141447357799</v>
      </c>
      <c r="AK14">
        <v>-195.531856154574</v>
      </c>
      <c r="AL14">
        <v>1123.42703253592</v>
      </c>
      <c r="AM14">
        <v>2804.4892783929099</v>
      </c>
      <c r="AN14">
        <v>3564.4660593454701</v>
      </c>
      <c r="AO14">
        <v>1129.83697307024</v>
      </c>
      <c r="AP14">
        <v>888.813577097554</v>
      </c>
      <c r="AQ14">
        <v>1315.45635714831</v>
      </c>
      <c r="AR14">
        <v>1305.68357343197</v>
      </c>
      <c r="AS14">
        <v>1439.81632846038</v>
      </c>
      <c r="AT14">
        <v>-1534.9008744186101</v>
      </c>
      <c r="AU14">
        <v>-1880.72851190399</v>
      </c>
      <c r="AV14">
        <v>-2692.0792133069999</v>
      </c>
      <c r="AW14">
        <v>-2827.88433536298</v>
      </c>
      <c r="AX14">
        <v>-2955.5516772989099</v>
      </c>
      <c r="AY14">
        <v>-5190.6800330032502</v>
      </c>
      <c r="AZ14">
        <v>-3628.6550411378698</v>
      </c>
      <c r="BA14">
        <v>-2302.9214451215598</v>
      </c>
      <c r="BB14">
        <v>55.6708956274529</v>
      </c>
      <c r="BC14">
        <v>1041.69531531653</v>
      </c>
      <c r="BD14">
        <v>-1775.4220687796201</v>
      </c>
      <c r="BE14">
        <v>-5563.9028424240796</v>
      </c>
      <c r="BF14">
        <v>1290.2276623543901</v>
      </c>
      <c r="BG14">
        <v>6240.0369478167104</v>
      </c>
      <c r="BH14">
        <v>10114.428017299901</v>
      </c>
      <c r="BI14">
        <v>-8911.4390011753003</v>
      </c>
      <c r="BJ14">
        <v>-1146.4740848074</v>
      </c>
      <c r="BK14">
        <v>1691.43822517644</v>
      </c>
      <c r="BL14">
        <v>-7918.5976781684903</v>
      </c>
      <c r="BM14">
        <v>-5239.7871956569597</v>
      </c>
      <c r="BN14">
        <v>-5751.6923345605601</v>
      </c>
      <c r="BO14">
        <v>-3578.6729295789401</v>
      </c>
      <c r="BP14">
        <v>-5271.1132589579101</v>
      </c>
      <c r="BQ14">
        <v>-7126.1322777097103</v>
      </c>
      <c r="BR14">
        <v>-5826.5958668045096</v>
      </c>
      <c r="BS14">
        <v>-12180.367576237</v>
      </c>
      <c r="BT14">
        <v>-13665.8041911152</v>
      </c>
      <c r="BU14">
        <v>-23192.007901318098</v>
      </c>
      <c r="BV14">
        <v>-22509.1588902361</v>
      </c>
      <c r="BW14">
        <v>-29943.9976046667</v>
      </c>
      <c r="BX14">
        <v>-27718.918457050699</v>
      </c>
    </row>
    <row r="15" spans="1:76">
      <c r="A15" s="1" t="s">
        <v>10</v>
      </c>
      <c r="B15">
        <v>5943.2792643146204</v>
      </c>
      <c r="C15">
        <v>5824.4327736742498</v>
      </c>
      <c r="D15">
        <v>6692.2490704002103</v>
      </c>
      <c r="E15">
        <v>7328.0300587113798</v>
      </c>
      <c r="F15">
        <v>7826.3295963799601</v>
      </c>
      <c r="G15">
        <v>8213.0315367676703</v>
      </c>
      <c r="H15">
        <v>8889.1941651595607</v>
      </c>
      <c r="I15">
        <v>9146.9718851144298</v>
      </c>
      <c r="J15">
        <v>9209.9842166589497</v>
      </c>
      <c r="K15">
        <v>10416.482955322899</v>
      </c>
      <c r="L15">
        <v>13387.5037795105</v>
      </c>
      <c r="M15">
        <v>15797.212734485</v>
      </c>
      <c r="N15">
        <v>16862.4464537772</v>
      </c>
      <c r="O15">
        <v>16558.8062231527</v>
      </c>
      <c r="P15">
        <v>17701.373258431398</v>
      </c>
      <c r="Q15">
        <v>18214.7009896501</v>
      </c>
      <c r="R15">
        <v>19066.5343605298</v>
      </c>
      <c r="S15">
        <v>20188.9812966789</v>
      </c>
      <c r="T15">
        <v>22181.295435967899</v>
      </c>
      <c r="U15">
        <v>21789.6783922779</v>
      </c>
      <c r="V15">
        <v>23035.0029109844</v>
      </c>
      <c r="W15">
        <v>22360.042538076599</v>
      </c>
      <c r="X15">
        <v>24439.025153580798</v>
      </c>
      <c r="Y15">
        <v>19914.3366394925</v>
      </c>
      <c r="Z15">
        <v>20950.468703980401</v>
      </c>
      <c r="AA15">
        <v>21432.325629882402</v>
      </c>
      <c r="AB15">
        <v>22166.620846971899</v>
      </c>
      <c r="AC15">
        <v>25038.031268263301</v>
      </c>
      <c r="AD15">
        <v>28277.2965072078</v>
      </c>
      <c r="AE15">
        <v>32989.411226962002</v>
      </c>
      <c r="AF15">
        <v>29746.6309091638</v>
      </c>
      <c r="AG15">
        <v>28972.574632310101</v>
      </c>
      <c r="AH15">
        <v>31855.995826740502</v>
      </c>
      <c r="AI15">
        <v>28197.166310020599</v>
      </c>
      <c r="AJ15">
        <v>30287.830917576001</v>
      </c>
      <c r="AK15">
        <v>31534.444278796898</v>
      </c>
      <c r="AL15">
        <v>27328.167079234001</v>
      </c>
      <c r="AM15">
        <v>26350.919024298801</v>
      </c>
      <c r="AN15">
        <v>24600.634683510802</v>
      </c>
      <c r="AO15">
        <v>29218.008032916099</v>
      </c>
      <c r="AP15">
        <v>25796.964227742999</v>
      </c>
      <c r="AQ15">
        <v>27297.066856445301</v>
      </c>
      <c r="AR15">
        <v>28481.516326355199</v>
      </c>
      <c r="AS15">
        <v>29370.9082005733</v>
      </c>
      <c r="AT15">
        <v>37496.6220846492</v>
      </c>
      <c r="AU15">
        <v>39743.474059778797</v>
      </c>
      <c r="AV15">
        <v>42912.509432402301</v>
      </c>
      <c r="AW15">
        <v>48021.024531212999</v>
      </c>
      <c r="AX15">
        <v>50793.4782202567</v>
      </c>
      <c r="AY15">
        <v>54616.405168889403</v>
      </c>
      <c r="AZ15">
        <v>58430.3117272456</v>
      </c>
      <c r="BA15">
        <v>62203.309887161398</v>
      </c>
      <c r="BB15">
        <v>66394.518112431397</v>
      </c>
      <c r="BC15">
        <v>70291.041948826096</v>
      </c>
      <c r="BD15">
        <v>80806.916596978801</v>
      </c>
      <c r="BE15">
        <v>93127.940363338494</v>
      </c>
      <c r="BF15">
        <v>92696.148026751995</v>
      </c>
      <c r="BG15">
        <v>97501.431317828799</v>
      </c>
      <c r="BH15">
        <v>105495.29932083801</v>
      </c>
      <c r="BI15">
        <v>104421.428796562</v>
      </c>
      <c r="BJ15">
        <v>105861.0188526</v>
      </c>
      <c r="BK15">
        <v>112458.16040968</v>
      </c>
      <c r="BL15">
        <v>119090.471894738</v>
      </c>
      <c r="BM15">
        <v>117803.62147431201</v>
      </c>
      <c r="BN15">
        <v>116200.74759037299</v>
      </c>
      <c r="BO15">
        <v>119781.53522734399</v>
      </c>
      <c r="BP15">
        <v>130608.931648496</v>
      </c>
      <c r="BQ15">
        <v>140834.00048871001</v>
      </c>
      <c r="BR15">
        <v>143854.43149178301</v>
      </c>
      <c r="BS15">
        <v>145505.133443506</v>
      </c>
      <c r="BT15">
        <v>116909.2561153</v>
      </c>
      <c r="BU15">
        <v>132462.23380076999</v>
      </c>
      <c r="BV15">
        <v>139411.96378784601</v>
      </c>
      <c r="BW15">
        <v>146281.678670786</v>
      </c>
      <c r="BX15">
        <v>153766.208057585</v>
      </c>
    </row>
    <row r="16" spans="1:76">
      <c r="A16" s="1" t="s">
        <v>11</v>
      </c>
      <c r="B16">
        <v>3854.78864646801</v>
      </c>
      <c r="C16">
        <v>5207.8130289672899</v>
      </c>
      <c r="D16">
        <v>5775.4812212969</v>
      </c>
      <c r="E16">
        <v>6266.3724094392601</v>
      </c>
      <c r="F16">
        <v>5501.9294767040101</v>
      </c>
      <c r="G16">
        <v>7042.5077542855597</v>
      </c>
      <c r="H16">
        <v>8270.2743994541706</v>
      </c>
      <c r="I16">
        <v>9090.5810789422503</v>
      </c>
      <c r="J16">
        <v>8023.27615445225</v>
      </c>
      <c r="K16">
        <v>6713.4408172304102</v>
      </c>
      <c r="L16">
        <v>8029.2015773920002</v>
      </c>
      <c r="M16">
        <v>9764.0513418377905</v>
      </c>
      <c r="N16">
        <v>11013.6184735441</v>
      </c>
      <c r="O16">
        <v>12179.7543827885</v>
      </c>
      <c r="P16">
        <v>13009.1551605852</v>
      </c>
      <c r="Q16">
        <v>15207.7405652623</v>
      </c>
      <c r="R16">
        <v>17236.770150952201</v>
      </c>
      <c r="S16">
        <v>19113.164644124601</v>
      </c>
      <c r="T16">
        <v>17375.589818861601</v>
      </c>
      <c r="U16">
        <v>17267.728109305899</v>
      </c>
      <c r="V16">
        <v>18448.851853044998</v>
      </c>
      <c r="W16">
        <v>19282.942270387601</v>
      </c>
      <c r="X16">
        <v>19230.183825496199</v>
      </c>
      <c r="Y16">
        <v>21596.804084983502</v>
      </c>
      <c r="Z16">
        <v>27461.546891420901</v>
      </c>
      <c r="AA16">
        <v>26677.236364123</v>
      </c>
      <c r="AB16">
        <v>23317.236376501001</v>
      </c>
      <c r="AC16">
        <v>23399.0832612784</v>
      </c>
      <c r="AD16">
        <v>17695.816151637599</v>
      </c>
      <c r="AE16">
        <v>17562.793220008702</v>
      </c>
      <c r="AF16">
        <v>25249.2828080617</v>
      </c>
      <c r="AG16">
        <v>29899.554203957799</v>
      </c>
      <c r="AH16">
        <v>29973.406807528001</v>
      </c>
      <c r="AI16">
        <v>22883.551598861101</v>
      </c>
      <c r="AJ16">
        <v>19262.2265587244</v>
      </c>
      <c r="AK16">
        <v>16695.6360866912</v>
      </c>
      <c r="AL16">
        <v>20459.339699247201</v>
      </c>
      <c r="AM16">
        <v>22928.737310486398</v>
      </c>
      <c r="AN16">
        <v>20618.902967117301</v>
      </c>
      <c r="AO16">
        <v>16939.878814265099</v>
      </c>
      <c r="AP16">
        <v>19000.562170498</v>
      </c>
      <c r="AQ16">
        <v>22218.518734299101</v>
      </c>
      <c r="AR16">
        <v>24205.115739831199</v>
      </c>
      <c r="AS16">
        <v>25101.737430307501</v>
      </c>
      <c r="AT16">
        <v>31789.458450268899</v>
      </c>
      <c r="AU16">
        <v>40395.547648081898</v>
      </c>
      <c r="AV16">
        <v>40449.768852201203</v>
      </c>
      <c r="AW16">
        <v>45370.358754528803</v>
      </c>
      <c r="AX16">
        <v>46423.946697656298</v>
      </c>
      <c r="AY16">
        <v>39381.396406687003</v>
      </c>
      <c r="AZ16">
        <v>40893.431391833001</v>
      </c>
      <c r="BA16">
        <v>42072.875868506002</v>
      </c>
      <c r="BB16">
        <v>43049.094741793102</v>
      </c>
      <c r="BC16">
        <v>44844.833829537602</v>
      </c>
      <c r="BD16">
        <v>49131.223855345997</v>
      </c>
      <c r="BE16">
        <v>54471.332701410298</v>
      </c>
      <c r="BF16">
        <v>61587.309504185803</v>
      </c>
      <c r="BG16">
        <v>74736.183578442593</v>
      </c>
      <c r="BH16">
        <v>92169.154967484501</v>
      </c>
      <c r="BI16">
        <v>78291.113335964095</v>
      </c>
      <c r="BJ16">
        <v>98025.514241149896</v>
      </c>
      <c r="BK16">
        <v>108905.396647948</v>
      </c>
      <c r="BL16">
        <v>120951.482834904</v>
      </c>
      <c r="BM16">
        <v>126029.181293006</v>
      </c>
      <c r="BN16">
        <v>124633.568065289</v>
      </c>
      <c r="BO16">
        <v>126541.32167832799</v>
      </c>
      <c r="BP16">
        <v>124369.349173686</v>
      </c>
      <c r="BQ16">
        <v>130022.110395486</v>
      </c>
      <c r="BR16">
        <v>133204.102812258</v>
      </c>
      <c r="BS16">
        <v>134454.968085676</v>
      </c>
      <c r="BT16">
        <v>113961.458424078</v>
      </c>
      <c r="BU16">
        <v>134319.286863357</v>
      </c>
      <c r="BV16">
        <v>140177.26860720699</v>
      </c>
      <c r="BW16">
        <v>138330.096166528</v>
      </c>
      <c r="BX16">
        <v>147913.468302269</v>
      </c>
    </row>
    <row r="17" spans="1:76">
      <c r="A17" s="1" t="s">
        <v>12</v>
      </c>
      <c r="B17" s="66">
        <f>+B7+B15-B16</f>
        <v>40920.000000000007</v>
      </c>
      <c r="C17" s="66">
        <f t="shared" ref="C17:BN17" si="4">+C7+C15-C16</f>
        <v>44711</v>
      </c>
      <c r="D17" s="66">
        <f t="shared" si="4"/>
        <v>47347.000000000007</v>
      </c>
      <c r="E17" s="66">
        <f t="shared" si="4"/>
        <v>50085</v>
      </c>
      <c r="F17" s="66">
        <f t="shared" si="4"/>
        <v>52762</v>
      </c>
      <c r="G17" s="66">
        <f t="shared" si="4"/>
        <v>55858.000000000015</v>
      </c>
      <c r="H17" s="66">
        <f t="shared" si="4"/>
        <v>58483.999999999985</v>
      </c>
      <c r="I17" s="66">
        <f t="shared" si="4"/>
        <v>62370.999999999971</v>
      </c>
      <c r="J17" s="66">
        <f t="shared" si="4"/>
        <v>61706</v>
      </c>
      <c r="K17" s="66">
        <f t="shared" si="4"/>
        <v>63653.000000000029</v>
      </c>
      <c r="L17" s="66">
        <f t="shared" si="4"/>
        <v>69946</v>
      </c>
      <c r="M17" s="66">
        <f t="shared" si="4"/>
        <v>75085</v>
      </c>
      <c r="N17" s="66">
        <f t="shared" si="4"/>
        <v>82620</v>
      </c>
      <c r="O17" s="66">
        <f t="shared" si="4"/>
        <v>86196.000000000102</v>
      </c>
      <c r="P17" s="66">
        <f t="shared" si="4"/>
        <v>91840.000000000102</v>
      </c>
      <c r="Q17" s="66">
        <f t="shared" si="4"/>
        <v>97003</v>
      </c>
      <c r="R17" s="66">
        <f t="shared" si="4"/>
        <v>104995</v>
      </c>
      <c r="S17" s="66">
        <f t="shared" si="4"/>
        <v>109040</v>
      </c>
      <c r="T17" s="66">
        <f t="shared" si="4"/>
        <v>109206</v>
      </c>
      <c r="U17" s="66">
        <f t="shared" si="4"/>
        <v>113044</v>
      </c>
      <c r="V17" s="66">
        <f t="shared" si="4"/>
        <v>116849</v>
      </c>
      <c r="W17" s="66">
        <f t="shared" si="4"/>
        <v>122213.00000000009</v>
      </c>
      <c r="X17" s="66">
        <f t="shared" si="4"/>
        <v>126463</v>
      </c>
      <c r="Y17" s="66">
        <f t="shared" si="4"/>
        <v>134401</v>
      </c>
      <c r="Z17" s="66">
        <f t="shared" si="4"/>
        <v>147017</v>
      </c>
      <c r="AA17" s="66">
        <f t="shared" si="4"/>
        <v>153340</v>
      </c>
      <c r="AB17" s="66">
        <f t="shared" si="4"/>
        <v>155559</v>
      </c>
      <c r="AC17" s="66">
        <f t="shared" si="4"/>
        <v>156102</v>
      </c>
      <c r="AD17" s="66">
        <f t="shared" si="4"/>
        <v>151977</v>
      </c>
      <c r="AE17" s="66">
        <f t="shared" si="4"/>
        <v>158194</v>
      </c>
      <c r="AF17" s="66">
        <f t="shared" si="4"/>
        <v>167596</v>
      </c>
      <c r="AG17" s="66">
        <f t="shared" si="4"/>
        <v>176901</v>
      </c>
      <c r="AH17" s="66">
        <f t="shared" si="4"/>
        <v>176507.00000000012</v>
      </c>
      <c r="AI17" s="66">
        <f t="shared" si="4"/>
        <v>158135.99999999988</v>
      </c>
      <c r="AJ17" s="66">
        <f t="shared" si="4"/>
        <v>163841.99999999991</v>
      </c>
      <c r="AK17" s="66">
        <f t="shared" si="4"/>
        <v>167219</v>
      </c>
      <c r="AL17" s="66">
        <f t="shared" si="4"/>
        <v>182981.00000000009</v>
      </c>
      <c r="AM17" s="66">
        <f t="shared" si="4"/>
        <v>200778</v>
      </c>
      <c r="AN17" s="66">
        <f t="shared" si="4"/>
        <v>181822.00000000003</v>
      </c>
      <c r="AO17" s="66">
        <f t="shared" si="4"/>
        <v>159435.99999999997</v>
      </c>
      <c r="AP17" s="66">
        <f t="shared" si="4"/>
        <v>151492</v>
      </c>
      <c r="AQ17" s="66">
        <f t="shared" si="4"/>
        <v>154854</v>
      </c>
      <c r="AR17" s="66">
        <f t="shared" si="4"/>
        <v>154017</v>
      </c>
      <c r="AS17" s="66">
        <f t="shared" si="4"/>
        <v>162093</v>
      </c>
      <c r="AT17" s="66">
        <f t="shared" si="4"/>
        <v>182043.6713202073</v>
      </c>
      <c r="AU17" s="66">
        <f t="shared" si="4"/>
        <v>195535.99143693998</v>
      </c>
      <c r="AV17" s="66">
        <f t="shared" si="4"/>
        <v>201009.2897240161</v>
      </c>
      <c r="AW17" s="66">
        <f t="shared" si="4"/>
        <v>214028.29138905712</v>
      </c>
      <c r="AX17" s="66">
        <f t="shared" si="4"/>
        <v>213189.99339258857</v>
      </c>
      <c r="AY17" s="66">
        <f t="shared" si="4"/>
        <v>216376.74063051419</v>
      </c>
      <c r="AZ17" s="66">
        <f t="shared" si="4"/>
        <v>222206.70734869409</v>
      </c>
      <c r="BA17" s="66">
        <f t="shared" si="4"/>
        <v>223579.57575061833</v>
      </c>
      <c r="BB17" s="66">
        <f t="shared" si="4"/>
        <v>235772.94712897867</v>
      </c>
      <c r="BC17" s="66">
        <f t="shared" si="4"/>
        <v>245592.6137529898</v>
      </c>
      <c r="BD17" s="66">
        <f t="shared" si="4"/>
        <v>257769.7862330729</v>
      </c>
      <c r="BE17" s="66">
        <f t="shared" si="4"/>
        <v>273971.15388679109</v>
      </c>
      <c r="BF17" s="66">
        <f t="shared" si="4"/>
        <v>294597.8308104286</v>
      </c>
      <c r="BG17" s="66">
        <f t="shared" si="4"/>
        <v>319692.99999999994</v>
      </c>
      <c r="BH17" s="66">
        <f t="shared" si="4"/>
        <v>348869.99999999965</v>
      </c>
      <c r="BI17" s="66">
        <f t="shared" si="4"/>
        <v>352693.00000000012</v>
      </c>
      <c r="BJ17" s="66">
        <f t="shared" si="4"/>
        <v>382080.99999999988</v>
      </c>
      <c r="BK17" s="66">
        <f t="shared" si="4"/>
        <v>406255.99999999971</v>
      </c>
      <c r="BL17" s="66">
        <f t="shared" si="4"/>
        <v>431199.00000000023</v>
      </c>
      <c r="BM17" s="66">
        <f t="shared" si="4"/>
        <v>456434.99999999971</v>
      </c>
      <c r="BN17" s="66">
        <f t="shared" si="4"/>
        <v>467308.00000000006</v>
      </c>
      <c r="BO17" s="66">
        <f t="shared" ref="BO17:BX17" si="5">+BO7+BO15-BO16</f>
        <v>482505.99999999907</v>
      </c>
      <c r="BP17" s="66">
        <f t="shared" si="5"/>
        <v>501581.00000000035</v>
      </c>
      <c r="BQ17" s="66">
        <f t="shared" si="5"/>
        <v>514215.00000000047</v>
      </c>
      <c r="BR17" s="66">
        <f t="shared" si="5"/>
        <v>534625.99999999953</v>
      </c>
      <c r="BS17" s="66">
        <f t="shared" si="5"/>
        <v>546604.99999999977</v>
      </c>
      <c r="BT17" s="66">
        <f t="shared" si="5"/>
        <v>487191.00000000052</v>
      </c>
      <c r="BU17" s="66">
        <f t="shared" si="5"/>
        <v>552285.83504104079</v>
      </c>
      <c r="BV17" s="66">
        <f t="shared" si="5"/>
        <v>567798.45047571615</v>
      </c>
      <c r="BW17" s="66">
        <f t="shared" si="5"/>
        <v>565508.78404289065</v>
      </c>
      <c r="BX17" s="66">
        <f t="shared" si="5"/>
        <v>584357.54950032337</v>
      </c>
    </row>
    <row r="20" spans="1:76">
      <c r="A20" s="3" t="s">
        <v>59</v>
      </c>
      <c r="C20" s="57">
        <f>+C17/B17-1</f>
        <v>9.2644183773215927E-2</v>
      </c>
      <c r="D20" s="57">
        <f>+D17/C17-1</f>
        <v>5.8956408937398175E-2</v>
      </c>
      <c r="E20" s="57">
        <f t="shared" ref="E20:BP20" si="6">+E17/D17-1</f>
        <v>5.7828373497792684E-2</v>
      </c>
      <c r="F20" s="57">
        <f t="shared" si="6"/>
        <v>5.344913646800431E-2</v>
      </c>
      <c r="G20" s="57">
        <f t="shared" si="6"/>
        <v>5.8678594442970633E-2</v>
      </c>
      <c r="H20" s="57">
        <f t="shared" si="6"/>
        <v>4.7012066311002298E-2</v>
      </c>
      <c r="I20" s="57">
        <f t="shared" si="6"/>
        <v>6.6462622255659465E-2</v>
      </c>
      <c r="J20" s="57">
        <f t="shared" si="6"/>
        <v>-1.0662006381170319E-2</v>
      </c>
      <c r="K20" s="57">
        <f t="shared" si="6"/>
        <v>3.1552847373027326E-2</v>
      </c>
      <c r="L20" s="57">
        <f t="shared" si="6"/>
        <v>9.8864154085431366E-2</v>
      </c>
      <c r="M20" s="57">
        <f t="shared" si="6"/>
        <v>7.3470963314556936E-2</v>
      </c>
      <c r="N20" s="57">
        <f t="shared" si="6"/>
        <v>0.10035293334221218</v>
      </c>
      <c r="O20" s="57">
        <f t="shared" si="6"/>
        <v>4.3282498184460172E-2</v>
      </c>
      <c r="P20" s="57">
        <f t="shared" si="6"/>
        <v>6.5478676504710176E-2</v>
      </c>
      <c r="Q20" s="57">
        <f t="shared" si="6"/>
        <v>5.6217334494772286E-2</v>
      </c>
      <c r="R20" s="57">
        <f t="shared" si="6"/>
        <v>8.2389204457594012E-2</v>
      </c>
      <c r="S20" s="57">
        <f t="shared" si="6"/>
        <v>3.8525644078289512E-2</v>
      </c>
      <c r="T20" s="57">
        <f t="shared" si="6"/>
        <v>1.5223771093175742E-3</v>
      </c>
      <c r="U20" s="57">
        <f t="shared" si="6"/>
        <v>3.5144589125139625E-2</v>
      </c>
      <c r="V20" s="57">
        <f t="shared" si="6"/>
        <v>3.3659460033261368E-2</v>
      </c>
      <c r="W20" s="57">
        <f t="shared" si="6"/>
        <v>4.5905399275989467E-2</v>
      </c>
      <c r="X20" s="57">
        <f t="shared" si="6"/>
        <v>3.4775351231046692E-2</v>
      </c>
      <c r="Y20" s="57">
        <f t="shared" si="6"/>
        <v>6.2769347556202115E-2</v>
      </c>
      <c r="Z20" s="57">
        <f t="shared" si="6"/>
        <v>9.3868349193830358E-2</v>
      </c>
      <c r="AA20" s="57">
        <f t="shared" si="6"/>
        <v>4.3008631654842588E-2</v>
      </c>
      <c r="AB20" s="57">
        <f t="shared" si="6"/>
        <v>1.4471109951741168E-2</v>
      </c>
      <c r="AC20" s="57">
        <f t="shared" si="6"/>
        <v>3.4906369930380876E-3</v>
      </c>
      <c r="AD20" s="57">
        <f t="shared" si="6"/>
        <v>-2.6425029788215371E-2</v>
      </c>
      <c r="AE20" s="57">
        <f t="shared" si="6"/>
        <v>4.0907505741000216E-2</v>
      </c>
      <c r="AF20" s="57">
        <f t="shared" si="6"/>
        <v>5.9433353983084025E-2</v>
      </c>
      <c r="AG20" s="57">
        <f t="shared" si="6"/>
        <v>5.5520418148404582E-2</v>
      </c>
      <c r="AH20" s="57">
        <f t="shared" si="6"/>
        <v>-2.2272344418623469E-3</v>
      </c>
      <c r="AI20" s="57">
        <f t="shared" si="6"/>
        <v>-0.10408085798297073</v>
      </c>
      <c r="AJ20" s="57">
        <f t="shared" si="6"/>
        <v>3.6082865381696916E-2</v>
      </c>
      <c r="AK20" s="57">
        <f t="shared" si="6"/>
        <v>2.0611320662590193E-2</v>
      </c>
      <c r="AL20" s="57">
        <f t="shared" si="6"/>
        <v>9.4259623607365617E-2</v>
      </c>
      <c r="AM20" s="57">
        <f t="shared" si="6"/>
        <v>9.7261464305036682E-2</v>
      </c>
      <c r="AN20" s="57">
        <f t="shared" si="6"/>
        <v>-9.4412734462939074E-2</v>
      </c>
      <c r="AO20" s="57">
        <f t="shared" si="6"/>
        <v>-0.1231204144712964</v>
      </c>
      <c r="AP20" s="57">
        <f t="shared" si="6"/>
        <v>-4.9825635364660226E-2</v>
      </c>
      <c r="AQ20" s="57">
        <f t="shared" si="6"/>
        <v>2.2192591027909048E-2</v>
      </c>
      <c r="AR20" s="57">
        <f t="shared" si="6"/>
        <v>-5.4050912472393131E-3</v>
      </c>
      <c r="AS20" s="57">
        <f t="shared" si="6"/>
        <v>5.2435770077329025E-2</v>
      </c>
      <c r="AT20" s="57">
        <f t="shared" si="6"/>
        <v>0.12308163412489925</v>
      </c>
      <c r="AU20" s="57">
        <f t="shared" si="6"/>
        <v>7.4115842747426441E-2</v>
      </c>
      <c r="AV20" s="57">
        <f t="shared" si="6"/>
        <v>2.7991257501262856E-2</v>
      </c>
      <c r="AW20" s="57">
        <f t="shared" si="6"/>
        <v>6.4768159137898573E-2</v>
      </c>
      <c r="AX20" s="57">
        <f t="shared" si="6"/>
        <v>-3.9167625505391879E-3</v>
      </c>
      <c r="AY20" s="57">
        <f t="shared" si="6"/>
        <v>1.4947921275353826E-2</v>
      </c>
      <c r="AZ20" s="57">
        <f t="shared" si="6"/>
        <v>2.6943592463735122E-2</v>
      </c>
      <c r="BA20" s="57">
        <f t="shared" si="6"/>
        <v>6.178339161337254E-3</v>
      </c>
      <c r="BB20" s="57">
        <f t="shared" si="6"/>
        <v>5.4537053921065226E-2</v>
      </c>
      <c r="BC20" s="57">
        <f t="shared" si="6"/>
        <v>4.1648826736000899E-2</v>
      </c>
      <c r="BD20" s="57">
        <f t="shared" si="6"/>
        <v>4.9582812341133931E-2</v>
      </c>
      <c r="BE20" s="57">
        <f t="shared" si="6"/>
        <v>6.2852081659675374E-2</v>
      </c>
      <c r="BF20" s="57">
        <f t="shared" si="6"/>
        <v>7.5287768916580067E-2</v>
      </c>
      <c r="BG20" s="57">
        <f t="shared" si="6"/>
        <v>8.518450091955998E-2</v>
      </c>
      <c r="BH20" s="57">
        <f t="shared" si="6"/>
        <v>9.1265683014641219E-2</v>
      </c>
      <c r="BI20" s="57">
        <f t="shared" si="6"/>
        <v>1.0958236592428339E-2</v>
      </c>
      <c r="BJ20" s="57">
        <f t="shared" si="6"/>
        <v>8.3324591074956933E-2</v>
      </c>
      <c r="BK20" s="57">
        <f t="shared" si="6"/>
        <v>6.3271924016111258E-2</v>
      </c>
      <c r="BL20" s="57">
        <f t="shared" si="6"/>
        <v>6.1397247056044879E-2</v>
      </c>
      <c r="BM20" s="57">
        <f t="shared" si="6"/>
        <v>5.8525182108491558E-2</v>
      </c>
      <c r="BN20" s="57">
        <f t="shared" si="6"/>
        <v>2.3821573718054934E-2</v>
      </c>
      <c r="BO20" s="57">
        <f t="shared" si="6"/>
        <v>3.2522447721843095E-2</v>
      </c>
      <c r="BP20" s="57">
        <f t="shared" si="6"/>
        <v>3.9533187152079652E-2</v>
      </c>
      <c r="BQ20" s="57">
        <f t="shared" ref="BQ20:BX20" si="7">+BQ17/BP17-1</f>
        <v>2.5188354423313797E-2</v>
      </c>
      <c r="BR20" s="57">
        <f t="shared" si="7"/>
        <v>3.9693513413648018E-2</v>
      </c>
      <c r="BS20" s="57">
        <f t="shared" si="7"/>
        <v>2.2406317687505339E-2</v>
      </c>
      <c r="BT20" s="57">
        <f t="shared" si="7"/>
        <v>-0.10869640782649126</v>
      </c>
      <c r="BU20" s="57">
        <f t="shared" si="7"/>
        <v>0.1336125565559303</v>
      </c>
      <c r="BV20" s="57">
        <f t="shared" si="7"/>
        <v>2.8088019736234315E-2</v>
      </c>
      <c r="BW20" s="57">
        <f t="shared" si="7"/>
        <v>-4.0325337818502005E-3</v>
      </c>
      <c r="BX20" s="57">
        <f t="shared" si="7"/>
        <v>3.3330632501728186E-2</v>
      </c>
    </row>
    <row r="21" spans="1:76">
      <c r="A21" s="3" t="s">
        <v>60</v>
      </c>
      <c r="D21" s="58">
        <f>+C20</f>
        <v>9.2644183773215927E-2</v>
      </c>
      <c r="E21" s="58">
        <f t="shared" ref="E21:BP21" si="8">+D20</f>
        <v>5.8956408937398175E-2</v>
      </c>
      <c r="F21" s="58">
        <f t="shared" si="8"/>
        <v>5.7828373497792684E-2</v>
      </c>
      <c r="G21" s="58">
        <f t="shared" si="8"/>
        <v>5.344913646800431E-2</v>
      </c>
      <c r="H21" s="58">
        <f t="shared" si="8"/>
        <v>5.8678594442970633E-2</v>
      </c>
      <c r="I21" s="58">
        <f t="shared" si="8"/>
        <v>4.7012066311002298E-2</v>
      </c>
      <c r="J21" s="58">
        <f t="shared" si="8"/>
        <v>6.6462622255659465E-2</v>
      </c>
      <c r="K21" s="58">
        <f t="shared" si="8"/>
        <v>-1.0662006381170319E-2</v>
      </c>
      <c r="L21" s="58">
        <f t="shared" si="8"/>
        <v>3.1552847373027326E-2</v>
      </c>
      <c r="M21" s="58">
        <f t="shared" si="8"/>
        <v>9.8864154085431366E-2</v>
      </c>
      <c r="N21" s="58">
        <f t="shared" si="8"/>
        <v>7.3470963314556936E-2</v>
      </c>
      <c r="O21" s="58">
        <f t="shared" si="8"/>
        <v>0.10035293334221218</v>
      </c>
      <c r="P21" s="58">
        <f t="shared" si="8"/>
        <v>4.3282498184460172E-2</v>
      </c>
      <c r="Q21" s="58">
        <f t="shared" si="8"/>
        <v>6.5478676504710176E-2</v>
      </c>
      <c r="R21" s="58">
        <f t="shared" si="8"/>
        <v>5.6217334494772286E-2</v>
      </c>
      <c r="S21" s="58">
        <f t="shared" si="8"/>
        <v>8.2389204457594012E-2</v>
      </c>
      <c r="T21" s="58">
        <f t="shared" si="8"/>
        <v>3.8525644078289512E-2</v>
      </c>
      <c r="U21" s="58">
        <f t="shared" si="8"/>
        <v>1.5223771093175742E-3</v>
      </c>
      <c r="V21" s="58">
        <f t="shared" si="8"/>
        <v>3.5144589125139625E-2</v>
      </c>
      <c r="W21" s="58">
        <f t="shared" si="8"/>
        <v>3.3659460033261368E-2</v>
      </c>
      <c r="X21" s="58">
        <f t="shared" si="8"/>
        <v>4.5905399275989467E-2</v>
      </c>
      <c r="Y21" s="58">
        <f t="shared" si="8"/>
        <v>3.4775351231046692E-2</v>
      </c>
      <c r="Z21" s="58">
        <f t="shared" si="8"/>
        <v>6.2769347556202115E-2</v>
      </c>
      <c r="AA21" s="58">
        <f t="shared" si="8"/>
        <v>9.3868349193830358E-2</v>
      </c>
      <c r="AB21" s="58">
        <f t="shared" si="8"/>
        <v>4.3008631654842588E-2</v>
      </c>
      <c r="AC21" s="58">
        <f t="shared" si="8"/>
        <v>1.4471109951741168E-2</v>
      </c>
      <c r="AD21" s="58">
        <f t="shared" si="8"/>
        <v>3.4906369930380876E-3</v>
      </c>
      <c r="AE21" s="58">
        <f t="shared" si="8"/>
        <v>-2.6425029788215371E-2</v>
      </c>
      <c r="AF21" s="58">
        <f t="shared" si="8"/>
        <v>4.0907505741000216E-2</v>
      </c>
      <c r="AG21" s="58">
        <f t="shared" si="8"/>
        <v>5.9433353983084025E-2</v>
      </c>
      <c r="AH21" s="58">
        <f t="shared" si="8"/>
        <v>5.5520418148404582E-2</v>
      </c>
      <c r="AI21" s="58">
        <f t="shared" si="8"/>
        <v>-2.2272344418623469E-3</v>
      </c>
      <c r="AJ21" s="58">
        <f t="shared" si="8"/>
        <v>-0.10408085798297073</v>
      </c>
      <c r="AK21" s="58">
        <f t="shared" si="8"/>
        <v>3.6082865381696916E-2</v>
      </c>
      <c r="AL21" s="58">
        <f t="shared" si="8"/>
        <v>2.0611320662590193E-2</v>
      </c>
      <c r="AM21" s="58">
        <f t="shared" si="8"/>
        <v>9.4259623607365617E-2</v>
      </c>
      <c r="AN21" s="58">
        <f t="shared" si="8"/>
        <v>9.7261464305036682E-2</v>
      </c>
      <c r="AO21" s="58">
        <f t="shared" si="8"/>
        <v>-9.4412734462939074E-2</v>
      </c>
      <c r="AP21" s="58">
        <f t="shared" si="8"/>
        <v>-0.1231204144712964</v>
      </c>
      <c r="AQ21" s="58">
        <f t="shared" si="8"/>
        <v>-4.9825635364660226E-2</v>
      </c>
      <c r="AR21" s="58">
        <f t="shared" si="8"/>
        <v>2.2192591027909048E-2</v>
      </c>
      <c r="AS21" s="58">
        <f t="shared" si="8"/>
        <v>-5.4050912472393131E-3</v>
      </c>
      <c r="AT21" s="58">
        <f t="shared" si="8"/>
        <v>5.2435770077329025E-2</v>
      </c>
      <c r="AU21" s="58">
        <f t="shared" si="8"/>
        <v>0.12308163412489925</v>
      </c>
      <c r="AV21" s="58">
        <f t="shared" si="8"/>
        <v>7.4115842747426441E-2</v>
      </c>
      <c r="AW21" s="58">
        <f t="shared" si="8"/>
        <v>2.7991257501262856E-2</v>
      </c>
      <c r="AX21" s="58">
        <f t="shared" si="8"/>
        <v>6.4768159137898573E-2</v>
      </c>
      <c r="AY21" s="58">
        <f t="shared" si="8"/>
        <v>-3.9167625505391879E-3</v>
      </c>
      <c r="AZ21" s="58">
        <f t="shared" si="8"/>
        <v>1.4947921275353826E-2</v>
      </c>
      <c r="BA21" s="58">
        <f t="shared" si="8"/>
        <v>2.6943592463735122E-2</v>
      </c>
      <c r="BB21" s="58">
        <f t="shared" si="8"/>
        <v>6.178339161337254E-3</v>
      </c>
      <c r="BC21" s="58">
        <f t="shared" si="8"/>
        <v>5.4537053921065226E-2</v>
      </c>
      <c r="BD21" s="58">
        <f t="shared" si="8"/>
        <v>4.1648826736000899E-2</v>
      </c>
      <c r="BE21" s="58">
        <f t="shared" si="8"/>
        <v>4.9582812341133931E-2</v>
      </c>
      <c r="BF21" s="58">
        <f t="shared" si="8"/>
        <v>6.2852081659675374E-2</v>
      </c>
      <c r="BG21" s="58">
        <f t="shared" si="8"/>
        <v>7.5287768916580067E-2</v>
      </c>
      <c r="BH21" s="58">
        <f t="shared" si="8"/>
        <v>8.518450091955998E-2</v>
      </c>
      <c r="BI21" s="58">
        <f t="shared" si="8"/>
        <v>9.1265683014641219E-2</v>
      </c>
      <c r="BJ21" s="58">
        <f t="shared" si="8"/>
        <v>1.0958236592428339E-2</v>
      </c>
      <c r="BK21" s="58">
        <f t="shared" si="8"/>
        <v>8.3324591074956933E-2</v>
      </c>
      <c r="BL21" s="58">
        <f t="shared" si="8"/>
        <v>6.3271924016111258E-2</v>
      </c>
      <c r="BM21" s="58">
        <f t="shared" si="8"/>
        <v>6.1397247056044879E-2</v>
      </c>
      <c r="BN21" s="58">
        <f t="shared" si="8"/>
        <v>5.8525182108491558E-2</v>
      </c>
      <c r="BO21" s="58">
        <f t="shared" si="8"/>
        <v>2.3821573718054934E-2</v>
      </c>
      <c r="BP21" s="58">
        <f t="shared" si="8"/>
        <v>3.2522447721843095E-2</v>
      </c>
      <c r="BQ21" s="58">
        <f t="shared" ref="BQ21:BX21" si="9">+BP20</f>
        <v>3.9533187152079652E-2</v>
      </c>
      <c r="BR21" s="58">
        <f t="shared" si="9"/>
        <v>2.5188354423313797E-2</v>
      </c>
      <c r="BS21" s="58">
        <f t="shared" si="9"/>
        <v>3.9693513413648018E-2</v>
      </c>
      <c r="BT21" s="58">
        <f t="shared" si="9"/>
        <v>2.2406317687505339E-2</v>
      </c>
      <c r="BU21" s="58">
        <f t="shared" si="9"/>
        <v>-0.10869640782649126</v>
      </c>
      <c r="BV21" s="58">
        <f t="shared" si="9"/>
        <v>0.1336125565559303</v>
      </c>
      <c r="BW21" s="58">
        <f t="shared" si="9"/>
        <v>2.8088019736234315E-2</v>
      </c>
      <c r="BX21" s="58">
        <f t="shared" si="9"/>
        <v>-4.0325337818502005E-3</v>
      </c>
    </row>
    <row r="22" spans="1:76">
      <c r="A22" s="3" t="s">
        <v>61</v>
      </c>
      <c r="D22" s="58"/>
      <c r="E22" s="58">
        <f>+C20</f>
        <v>9.2644183773215927E-2</v>
      </c>
      <c r="F22" s="58">
        <f>+D20</f>
        <v>5.8956408937398175E-2</v>
      </c>
      <c r="G22" s="58">
        <f t="shared" ref="G22:BR22" si="10">+E20</f>
        <v>5.7828373497792684E-2</v>
      </c>
      <c r="H22" s="58">
        <f t="shared" si="10"/>
        <v>5.344913646800431E-2</v>
      </c>
      <c r="I22" s="58">
        <f t="shared" si="10"/>
        <v>5.8678594442970633E-2</v>
      </c>
      <c r="J22" s="58">
        <f t="shared" si="10"/>
        <v>4.7012066311002298E-2</v>
      </c>
      <c r="K22" s="58">
        <f t="shared" si="10"/>
        <v>6.6462622255659465E-2</v>
      </c>
      <c r="L22" s="58">
        <f t="shared" si="10"/>
        <v>-1.0662006381170319E-2</v>
      </c>
      <c r="M22" s="58">
        <f t="shared" si="10"/>
        <v>3.1552847373027326E-2</v>
      </c>
      <c r="N22" s="58">
        <f t="shared" si="10"/>
        <v>9.8864154085431366E-2</v>
      </c>
      <c r="O22" s="58">
        <f t="shared" si="10"/>
        <v>7.3470963314556936E-2</v>
      </c>
      <c r="P22" s="58">
        <f t="shared" si="10"/>
        <v>0.10035293334221218</v>
      </c>
      <c r="Q22" s="58">
        <f t="shared" si="10"/>
        <v>4.3282498184460172E-2</v>
      </c>
      <c r="R22" s="58">
        <f t="shared" si="10"/>
        <v>6.5478676504710176E-2</v>
      </c>
      <c r="S22" s="58">
        <f t="shared" si="10"/>
        <v>5.6217334494772286E-2</v>
      </c>
      <c r="T22" s="58">
        <f t="shared" si="10"/>
        <v>8.2389204457594012E-2</v>
      </c>
      <c r="U22" s="58">
        <f t="shared" si="10"/>
        <v>3.8525644078289512E-2</v>
      </c>
      <c r="V22" s="58">
        <f t="shared" si="10"/>
        <v>1.5223771093175742E-3</v>
      </c>
      <c r="W22" s="58">
        <f t="shared" si="10"/>
        <v>3.5144589125139625E-2</v>
      </c>
      <c r="X22" s="58">
        <f t="shared" si="10"/>
        <v>3.3659460033261368E-2</v>
      </c>
      <c r="Y22" s="58">
        <f t="shared" si="10"/>
        <v>4.5905399275989467E-2</v>
      </c>
      <c r="Z22" s="58">
        <f t="shared" si="10"/>
        <v>3.4775351231046692E-2</v>
      </c>
      <c r="AA22" s="58">
        <f t="shared" si="10"/>
        <v>6.2769347556202115E-2</v>
      </c>
      <c r="AB22" s="58">
        <f t="shared" si="10"/>
        <v>9.3868349193830358E-2</v>
      </c>
      <c r="AC22" s="58">
        <f t="shared" si="10"/>
        <v>4.3008631654842588E-2</v>
      </c>
      <c r="AD22" s="58">
        <f t="shared" si="10"/>
        <v>1.4471109951741168E-2</v>
      </c>
      <c r="AE22" s="58">
        <f t="shared" si="10"/>
        <v>3.4906369930380876E-3</v>
      </c>
      <c r="AF22" s="58">
        <f t="shared" si="10"/>
        <v>-2.6425029788215371E-2</v>
      </c>
      <c r="AG22" s="58">
        <f t="shared" si="10"/>
        <v>4.0907505741000216E-2</v>
      </c>
      <c r="AH22" s="58">
        <f t="shared" si="10"/>
        <v>5.9433353983084025E-2</v>
      </c>
      <c r="AI22" s="58">
        <f t="shared" si="10"/>
        <v>5.5520418148404582E-2</v>
      </c>
      <c r="AJ22" s="58">
        <f t="shared" si="10"/>
        <v>-2.2272344418623469E-3</v>
      </c>
      <c r="AK22" s="58">
        <f t="shared" si="10"/>
        <v>-0.10408085798297073</v>
      </c>
      <c r="AL22" s="58">
        <f t="shared" si="10"/>
        <v>3.6082865381696916E-2</v>
      </c>
      <c r="AM22" s="58">
        <f t="shared" si="10"/>
        <v>2.0611320662590193E-2</v>
      </c>
      <c r="AN22" s="58">
        <f t="shared" si="10"/>
        <v>9.4259623607365617E-2</v>
      </c>
      <c r="AO22" s="58">
        <f t="shared" si="10"/>
        <v>9.7261464305036682E-2</v>
      </c>
      <c r="AP22" s="58">
        <f t="shared" si="10"/>
        <v>-9.4412734462939074E-2</v>
      </c>
      <c r="AQ22" s="58">
        <f t="shared" si="10"/>
        <v>-0.1231204144712964</v>
      </c>
      <c r="AR22" s="58">
        <f t="shared" si="10"/>
        <v>-4.9825635364660226E-2</v>
      </c>
      <c r="AS22" s="58">
        <f t="shared" si="10"/>
        <v>2.2192591027909048E-2</v>
      </c>
      <c r="AT22" s="58">
        <f t="shared" si="10"/>
        <v>-5.4050912472393131E-3</v>
      </c>
      <c r="AU22" s="58">
        <f t="shared" si="10"/>
        <v>5.2435770077329025E-2</v>
      </c>
      <c r="AV22" s="58">
        <f t="shared" si="10"/>
        <v>0.12308163412489925</v>
      </c>
      <c r="AW22" s="58">
        <f t="shared" si="10"/>
        <v>7.4115842747426441E-2</v>
      </c>
      <c r="AX22" s="58">
        <f t="shared" si="10"/>
        <v>2.7991257501262856E-2</v>
      </c>
      <c r="AY22" s="58">
        <f t="shared" si="10"/>
        <v>6.4768159137898573E-2</v>
      </c>
      <c r="AZ22" s="58">
        <f t="shared" si="10"/>
        <v>-3.9167625505391879E-3</v>
      </c>
      <c r="BA22" s="58">
        <f t="shared" si="10"/>
        <v>1.4947921275353826E-2</v>
      </c>
      <c r="BB22" s="58">
        <f t="shared" si="10"/>
        <v>2.6943592463735122E-2</v>
      </c>
      <c r="BC22" s="58">
        <f t="shared" si="10"/>
        <v>6.178339161337254E-3</v>
      </c>
      <c r="BD22" s="58">
        <f t="shared" si="10"/>
        <v>5.4537053921065226E-2</v>
      </c>
      <c r="BE22" s="58">
        <f t="shared" si="10"/>
        <v>4.1648826736000899E-2</v>
      </c>
      <c r="BF22" s="58">
        <f t="shared" si="10"/>
        <v>4.9582812341133931E-2</v>
      </c>
      <c r="BG22" s="58">
        <f t="shared" si="10"/>
        <v>6.2852081659675374E-2</v>
      </c>
      <c r="BH22" s="58">
        <f t="shared" si="10"/>
        <v>7.5287768916580067E-2</v>
      </c>
      <c r="BI22" s="58">
        <f t="shared" si="10"/>
        <v>8.518450091955998E-2</v>
      </c>
      <c r="BJ22" s="58">
        <f t="shared" si="10"/>
        <v>9.1265683014641219E-2</v>
      </c>
      <c r="BK22" s="58">
        <f t="shared" si="10"/>
        <v>1.0958236592428339E-2</v>
      </c>
      <c r="BL22" s="58">
        <f t="shared" si="10"/>
        <v>8.3324591074956933E-2</v>
      </c>
      <c r="BM22" s="58">
        <f t="shared" si="10"/>
        <v>6.3271924016111258E-2</v>
      </c>
      <c r="BN22" s="58">
        <f t="shared" si="10"/>
        <v>6.1397247056044879E-2</v>
      </c>
      <c r="BO22" s="58">
        <f t="shared" si="10"/>
        <v>5.8525182108491558E-2</v>
      </c>
      <c r="BP22" s="58">
        <f t="shared" si="10"/>
        <v>2.3821573718054934E-2</v>
      </c>
      <c r="BQ22" s="58">
        <f t="shared" si="10"/>
        <v>3.2522447721843095E-2</v>
      </c>
      <c r="BR22" s="58">
        <f t="shared" si="10"/>
        <v>3.9533187152079652E-2</v>
      </c>
      <c r="BS22" s="58">
        <f t="shared" ref="BS22:BX22" si="11">+BQ20</f>
        <v>2.5188354423313797E-2</v>
      </c>
      <c r="BT22" s="58">
        <f t="shared" si="11"/>
        <v>3.9693513413648018E-2</v>
      </c>
      <c r="BU22" s="58">
        <f t="shared" si="11"/>
        <v>2.2406317687505339E-2</v>
      </c>
      <c r="BV22" s="58">
        <f t="shared" si="11"/>
        <v>-0.10869640782649126</v>
      </c>
      <c r="BW22" s="58">
        <f t="shared" si="11"/>
        <v>0.1336125565559303</v>
      </c>
      <c r="BX22" s="58">
        <f t="shared" si="11"/>
        <v>2.8088019736234315E-2</v>
      </c>
    </row>
    <row r="23" spans="1:76">
      <c r="A23" s="3" t="s">
        <v>62</v>
      </c>
      <c r="B23" s="58"/>
      <c r="C23" s="58">
        <f t="shared" ref="C23:E23" si="12">+D20</f>
        <v>5.8956408937398175E-2</v>
      </c>
      <c r="D23" s="58">
        <f t="shared" si="12"/>
        <v>5.7828373497792684E-2</v>
      </c>
      <c r="E23" s="58">
        <f t="shared" si="12"/>
        <v>5.344913646800431E-2</v>
      </c>
      <c r="F23" s="58">
        <f>+G20</f>
        <v>5.8678594442970633E-2</v>
      </c>
      <c r="G23" s="58">
        <f t="shared" ref="G23:BR23" si="13">+H20</f>
        <v>4.7012066311002298E-2</v>
      </c>
      <c r="H23" s="58">
        <f t="shared" si="13"/>
        <v>6.6462622255659465E-2</v>
      </c>
      <c r="I23" s="58">
        <f t="shared" si="13"/>
        <v>-1.0662006381170319E-2</v>
      </c>
      <c r="J23" s="58">
        <f t="shared" si="13"/>
        <v>3.1552847373027326E-2</v>
      </c>
      <c r="K23" s="58">
        <f t="shared" si="13"/>
        <v>9.8864154085431366E-2</v>
      </c>
      <c r="L23" s="58">
        <f t="shared" si="13"/>
        <v>7.3470963314556936E-2</v>
      </c>
      <c r="M23" s="58">
        <f t="shared" si="13"/>
        <v>0.10035293334221218</v>
      </c>
      <c r="N23" s="58">
        <f t="shared" si="13"/>
        <v>4.3282498184460172E-2</v>
      </c>
      <c r="O23" s="58">
        <f t="shared" si="13"/>
        <v>6.5478676504710176E-2</v>
      </c>
      <c r="P23" s="58">
        <f t="shared" si="13"/>
        <v>5.6217334494772286E-2</v>
      </c>
      <c r="Q23" s="58">
        <f t="shared" si="13"/>
        <v>8.2389204457594012E-2</v>
      </c>
      <c r="R23" s="58">
        <f t="shared" si="13"/>
        <v>3.8525644078289512E-2</v>
      </c>
      <c r="S23" s="58">
        <f t="shared" si="13"/>
        <v>1.5223771093175742E-3</v>
      </c>
      <c r="T23" s="58">
        <f t="shared" si="13"/>
        <v>3.5144589125139625E-2</v>
      </c>
      <c r="U23" s="58">
        <f t="shared" si="13"/>
        <v>3.3659460033261368E-2</v>
      </c>
      <c r="V23" s="58">
        <f t="shared" si="13"/>
        <v>4.5905399275989467E-2</v>
      </c>
      <c r="W23" s="58">
        <f t="shared" si="13"/>
        <v>3.4775351231046692E-2</v>
      </c>
      <c r="X23" s="58">
        <f t="shared" si="13"/>
        <v>6.2769347556202115E-2</v>
      </c>
      <c r="Y23" s="58">
        <f t="shared" si="13"/>
        <v>9.3868349193830358E-2</v>
      </c>
      <c r="Z23" s="58">
        <f t="shared" si="13"/>
        <v>4.3008631654842588E-2</v>
      </c>
      <c r="AA23" s="58">
        <f t="shared" si="13"/>
        <v>1.4471109951741168E-2</v>
      </c>
      <c r="AB23" s="58">
        <f t="shared" si="13"/>
        <v>3.4906369930380876E-3</v>
      </c>
      <c r="AC23" s="58">
        <f t="shared" si="13"/>
        <v>-2.6425029788215371E-2</v>
      </c>
      <c r="AD23" s="58">
        <f t="shared" si="13"/>
        <v>4.0907505741000216E-2</v>
      </c>
      <c r="AE23" s="58">
        <f t="shared" si="13"/>
        <v>5.9433353983084025E-2</v>
      </c>
      <c r="AF23" s="58">
        <f t="shared" si="13"/>
        <v>5.5520418148404582E-2</v>
      </c>
      <c r="AG23" s="58">
        <f t="shared" si="13"/>
        <v>-2.2272344418623469E-3</v>
      </c>
      <c r="AH23" s="58">
        <f t="shared" si="13"/>
        <v>-0.10408085798297073</v>
      </c>
      <c r="AI23" s="58">
        <f t="shared" si="13"/>
        <v>3.6082865381696916E-2</v>
      </c>
      <c r="AJ23" s="58">
        <f t="shared" si="13"/>
        <v>2.0611320662590193E-2</v>
      </c>
      <c r="AK23" s="58">
        <f t="shared" si="13"/>
        <v>9.4259623607365617E-2</v>
      </c>
      <c r="AL23" s="58">
        <f t="shared" si="13"/>
        <v>9.7261464305036682E-2</v>
      </c>
      <c r="AM23" s="58">
        <f t="shared" si="13"/>
        <v>-9.4412734462939074E-2</v>
      </c>
      <c r="AN23" s="58">
        <f t="shared" si="13"/>
        <v>-0.1231204144712964</v>
      </c>
      <c r="AO23" s="58">
        <f t="shared" si="13"/>
        <v>-4.9825635364660226E-2</v>
      </c>
      <c r="AP23" s="58">
        <f t="shared" si="13"/>
        <v>2.2192591027909048E-2</v>
      </c>
      <c r="AQ23" s="58">
        <f t="shared" si="13"/>
        <v>-5.4050912472393131E-3</v>
      </c>
      <c r="AR23" s="58">
        <f t="shared" si="13"/>
        <v>5.2435770077329025E-2</v>
      </c>
      <c r="AS23" s="58">
        <f t="shared" si="13"/>
        <v>0.12308163412489925</v>
      </c>
      <c r="AT23" s="58">
        <f t="shared" si="13"/>
        <v>7.4115842747426441E-2</v>
      </c>
      <c r="AU23" s="58">
        <f t="shared" si="13"/>
        <v>2.7991257501262856E-2</v>
      </c>
      <c r="AV23" s="58">
        <f t="shared" si="13"/>
        <v>6.4768159137898573E-2</v>
      </c>
      <c r="AW23" s="58">
        <f t="shared" si="13"/>
        <v>-3.9167625505391879E-3</v>
      </c>
      <c r="AX23" s="58">
        <f t="shared" si="13"/>
        <v>1.4947921275353826E-2</v>
      </c>
      <c r="AY23" s="58">
        <f t="shared" si="13"/>
        <v>2.6943592463735122E-2</v>
      </c>
      <c r="AZ23" s="58">
        <f t="shared" si="13"/>
        <v>6.178339161337254E-3</v>
      </c>
      <c r="BA23" s="58">
        <f t="shared" si="13"/>
        <v>5.4537053921065226E-2</v>
      </c>
      <c r="BB23" s="58">
        <f t="shared" si="13"/>
        <v>4.1648826736000899E-2</v>
      </c>
      <c r="BC23" s="58">
        <f t="shared" si="13"/>
        <v>4.9582812341133931E-2</v>
      </c>
      <c r="BD23" s="58">
        <f t="shared" si="13"/>
        <v>6.2852081659675374E-2</v>
      </c>
      <c r="BE23" s="58">
        <f t="shared" si="13"/>
        <v>7.5287768916580067E-2</v>
      </c>
      <c r="BF23" s="58">
        <f t="shared" si="13"/>
        <v>8.518450091955998E-2</v>
      </c>
      <c r="BG23" s="58">
        <f t="shared" si="13"/>
        <v>9.1265683014641219E-2</v>
      </c>
      <c r="BH23" s="58">
        <f t="shared" si="13"/>
        <v>1.0958236592428339E-2</v>
      </c>
      <c r="BI23" s="58">
        <f t="shared" si="13"/>
        <v>8.3324591074956933E-2</v>
      </c>
      <c r="BJ23" s="58">
        <f t="shared" si="13"/>
        <v>6.3271924016111258E-2</v>
      </c>
      <c r="BK23" s="58">
        <f t="shared" si="13"/>
        <v>6.1397247056044879E-2</v>
      </c>
      <c r="BL23" s="58">
        <f t="shared" si="13"/>
        <v>5.8525182108491558E-2</v>
      </c>
      <c r="BM23" s="58">
        <f t="shared" si="13"/>
        <v>2.3821573718054934E-2</v>
      </c>
      <c r="BN23" s="58">
        <f t="shared" si="13"/>
        <v>3.2522447721843095E-2</v>
      </c>
      <c r="BO23" s="58">
        <f t="shared" si="13"/>
        <v>3.9533187152079652E-2</v>
      </c>
      <c r="BP23" s="58">
        <f t="shared" si="13"/>
        <v>2.5188354423313797E-2</v>
      </c>
      <c r="BQ23" s="58">
        <f t="shared" si="13"/>
        <v>3.9693513413648018E-2</v>
      </c>
      <c r="BR23" s="58">
        <f t="shared" si="13"/>
        <v>2.2406317687505339E-2</v>
      </c>
      <c r="BS23" s="58">
        <f t="shared" ref="BS23:BX23" si="14">+BT20</f>
        <v>-0.10869640782649126</v>
      </c>
      <c r="BT23" s="58">
        <f t="shared" si="14"/>
        <v>0.1336125565559303</v>
      </c>
      <c r="BU23" s="58">
        <f t="shared" si="14"/>
        <v>2.8088019736234315E-2</v>
      </c>
      <c r="BV23" s="58">
        <f t="shared" si="14"/>
        <v>-4.0325337818502005E-3</v>
      </c>
      <c r="BW23" s="58">
        <f t="shared" si="14"/>
        <v>3.3330632501728186E-2</v>
      </c>
      <c r="BX23" s="58">
        <f t="shared" si="14"/>
        <v>0</v>
      </c>
    </row>
    <row r="24" spans="1:76">
      <c r="A24" s="3" t="s">
        <v>63</v>
      </c>
      <c r="B24" s="58"/>
      <c r="C24" s="58">
        <f t="shared" ref="C24:E24" si="15">+E20</f>
        <v>5.7828373497792684E-2</v>
      </c>
      <c r="D24" s="58">
        <f t="shared" si="15"/>
        <v>5.344913646800431E-2</v>
      </c>
      <c r="E24" s="58">
        <f t="shared" si="15"/>
        <v>5.8678594442970633E-2</v>
      </c>
      <c r="F24" s="58">
        <f>+H20</f>
        <v>4.7012066311002298E-2</v>
      </c>
      <c r="G24" s="58">
        <f t="shared" ref="G24:BR24" si="16">+I20</f>
        <v>6.6462622255659465E-2</v>
      </c>
      <c r="H24" s="58">
        <f t="shared" si="16"/>
        <v>-1.0662006381170319E-2</v>
      </c>
      <c r="I24" s="58">
        <f t="shared" si="16"/>
        <v>3.1552847373027326E-2</v>
      </c>
      <c r="J24" s="58">
        <f t="shared" si="16"/>
        <v>9.8864154085431366E-2</v>
      </c>
      <c r="K24" s="58">
        <f t="shared" si="16"/>
        <v>7.3470963314556936E-2</v>
      </c>
      <c r="L24" s="58">
        <f t="shared" si="16"/>
        <v>0.10035293334221218</v>
      </c>
      <c r="M24" s="58">
        <f t="shared" si="16"/>
        <v>4.3282498184460172E-2</v>
      </c>
      <c r="N24" s="58">
        <f t="shared" si="16"/>
        <v>6.5478676504710176E-2</v>
      </c>
      <c r="O24" s="58">
        <f t="shared" si="16"/>
        <v>5.6217334494772286E-2</v>
      </c>
      <c r="P24" s="58">
        <f t="shared" si="16"/>
        <v>8.2389204457594012E-2</v>
      </c>
      <c r="Q24" s="58">
        <f t="shared" si="16"/>
        <v>3.8525644078289512E-2</v>
      </c>
      <c r="R24" s="58">
        <f t="shared" si="16"/>
        <v>1.5223771093175742E-3</v>
      </c>
      <c r="S24" s="58">
        <f t="shared" si="16"/>
        <v>3.5144589125139625E-2</v>
      </c>
      <c r="T24" s="58">
        <f t="shared" si="16"/>
        <v>3.3659460033261368E-2</v>
      </c>
      <c r="U24" s="58">
        <f t="shared" si="16"/>
        <v>4.5905399275989467E-2</v>
      </c>
      <c r="V24" s="58">
        <f t="shared" si="16"/>
        <v>3.4775351231046692E-2</v>
      </c>
      <c r="W24" s="58">
        <f t="shared" si="16"/>
        <v>6.2769347556202115E-2</v>
      </c>
      <c r="X24" s="58">
        <f t="shared" si="16"/>
        <v>9.3868349193830358E-2</v>
      </c>
      <c r="Y24" s="58">
        <f t="shared" si="16"/>
        <v>4.3008631654842588E-2</v>
      </c>
      <c r="Z24" s="58">
        <f t="shared" si="16"/>
        <v>1.4471109951741168E-2</v>
      </c>
      <c r="AA24" s="58">
        <f t="shared" si="16"/>
        <v>3.4906369930380876E-3</v>
      </c>
      <c r="AB24" s="58">
        <f t="shared" si="16"/>
        <v>-2.6425029788215371E-2</v>
      </c>
      <c r="AC24" s="58">
        <f t="shared" si="16"/>
        <v>4.0907505741000216E-2</v>
      </c>
      <c r="AD24" s="58">
        <f t="shared" si="16"/>
        <v>5.9433353983084025E-2</v>
      </c>
      <c r="AE24" s="58">
        <f t="shared" si="16"/>
        <v>5.5520418148404582E-2</v>
      </c>
      <c r="AF24" s="58">
        <f t="shared" si="16"/>
        <v>-2.2272344418623469E-3</v>
      </c>
      <c r="AG24" s="58">
        <f t="shared" si="16"/>
        <v>-0.10408085798297073</v>
      </c>
      <c r="AH24" s="58">
        <f t="shared" si="16"/>
        <v>3.6082865381696916E-2</v>
      </c>
      <c r="AI24" s="58">
        <f t="shared" si="16"/>
        <v>2.0611320662590193E-2</v>
      </c>
      <c r="AJ24" s="58">
        <f t="shared" si="16"/>
        <v>9.4259623607365617E-2</v>
      </c>
      <c r="AK24" s="58">
        <f t="shared" si="16"/>
        <v>9.7261464305036682E-2</v>
      </c>
      <c r="AL24" s="58">
        <f t="shared" si="16"/>
        <v>-9.4412734462939074E-2</v>
      </c>
      <c r="AM24" s="58">
        <f t="shared" si="16"/>
        <v>-0.1231204144712964</v>
      </c>
      <c r="AN24" s="58">
        <f t="shared" si="16"/>
        <v>-4.9825635364660226E-2</v>
      </c>
      <c r="AO24" s="58">
        <f t="shared" si="16"/>
        <v>2.2192591027909048E-2</v>
      </c>
      <c r="AP24" s="58">
        <f t="shared" si="16"/>
        <v>-5.4050912472393131E-3</v>
      </c>
      <c r="AQ24" s="58">
        <f t="shared" si="16"/>
        <v>5.2435770077329025E-2</v>
      </c>
      <c r="AR24" s="58">
        <f t="shared" si="16"/>
        <v>0.12308163412489925</v>
      </c>
      <c r="AS24" s="58">
        <f t="shared" si="16"/>
        <v>7.4115842747426441E-2</v>
      </c>
      <c r="AT24" s="58">
        <f t="shared" si="16"/>
        <v>2.7991257501262856E-2</v>
      </c>
      <c r="AU24" s="58">
        <f t="shared" si="16"/>
        <v>6.4768159137898573E-2</v>
      </c>
      <c r="AV24" s="58">
        <f t="shared" si="16"/>
        <v>-3.9167625505391879E-3</v>
      </c>
      <c r="AW24" s="58">
        <f t="shared" si="16"/>
        <v>1.4947921275353826E-2</v>
      </c>
      <c r="AX24" s="58">
        <f t="shared" si="16"/>
        <v>2.6943592463735122E-2</v>
      </c>
      <c r="AY24" s="58">
        <f t="shared" si="16"/>
        <v>6.178339161337254E-3</v>
      </c>
      <c r="AZ24" s="58">
        <f t="shared" si="16"/>
        <v>5.4537053921065226E-2</v>
      </c>
      <c r="BA24" s="58">
        <f t="shared" si="16"/>
        <v>4.1648826736000899E-2</v>
      </c>
      <c r="BB24" s="58">
        <f t="shared" si="16"/>
        <v>4.9582812341133931E-2</v>
      </c>
      <c r="BC24" s="58">
        <f t="shared" si="16"/>
        <v>6.2852081659675374E-2</v>
      </c>
      <c r="BD24" s="58">
        <f t="shared" si="16"/>
        <v>7.5287768916580067E-2</v>
      </c>
      <c r="BE24" s="58">
        <f t="shared" si="16"/>
        <v>8.518450091955998E-2</v>
      </c>
      <c r="BF24" s="58">
        <f t="shared" si="16"/>
        <v>9.1265683014641219E-2</v>
      </c>
      <c r="BG24" s="58">
        <f t="shared" si="16"/>
        <v>1.0958236592428339E-2</v>
      </c>
      <c r="BH24" s="58">
        <f t="shared" si="16"/>
        <v>8.3324591074956933E-2</v>
      </c>
      <c r="BI24" s="58">
        <f t="shared" si="16"/>
        <v>6.3271924016111258E-2</v>
      </c>
      <c r="BJ24" s="58">
        <f t="shared" si="16"/>
        <v>6.1397247056044879E-2</v>
      </c>
      <c r="BK24" s="58">
        <f t="shared" si="16"/>
        <v>5.8525182108491558E-2</v>
      </c>
      <c r="BL24" s="58">
        <f t="shared" si="16"/>
        <v>2.3821573718054934E-2</v>
      </c>
      <c r="BM24" s="58">
        <f t="shared" si="16"/>
        <v>3.2522447721843095E-2</v>
      </c>
      <c r="BN24" s="58">
        <f t="shared" si="16"/>
        <v>3.9533187152079652E-2</v>
      </c>
      <c r="BO24" s="58">
        <f t="shared" si="16"/>
        <v>2.5188354423313797E-2</v>
      </c>
      <c r="BP24" s="58">
        <f t="shared" si="16"/>
        <v>3.9693513413648018E-2</v>
      </c>
      <c r="BQ24" s="58">
        <f t="shared" si="16"/>
        <v>2.2406317687505339E-2</v>
      </c>
      <c r="BR24" s="58">
        <f t="shared" si="16"/>
        <v>-0.10869640782649126</v>
      </c>
      <c r="BS24" s="58">
        <f t="shared" ref="BS24:BX24" si="17">+BU20</f>
        <v>0.1336125565559303</v>
      </c>
      <c r="BT24" s="58">
        <f t="shared" si="17"/>
        <v>2.8088019736234315E-2</v>
      </c>
      <c r="BU24" s="58">
        <f t="shared" si="17"/>
        <v>-4.0325337818502005E-3</v>
      </c>
      <c r="BV24" s="58">
        <f t="shared" si="17"/>
        <v>3.3330632501728186E-2</v>
      </c>
      <c r="BW24" s="58">
        <f t="shared" si="17"/>
        <v>0</v>
      </c>
      <c r="BX24" s="58">
        <f t="shared" si="17"/>
        <v>0</v>
      </c>
    </row>
    <row r="26" spans="1:76">
      <c r="A26" s="3" t="s">
        <v>64</v>
      </c>
      <c r="C26" s="57">
        <f>+C8/B8-1</f>
        <v>0.1111553256400053</v>
      </c>
      <c r="D26" s="57">
        <f t="shared" ref="D26:BO26" si="18">+D8/C8-1</f>
        <v>2.5307389280171844E-2</v>
      </c>
      <c r="E26" s="57">
        <f t="shared" si="18"/>
        <v>5.2945628129002165E-2</v>
      </c>
      <c r="F26" s="57">
        <f t="shared" si="18"/>
        <v>5.255010366275048E-2</v>
      </c>
      <c r="G26" s="57">
        <f t="shared" si="18"/>
        <v>8.070700703855449E-2</v>
      </c>
      <c r="H26" s="57">
        <f t="shared" si="18"/>
        <v>2.7072346837104133E-2</v>
      </c>
      <c r="I26" s="57">
        <f t="shared" si="18"/>
        <v>5.7828360504460274E-2</v>
      </c>
      <c r="J26" s="57">
        <f t="shared" si="18"/>
        <v>-9.6852841836848613E-3</v>
      </c>
      <c r="K26" s="57">
        <f t="shared" si="18"/>
        <v>1.0051045760491428E-2</v>
      </c>
      <c r="L26" s="57">
        <f t="shared" si="18"/>
        <v>4.3896330418837559E-2</v>
      </c>
      <c r="M26" s="57">
        <f t="shared" si="18"/>
        <v>4.2971595047341493E-2</v>
      </c>
      <c r="N26" s="57">
        <f t="shared" si="18"/>
        <v>0.12278179428195868</v>
      </c>
      <c r="O26" s="57">
        <f t="shared" si="18"/>
        <v>9.0476713130647868E-2</v>
      </c>
      <c r="P26" s="57">
        <f t="shared" si="18"/>
        <v>6.2755820975642473E-2</v>
      </c>
      <c r="Q26" s="57">
        <f t="shared" si="18"/>
        <v>6.9846731804334539E-2</v>
      </c>
      <c r="R26" s="57">
        <f t="shared" si="18"/>
        <v>9.9250494260674449E-2</v>
      </c>
      <c r="S26" s="57">
        <f t="shared" si="18"/>
        <v>6.9485269445003661E-2</v>
      </c>
      <c r="T26" s="57">
        <f t="shared" si="18"/>
        <v>-1.2800883511960071E-2</v>
      </c>
      <c r="U26" s="57">
        <f t="shared" si="18"/>
        <v>3.4934275762121381E-2</v>
      </c>
      <c r="V26" s="57">
        <f t="shared" si="18"/>
        <v>2.3178970642427243E-2</v>
      </c>
      <c r="W26" s="57">
        <f t="shared" si="18"/>
        <v>4.5607885037876494E-2</v>
      </c>
      <c r="X26" s="57">
        <f t="shared" si="18"/>
        <v>2.2722053825663613E-2</v>
      </c>
      <c r="Y26" s="57">
        <f t="shared" si="18"/>
        <v>7.4880718495649701E-2</v>
      </c>
      <c r="Z26" s="57">
        <f t="shared" si="18"/>
        <v>9.2652357825473874E-2</v>
      </c>
      <c r="AA26" s="57">
        <f t="shared" si="18"/>
        <v>3.4335092146516866E-2</v>
      </c>
      <c r="AB26" s="57">
        <f t="shared" si="18"/>
        <v>9.2414608901374429E-3</v>
      </c>
      <c r="AC26" s="57">
        <f t="shared" si="18"/>
        <v>-2.0621199912094323E-2</v>
      </c>
      <c r="AD26" s="57">
        <f t="shared" si="18"/>
        <v>-8.0874378248999568E-2</v>
      </c>
      <c r="AE26" s="57">
        <f t="shared" si="18"/>
        <v>-5.838911154965154E-3</v>
      </c>
      <c r="AF26" s="57">
        <f t="shared" si="18"/>
        <v>7.0498915401301598E-2</v>
      </c>
      <c r="AG26" s="57">
        <f t="shared" si="18"/>
        <v>7.4726157022423578E-2</v>
      </c>
      <c r="AH26" s="57">
        <f t="shared" si="18"/>
        <v>-2.4137317680540726E-2</v>
      </c>
      <c r="AI26" s="57">
        <f t="shared" si="18"/>
        <v>-5.593022619980681E-2</v>
      </c>
      <c r="AJ26" s="57">
        <f t="shared" si="18"/>
        <v>2.7570494936721035E-2</v>
      </c>
      <c r="AK26" s="57">
        <f t="shared" si="18"/>
        <v>1.7492601813142938E-2</v>
      </c>
      <c r="AL26" s="57">
        <f t="shared" si="18"/>
        <v>0.15009186848495482</v>
      </c>
      <c r="AM26" s="57">
        <f t="shared" si="18"/>
        <v>0.11301911482542981</v>
      </c>
      <c r="AN26" s="57">
        <f t="shared" si="18"/>
        <v>-8.3373605210579793E-2</v>
      </c>
      <c r="AO26" s="57">
        <f t="shared" si="18"/>
        <v>-0.16338269778568171</v>
      </c>
      <c r="AP26" s="57">
        <f t="shared" si="18"/>
        <v>-5.4929034321240522E-3</v>
      </c>
      <c r="AQ26" s="57">
        <f t="shared" si="18"/>
        <v>3.7168392679812756E-2</v>
      </c>
      <c r="AR26" s="57">
        <f t="shared" si="18"/>
        <v>-7.4134865271509032E-3</v>
      </c>
      <c r="AS26" s="57">
        <f t="shared" si="18"/>
        <v>4.435380149193402E-2</v>
      </c>
      <c r="AT26" s="57">
        <f t="shared" si="18"/>
        <v>9.4590077410274365E-2</v>
      </c>
      <c r="AU26" s="57">
        <f t="shared" si="18"/>
        <v>9.516768059919789E-2</v>
      </c>
      <c r="AV26" s="57">
        <f t="shared" si="18"/>
        <v>2.3672720601724428E-2</v>
      </c>
      <c r="AW26" s="57">
        <f t="shared" si="18"/>
        <v>3.6229130973971513E-2</v>
      </c>
      <c r="AX26" s="57">
        <f t="shared" si="18"/>
        <v>-1.9764103628376772E-2</v>
      </c>
      <c r="AY26" s="57">
        <f t="shared" si="18"/>
        <v>-1.4340357662070091E-2</v>
      </c>
      <c r="AZ26" s="57">
        <f t="shared" si="18"/>
        <v>2.5238783956009314E-2</v>
      </c>
      <c r="BA26" s="57">
        <f t="shared" si="18"/>
        <v>1.0042530605973932E-2</v>
      </c>
      <c r="BB26" s="57">
        <f t="shared" si="18"/>
        <v>4.8710839458199873E-2</v>
      </c>
      <c r="BC26" s="57">
        <f t="shared" si="18"/>
        <v>2.5139443807112638E-2</v>
      </c>
      <c r="BD26" s="57">
        <f t="shared" si="18"/>
        <v>3.3970685652176646E-2</v>
      </c>
      <c r="BE26" s="57">
        <f t="shared" si="18"/>
        <v>3.6605315701410124E-2</v>
      </c>
      <c r="BF26" s="57">
        <f t="shared" si="18"/>
        <v>6.2116720870786235E-2</v>
      </c>
      <c r="BG26" s="57">
        <f t="shared" si="18"/>
        <v>8.6494243133001136E-2</v>
      </c>
      <c r="BH26" s="57">
        <f t="shared" si="18"/>
        <v>8.9023071403315335E-2</v>
      </c>
      <c r="BI26" s="57">
        <f t="shared" si="18"/>
        <v>3.0789894124550798E-2</v>
      </c>
      <c r="BJ26" s="57">
        <f t="shared" si="18"/>
        <v>9.0821167589329121E-2</v>
      </c>
      <c r="BK26" s="57">
        <f t="shared" si="18"/>
        <v>7.2252139655114123E-2</v>
      </c>
      <c r="BL26" s="57">
        <f t="shared" si="18"/>
        <v>7.4444840388421696E-2</v>
      </c>
      <c r="BM26" s="57">
        <f t="shared" si="18"/>
        <v>5.7324860911755815E-2</v>
      </c>
      <c r="BN26" s="57">
        <f t="shared" si="18"/>
        <v>3.9000304861317225E-2</v>
      </c>
      <c r="BO26" s="57">
        <f t="shared" si="18"/>
        <v>3.9835402795312724E-2</v>
      </c>
      <c r="BP26" s="57">
        <f t="shared" ref="BP26:BX26" si="19">+BP8/BO8-1</f>
        <v>3.6996769163003096E-2</v>
      </c>
      <c r="BQ26" s="57">
        <f t="shared" si="19"/>
        <v>2.6407951169533872E-2</v>
      </c>
      <c r="BR26" s="57">
        <f t="shared" si="19"/>
        <v>3.8289844208348578E-2</v>
      </c>
      <c r="BS26" s="57">
        <f t="shared" si="19"/>
        <v>3.2448839355325276E-2</v>
      </c>
      <c r="BT26" s="57">
        <f t="shared" si="19"/>
        <v>-9.8627444892302019E-2</v>
      </c>
      <c r="BU26" s="57">
        <f t="shared" si="19"/>
        <v>0.12407163096266505</v>
      </c>
      <c r="BV26" s="57">
        <f t="shared" si="19"/>
        <v>3.5906507786154007E-2</v>
      </c>
      <c r="BW26" s="57">
        <f t="shared" si="19"/>
        <v>1.4976711714504987E-3</v>
      </c>
      <c r="BX26" s="57">
        <f t="shared" si="19"/>
        <v>2.752820285517088E-2</v>
      </c>
    </row>
    <row r="27" spans="1:76">
      <c r="A27" s="3" t="s">
        <v>65</v>
      </c>
      <c r="C27" s="57">
        <f>+C9/B9-1</f>
        <v>2.8563015312131901E-2</v>
      </c>
      <c r="D27" s="57">
        <f t="shared" ref="D27:BO27" si="20">+D9/C9-1</f>
        <v>0.11279702261666191</v>
      </c>
      <c r="E27" s="57">
        <f t="shared" si="20"/>
        <v>2.0324157447903168E-2</v>
      </c>
      <c r="F27" s="57">
        <f t="shared" si="20"/>
        <v>0.18582955118507316</v>
      </c>
      <c r="G27" s="57">
        <f t="shared" si="20"/>
        <v>-4.2526047203916839E-4</v>
      </c>
      <c r="H27" s="57">
        <f t="shared" si="20"/>
        <v>5.8498191874069239E-2</v>
      </c>
      <c r="I27" s="57">
        <f t="shared" si="20"/>
        <v>0.157556270096463</v>
      </c>
      <c r="J27" s="57">
        <f t="shared" si="20"/>
        <v>-6.9444444444444198E-4</v>
      </c>
      <c r="K27" s="57">
        <f t="shared" si="20"/>
        <v>0.12039610840861714</v>
      </c>
      <c r="L27" s="57">
        <f t="shared" si="20"/>
        <v>0.17506590169018454</v>
      </c>
      <c r="M27" s="57">
        <f t="shared" si="20"/>
        <v>0.15571390868302992</v>
      </c>
      <c r="N27" s="57">
        <f t="shared" si="20"/>
        <v>5.0468143411737776E-2</v>
      </c>
      <c r="O27" s="57">
        <f t="shared" si="20"/>
        <v>5.8369565217391228E-2</v>
      </c>
      <c r="P27" s="57">
        <f t="shared" si="20"/>
        <v>0.12519256444490079</v>
      </c>
      <c r="Q27" s="57">
        <f t="shared" si="20"/>
        <v>6.7725447243519588E-2</v>
      </c>
      <c r="R27" s="57">
        <f t="shared" si="20"/>
        <v>1.2822704735853119E-3</v>
      </c>
      <c r="S27" s="57">
        <f t="shared" si="20"/>
        <v>3.4576965764535172E-2</v>
      </c>
      <c r="T27" s="57">
        <f t="shared" si="20"/>
        <v>6.3954447928701086E-2</v>
      </c>
      <c r="U27" s="57">
        <f t="shared" si="20"/>
        <v>5.5146203366167601E-2</v>
      </c>
      <c r="V27" s="57">
        <f t="shared" si="20"/>
        <v>4.9691267274331041E-2</v>
      </c>
      <c r="W27" s="57">
        <f t="shared" si="20"/>
        <v>6.8907563025210061E-2</v>
      </c>
      <c r="X27" s="57">
        <f t="shared" si="20"/>
        <v>6.6168763102725459E-2</v>
      </c>
      <c r="Y27" s="57">
        <f t="shared" si="20"/>
        <v>6.0157306132481159E-2</v>
      </c>
      <c r="Z27" s="57">
        <f t="shared" si="20"/>
        <v>6.0105488900481063E-2</v>
      </c>
      <c r="AA27" s="57">
        <f t="shared" si="20"/>
        <v>0.11071623838162936</v>
      </c>
      <c r="AB27" s="57">
        <f t="shared" si="20"/>
        <v>4.8092542456313003E-2</v>
      </c>
      <c r="AC27" s="57">
        <f t="shared" si="20"/>
        <v>0.14418560961863602</v>
      </c>
      <c r="AD27" s="57">
        <f t="shared" si="20"/>
        <v>-0.12675478203759949</v>
      </c>
      <c r="AE27" s="57">
        <f t="shared" si="20"/>
        <v>-8.4845351132838198E-2</v>
      </c>
      <c r="AF27" s="57">
        <f t="shared" si="20"/>
        <v>0.24223123940623559</v>
      </c>
      <c r="AG27" s="57">
        <f t="shared" si="20"/>
        <v>-1.8565226379987587E-2</v>
      </c>
      <c r="AH27" s="57">
        <f t="shared" si="20"/>
        <v>9.3444556791371758E-2</v>
      </c>
      <c r="AI27" s="57">
        <f t="shared" si="20"/>
        <v>-8.1567388456499912E-2</v>
      </c>
      <c r="AJ27" s="57">
        <f t="shared" si="20"/>
        <v>-6.5738138188530471E-2</v>
      </c>
      <c r="AK27" s="57">
        <f t="shared" si="20"/>
        <v>4.409519533004036E-2</v>
      </c>
      <c r="AL27" s="57">
        <f t="shared" si="20"/>
        <v>7.9520041286770926E-2</v>
      </c>
      <c r="AM27" s="57">
        <f t="shared" si="20"/>
        <v>5.7248715190629795E-2</v>
      </c>
      <c r="AN27" s="57">
        <f t="shared" si="20"/>
        <v>-0.15766071293993522</v>
      </c>
      <c r="AO27" s="57">
        <f t="shared" si="20"/>
        <v>-0.19070412454146912</v>
      </c>
      <c r="AP27" s="57">
        <f t="shared" si="20"/>
        <v>-0.10181858382621189</v>
      </c>
      <c r="AQ27" s="57">
        <f t="shared" si="20"/>
        <v>1.9631977352452479E-2</v>
      </c>
      <c r="AR27" s="57">
        <f t="shared" si="20"/>
        <v>2.8307580878802474E-2</v>
      </c>
      <c r="AS27" s="57">
        <f t="shared" si="20"/>
        <v>3.0873980160826431E-2</v>
      </c>
      <c r="AT27" s="57">
        <f t="shared" si="20"/>
        <v>8.6716392415874255E-2</v>
      </c>
      <c r="AU27" s="57">
        <f t="shared" si="20"/>
        <v>8.4983757728177789E-2</v>
      </c>
      <c r="AV27" s="57">
        <f t="shared" si="20"/>
        <v>4.3992659841607162E-2</v>
      </c>
      <c r="AW27" s="57">
        <f t="shared" si="20"/>
        <v>7.5997964753226288E-2</v>
      </c>
      <c r="AX27" s="57">
        <f t="shared" si="20"/>
        <v>2.5019344854268821E-2</v>
      </c>
      <c r="AY27" s="57">
        <f t="shared" si="20"/>
        <v>3.5019292065089802E-2</v>
      </c>
      <c r="AZ27" s="57">
        <f t="shared" si="20"/>
        <v>3.0998014506260274E-2</v>
      </c>
      <c r="BA27" s="57">
        <f t="shared" si="20"/>
        <v>-8.0176072944505572E-3</v>
      </c>
      <c r="BB27" s="57">
        <f t="shared" si="20"/>
        <v>0</v>
      </c>
      <c r="BC27" s="57">
        <f t="shared" si="20"/>
        <v>3.8985736925515102E-2</v>
      </c>
      <c r="BD27" s="57">
        <f t="shared" si="20"/>
        <v>4.0992983526540572E-2</v>
      </c>
      <c r="BE27" s="57">
        <f t="shared" si="20"/>
        <v>9.0992344041906259E-2</v>
      </c>
      <c r="BF27" s="57">
        <f t="shared" si="20"/>
        <v>7.5982943289796268E-2</v>
      </c>
      <c r="BG27" s="57">
        <f t="shared" si="20"/>
        <v>4.3000686513137376E-2</v>
      </c>
      <c r="BH27" s="57">
        <f t="shared" si="20"/>
        <v>5.30316328990037E-2</v>
      </c>
      <c r="BI27" s="57">
        <f t="shared" si="20"/>
        <v>0.13366118571886698</v>
      </c>
      <c r="BJ27" s="57">
        <f t="shared" si="20"/>
        <v>4.6787296153566915E-2</v>
      </c>
      <c r="BK27" s="57">
        <f t="shared" si="20"/>
        <v>6.4888252674767832E-2</v>
      </c>
      <c r="BL27" s="57">
        <f t="shared" si="20"/>
        <v>9.3819522606261474E-2</v>
      </c>
      <c r="BM27" s="57">
        <f t="shared" si="20"/>
        <v>7.9150576965064667E-2</v>
      </c>
      <c r="BN27" s="57">
        <f t="shared" si="20"/>
        <v>6.2514836359546244E-2</v>
      </c>
      <c r="BO27" s="57">
        <f t="shared" si="20"/>
        <v>0.10123738887974953</v>
      </c>
      <c r="BP27" s="57">
        <f t="shared" ref="BP27:BX27" si="21">+BP9/BO9-1</f>
        <v>1.9270611212580668E-2</v>
      </c>
      <c r="BQ27" s="57">
        <f t="shared" si="21"/>
        <v>2.8906546059655813E-2</v>
      </c>
      <c r="BR27" s="57">
        <f t="shared" si="21"/>
        <v>2.4047634951140262E-2</v>
      </c>
      <c r="BS27" s="57">
        <f t="shared" si="21"/>
        <v>4.2584592106284624E-2</v>
      </c>
      <c r="BT27" s="57">
        <f t="shared" si="21"/>
        <v>7.8604387500265993E-2</v>
      </c>
      <c r="BU27" s="57">
        <f t="shared" si="21"/>
        <v>4.7725416456055658E-2</v>
      </c>
      <c r="BV27" s="57">
        <f t="shared" si="21"/>
        <v>-1.5319175850486699E-3</v>
      </c>
      <c r="BW27" s="57">
        <f t="shared" si="21"/>
        <v>4.5725575060349355E-2</v>
      </c>
      <c r="BX27" s="57">
        <f t="shared" si="21"/>
        <v>2.254777347920589E-2</v>
      </c>
    </row>
    <row r="28" spans="1:76">
      <c r="A28" s="3" t="s">
        <v>66</v>
      </c>
      <c r="C28" s="57">
        <f>+C10/B10-1</f>
        <v>0.34356807457737681</v>
      </c>
      <c r="D28" s="57">
        <f t="shared" ref="D28:BO28" si="22">+D10/C10-1</f>
        <v>0.15420742385654895</v>
      </c>
      <c r="E28" s="57">
        <f t="shared" si="22"/>
        <v>8.4901733213349706E-2</v>
      </c>
      <c r="F28" s="57">
        <f t="shared" si="22"/>
        <v>-0.13777249537151071</v>
      </c>
      <c r="G28" s="57">
        <f t="shared" si="22"/>
        <v>0.15392844065695854</v>
      </c>
      <c r="H28" s="57">
        <f t="shared" si="22"/>
        <v>0.20238855220128094</v>
      </c>
      <c r="I28" s="57">
        <f t="shared" si="22"/>
        <v>0.11495574403728281</v>
      </c>
      <c r="J28" s="57">
        <f t="shared" si="22"/>
        <v>-0.11464905989152119</v>
      </c>
      <c r="K28" s="57">
        <f t="shared" si="22"/>
        <v>-0.16276923990781145</v>
      </c>
      <c r="L28" s="57">
        <f t="shared" si="22"/>
        <v>0.17601313514367023</v>
      </c>
      <c r="M28" s="57">
        <f t="shared" si="22"/>
        <v>0.12375854081763338</v>
      </c>
      <c r="N28" s="57">
        <f t="shared" si="22"/>
        <v>0.11195515088335939</v>
      </c>
      <c r="O28" s="57">
        <f t="shared" si="22"/>
        <v>-3.3879739027213529E-2</v>
      </c>
      <c r="P28" s="57">
        <f t="shared" si="22"/>
        <v>2.97429647420695E-2</v>
      </c>
      <c r="Q28" s="57">
        <f t="shared" si="22"/>
        <v>0.13095149417377705</v>
      </c>
      <c r="R28" s="57">
        <f t="shared" si="22"/>
        <v>0.16716181813215658</v>
      </c>
      <c r="S28" s="57">
        <f t="shared" si="22"/>
        <v>-4.6205319419656443E-2</v>
      </c>
      <c r="T28" s="57">
        <f t="shared" si="22"/>
        <v>-0.20532364012540461</v>
      </c>
      <c r="U28" s="57">
        <f t="shared" si="22"/>
        <v>5.1595184538308692E-2</v>
      </c>
      <c r="V28" s="57">
        <f t="shared" si="22"/>
        <v>8.7192396364064839E-2</v>
      </c>
      <c r="W28" s="57">
        <f t="shared" si="22"/>
        <v>0.14231732864039937</v>
      </c>
      <c r="X28" s="57">
        <f t="shared" si="22"/>
        <v>-5.1904283781490146E-2</v>
      </c>
      <c r="Y28" s="57">
        <f t="shared" si="22"/>
        <v>0.4514452777044129</v>
      </c>
      <c r="Z28" s="57">
        <f t="shared" si="22"/>
        <v>0.32646558965049399</v>
      </c>
      <c r="AA28" s="57">
        <f t="shared" si="22"/>
        <v>-1.8292927402610126E-2</v>
      </c>
      <c r="AB28" s="57">
        <f t="shared" si="22"/>
        <v>-0.12814538765573957</v>
      </c>
      <c r="AC28" s="57">
        <f t="shared" si="22"/>
        <v>-0.11692516180030588</v>
      </c>
      <c r="AD28" s="57">
        <f t="shared" si="22"/>
        <v>-5.7443480748564868E-2</v>
      </c>
      <c r="AE28" s="57">
        <f t="shared" si="22"/>
        <v>0.17193550324503093</v>
      </c>
      <c r="AF28" s="57">
        <f t="shared" si="22"/>
        <v>0.34127902447144121</v>
      </c>
      <c r="AG28" s="57">
        <f t="shared" si="22"/>
        <v>0.2146390525148878</v>
      </c>
      <c r="AH28" s="57">
        <f t="shared" si="22"/>
        <v>-6.5004559656106409E-2</v>
      </c>
      <c r="AI28" s="57">
        <f t="shared" si="22"/>
        <v>-0.34788112981425834</v>
      </c>
      <c r="AJ28" s="57">
        <f t="shared" si="22"/>
        <v>-5.0991101015510965E-2</v>
      </c>
      <c r="AK28" s="57">
        <f t="shared" si="22"/>
        <v>-0.13610016125596103</v>
      </c>
      <c r="AL28" s="57">
        <f t="shared" si="22"/>
        <v>0.27025258035351962</v>
      </c>
      <c r="AM28" s="57">
        <f t="shared" si="22"/>
        <v>0.21659892153907978</v>
      </c>
      <c r="AN28" s="57">
        <f t="shared" si="22"/>
        <v>-0.11724434557286623</v>
      </c>
      <c r="AO28" s="57">
        <f t="shared" si="22"/>
        <v>-0.19913899720212414</v>
      </c>
      <c r="AP28" s="57">
        <f t="shared" si="22"/>
        <v>-1.5945597257277511E-3</v>
      </c>
      <c r="AQ28" s="57">
        <f t="shared" si="22"/>
        <v>3.6582803957387E-2</v>
      </c>
      <c r="AR28" s="57">
        <f t="shared" si="22"/>
        <v>1.313149272752745E-2</v>
      </c>
      <c r="AS28" s="57">
        <f t="shared" si="22"/>
        <v>0.11442544245968689</v>
      </c>
      <c r="AT28" s="57">
        <f t="shared" si="22"/>
        <v>0.23463069576159956</v>
      </c>
      <c r="AU28" s="57">
        <f t="shared" si="22"/>
        <v>0.19463870933059058</v>
      </c>
      <c r="AV28" s="57">
        <f t="shared" si="22"/>
        <v>-4.5364441565980407E-2</v>
      </c>
      <c r="AW28" s="57">
        <f t="shared" si="22"/>
        <v>0.16389639464186634</v>
      </c>
      <c r="AX28" s="57">
        <f t="shared" si="22"/>
        <v>-6.4774951786863433E-3</v>
      </c>
      <c r="AY28" s="57">
        <f t="shared" si="22"/>
        <v>-0.1497680306002559</v>
      </c>
      <c r="AZ28" s="57">
        <f t="shared" si="22"/>
        <v>-2.0705775114947866E-2</v>
      </c>
      <c r="BA28" s="57">
        <f t="shared" si="22"/>
        <v>-6.8119802001931795E-2</v>
      </c>
      <c r="BB28" s="57">
        <f t="shared" si="22"/>
        <v>5.7575159801580789E-2</v>
      </c>
      <c r="BC28" s="57">
        <f t="shared" si="22"/>
        <v>8.2275188889829431E-2</v>
      </c>
      <c r="BD28" s="57">
        <f t="shared" si="22"/>
        <v>-1.0649351438151711E-2</v>
      </c>
      <c r="BE28" s="57">
        <f t="shared" si="22"/>
        <v>2.2391275443912395E-2</v>
      </c>
      <c r="BF28" s="57">
        <f t="shared" si="22"/>
        <v>0.40021677224703422</v>
      </c>
      <c r="BG28" s="57">
        <f t="shared" si="22"/>
        <v>0.30770913800993083</v>
      </c>
      <c r="BH28" s="57">
        <f t="shared" si="22"/>
        <v>0.27705626967700026</v>
      </c>
      <c r="BI28" s="57">
        <f t="shared" si="22"/>
        <v>-0.22147113609916524</v>
      </c>
      <c r="BJ28" s="57">
        <f t="shared" si="22"/>
        <v>0.37030596961243489</v>
      </c>
      <c r="BK28" s="57">
        <f t="shared" si="22"/>
        <v>9.004112162252853E-2</v>
      </c>
      <c r="BL28" s="57">
        <f t="shared" si="22"/>
        <v>6.986520828773668E-2</v>
      </c>
      <c r="BM28" s="57">
        <f t="shared" si="22"/>
        <v>0.10784103825197322</v>
      </c>
      <c r="BN28" s="57">
        <f t="shared" si="22"/>
        <v>-2.7049838833456019E-2</v>
      </c>
      <c r="BO28" s="57">
        <f t="shared" si="22"/>
        <v>-3.2770873500533981E-2</v>
      </c>
      <c r="BP28" s="57">
        <f t="shared" ref="BP28:BX28" si="23">+BP10/BO10-1</f>
        <v>-5.575210887325377E-2</v>
      </c>
      <c r="BQ28" s="57">
        <f t="shared" si="23"/>
        <v>-2.0076414515668883E-2</v>
      </c>
      <c r="BR28" s="57">
        <f t="shared" si="23"/>
        <v>5.8589885645911055E-2</v>
      </c>
      <c r="BS28" s="57">
        <f t="shared" si="23"/>
        <v>-2.0295102943295062E-2</v>
      </c>
      <c r="BT28" s="57">
        <f t="shared" si="23"/>
        <v>-0.19302713463081345</v>
      </c>
      <c r="BU28" s="57">
        <f t="shared" si="23"/>
        <v>0.29362958499271286</v>
      </c>
      <c r="BV28" s="57">
        <f t="shared" si="23"/>
        <v>1.4181208118973831E-2</v>
      </c>
      <c r="BW28" s="57">
        <f t="shared" si="23"/>
        <v>-0.12613585140527239</v>
      </c>
      <c r="BX28" s="57">
        <f t="shared" si="23"/>
        <v>8.4871395454889198E-2</v>
      </c>
    </row>
    <row r="29" spans="1:76">
      <c r="A29" s="3" t="s">
        <v>67</v>
      </c>
      <c r="C29" s="57">
        <f>+C15/B15-1</f>
        <v>-1.9996787186825182E-2</v>
      </c>
      <c r="D29" s="57">
        <f t="shared" ref="D29:BO29" si="24">+D15/C15-1</f>
        <v>0.14899584739794536</v>
      </c>
      <c r="E29" s="57">
        <f t="shared" si="24"/>
        <v>9.5002589058322151E-2</v>
      </c>
      <c r="F29" s="57">
        <f t="shared" si="24"/>
        <v>6.7999112131945205E-2</v>
      </c>
      <c r="G29" s="57">
        <f t="shared" si="24"/>
        <v>4.9410382686486676E-2</v>
      </c>
      <c r="H29" s="57">
        <f t="shared" si="24"/>
        <v>8.2328020459300655E-2</v>
      </c>
      <c r="I29" s="57">
        <f t="shared" si="24"/>
        <v>2.8998997565516937E-2</v>
      </c>
      <c r="J29" s="57">
        <f t="shared" si="24"/>
        <v>6.8888734256487005E-3</v>
      </c>
      <c r="K29" s="57">
        <f t="shared" si="24"/>
        <v>0.13099900176610979</v>
      </c>
      <c r="L29" s="57">
        <f t="shared" si="24"/>
        <v>0.28522302939778599</v>
      </c>
      <c r="M29" s="57">
        <f t="shared" si="24"/>
        <v>0.17999688326232599</v>
      </c>
      <c r="N29" s="57">
        <f t="shared" si="24"/>
        <v>6.7431751233356207E-2</v>
      </c>
      <c r="O29" s="57">
        <f t="shared" si="24"/>
        <v>-1.8006890723527458E-2</v>
      </c>
      <c r="P29" s="57">
        <f t="shared" si="24"/>
        <v>6.9000568028940945E-2</v>
      </c>
      <c r="Q29" s="57">
        <f t="shared" si="24"/>
        <v>2.8999316817083454E-2</v>
      </c>
      <c r="R29" s="57">
        <f t="shared" si="24"/>
        <v>4.6766256078742519E-2</v>
      </c>
      <c r="S29" s="57">
        <f t="shared" si="24"/>
        <v>5.8870003060058407E-2</v>
      </c>
      <c r="T29" s="57">
        <f t="shared" si="24"/>
        <v>9.8683242607032096E-2</v>
      </c>
      <c r="U29" s="57">
        <f t="shared" si="24"/>
        <v>-1.7655282795385197E-2</v>
      </c>
      <c r="V29" s="57">
        <f t="shared" si="24"/>
        <v>5.7152037597206329E-2</v>
      </c>
      <c r="W29" s="57">
        <f t="shared" si="24"/>
        <v>-2.9301510206709902E-2</v>
      </c>
      <c r="X29" s="57">
        <f t="shared" si="24"/>
        <v>9.2977578730627508E-2</v>
      </c>
      <c r="Y29" s="57">
        <f t="shared" si="24"/>
        <v>-0.18514193940445878</v>
      </c>
      <c r="Z29" s="57">
        <f t="shared" si="24"/>
        <v>5.2029454118653895E-2</v>
      </c>
      <c r="AA29" s="57">
        <f t="shared" si="24"/>
        <v>2.2999816028481224E-2</v>
      </c>
      <c r="AB29" s="57">
        <f t="shared" si="24"/>
        <v>3.4261107719719019E-2</v>
      </c>
      <c r="AC29" s="57">
        <f t="shared" si="24"/>
        <v>0.1295375799998697</v>
      </c>
      <c r="AD29" s="57">
        <f t="shared" si="24"/>
        <v>0.12937379957067141</v>
      </c>
      <c r="AE29" s="57">
        <f t="shared" si="24"/>
        <v>0.1666395059567698</v>
      </c>
      <c r="AF29" s="57">
        <f t="shared" si="24"/>
        <v>-9.8297611178580269E-2</v>
      </c>
      <c r="AG29" s="57">
        <f t="shared" si="24"/>
        <v>-2.6021645248411662E-2</v>
      </c>
      <c r="AH29" s="57">
        <f t="shared" si="24"/>
        <v>9.9522435649016083E-2</v>
      </c>
      <c r="AI29" s="57">
        <f t="shared" si="24"/>
        <v>-0.11485528616401364</v>
      </c>
      <c r="AJ29" s="57">
        <f t="shared" si="24"/>
        <v>7.4144493264645117E-2</v>
      </c>
      <c r="AK29" s="57">
        <f t="shared" si="24"/>
        <v>4.1158885382494903E-2</v>
      </c>
      <c r="AL29" s="57">
        <f t="shared" si="24"/>
        <v>-0.13338675520567556</v>
      </c>
      <c r="AM29" s="57">
        <f t="shared" si="24"/>
        <v>-3.5759736542220866E-2</v>
      </c>
      <c r="AN29" s="57">
        <f t="shared" si="24"/>
        <v>-6.6422136517288899E-2</v>
      </c>
      <c r="AO29" s="57">
        <f t="shared" si="24"/>
        <v>0.18769326112143792</v>
      </c>
      <c r="AP29" s="57">
        <f t="shared" si="24"/>
        <v>-0.11708682540298632</v>
      </c>
      <c r="AQ29" s="57">
        <f t="shared" si="24"/>
        <v>5.8150355036312273E-2</v>
      </c>
      <c r="AR29" s="57">
        <f t="shared" si="24"/>
        <v>4.3391089458032051E-2</v>
      </c>
      <c r="AS29" s="57">
        <f t="shared" si="24"/>
        <v>3.1226984688139892E-2</v>
      </c>
      <c r="AT29" s="57">
        <f t="shared" si="24"/>
        <v>0.27665858435788149</v>
      </c>
      <c r="AU29" s="57">
        <f t="shared" si="24"/>
        <v>5.9921450259100562E-2</v>
      </c>
      <c r="AV29" s="57">
        <f t="shared" si="24"/>
        <v>7.9737251148626509E-2</v>
      </c>
      <c r="AW29" s="57">
        <f t="shared" si="24"/>
        <v>0.11904489311812116</v>
      </c>
      <c r="AX29" s="57">
        <f t="shared" si="24"/>
        <v>5.7734163652456871E-2</v>
      </c>
      <c r="AY29" s="57">
        <f t="shared" si="24"/>
        <v>7.5264130014000452E-2</v>
      </c>
      <c r="AZ29" s="57">
        <f t="shared" si="24"/>
        <v>6.9830787042144626E-2</v>
      </c>
      <c r="BA29" s="57">
        <f t="shared" si="24"/>
        <v>6.4572617334787807E-2</v>
      </c>
      <c r="BB29" s="57">
        <f t="shared" si="24"/>
        <v>6.7379183404757237E-2</v>
      </c>
      <c r="BC29" s="57">
        <f t="shared" si="24"/>
        <v>5.8687433046752391E-2</v>
      </c>
      <c r="BD29" s="57">
        <f t="shared" si="24"/>
        <v>0.14960476266390477</v>
      </c>
      <c r="BE29" s="57">
        <f t="shared" si="24"/>
        <v>0.15247486583122938</v>
      </c>
      <c r="BF29" s="57">
        <f t="shared" si="24"/>
        <v>-4.6365498356547574E-3</v>
      </c>
      <c r="BG29" s="57">
        <f t="shared" si="24"/>
        <v>5.1839082781411916E-2</v>
      </c>
      <c r="BH29" s="57">
        <f t="shared" si="24"/>
        <v>8.1987186187568062E-2</v>
      </c>
      <c r="BI29" s="57">
        <f t="shared" si="24"/>
        <v>-1.0179321080554415E-2</v>
      </c>
      <c r="BJ29" s="57">
        <f t="shared" si="24"/>
        <v>1.378634704225945E-2</v>
      </c>
      <c r="BK29" s="57">
        <f t="shared" si="24"/>
        <v>6.2318893475471038E-2</v>
      </c>
      <c r="BL29" s="57">
        <f t="shared" si="24"/>
        <v>5.8975813412710965E-2</v>
      </c>
      <c r="BM29" s="57">
        <f t="shared" si="24"/>
        <v>-1.0805653886092781E-2</v>
      </c>
      <c r="BN29" s="57">
        <f t="shared" si="24"/>
        <v>-1.3606320959228979E-2</v>
      </c>
      <c r="BO29" s="57">
        <f t="shared" si="24"/>
        <v>3.081553011684468E-2</v>
      </c>
      <c r="BP29" s="57">
        <f t="shared" ref="BP29:BX29" si="25">+BP15/BO15-1</f>
        <v>9.0392867319672776E-2</v>
      </c>
      <c r="BQ29" s="57">
        <f t="shared" si="25"/>
        <v>7.8287669236376756E-2</v>
      </c>
      <c r="BR29" s="57">
        <f t="shared" si="25"/>
        <v>2.1446745761618313E-2</v>
      </c>
      <c r="BS29" s="57">
        <f t="shared" si="25"/>
        <v>1.1474807794275677E-2</v>
      </c>
      <c r="BT29" s="57">
        <f t="shared" si="25"/>
        <v>-0.19652830557561507</v>
      </c>
      <c r="BU29" s="57">
        <f t="shared" si="25"/>
        <v>0.13303461335970779</v>
      </c>
      <c r="BV29" s="57">
        <f t="shared" si="25"/>
        <v>5.2465746557835979E-2</v>
      </c>
      <c r="BW29" s="57">
        <f t="shared" si="25"/>
        <v>4.9276365501845776E-2</v>
      </c>
      <c r="BX29" s="57">
        <f t="shared" si="25"/>
        <v>5.1165186609891888E-2</v>
      </c>
    </row>
    <row r="30" spans="1:76">
      <c r="A30" s="3" t="s">
        <v>68</v>
      </c>
      <c r="C30" s="57">
        <f>+C16/B16-1</f>
        <v>0.35099833131941027</v>
      </c>
      <c r="D30" s="57">
        <f t="shared" ref="D30:BO30" si="26">+D16/C16-1</f>
        <v>0.10900318217495197</v>
      </c>
      <c r="E30" s="57">
        <f t="shared" si="26"/>
        <v>8.4995720587267121E-2</v>
      </c>
      <c r="F30" s="57">
        <f t="shared" si="26"/>
        <v>-0.12199130258899749</v>
      </c>
      <c r="G30" s="57">
        <f t="shared" si="26"/>
        <v>0.28000691104903974</v>
      </c>
      <c r="H30" s="57">
        <f t="shared" si="26"/>
        <v>0.17433656987050972</v>
      </c>
      <c r="I30" s="57">
        <f t="shared" si="26"/>
        <v>9.9187359435403799E-2</v>
      </c>
      <c r="J30" s="57">
        <f t="shared" si="26"/>
        <v>-0.11740777792107748</v>
      </c>
      <c r="K30" s="57">
        <f t="shared" si="26"/>
        <v>-0.16325442525058675</v>
      </c>
      <c r="L30" s="57">
        <f t="shared" si="26"/>
        <v>0.19598903095780917</v>
      </c>
      <c r="M30" s="57">
        <f t="shared" si="26"/>
        <v>0.21606753146298452</v>
      </c>
      <c r="N30" s="57">
        <f t="shared" si="26"/>
        <v>0.1279762967193816</v>
      </c>
      <c r="O30" s="57">
        <f t="shared" si="26"/>
        <v>0.10588126981569079</v>
      </c>
      <c r="P30" s="57">
        <f t="shared" si="26"/>
        <v>6.8096675165202569E-2</v>
      </c>
      <c r="Q30" s="57">
        <f t="shared" si="26"/>
        <v>0.16900293505133357</v>
      </c>
      <c r="R30" s="57">
        <f t="shared" si="26"/>
        <v>0.13342084427220136</v>
      </c>
      <c r="S30" s="57">
        <f t="shared" si="26"/>
        <v>0.10885998227856764</v>
      </c>
      <c r="T30" s="57">
        <f t="shared" si="26"/>
        <v>-9.0909844477122248E-2</v>
      </c>
      <c r="U30" s="57">
        <f t="shared" si="26"/>
        <v>-6.2076574481871871E-3</v>
      </c>
      <c r="V30" s="57">
        <f t="shared" si="26"/>
        <v>6.8400645195621834E-2</v>
      </c>
      <c r="W30" s="57">
        <f t="shared" si="26"/>
        <v>4.521096618838838E-2</v>
      </c>
      <c r="X30" s="57">
        <f t="shared" si="26"/>
        <v>-2.7360163273641991E-3</v>
      </c>
      <c r="Y30" s="57">
        <f t="shared" si="26"/>
        <v>0.12306799981545358</v>
      </c>
      <c r="Z30" s="57">
        <f t="shared" si="26"/>
        <v>0.27155604983772674</v>
      </c>
      <c r="AA30" s="57">
        <f t="shared" si="26"/>
        <v>-2.8560318557397935E-2</v>
      </c>
      <c r="AB30" s="57">
        <f t="shared" si="26"/>
        <v>-0.12595007750280718</v>
      </c>
      <c r="AC30" s="57">
        <f t="shared" si="26"/>
        <v>3.5101451756900381E-3</v>
      </c>
      <c r="AD30" s="57">
        <f t="shared" si="26"/>
        <v>-0.2437389125871765</v>
      </c>
      <c r="AE30" s="57">
        <f t="shared" si="26"/>
        <v>-7.5171967480339719E-3</v>
      </c>
      <c r="AF30" s="57">
        <f t="shared" si="26"/>
        <v>0.43765758053200998</v>
      </c>
      <c r="AG30" s="57">
        <f t="shared" si="26"/>
        <v>0.18417439541733605</v>
      </c>
      <c r="AH30" s="57">
        <f t="shared" si="26"/>
        <v>2.4700235684593785E-3</v>
      </c>
      <c r="AI30" s="57">
        <f t="shared" si="26"/>
        <v>-0.23653818380385916</v>
      </c>
      <c r="AJ30" s="57">
        <f t="shared" si="26"/>
        <v>-0.15825013108179109</v>
      </c>
      <c r="AK30" s="57">
        <f t="shared" si="26"/>
        <v>-0.13324474531583785</v>
      </c>
      <c r="AL30" s="57">
        <f t="shared" si="26"/>
        <v>0.22543038150886674</v>
      </c>
      <c r="AM30" s="57">
        <f t="shared" si="26"/>
        <v>0.12069781564505022</v>
      </c>
      <c r="AN30" s="57">
        <f t="shared" si="26"/>
        <v>-0.10073970982748803</v>
      </c>
      <c r="AO30" s="57">
        <f t="shared" si="26"/>
        <v>-0.17842967488228889</v>
      </c>
      <c r="AP30" s="57">
        <f t="shared" si="26"/>
        <v>0.12164687710148181</v>
      </c>
      <c r="AQ30" s="57">
        <f t="shared" si="26"/>
        <v>0.16936112389335478</v>
      </c>
      <c r="AR30" s="57">
        <f t="shared" si="26"/>
        <v>8.9411766341801924E-2</v>
      </c>
      <c r="AS30" s="57">
        <f t="shared" si="26"/>
        <v>3.7042652475354654E-2</v>
      </c>
      <c r="AT30" s="57">
        <f t="shared" si="26"/>
        <v>0.26642462652353038</v>
      </c>
      <c r="AU30" s="57">
        <f t="shared" si="26"/>
        <v>0.27072147867118512</v>
      </c>
      <c r="AV30" s="57">
        <f t="shared" si="26"/>
        <v>1.3422569386030148E-3</v>
      </c>
      <c r="AW30" s="57">
        <f t="shared" si="26"/>
        <v>0.1216469226389616</v>
      </c>
      <c r="AX30" s="57">
        <f t="shared" si="26"/>
        <v>2.3221944283663642E-2</v>
      </c>
      <c r="AY30" s="57">
        <f t="shared" si="26"/>
        <v>-0.15170080942999264</v>
      </c>
      <c r="AZ30" s="57">
        <f t="shared" si="26"/>
        <v>3.8394651361048471E-2</v>
      </c>
      <c r="BA30" s="57">
        <f t="shared" si="26"/>
        <v>2.8841905326354E-2</v>
      </c>
      <c r="BB30" s="57">
        <f t="shared" si="26"/>
        <v>2.3203045979983905E-2</v>
      </c>
      <c r="BC30" s="57">
        <f t="shared" si="26"/>
        <v>4.1713747954870595E-2</v>
      </c>
      <c r="BD30" s="57">
        <f t="shared" si="26"/>
        <v>9.5582693919697759E-2</v>
      </c>
      <c r="BE30" s="57">
        <f t="shared" si="26"/>
        <v>0.10869073528041651</v>
      </c>
      <c r="BF30" s="57">
        <f t="shared" si="26"/>
        <v>0.13063709753132713</v>
      </c>
      <c r="BG30" s="57">
        <f t="shared" si="26"/>
        <v>0.21349973200831451</v>
      </c>
      <c r="BH30" s="57">
        <f t="shared" si="26"/>
        <v>0.23326012320048939</v>
      </c>
      <c r="BI30" s="57">
        <f t="shared" si="26"/>
        <v>-0.15057143180293142</v>
      </c>
      <c r="BJ30" s="57">
        <f t="shared" si="26"/>
        <v>0.25206437952288674</v>
      </c>
      <c r="BK30" s="57">
        <f t="shared" si="26"/>
        <v>0.11099031197156295</v>
      </c>
      <c r="BL30" s="57">
        <f t="shared" si="26"/>
        <v>0.11061055335849579</v>
      </c>
      <c r="BM30" s="57">
        <f t="shared" si="26"/>
        <v>4.1981283231003808E-2</v>
      </c>
      <c r="BN30" s="57">
        <f t="shared" si="26"/>
        <v>-1.1073730808996762E-2</v>
      </c>
      <c r="BO30" s="57">
        <f t="shared" si="26"/>
        <v>1.5306900401339973E-2</v>
      </c>
      <c r="BP30" s="57">
        <f t="shared" ref="BP30:BX30" si="27">+BP16/BO16-1</f>
        <v>-1.7164136393037044E-2</v>
      </c>
      <c r="BQ30" s="57">
        <f t="shared" si="27"/>
        <v>4.5451401485632426E-2</v>
      </c>
      <c r="BR30" s="57">
        <f t="shared" si="27"/>
        <v>2.4472702428020909E-2</v>
      </c>
      <c r="BS30" s="57">
        <f t="shared" si="27"/>
        <v>9.3905911830733935E-3</v>
      </c>
      <c r="BT30" s="57">
        <f t="shared" si="27"/>
        <v>-0.15241913298837229</v>
      </c>
      <c r="BU30" s="57">
        <f t="shared" si="27"/>
        <v>0.178637837044193</v>
      </c>
      <c r="BV30" s="57">
        <f t="shared" si="27"/>
        <v>4.3612364840868389E-2</v>
      </c>
      <c r="BW30" s="57">
        <f t="shared" si="27"/>
        <v>-1.3177403576431379E-2</v>
      </c>
      <c r="BX30" s="57">
        <f t="shared" si="27"/>
        <v>6.9279010145443021E-2</v>
      </c>
    </row>
    <row r="31" spans="1:76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</row>
    <row r="32" spans="1:76">
      <c r="I32" s="20"/>
    </row>
    <row r="33" spans="2:14">
      <c r="B33" s="137" t="s">
        <v>69</v>
      </c>
      <c r="C33" s="137"/>
      <c r="D33" s="137"/>
      <c r="E33" s="137"/>
      <c r="F33" s="137"/>
      <c r="G33" s="137"/>
      <c r="I33" s="10"/>
      <c r="J33" s="10"/>
      <c r="K33" s="10"/>
      <c r="L33" s="10"/>
      <c r="M33" s="10"/>
      <c r="N33" s="10"/>
    </row>
    <row r="34" spans="2:14" ht="15" thickBot="1">
      <c r="C34" s="11"/>
      <c r="D34" s="11"/>
      <c r="E34" s="11"/>
      <c r="F34" s="11"/>
      <c r="G34" s="11"/>
      <c r="J34" s="11"/>
      <c r="K34" s="11"/>
      <c r="L34" s="11"/>
      <c r="M34" s="11"/>
      <c r="N34" s="11"/>
    </row>
    <row r="35" spans="2:14">
      <c r="B35" s="102"/>
      <c r="C35" s="103" t="s">
        <v>70</v>
      </c>
      <c r="D35" s="103" t="s">
        <v>71</v>
      </c>
      <c r="E35" s="103" t="s">
        <v>72</v>
      </c>
      <c r="F35" s="103" t="s">
        <v>73</v>
      </c>
      <c r="G35" s="104" t="s">
        <v>74</v>
      </c>
      <c r="J35" s="59"/>
      <c r="K35" s="59"/>
      <c r="L35" s="59"/>
      <c r="M35" s="59"/>
      <c r="N35" s="59"/>
    </row>
    <row r="36" spans="2:14">
      <c r="B36" s="105" t="s">
        <v>75</v>
      </c>
      <c r="C36" s="108">
        <f>CORREL(E$22:BW$22,E26:BW26)</f>
        <v>3.138849256961067E-3</v>
      </c>
      <c r="D36" s="108">
        <f>CORREL(D$21:BW$21,D26:BW26)</f>
        <v>0.30494702642023175</v>
      </c>
      <c r="E36" s="108">
        <f>CORREL(C$20:BW$20,C26:BW26)</f>
        <v>0.91145972478736004</v>
      </c>
      <c r="F36" s="108">
        <f>CORREL(C$23:BV$23,C26:BV26)</f>
        <v>0.24058073672344574</v>
      </c>
      <c r="G36" s="109">
        <f>CORREL(C$24:BU$24,C26:BU26)</f>
        <v>-0.10212836522771677</v>
      </c>
      <c r="I36" s="71"/>
      <c r="J36" s="12"/>
      <c r="K36" s="12"/>
      <c r="L36" s="12"/>
      <c r="M36" s="12"/>
      <c r="N36" s="12"/>
    </row>
    <row r="37" spans="2:14">
      <c r="B37" s="105" t="s">
        <v>76</v>
      </c>
      <c r="C37" s="108">
        <f>CORREL(E$22:BW$22,E27:BW27)</f>
        <v>8.9960033399873893E-2</v>
      </c>
      <c r="D37" s="108">
        <f>CORREL(D$21:BW$21,D27:BW27)</f>
        <v>0.39745338560244042</v>
      </c>
      <c r="E37" s="108">
        <f>CORREL(C$20:BW$20,C27:BW27)</f>
        <v>0.52765730461527793</v>
      </c>
      <c r="F37" s="108">
        <f>CORREL(C$23:BV$23,C27:BV27)</f>
        <v>0.31130941469889506</v>
      </c>
      <c r="G37" s="109">
        <f>CORREL(C$24:BU$24,C27:BU27)</f>
        <v>0.11882322887694731</v>
      </c>
      <c r="I37" s="71"/>
      <c r="J37" s="12"/>
      <c r="K37" s="12"/>
      <c r="L37" s="12"/>
      <c r="M37" s="12"/>
      <c r="N37" s="12"/>
    </row>
    <row r="38" spans="2:14">
      <c r="B38" s="106" t="s">
        <v>77</v>
      </c>
      <c r="C38" s="108">
        <f>CORREL(E$22:BW$22,E28:BW28)</f>
        <v>-8.8756033741633822E-2</v>
      </c>
      <c r="D38" s="108">
        <f>CORREL(D$21:BW$21,D28:BW28)</f>
        <v>0.13790349449492795</v>
      </c>
      <c r="E38" s="108">
        <f>CORREL(C$20:BW$20,C28:BW28)</f>
        <v>0.74874611857716544</v>
      </c>
      <c r="F38" s="108">
        <f>CORREL(C$23:BV$23,C28:BV28)</f>
        <v>0.19732026201272956</v>
      </c>
      <c r="G38" s="109">
        <f>CORREL(C$24:BU$24,C28:BU28)</f>
        <v>-0.12486069364190326</v>
      </c>
      <c r="I38" s="71"/>
      <c r="J38" s="12"/>
      <c r="K38" s="12"/>
      <c r="L38" s="12"/>
      <c r="M38" s="12"/>
      <c r="N38" s="12"/>
    </row>
    <row r="39" spans="2:14">
      <c r="B39" s="106" t="s">
        <v>78</v>
      </c>
      <c r="C39" s="108">
        <f>CORREL(E$22:BW$22,E29:BW29)</f>
        <v>1.5894215491455057E-2</v>
      </c>
      <c r="D39" s="108">
        <f>CORREL(D$21:BW$21,D29:BW29)</f>
        <v>-3.4035003452121251E-2</v>
      </c>
      <c r="E39" s="108">
        <f>CORREL(C$20:BW$20,C29:BW29)</f>
        <v>0.27264223673058147</v>
      </c>
      <c r="F39" s="108">
        <f>CORREL(C$23:BV$23,C29:BV29)</f>
        <v>-8.2916706499003255E-3</v>
      </c>
      <c r="G39" s="109">
        <f>CORREL(C$24:BU$24,C29:BU29)</f>
        <v>0.30722476274114247</v>
      </c>
      <c r="I39" s="71"/>
      <c r="J39" s="12"/>
      <c r="K39" s="12"/>
      <c r="L39" s="12"/>
      <c r="M39" s="12"/>
      <c r="N39" s="12"/>
    </row>
    <row r="40" spans="2:14" ht="15" thickBot="1">
      <c r="B40" s="107" t="s">
        <v>79</v>
      </c>
      <c r="C40" s="110">
        <f>CORREL(E$22:BW$22,E30:BW30)</f>
        <v>-0.13687979381689408</v>
      </c>
      <c r="D40" s="110">
        <f>CORREL(D$21:BW$21,D30:BW30)</f>
        <v>0.24329747669763632</v>
      </c>
      <c r="E40" s="110">
        <f>CORREL(C$20:BW$20,C30:BW30)</f>
        <v>0.69688318990293574</v>
      </c>
      <c r="F40" s="110">
        <f>CORREL(C$23:BV$23,C30:BV30)</f>
        <v>0.14931542912240792</v>
      </c>
      <c r="G40" s="111">
        <f>CORREL(C$24:BU$24,C30:BU30)</f>
        <v>-0.10300585329606646</v>
      </c>
      <c r="I40" s="71"/>
      <c r="J40" s="12"/>
      <c r="K40" s="12"/>
      <c r="L40" s="12"/>
      <c r="M40" s="12"/>
      <c r="N40" s="12"/>
    </row>
    <row r="41" spans="2:14">
      <c r="C41" s="20"/>
      <c r="D41" s="20"/>
      <c r="E41" s="20"/>
    </row>
  </sheetData>
  <mergeCells count="1">
    <mergeCell ref="B33:G33"/>
  </mergeCells>
  <pageMargins left="0.7" right="0.7" top="0.75" bottom="0.75" header="0.3" footer="0.3"/>
  <ignoredErrors>
    <ignoredError sqref="C36:G4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zoomScale="150" zoomScaleNormal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baseColWidth="10" defaultRowHeight="14.4"/>
  <cols>
    <col min="2" max="2" width="11.109375" bestFit="1" customWidth="1"/>
    <col min="4" max="4" width="11.109375" bestFit="1" customWidth="1"/>
    <col min="8" max="8" width="1.77734375" customWidth="1"/>
  </cols>
  <sheetData>
    <row r="2" spans="1:16" ht="15" thickBot="1">
      <c r="D2" s="140" t="s">
        <v>15</v>
      </c>
      <c r="E2" s="140"/>
    </row>
    <row r="3" spans="1:16">
      <c r="B3" s="2" t="s">
        <v>12</v>
      </c>
      <c r="C3" s="11" t="s">
        <v>13</v>
      </c>
      <c r="D3" s="11" t="s">
        <v>14</v>
      </c>
      <c r="E3" s="11" t="s">
        <v>16</v>
      </c>
      <c r="F3" s="11" t="s">
        <v>97</v>
      </c>
      <c r="G3" s="11" t="s">
        <v>98</v>
      </c>
      <c r="I3" s="143" t="s">
        <v>54</v>
      </c>
      <c r="J3" s="144"/>
      <c r="K3" s="145" t="s">
        <v>55</v>
      </c>
      <c r="L3" s="144"/>
      <c r="M3" s="141" t="s">
        <v>56</v>
      </c>
      <c r="N3" s="142"/>
    </row>
    <row r="4" spans="1:16">
      <c r="A4" s="2">
        <v>1950</v>
      </c>
      <c r="B4" s="62">
        <v>40920</v>
      </c>
      <c r="C4" s="72">
        <f t="shared" ref="C4:C35" si="0">LN(B4)</f>
        <v>10.619374220065563</v>
      </c>
      <c r="D4" s="74"/>
      <c r="E4" s="73">
        <f t="shared" ref="E4:E35" si="1">C4-D4</f>
        <v>10.619374220065563</v>
      </c>
      <c r="F4" s="112" t="str">
        <f>IF(E4&lt;0,1,"")</f>
        <v/>
      </c>
      <c r="G4" s="112">
        <f>IF(E4&gt;=0,1,"")</f>
        <v>1</v>
      </c>
      <c r="I4" s="47" t="s">
        <v>52</v>
      </c>
      <c r="J4" s="31" t="s">
        <v>53</v>
      </c>
      <c r="K4" s="30" t="s">
        <v>52</v>
      </c>
      <c r="L4" s="31" t="s">
        <v>53</v>
      </c>
      <c r="M4" s="32" t="s">
        <v>52</v>
      </c>
      <c r="N4" s="48" t="s">
        <v>53</v>
      </c>
      <c r="P4" s="62">
        <v>40920</v>
      </c>
    </row>
    <row r="5" spans="1:16">
      <c r="A5" s="2">
        <v>1951</v>
      </c>
      <c r="B5" s="62">
        <v>44711</v>
      </c>
      <c r="C5" s="72">
        <f t="shared" si="0"/>
        <v>10.707974835338897</v>
      </c>
      <c r="D5" s="74"/>
      <c r="E5" s="73">
        <f t="shared" si="1"/>
        <v>10.707974835338897</v>
      </c>
      <c r="F5" s="112" t="str">
        <f t="shared" ref="F5:F68" si="2">IF(E5&lt;0,1,"")</f>
        <v/>
      </c>
      <c r="G5" s="112">
        <f t="shared" ref="G5:G68" si="3">IF(E5&gt;=0,1,"")</f>
        <v>1</v>
      </c>
      <c r="I5" s="49" t="s">
        <v>101</v>
      </c>
      <c r="J5" s="33" t="s">
        <v>101</v>
      </c>
      <c r="K5" s="34"/>
      <c r="L5" s="35"/>
      <c r="M5" s="36"/>
      <c r="N5" s="50"/>
      <c r="P5" s="62">
        <v>44711</v>
      </c>
    </row>
    <row r="6" spans="1:16">
      <c r="A6" s="2">
        <v>1952</v>
      </c>
      <c r="B6" s="62">
        <v>47347</v>
      </c>
      <c r="C6" s="72">
        <f t="shared" si="0"/>
        <v>10.765258738634479</v>
      </c>
      <c r="D6" s="74"/>
      <c r="E6" s="73">
        <f t="shared" si="1"/>
        <v>10.765258738634479</v>
      </c>
      <c r="F6" s="112" t="str">
        <f t="shared" si="2"/>
        <v/>
      </c>
      <c r="G6" s="112">
        <f t="shared" si="3"/>
        <v>1</v>
      </c>
      <c r="I6" s="51"/>
      <c r="J6" s="40"/>
      <c r="K6" s="41"/>
      <c r="L6" s="42"/>
      <c r="M6" s="43"/>
      <c r="N6" s="52"/>
      <c r="P6" s="62">
        <v>47347</v>
      </c>
    </row>
    <row r="7" spans="1:16">
      <c r="A7" s="2">
        <v>1953</v>
      </c>
      <c r="B7" s="62">
        <v>50085</v>
      </c>
      <c r="C7" s="72">
        <f t="shared" si="0"/>
        <v>10.821476841045865</v>
      </c>
      <c r="D7" s="74"/>
      <c r="E7" s="73">
        <f t="shared" si="1"/>
        <v>10.821476841045865</v>
      </c>
      <c r="F7" s="112" t="str">
        <f t="shared" si="2"/>
        <v/>
      </c>
      <c r="G7" s="112">
        <f t="shared" si="3"/>
        <v>1</v>
      </c>
      <c r="I7" s="49"/>
      <c r="J7" s="33"/>
      <c r="K7" s="34"/>
      <c r="L7" s="35"/>
      <c r="M7" s="36"/>
      <c r="N7" s="50"/>
      <c r="P7" s="62">
        <v>50085</v>
      </c>
    </row>
    <row r="8" spans="1:16">
      <c r="A8" s="2">
        <v>1954</v>
      </c>
      <c r="B8" s="62">
        <v>52762</v>
      </c>
      <c r="C8" s="72">
        <f t="shared" si="0"/>
        <v>10.873546513618466</v>
      </c>
      <c r="D8" s="74"/>
      <c r="E8" s="73">
        <f t="shared" si="1"/>
        <v>10.873546513618466</v>
      </c>
      <c r="F8" s="112" t="str">
        <f t="shared" si="2"/>
        <v/>
      </c>
      <c r="G8" s="112">
        <f t="shared" si="3"/>
        <v>1</v>
      </c>
      <c r="I8" s="51"/>
      <c r="J8" s="40"/>
      <c r="K8" s="41"/>
      <c r="L8" s="42"/>
      <c r="M8" s="43"/>
      <c r="N8" s="52"/>
      <c r="P8" s="62">
        <v>52762</v>
      </c>
    </row>
    <row r="9" spans="1:16">
      <c r="A9" s="2">
        <v>1955</v>
      </c>
      <c r="B9" s="62">
        <v>55858</v>
      </c>
      <c r="C9" s="72">
        <f t="shared" si="0"/>
        <v>10.930568035062993</v>
      </c>
      <c r="D9" s="74"/>
      <c r="E9" s="73">
        <f t="shared" si="1"/>
        <v>10.930568035062993</v>
      </c>
      <c r="F9" s="112" t="str">
        <f t="shared" si="2"/>
        <v/>
      </c>
      <c r="G9" s="112">
        <f t="shared" si="3"/>
        <v>1</v>
      </c>
      <c r="I9" s="49"/>
      <c r="J9" s="33"/>
      <c r="K9" s="34"/>
      <c r="L9" s="35"/>
      <c r="M9" s="36"/>
      <c r="N9" s="50"/>
      <c r="P9" s="62">
        <v>55858</v>
      </c>
    </row>
    <row r="10" spans="1:16">
      <c r="A10" s="2">
        <v>1956</v>
      </c>
      <c r="B10" s="62">
        <v>58484</v>
      </c>
      <c r="C10" s="72">
        <f t="shared" si="0"/>
        <v>10.976508491537329</v>
      </c>
      <c r="D10" s="74"/>
      <c r="E10" s="73">
        <f t="shared" si="1"/>
        <v>10.976508491537329</v>
      </c>
      <c r="F10" s="112" t="str">
        <f t="shared" si="2"/>
        <v/>
      </c>
      <c r="G10" s="112">
        <f t="shared" si="3"/>
        <v>1</v>
      </c>
      <c r="I10" s="51"/>
      <c r="J10" s="40"/>
      <c r="K10" s="41"/>
      <c r="L10" s="42"/>
      <c r="M10" s="43"/>
      <c r="N10" s="52"/>
      <c r="P10" s="62">
        <v>58484</v>
      </c>
    </row>
    <row r="11" spans="1:16">
      <c r="A11" s="2">
        <v>1957</v>
      </c>
      <c r="B11" s="62">
        <v>62371</v>
      </c>
      <c r="C11" s="72">
        <f t="shared" si="0"/>
        <v>11.040855702741002</v>
      </c>
      <c r="D11" s="74"/>
      <c r="E11" s="73">
        <f t="shared" si="1"/>
        <v>11.040855702741002</v>
      </c>
      <c r="F11" s="112" t="str">
        <f t="shared" si="2"/>
        <v/>
      </c>
      <c r="G11" s="112">
        <f t="shared" si="3"/>
        <v>1</v>
      </c>
      <c r="I11" s="49"/>
      <c r="J11" s="33"/>
      <c r="K11" s="34"/>
      <c r="L11" s="35"/>
      <c r="M11" s="36"/>
      <c r="N11" s="50"/>
      <c r="P11" s="62">
        <v>62371</v>
      </c>
    </row>
    <row r="12" spans="1:16">
      <c r="A12" s="2">
        <v>1958</v>
      </c>
      <c r="B12" s="62">
        <v>61706</v>
      </c>
      <c r="C12" s="72">
        <f t="shared" si="0"/>
        <v>11.030136449898094</v>
      </c>
      <c r="D12" s="74"/>
      <c r="E12" s="73">
        <f t="shared" si="1"/>
        <v>11.030136449898094</v>
      </c>
      <c r="F12" s="112" t="str">
        <f t="shared" si="2"/>
        <v/>
      </c>
      <c r="G12" s="112">
        <f t="shared" si="3"/>
        <v>1</v>
      </c>
      <c r="I12" s="51"/>
      <c r="J12" s="40"/>
      <c r="K12" s="41"/>
      <c r="L12" s="42"/>
      <c r="M12" s="43"/>
      <c r="N12" s="52"/>
      <c r="P12" s="62">
        <v>61706</v>
      </c>
    </row>
    <row r="13" spans="1:16">
      <c r="A13" s="2">
        <v>1959</v>
      </c>
      <c r="B13" s="62">
        <v>63653</v>
      </c>
      <c r="C13" s="72">
        <f t="shared" si="0"/>
        <v>11.061201735632105</v>
      </c>
      <c r="D13" s="74"/>
      <c r="E13" s="73">
        <f t="shared" si="1"/>
        <v>11.061201735632105</v>
      </c>
      <c r="F13" s="112" t="str">
        <f t="shared" si="2"/>
        <v/>
      </c>
      <c r="G13" s="112">
        <f t="shared" si="3"/>
        <v>1</v>
      </c>
      <c r="I13" s="49"/>
      <c r="J13" s="33"/>
      <c r="K13" s="34"/>
      <c r="L13" s="35"/>
      <c r="M13" s="36"/>
      <c r="N13" s="50"/>
      <c r="P13" s="62">
        <v>63653</v>
      </c>
    </row>
    <row r="14" spans="1:16">
      <c r="A14" s="2">
        <v>1960</v>
      </c>
      <c r="B14" s="62">
        <v>69946</v>
      </c>
      <c r="C14" s="72">
        <f t="shared" si="0"/>
        <v>11.155478794755933</v>
      </c>
      <c r="D14" s="74"/>
      <c r="E14" s="73">
        <f t="shared" si="1"/>
        <v>11.155478794755933</v>
      </c>
      <c r="F14" s="112" t="str">
        <f t="shared" si="2"/>
        <v/>
      </c>
      <c r="G14" s="112">
        <f t="shared" si="3"/>
        <v>1</v>
      </c>
      <c r="I14" s="51"/>
      <c r="J14" s="40"/>
      <c r="K14" s="41"/>
      <c r="L14" s="42"/>
      <c r="M14" s="43"/>
      <c r="N14" s="52"/>
      <c r="P14" s="62">
        <v>69946</v>
      </c>
    </row>
    <row r="15" spans="1:16">
      <c r="A15" s="2">
        <v>1961</v>
      </c>
      <c r="B15" s="62">
        <v>75085</v>
      </c>
      <c r="C15" s="72">
        <f t="shared" si="0"/>
        <v>11.226376084114381</v>
      </c>
      <c r="D15" s="74"/>
      <c r="E15" s="73">
        <f t="shared" si="1"/>
        <v>11.226376084114381</v>
      </c>
      <c r="F15" s="112" t="str">
        <f t="shared" si="2"/>
        <v/>
      </c>
      <c r="G15" s="112">
        <f t="shared" si="3"/>
        <v>1</v>
      </c>
      <c r="I15" s="49"/>
      <c r="J15" s="33"/>
      <c r="K15" s="34"/>
      <c r="L15" s="35"/>
      <c r="M15" s="36"/>
      <c r="N15" s="50"/>
      <c r="P15" s="62">
        <v>75085</v>
      </c>
    </row>
    <row r="16" spans="1:16">
      <c r="A16" s="2">
        <v>1962</v>
      </c>
      <c r="B16" s="62">
        <v>82620</v>
      </c>
      <c r="C16" s="72">
        <f t="shared" si="0"/>
        <v>11.322007060950755</v>
      </c>
      <c r="D16" s="74"/>
      <c r="E16" s="73">
        <f t="shared" si="1"/>
        <v>11.322007060950755</v>
      </c>
      <c r="F16" s="112" t="str">
        <f t="shared" si="2"/>
        <v/>
      </c>
      <c r="G16" s="112">
        <f t="shared" si="3"/>
        <v>1</v>
      </c>
      <c r="I16" s="51"/>
      <c r="J16" s="40"/>
      <c r="K16" s="41"/>
      <c r="L16" s="42"/>
      <c r="M16" s="43"/>
      <c r="N16" s="52"/>
      <c r="P16" s="62">
        <v>82620</v>
      </c>
    </row>
    <row r="17" spans="1:16">
      <c r="A17" s="2">
        <v>1963</v>
      </c>
      <c r="B17" s="62">
        <v>86196</v>
      </c>
      <c r="C17" s="72">
        <f t="shared" si="0"/>
        <v>11.364379051862802</v>
      </c>
      <c r="D17" s="74"/>
      <c r="E17" s="73">
        <f t="shared" si="1"/>
        <v>11.364379051862802</v>
      </c>
      <c r="F17" s="112" t="str">
        <f t="shared" si="2"/>
        <v/>
      </c>
      <c r="G17" s="112">
        <f t="shared" si="3"/>
        <v>1</v>
      </c>
      <c r="I17" s="49"/>
      <c r="J17" s="33"/>
      <c r="K17" s="34"/>
      <c r="L17" s="35"/>
      <c r="M17" s="36"/>
      <c r="N17" s="50"/>
      <c r="P17" s="62">
        <v>86196</v>
      </c>
    </row>
    <row r="18" spans="1:16">
      <c r="A18" s="2">
        <v>1964</v>
      </c>
      <c r="B18" s="62">
        <v>91840</v>
      </c>
      <c r="C18" s="72">
        <f t="shared" si="0"/>
        <v>11.427803211553393</v>
      </c>
      <c r="D18" s="74"/>
      <c r="E18" s="73">
        <f t="shared" si="1"/>
        <v>11.427803211553393</v>
      </c>
      <c r="F18" s="112" t="str">
        <f t="shared" si="2"/>
        <v/>
      </c>
      <c r="G18" s="112">
        <f t="shared" si="3"/>
        <v>1</v>
      </c>
      <c r="I18" s="51"/>
      <c r="J18" s="40"/>
      <c r="K18" s="41"/>
      <c r="L18" s="42"/>
      <c r="M18" s="43"/>
      <c r="N18" s="52"/>
      <c r="P18" s="62">
        <v>91840</v>
      </c>
    </row>
    <row r="19" spans="1:16">
      <c r="A19" s="2">
        <v>1965</v>
      </c>
      <c r="B19" s="62">
        <v>97003</v>
      </c>
      <c r="C19" s="72">
        <f t="shared" si="0"/>
        <v>11.482497184842316</v>
      </c>
      <c r="D19" s="74"/>
      <c r="E19" s="73">
        <f t="shared" si="1"/>
        <v>11.482497184842316</v>
      </c>
      <c r="F19" s="112" t="str">
        <f t="shared" si="2"/>
        <v/>
      </c>
      <c r="G19" s="112">
        <f t="shared" si="3"/>
        <v>1</v>
      </c>
      <c r="I19" s="49"/>
      <c r="J19" s="33"/>
      <c r="K19" s="34"/>
      <c r="L19" s="35"/>
      <c r="M19" s="36"/>
      <c r="N19" s="50"/>
      <c r="P19" s="62">
        <v>97003</v>
      </c>
    </row>
    <row r="20" spans="1:16">
      <c r="A20" s="2">
        <v>1966</v>
      </c>
      <c r="B20" s="62">
        <v>104995</v>
      </c>
      <c r="C20" s="72">
        <f t="shared" si="0"/>
        <v>11.561668008958218</v>
      </c>
      <c r="D20" s="74"/>
      <c r="E20" s="73">
        <f t="shared" si="1"/>
        <v>11.561668008958218</v>
      </c>
      <c r="F20" s="112" t="str">
        <f t="shared" si="2"/>
        <v/>
      </c>
      <c r="G20" s="112">
        <f t="shared" si="3"/>
        <v>1</v>
      </c>
      <c r="I20" s="51"/>
      <c r="J20" s="40"/>
      <c r="K20" s="41"/>
      <c r="L20" s="42"/>
      <c r="M20" s="43"/>
      <c r="N20" s="52"/>
      <c r="P20" s="62">
        <v>104995</v>
      </c>
    </row>
    <row r="21" spans="1:16">
      <c r="A21" s="2">
        <v>1967</v>
      </c>
      <c r="B21" s="62">
        <v>109040</v>
      </c>
      <c r="C21" s="72">
        <f t="shared" si="0"/>
        <v>11.599470066370415</v>
      </c>
      <c r="D21" s="74"/>
      <c r="E21" s="73">
        <f t="shared" si="1"/>
        <v>11.599470066370415</v>
      </c>
      <c r="F21" s="112" t="str">
        <f t="shared" si="2"/>
        <v/>
      </c>
      <c r="G21" s="112">
        <f t="shared" si="3"/>
        <v>1</v>
      </c>
      <c r="I21" s="49"/>
      <c r="J21" s="33"/>
      <c r="K21" s="37"/>
      <c r="L21" s="38"/>
      <c r="M21" s="39"/>
      <c r="N21" s="53"/>
      <c r="P21" s="62">
        <v>109040</v>
      </c>
    </row>
    <row r="22" spans="1:16">
      <c r="A22" s="2">
        <v>1968</v>
      </c>
      <c r="B22" s="62">
        <v>109206</v>
      </c>
      <c r="C22" s="72">
        <f t="shared" si="0"/>
        <v>11.600991285838463</v>
      </c>
      <c r="D22" s="74"/>
      <c r="E22" s="73">
        <f t="shared" si="1"/>
        <v>11.600991285838463</v>
      </c>
      <c r="F22" s="112" t="str">
        <f t="shared" si="2"/>
        <v/>
      </c>
      <c r="G22" s="112">
        <f t="shared" si="3"/>
        <v>1</v>
      </c>
      <c r="I22" s="51"/>
      <c r="J22" s="40"/>
      <c r="K22" s="41"/>
      <c r="L22" s="42"/>
      <c r="M22" s="43"/>
      <c r="N22" s="52"/>
      <c r="P22" s="62">
        <v>109206</v>
      </c>
    </row>
    <row r="23" spans="1:16">
      <c r="A23" s="2">
        <v>1969</v>
      </c>
      <c r="B23" s="62">
        <v>113044</v>
      </c>
      <c r="C23" s="72">
        <f t="shared" si="0"/>
        <v>11.635532402436525</v>
      </c>
      <c r="D23" s="74"/>
      <c r="E23" s="73">
        <f t="shared" si="1"/>
        <v>11.635532402436525</v>
      </c>
      <c r="F23" s="112" t="str">
        <f t="shared" si="2"/>
        <v/>
      </c>
      <c r="G23" s="112">
        <f t="shared" si="3"/>
        <v>1</v>
      </c>
      <c r="I23" s="49" t="s">
        <v>102</v>
      </c>
      <c r="J23" s="49" t="s">
        <v>102</v>
      </c>
      <c r="K23" s="37"/>
      <c r="L23" s="38"/>
      <c r="M23" s="39"/>
      <c r="N23" s="53"/>
      <c r="P23" s="62">
        <v>113044</v>
      </c>
    </row>
    <row r="24" spans="1:16">
      <c r="A24" s="2">
        <v>1970</v>
      </c>
      <c r="B24" s="62">
        <v>116849</v>
      </c>
      <c r="C24" s="72">
        <f t="shared" si="0"/>
        <v>11.668637781950068</v>
      </c>
      <c r="D24" s="74"/>
      <c r="E24" s="73">
        <f t="shared" si="1"/>
        <v>11.668637781950068</v>
      </c>
      <c r="F24" s="112" t="str">
        <f t="shared" si="2"/>
        <v/>
      </c>
      <c r="G24" s="112">
        <f t="shared" si="3"/>
        <v>1</v>
      </c>
      <c r="I24" s="146" t="s">
        <v>57</v>
      </c>
      <c r="J24" s="147"/>
      <c r="K24" s="44">
        <f>SUM(K5:K21)</f>
        <v>0</v>
      </c>
      <c r="L24" s="45">
        <f>SUM(L5:L21)</f>
        <v>0</v>
      </c>
      <c r="M24" s="46"/>
      <c r="N24" s="54"/>
      <c r="P24" s="62">
        <v>116849</v>
      </c>
    </row>
    <row r="25" spans="1:16" ht="15" thickBot="1">
      <c r="A25" s="2">
        <v>1971</v>
      </c>
      <c r="B25" s="62">
        <v>122213</v>
      </c>
      <c r="C25" s="72">
        <f t="shared" si="0"/>
        <v>11.713520703040087</v>
      </c>
      <c r="D25" s="74"/>
      <c r="E25" s="73">
        <f t="shared" si="1"/>
        <v>11.713520703040087</v>
      </c>
      <c r="F25" s="112" t="str">
        <f t="shared" si="2"/>
        <v/>
      </c>
      <c r="G25" s="112">
        <f t="shared" si="3"/>
        <v>1</v>
      </c>
      <c r="I25" s="138" t="s">
        <v>58</v>
      </c>
      <c r="J25" s="139"/>
      <c r="K25" s="55" t="e">
        <f>AVERAGE(K5:K21)</f>
        <v>#DIV/0!</v>
      </c>
      <c r="L25" s="56" t="e">
        <f>AVERAGE(L5:L21)</f>
        <v>#DIV/0!</v>
      </c>
      <c r="M25" s="75" t="e">
        <f>AVERAGE(M5:M21)</f>
        <v>#DIV/0!</v>
      </c>
      <c r="N25" s="76" t="e">
        <f>AVERAGE(N5:N21)</f>
        <v>#DIV/0!</v>
      </c>
      <c r="P25" s="62">
        <v>122213</v>
      </c>
    </row>
    <row r="26" spans="1:16">
      <c r="A26" s="2">
        <v>1972</v>
      </c>
      <c r="B26" s="62">
        <v>126463</v>
      </c>
      <c r="C26" s="72">
        <f t="shared" si="0"/>
        <v>11.747705054247557</v>
      </c>
      <c r="D26" s="74"/>
      <c r="E26" s="73">
        <f t="shared" si="1"/>
        <v>11.747705054247557</v>
      </c>
      <c r="F26" s="112" t="str">
        <f t="shared" si="2"/>
        <v/>
      </c>
      <c r="G26" s="112">
        <f t="shared" si="3"/>
        <v>1</v>
      </c>
      <c r="P26" s="62">
        <v>126463</v>
      </c>
    </row>
    <row r="27" spans="1:16">
      <c r="A27" s="2">
        <v>1973</v>
      </c>
      <c r="B27" s="62">
        <v>134401</v>
      </c>
      <c r="C27" s="72">
        <f t="shared" si="0"/>
        <v>11.808583147519697</v>
      </c>
      <c r="D27" s="74"/>
      <c r="E27" s="73">
        <f t="shared" si="1"/>
        <v>11.808583147519697</v>
      </c>
      <c r="F27" s="112" t="str">
        <f t="shared" si="2"/>
        <v/>
      </c>
      <c r="G27" s="112">
        <f t="shared" si="3"/>
        <v>1</v>
      </c>
      <c r="P27" s="62">
        <v>134401</v>
      </c>
    </row>
    <row r="28" spans="1:16">
      <c r="A28" s="2">
        <v>1974</v>
      </c>
      <c r="B28" s="62">
        <v>147017</v>
      </c>
      <c r="C28" s="72">
        <f t="shared" si="0"/>
        <v>11.898303505332864</v>
      </c>
      <c r="D28" s="74"/>
      <c r="E28" s="73">
        <f t="shared" si="1"/>
        <v>11.898303505332864</v>
      </c>
      <c r="F28" s="112" t="str">
        <f t="shared" si="2"/>
        <v/>
      </c>
      <c r="G28" s="112">
        <f t="shared" si="3"/>
        <v>1</v>
      </c>
      <c r="P28" s="62">
        <v>147017</v>
      </c>
    </row>
    <row r="29" spans="1:16">
      <c r="A29" s="2">
        <v>1975</v>
      </c>
      <c r="B29" s="62">
        <v>153340</v>
      </c>
      <c r="C29" s="72">
        <f t="shared" si="0"/>
        <v>11.940412957112885</v>
      </c>
      <c r="D29" s="74"/>
      <c r="E29" s="73">
        <f t="shared" si="1"/>
        <v>11.940412957112885</v>
      </c>
      <c r="F29" s="112" t="str">
        <f t="shared" si="2"/>
        <v/>
      </c>
      <c r="G29" s="112">
        <f t="shared" si="3"/>
        <v>1</v>
      </c>
      <c r="P29" s="62">
        <v>153340</v>
      </c>
    </row>
    <row r="30" spans="1:16">
      <c r="A30" s="2">
        <v>1976</v>
      </c>
      <c r="B30" s="62">
        <v>155559</v>
      </c>
      <c r="C30" s="72">
        <f t="shared" si="0"/>
        <v>11.95478035986126</v>
      </c>
      <c r="D30" s="74"/>
      <c r="E30" s="73">
        <f t="shared" si="1"/>
        <v>11.95478035986126</v>
      </c>
      <c r="F30" s="112" t="str">
        <f t="shared" si="2"/>
        <v/>
      </c>
      <c r="G30" s="112">
        <f t="shared" si="3"/>
        <v>1</v>
      </c>
      <c r="P30" s="62">
        <v>155559</v>
      </c>
    </row>
    <row r="31" spans="1:16">
      <c r="A31" s="2">
        <v>1977</v>
      </c>
      <c r="B31" s="62">
        <v>156102</v>
      </c>
      <c r="C31" s="72">
        <f t="shared" si="0"/>
        <v>11.958264918721255</v>
      </c>
      <c r="D31" s="74"/>
      <c r="E31" s="73">
        <f t="shared" si="1"/>
        <v>11.958264918721255</v>
      </c>
      <c r="F31" s="112" t="str">
        <f t="shared" si="2"/>
        <v/>
      </c>
      <c r="G31" s="112">
        <f t="shared" si="3"/>
        <v>1</v>
      </c>
      <c r="P31" s="62">
        <v>156102</v>
      </c>
    </row>
    <row r="32" spans="1:16">
      <c r="A32" s="2">
        <v>1978</v>
      </c>
      <c r="B32" s="62">
        <v>151977</v>
      </c>
      <c r="C32" s="72">
        <f t="shared" si="0"/>
        <v>11.931484472589551</v>
      </c>
      <c r="D32" s="74"/>
      <c r="E32" s="73">
        <f t="shared" si="1"/>
        <v>11.931484472589551</v>
      </c>
      <c r="F32" s="112" t="str">
        <f t="shared" si="2"/>
        <v/>
      </c>
      <c r="G32" s="112">
        <f t="shared" si="3"/>
        <v>1</v>
      </c>
      <c r="P32" s="62">
        <v>151977</v>
      </c>
    </row>
    <row r="33" spans="1:16">
      <c r="A33" s="2">
        <v>1979</v>
      </c>
      <c r="B33" s="62">
        <v>158194</v>
      </c>
      <c r="C33" s="72">
        <f t="shared" si="0"/>
        <v>11.971577406921361</v>
      </c>
      <c r="D33" s="74"/>
      <c r="E33" s="73">
        <f t="shared" si="1"/>
        <v>11.971577406921361</v>
      </c>
      <c r="F33" s="112" t="str">
        <f t="shared" si="2"/>
        <v/>
      </c>
      <c r="G33" s="112">
        <f t="shared" si="3"/>
        <v>1</v>
      </c>
      <c r="P33" s="62">
        <v>158194</v>
      </c>
    </row>
    <row r="34" spans="1:16">
      <c r="A34" s="2">
        <v>1980</v>
      </c>
      <c r="B34" s="62">
        <v>167596</v>
      </c>
      <c r="C34" s="72">
        <f t="shared" si="0"/>
        <v>12.029311600396865</v>
      </c>
      <c r="D34" s="74"/>
      <c r="E34" s="73">
        <f t="shared" si="1"/>
        <v>12.029311600396865</v>
      </c>
      <c r="F34" s="112" t="str">
        <f t="shared" si="2"/>
        <v/>
      </c>
      <c r="G34" s="112">
        <f t="shared" si="3"/>
        <v>1</v>
      </c>
      <c r="P34" s="62">
        <v>167596</v>
      </c>
    </row>
    <row r="35" spans="1:16">
      <c r="A35" s="2">
        <v>1981</v>
      </c>
      <c r="B35" s="62">
        <v>176901</v>
      </c>
      <c r="C35" s="72">
        <f t="shared" si="0"/>
        <v>12.083345533043149</v>
      </c>
      <c r="D35" s="74"/>
      <c r="E35" s="73">
        <f t="shared" si="1"/>
        <v>12.083345533043149</v>
      </c>
      <c r="F35" s="112" t="str">
        <f t="shared" si="2"/>
        <v/>
      </c>
      <c r="G35" s="112">
        <f t="shared" si="3"/>
        <v>1</v>
      </c>
      <c r="P35" s="62">
        <v>176901</v>
      </c>
    </row>
    <row r="36" spans="1:16">
      <c r="A36" s="2">
        <v>1982</v>
      </c>
      <c r="B36" s="62">
        <v>176507</v>
      </c>
      <c r="C36" s="72">
        <f t="shared" ref="C36:C67" si="4">LN(B36)</f>
        <v>12.081115814625706</v>
      </c>
      <c r="D36" s="74"/>
      <c r="E36" s="73">
        <f t="shared" ref="E36:E67" si="5">C36-D36</f>
        <v>12.081115814625706</v>
      </c>
      <c r="F36" s="112" t="str">
        <f t="shared" si="2"/>
        <v/>
      </c>
      <c r="G36" s="112">
        <f t="shared" si="3"/>
        <v>1</v>
      </c>
      <c r="P36" s="62">
        <v>176507</v>
      </c>
    </row>
    <row r="37" spans="1:16">
      <c r="A37" s="2">
        <v>1983</v>
      </c>
      <c r="B37" s="62">
        <v>158136</v>
      </c>
      <c r="C37" s="72">
        <f t="shared" si="4"/>
        <v>11.971210701261766</v>
      </c>
      <c r="D37" s="74"/>
      <c r="E37" s="73">
        <f t="shared" si="5"/>
        <v>11.971210701261766</v>
      </c>
      <c r="F37" s="112" t="str">
        <f t="shared" si="2"/>
        <v/>
      </c>
      <c r="G37" s="112">
        <f t="shared" si="3"/>
        <v>1</v>
      </c>
      <c r="P37" s="62">
        <v>158136</v>
      </c>
    </row>
    <row r="38" spans="1:16">
      <c r="A38" s="2">
        <v>1984</v>
      </c>
      <c r="B38" s="62">
        <v>163842</v>
      </c>
      <c r="C38" s="72">
        <f t="shared" si="4"/>
        <v>12.006657827790026</v>
      </c>
      <c r="D38" s="74"/>
      <c r="E38" s="73">
        <f t="shared" si="5"/>
        <v>12.006657827790026</v>
      </c>
      <c r="F38" s="112" t="str">
        <f t="shared" si="2"/>
        <v/>
      </c>
      <c r="G38" s="112">
        <f t="shared" si="3"/>
        <v>1</v>
      </c>
      <c r="P38" s="62">
        <v>163842</v>
      </c>
    </row>
    <row r="39" spans="1:16">
      <c r="A39" s="2">
        <v>1985</v>
      </c>
      <c r="B39" s="62">
        <v>167219</v>
      </c>
      <c r="C39" s="72">
        <f t="shared" si="4"/>
        <v>12.027059609540252</v>
      </c>
      <c r="D39" s="74"/>
      <c r="E39" s="73">
        <f t="shared" si="5"/>
        <v>12.027059609540252</v>
      </c>
      <c r="F39" s="112" t="str">
        <f t="shared" si="2"/>
        <v/>
      </c>
      <c r="G39" s="112">
        <f t="shared" si="3"/>
        <v>1</v>
      </c>
      <c r="P39" s="62">
        <v>167219</v>
      </c>
    </row>
    <row r="40" spans="1:16">
      <c r="A40" s="2">
        <v>1986</v>
      </c>
      <c r="B40" s="62">
        <v>182981</v>
      </c>
      <c r="C40" s="72">
        <f t="shared" si="4"/>
        <v>12.117137601296744</v>
      </c>
      <c r="D40" s="74"/>
      <c r="E40" s="73">
        <f t="shared" si="5"/>
        <v>12.117137601296744</v>
      </c>
      <c r="F40" s="112" t="str">
        <f t="shared" si="2"/>
        <v/>
      </c>
      <c r="G40" s="112">
        <f t="shared" si="3"/>
        <v>1</v>
      </c>
      <c r="P40" s="62">
        <v>182981</v>
      </c>
    </row>
    <row r="41" spans="1:16">
      <c r="A41" s="2">
        <v>1987</v>
      </c>
      <c r="B41" s="62">
        <v>200778</v>
      </c>
      <c r="C41" s="72">
        <f t="shared" si="4"/>
        <v>12.209955099044397</v>
      </c>
      <c r="D41" s="74"/>
      <c r="E41" s="73">
        <f t="shared" si="5"/>
        <v>12.209955099044397</v>
      </c>
      <c r="F41" s="112" t="str">
        <f t="shared" si="2"/>
        <v/>
      </c>
      <c r="G41" s="112">
        <f t="shared" si="3"/>
        <v>1</v>
      </c>
      <c r="P41" s="62">
        <v>200778</v>
      </c>
    </row>
    <row r="42" spans="1:16">
      <c r="A42" s="2">
        <v>1988</v>
      </c>
      <c r="B42" s="62">
        <v>181822</v>
      </c>
      <c r="C42" s="72">
        <f t="shared" si="4"/>
        <v>12.110783465505351</v>
      </c>
      <c r="D42" s="74"/>
      <c r="E42" s="73">
        <f t="shared" si="5"/>
        <v>12.110783465505351</v>
      </c>
      <c r="F42" s="112" t="str">
        <f t="shared" si="2"/>
        <v/>
      </c>
      <c r="G42" s="112">
        <f t="shared" si="3"/>
        <v>1</v>
      </c>
      <c r="P42" s="62">
        <v>181822</v>
      </c>
    </row>
    <row r="43" spans="1:16">
      <c r="A43" s="2">
        <v>1989</v>
      </c>
      <c r="B43" s="62">
        <v>159436</v>
      </c>
      <c r="C43" s="72">
        <f t="shared" si="4"/>
        <v>11.979397866764646</v>
      </c>
      <c r="D43" s="74"/>
      <c r="E43" s="73">
        <f t="shared" si="5"/>
        <v>11.979397866764646</v>
      </c>
      <c r="F43" s="112" t="str">
        <f t="shared" si="2"/>
        <v/>
      </c>
      <c r="G43" s="112">
        <f t="shared" si="3"/>
        <v>1</v>
      </c>
      <c r="P43" s="62">
        <v>159436</v>
      </c>
    </row>
    <row r="44" spans="1:16">
      <c r="A44" s="2">
        <v>1990</v>
      </c>
      <c r="B44" s="62">
        <v>151492</v>
      </c>
      <c r="C44" s="72">
        <f t="shared" si="4"/>
        <v>11.928288097256784</v>
      </c>
      <c r="D44" s="74"/>
      <c r="E44" s="73">
        <f t="shared" si="5"/>
        <v>11.928288097256784</v>
      </c>
      <c r="F44" s="112" t="str">
        <f t="shared" si="2"/>
        <v/>
      </c>
      <c r="G44" s="112">
        <f t="shared" si="3"/>
        <v>1</v>
      </c>
      <c r="P44" s="62">
        <v>151492</v>
      </c>
    </row>
    <row r="45" spans="1:16">
      <c r="A45" s="2">
        <v>1991</v>
      </c>
      <c r="B45" s="62">
        <v>154854</v>
      </c>
      <c r="C45" s="72">
        <f t="shared" si="4"/>
        <v>11.950238016517513</v>
      </c>
      <c r="D45" s="74"/>
      <c r="E45" s="73">
        <f t="shared" si="5"/>
        <v>11.950238016517513</v>
      </c>
      <c r="F45" s="112" t="str">
        <f t="shared" si="2"/>
        <v/>
      </c>
      <c r="G45" s="112">
        <f t="shared" si="3"/>
        <v>1</v>
      </c>
      <c r="P45" s="62">
        <v>154854</v>
      </c>
    </row>
    <row r="46" spans="1:16">
      <c r="A46" s="2">
        <v>1992</v>
      </c>
      <c r="B46" s="62">
        <v>154017</v>
      </c>
      <c r="C46" s="72">
        <f t="shared" si="4"/>
        <v>11.944818264913671</v>
      </c>
      <c r="D46" s="74"/>
      <c r="E46" s="73">
        <f t="shared" si="5"/>
        <v>11.944818264913671</v>
      </c>
      <c r="F46" s="112" t="str">
        <f t="shared" si="2"/>
        <v/>
      </c>
      <c r="G46" s="112">
        <f t="shared" si="3"/>
        <v>1</v>
      </c>
      <c r="P46" s="62">
        <v>154017</v>
      </c>
    </row>
    <row r="47" spans="1:16">
      <c r="A47" s="2">
        <v>1993</v>
      </c>
      <c r="B47" s="62">
        <v>162093</v>
      </c>
      <c r="C47" s="72">
        <f t="shared" si="4"/>
        <v>11.995925523571112</v>
      </c>
      <c r="D47" s="74"/>
      <c r="E47" s="73">
        <f t="shared" si="5"/>
        <v>11.995925523571112</v>
      </c>
      <c r="F47" s="112" t="str">
        <f t="shared" si="2"/>
        <v/>
      </c>
      <c r="G47" s="112">
        <f t="shared" si="3"/>
        <v>1</v>
      </c>
      <c r="P47" s="62">
        <v>162093</v>
      </c>
    </row>
    <row r="48" spans="1:16">
      <c r="A48" s="2">
        <v>1994</v>
      </c>
      <c r="B48" s="62">
        <v>182043.67132020701</v>
      </c>
      <c r="C48" s="72">
        <f t="shared" si="4"/>
        <v>12.11200188958381</v>
      </c>
      <c r="D48" s="74"/>
      <c r="E48" s="73">
        <f t="shared" si="5"/>
        <v>12.11200188958381</v>
      </c>
      <c r="F48" s="112" t="str">
        <f t="shared" si="2"/>
        <v/>
      </c>
      <c r="G48" s="112">
        <f t="shared" si="3"/>
        <v>1</v>
      </c>
      <c r="P48" s="62">
        <v>182043.67132020701</v>
      </c>
    </row>
    <row r="49" spans="1:16">
      <c r="A49" s="2">
        <v>1995</v>
      </c>
      <c r="B49" s="62">
        <v>195535.99143694001</v>
      </c>
      <c r="C49" s="72">
        <f t="shared" si="4"/>
        <v>12.183499740885027</v>
      </c>
      <c r="D49" s="74"/>
      <c r="E49" s="73">
        <f t="shared" si="5"/>
        <v>12.183499740885027</v>
      </c>
      <c r="F49" s="112" t="str">
        <f t="shared" si="2"/>
        <v/>
      </c>
      <c r="G49" s="112">
        <f t="shared" si="3"/>
        <v>1</v>
      </c>
      <c r="P49" s="62">
        <v>195535.99143694001</v>
      </c>
    </row>
    <row r="50" spans="1:16">
      <c r="A50" s="2">
        <v>1996</v>
      </c>
      <c r="B50" s="62">
        <v>201009.28972401601</v>
      </c>
      <c r="C50" s="72">
        <f t="shared" si="4"/>
        <v>12.211106403505633</v>
      </c>
      <c r="D50" s="74"/>
      <c r="E50" s="73">
        <f t="shared" si="5"/>
        <v>12.211106403505633</v>
      </c>
      <c r="F50" s="112" t="str">
        <f t="shared" si="2"/>
        <v/>
      </c>
      <c r="G50" s="112">
        <f t="shared" si="3"/>
        <v>1</v>
      </c>
      <c r="P50" s="62">
        <v>201009.28972401601</v>
      </c>
    </row>
    <row r="51" spans="1:16">
      <c r="A51" s="2">
        <v>1997</v>
      </c>
      <c r="B51" s="62">
        <v>214028.29138905701</v>
      </c>
      <c r="C51" s="72">
        <f t="shared" si="4"/>
        <v>12.273863488018577</v>
      </c>
      <c r="D51" s="74"/>
      <c r="E51" s="73">
        <f t="shared" si="5"/>
        <v>12.273863488018577</v>
      </c>
      <c r="F51" s="112" t="str">
        <f t="shared" si="2"/>
        <v/>
      </c>
      <c r="G51" s="112">
        <f t="shared" si="3"/>
        <v>1</v>
      </c>
      <c r="P51" s="62">
        <v>214028.29138905701</v>
      </c>
    </row>
    <row r="52" spans="1:16">
      <c r="A52" s="2">
        <v>1998</v>
      </c>
      <c r="B52" s="62">
        <v>213189.99339258901</v>
      </c>
      <c r="C52" s="72">
        <f t="shared" si="4"/>
        <v>12.269939034865525</v>
      </c>
      <c r="D52" s="74"/>
      <c r="E52" s="73">
        <f t="shared" si="5"/>
        <v>12.269939034865525</v>
      </c>
      <c r="F52" s="112" t="str">
        <f t="shared" si="2"/>
        <v/>
      </c>
      <c r="G52" s="112">
        <f t="shared" si="3"/>
        <v>1</v>
      </c>
      <c r="P52" s="62">
        <v>213189.99339258901</v>
      </c>
    </row>
    <row r="53" spans="1:16">
      <c r="A53" s="2">
        <v>1999</v>
      </c>
      <c r="B53" s="62">
        <v>216376.74063051399</v>
      </c>
      <c r="C53" s="72">
        <f t="shared" si="4"/>
        <v>12.284776336954595</v>
      </c>
      <c r="D53" s="74"/>
      <c r="E53" s="73">
        <f t="shared" si="5"/>
        <v>12.284776336954595</v>
      </c>
      <c r="F53" s="112" t="str">
        <f t="shared" si="2"/>
        <v/>
      </c>
      <c r="G53" s="112">
        <f t="shared" si="3"/>
        <v>1</v>
      </c>
      <c r="P53" s="62">
        <v>216376.74063051399</v>
      </c>
    </row>
    <row r="54" spans="1:16">
      <c r="A54" s="2">
        <v>2000</v>
      </c>
      <c r="B54" s="62">
        <v>222206.70734869401</v>
      </c>
      <c r="C54" s="72">
        <f t="shared" si="4"/>
        <v>12.311363341819808</v>
      </c>
      <c r="D54" s="74"/>
      <c r="E54" s="73">
        <f t="shared" si="5"/>
        <v>12.311363341819808</v>
      </c>
      <c r="F54" s="112" t="str">
        <f t="shared" si="2"/>
        <v/>
      </c>
      <c r="G54" s="112">
        <f t="shared" si="3"/>
        <v>1</v>
      </c>
      <c r="P54" s="62">
        <v>222206.70734869401</v>
      </c>
    </row>
    <row r="55" spans="1:16">
      <c r="A55" s="2">
        <v>2001</v>
      </c>
      <c r="B55" s="62">
        <v>223579.57575061801</v>
      </c>
      <c r="C55" s="72">
        <f t="shared" si="4"/>
        <v>12.317522673294196</v>
      </c>
      <c r="D55" s="74"/>
      <c r="E55" s="73">
        <f t="shared" si="5"/>
        <v>12.317522673294196</v>
      </c>
      <c r="F55" s="112" t="str">
        <f t="shared" si="2"/>
        <v/>
      </c>
      <c r="G55" s="112">
        <f t="shared" si="3"/>
        <v>1</v>
      </c>
      <c r="P55" s="62">
        <v>223579.57575061801</v>
      </c>
    </row>
    <row r="56" spans="1:16">
      <c r="A56" s="2">
        <v>2002</v>
      </c>
      <c r="B56" s="62">
        <v>235772.94712897899</v>
      </c>
      <c r="C56" s="72">
        <f t="shared" si="4"/>
        <v>12.370624532467083</v>
      </c>
      <c r="D56" s="74"/>
      <c r="E56" s="73">
        <f t="shared" si="5"/>
        <v>12.370624532467083</v>
      </c>
      <c r="F56" s="112" t="str">
        <f t="shared" si="2"/>
        <v/>
      </c>
      <c r="G56" s="112">
        <f t="shared" si="3"/>
        <v>1</v>
      </c>
      <c r="P56" s="62">
        <v>235772.94712897899</v>
      </c>
    </row>
    <row r="57" spans="1:16">
      <c r="A57" s="2">
        <v>2003</v>
      </c>
      <c r="B57" s="62">
        <v>245592.61375299</v>
      </c>
      <c r="C57" s="72">
        <f t="shared" si="4"/>
        <v>12.41142940050724</v>
      </c>
      <c r="D57" s="74"/>
      <c r="E57" s="73">
        <f t="shared" si="5"/>
        <v>12.41142940050724</v>
      </c>
      <c r="F57" s="112" t="str">
        <f t="shared" si="2"/>
        <v/>
      </c>
      <c r="G57" s="112">
        <f t="shared" si="3"/>
        <v>1</v>
      </c>
      <c r="P57" s="62">
        <v>245592.61375299</v>
      </c>
    </row>
    <row r="58" spans="1:16">
      <c r="A58" s="2">
        <v>2004</v>
      </c>
      <c r="B58" s="62">
        <v>257769.78623307301</v>
      </c>
      <c r="C58" s="72">
        <f t="shared" si="4"/>
        <v>12.459822164143667</v>
      </c>
      <c r="D58" s="74"/>
      <c r="E58" s="73">
        <f t="shared" si="5"/>
        <v>12.459822164143667</v>
      </c>
      <c r="F58" s="112" t="str">
        <f t="shared" si="2"/>
        <v/>
      </c>
      <c r="G58" s="112">
        <f t="shared" si="3"/>
        <v>1</v>
      </c>
      <c r="P58" s="62">
        <v>257769.78623307301</v>
      </c>
    </row>
    <row r="59" spans="1:16">
      <c r="A59" s="2">
        <v>2005</v>
      </c>
      <c r="B59" s="62">
        <v>273971.15388679103</v>
      </c>
      <c r="C59" s="72">
        <f t="shared" si="4"/>
        <v>12.520778102042678</v>
      </c>
      <c r="D59" s="74"/>
      <c r="E59" s="73">
        <f t="shared" si="5"/>
        <v>12.520778102042678</v>
      </c>
      <c r="F59" s="112" t="str">
        <f t="shared" si="2"/>
        <v/>
      </c>
      <c r="G59" s="112">
        <f t="shared" si="3"/>
        <v>1</v>
      </c>
      <c r="P59" s="62">
        <v>273971.15388679103</v>
      </c>
    </row>
    <row r="60" spans="1:16">
      <c r="A60" s="2">
        <v>2006</v>
      </c>
      <c r="B60" s="62">
        <v>294597.830810429</v>
      </c>
      <c r="C60" s="72">
        <f t="shared" si="4"/>
        <v>12.593366419814615</v>
      </c>
      <c r="D60" s="74"/>
      <c r="E60" s="73">
        <f t="shared" si="5"/>
        <v>12.593366419814615</v>
      </c>
      <c r="F60" s="112" t="str">
        <f t="shared" si="2"/>
        <v/>
      </c>
      <c r="G60" s="112">
        <f t="shared" si="3"/>
        <v>1</v>
      </c>
      <c r="P60" s="62">
        <v>294597.830810429</v>
      </c>
    </row>
    <row r="61" spans="1:16">
      <c r="A61" s="2">
        <v>2007</v>
      </c>
      <c r="B61" s="62">
        <v>319693</v>
      </c>
      <c r="C61" s="72">
        <f t="shared" si="4"/>
        <v>12.675116439281165</v>
      </c>
      <c r="D61" s="74"/>
      <c r="E61" s="73">
        <f t="shared" si="5"/>
        <v>12.675116439281165</v>
      </c>
      <c r="F61" s="112" t="str">
        <f t="shared" si="2"/>
        <v/>
      </c>
      <c r="G61" s="112">
        <f t="shared" si="3"/>
        <v>1</v>
      </c>
      <c r="P61" s="62">
        <v>319693</v>
      </c>
    </row>
    <row r="62" spans="1:16">
      <c r="A62" s="2">
        <v>2008</v>
      </c>
      <c r="B62" s="62">
        <v>348846.064649785</v>
      </c>
      <c r="C62" s="72">
        <f t="shared" si="4"/>
        <v>12.762386028380103</v>
      </c>
      <c r="D62" s="74"/>
      <c r="E62" s="73">
        <f t="shared" si="5"/>
        <v>12.762386028380103</v>
      </c>
      <c r="F62" s="112" t="str">
        <f t="shared" si="2"/>
        <v/>
      </c>
      <c r="G62" s="112">
        <f t="shared" si="3"/>
        <v>1</v>
      </c>
      <c r="P62" s="62">
        <v>348846.064649785</v>
      </c>
    </row>
    <row r="63" spans="1:16">
      <c r="A63" s="2">
        <v>2009</v>
      </c>
      <c r="B63" s="62">
        <v>352670.05450014101</v>
      </c>
      <c r="C63" s="72">
        <f t="shared" si="4"/>
        <v>12.773288209019235</v>
      </c>
      <c r="D63" s="74"/>
      <c r="E63" s="73">
        <f t="shared" si="5"/>
        <v>12.773288209019235</v>
      </c>
      <c r="F63" s="112" t="str">
        <f t="shared" si="2"/>
        <v/>
      </c>
      <c r="G63" s="112">
        <f t="shared" si="3"/>
        <v>1</v>
      </c>
      <c r="P63" s="62">
        <v>352670.05450014101</v>
      </c>
    </row>
    <row r="64" spans="1:16">
      <c r="A64" s="2">
        <v>2010</v>
      </c>
      <c r="B64" s="62">
        <v>382063.71951305901</v>
      </c>
      <c r="C64" s="72">
        <f t="shared" si="4"/>
        <v>12.853342678686312</v>
      </c>
      <c r="D64" s="74"/>
      <c r="E64" s="73">
        <f t="shared" si="5"/>
        <v>12.853342678686312</v>
      </c>
      <c r="F64" s="112" t="str">
        <f t="shared" si="2"/>
        <v/>
      </c>
      <c r="G64" s="112">
        <f t="shared" si="3"/>
        <v>1</v>
      </c>
      <c r="P64" s="62">
        <v>382063.71951305901</v>
      </c>
    </row>
    <row r="65" spans="1:16">
      <c r="A65" s="2">
        <v>2011</v>
      </c>
      <c r="B65" s="62">
        <v>406228.02286958799</v>
      </c>
      <c r="C65" s="72">
        <f t="shared" si="4"/>
        <v>12.914669913610975</v>
      </c>
      <c r="D65" s="74"/>
      <c r="E65" s="73">
        <f t="shared" si="5"/>
        <v>12.914669913610975</v>
      </c>
      <c r="F65" s="112" t="str">
        <f t="shared" si="2"/>
        <v/>
      </c>
      <c r="G65" s="112">
        <f t="shared" si="3"/>
        <v>1</v>
      </c>
      <c r="P65" s="62">
        <v>406228.02286958799</v>
      </c>
    </row>
    <row r="66" spans="1:16">
      <c r="A66" s="2">
        <v>2012</v>
      </c>
      <c r="B66" s="62">
        <v>431180.18312591303</v>
      </c>
      <c r="C66" s="72">
        <f t="shared" si="4"/>
        <v>12.974281340020644</v>
      </c>
      <c r="D66" s="74"/>
      <c r="E66" s="73">
        <f t="shared" si="5"/>
        <v>12.974281340020644</v>
      </c>
      <c r="F66" s="112" t="str">
        <f t="shared" si="2"/>
        <v/>
      </c>
      <c r="G66" s="112">
        <f t="shared" si="3"/>
        <v>1</v>
      </c>
      <c r="P66" s="62">
        <v>431180.18312591303</v>
      </c>
    </row>
    <row r="67" spans="1:16">
      <c r="A67" s="2">
        <v>2013</v>
      </c>
      <c r="B67" s="62">
        <v>456411.72448926</v>
      </c>
      <c r="C67" s="72">
        <f t="shared" si="4"/>
        <v>13.031150585705086</v>
      </c>
      <c r="D67" s="74"/>
      <c r="E67" s="73">
        <f t="shared" si="5"/>
        <v>13.031150585705086</v>
      </c>
      <c r="F67" s="112" t="str">
        <f t="shared" si="2"/>
        <v/>
      </c>
      <c r="G67" s="112">
        <f t="shared" si="3"/>
        <v>1</v>
      </c>
      <c r="P67" s="62">
        <v>456411.72448926</v>
      </c>
    </row>
    <row r="68" spans="1:16">
      <c r="A68" s="2">
        <v>2014</v>
      </c>
      <c r="B68" s="62">
        <v>467291.17633202998</v>
      </c>
      <c r="C68" s="72">
        <f t="shared" ref="C68:C77" si="6">LN(B68)</f>
        <v>13.0547078462762</v>
      </c>
      <c r="D68" s="74"/>
      <c r="E68" s="73">
        <f t="shared" ref="E68:E77" si="7">C68-D68</f>
        <v>13.0547078462762</v>
      </c>
      <c r="F68" s="112" t="str">
        <f t="shared" si="2"/>
        <v/>
      </c>
      <c r="G68" s="112">
        <f t="shared" si="3"/>
        <v>1</v>
      </c>
      <c r="P68" s="62">
        <v>467291.17633202998</v>
      </c>
    </row>
    <row r="69" spans="1:16">
      <c r="A69" s="2">
        <v>2015</v>
      </c>
      <c r="B69" s="62">
        <v>482486.51694321103</v>
      </c>
      <c r="C69" s="72">
        <f t="shared" si="6"/>
        <v>13.086708255211585</v>
      </c>
      <c r="D69" s="74"/>
      <c r="E69" s="73">
        <f t="shared" si="7"/>
        <v>13.086708255211585</v>
      </c>
      <c r="F69" s="112" t="str">
        <f t="shared" ref="F69:F74" si="8">IF(E69&lt;0,1,"")</f>
        <v/>
      </c>
      <c r="G69" s="112">
        <f t="shared" ref="G69:G77" si="9">IF(E69&gt;=0,1,"")</f>
        <v>1</v>
      </c>
      <c r="P69" s="62">
        <v>482486.51694321103</v>
      </c>
    </row>
    <row r="70" spans="1:16">
      <c r="A70" s="2">
        <v>2016</v>
      </c>
      <c r="B70" s="62">
        <v>501563.52608166297</v>
      </c>
      <c r="C70" s="72">
        <f t="shared" si="6"/>
        <v>13.125485550508774</v>
      </c>
      <c r="D70" s="74"/>
      <c r="E70" s="73">
        <f t="shared" si="7"/>
        <v>13.125485550508774</v>
      </c>
      <c r="F70" s="112" t="str">
        <f t="shared" si="8"/>
        <v/>
      </c>
      <c r="G70" s="112">
        <f t="shared" si="9"/>
        <v>1</v>
      </c>
      <c r="P70" s="62">
        <v>501563.52608166297</v>
      </c>
    </row>
    <row r="71" spans="1:16">
      <c r="A71" s="2">
        <v>2017</v>
      </c>
      <c r="B71" s="62">
        <v>514215</v>
      </c>
      <c r="C71" s="72">
        <f t="shared" si="6"/>
        <v>13.150396744917034</v>
      </c>
      <c r="D71" s="74"/>
      <c r="E71" s="73">
        <f t="shared" si="7"/>
        <v>13.150396744917034</v>
      </c>
      <c r="F71" s="112" t="str">
        <f t="shared" si="8"/>
        <v/>
      </c>
      <c r="G71" s="112">
        <f t="shared" si="9"/>
        <v>1</v>
      </c>
      <c r="P71" s="62">
        <v>514215</v>
      </c>
    </row>
    <row r="72" spans="1:16">
      <c r="A72" s="2">
        <v>2018</v>
      </c>
      <c r="B72" s="62">
        <v>534626</v>
      </c>
      <c r="C72" s="72">
        <f t="shared" si="6"/>
        <v>13.189322715997417</v>
      </c>
      <c r="D72" s="74"/>
      <c r="E72" s="73">
        <f t="shared" si="7"/>
        <v>13.189322715997417</v>
      </c>
      <c r="F72" s="112" t="str">
        <f t="shared" si="8"/>
        <v/>
      </c>
      <c r="G72" s="112">
        <f t="shared" si="9"/>
        <v>1</v>
      </c>
      <c r="P72" s="62">
        <v>534626</v>
      </c>
    </row>
    <row r="73" spans="1:16">
      <c r="A73" s="2">
        <v>2019</v>
      </c>
      <c r="B73" s="62">
        <v>546605</v>
      </c>
      <c r="C73" s="72">
        <f t="shared" si="6"/>
        <v>13.211481699891275</v>
      </c>
      <c r="D73" s="74"/>
      <c r="E73" s="73">
        <f t="shared" si="7"/>
        <v>13.211481699891275</v>
      </c>
      <c r="F73" s="112" t="str">
        <f t="shared" si="8"/>
        <v/>
      </c>
      <c r="G73" s="112">
        <f t="shared" si="9"/>
        <v>1</v>
      </c>
      <c r="P73" s="62">
        <v>546605</v>
      </c>
    </row>
    <row r="74" spans="1:16">
      <c r="A74" s="2">
        <v>2020</v>
      </c>
      <c r="B74" s="62">
        <v>487192.092607142</v>
      </c>
      <c r="C74" s="72">
        <f t="shared" si="6"/>
        <v>13.096413764965204</v>
      </c>
      <c r="D74" s="74"/>
      <c r="E74" s="73">
        <f t="shared" si="7"/>
        <v>13.096413764965204</v>
      </c>
      <c r="F74" s="112" t="str">
        <f t="shared" si="8"/>
        <v/>
      </c>
      <c r="G74" s="112">
        <f t="shared" si="9"/>
        <v>1</v>
      </c>
      <c r="P74" s="62">
        <v>487192.092607142</v>
      </c>
    </row>
    <row r="75" spans="1:16">
      <c r="A75" s="2">
        <v>2021</v>
      </c>
      <c r="B75" s="62">
        <v>552560.14356237603</v>
      </c>
      <c r="C75" s="72">
        <f t="shared" si="6"/>
        <v>13.222317563576011</v>
      </c>
      <c r="D75" s="74"/>
      <c r="E75" s="73">
        <f t="shared" si="7"/>
        <v>13.222317563576011</v>
      </c>
      <c r="F75" s="112" t="str">
        <f t="shared" ref="F75:F77" si="10">IF(E75&lt;0,1,"")</f>
        <v/>
      </c>
      <c r="G75" s="112">
        <f t="shared" si="9"/>
        <v>1</v>
      </c>
      <c r="P75" s="62">
        <v>552560.14356237603</v>
      </c>
    </row>
    <row r="76" spans="1:16">
      <c r="A76" s="2">
        <v>2022</v>
      </c>
      <c r="B76" s="62">
        <v>567390.13105708198</v>
      </c>
      <c r="C76" s="72">
        <f t="shared" si="6"/>
        <v>13.248802407932944</v>
      </c>
      <c r="D76" s="74"/>
      <c r="E76" s="73">
        <f t="shared" si="7"/>
        <v>13.248802407932944</v>
      </c>
      <c r="F76" s="112" t="str">
        <f t="shared" si="10"/>
        <v/>
      </c>
      <c r="G76" s="112">
        <f t="shared" si="9"/>
        <v>1</v>
      </c>
      <c r="P76" s="62">
        <v>567390.13105708198</v>
      </c>
    </row>
    <row r="77" spans="1:16">
      <c r="A77" s="2">
        <v>2023</v>
      </c>
      <c r="B77" s="62">
        <v>564260.69023197796</v>
      </c>
      <c r="C77" s="72">
        <f t="shared" si="6"/>
        <v>13.243271640414317</v>
      </c>
      <c r="D77" s="74"/>
      <c r="E77" s="73">
        <f t="shared" si="7"/>
        <v>13.243271640414317</v>
      </c>
      <c r="F77" s="112" t="str">
        <f t="shared" si="10"/>
        <v/>
      </c>
      <c r="G77" s="112">
        <f t="shared" si="9"/>
        <v>1</v>
      </c>
      <c r="P77" s="62">
        <v>564260.69023197796</v>
      </c>
    </row>
  </sheetData>
  <mergeCells count="6">
    <mergeCell ref="I25:J25"/>
    <mergeCell ref="D2:E2"/>
    <mergeCell ref="M3:N3"/>
    <mergeCell ref="I3:J3"/>
    <mergeCell ref="K3:L3"/>
    <mergeCell ref="I24:J24"/>
  </mergeCells>
  <conditionalFormatting sqref="E4:E7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81"/>
  <sheetViews>
    <sheetView zoomScale="150" zoomScaleNormal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8" sqref="F18"/>
    </sheetView>
  </sheetViews>
  <sheetFormatPr baseColWidth="10" defaultRowHeight="14.4"/>
  <cols>
    <col min="3" max="3" width="11.77734375" customWidth="1"/>
    <col min="4" max="4" width="12.33203125" customWidth="1"/>
  </cols>
  <sheetData>
    <row r="2" spans="1:37">
      <c r="E2" s="11"/>
    </row>
    <row r="3" spans="1:37">
      <c r="A3" s="1"/>
      <c r="B3" s="18" t="s">
        <v>99</v>
      </c>
      <c r="C3" s="21" t="str">
        <f>'C. YP y BRECHAS'!F3</f>
        <v>(lnY-lnY*)&lt;0</v>
      </c>
      <c r="D3" s="22" t="str">
        <f>'C. YP y BRECHAS'!G3</f>
        <v>(lnY-lnY*)&gt;0</v>
      </c>
      <c r="E3" s="23" t="s">
        <v>22</v>
      </c>
      <c r="F3" s="24" t="s">
        <v>27</v>
      </c>
      <c r="G3" s="25" t="s">
        <v>26</v>
      </c>
      <c r="H3" s="23" t="s">
        <v>23</v>
      </c>
      <c r="I3" s="24" t="s">
        <v>30</v>
      </c>
      <c r="J3" s="25" t="s">
        <v>29</v>
      </c>
      <c r="K3" s="23" t="s">
        <v>17</v>
      </c>
      <c r="L3" s="24" t="s">
        <v>32</v>
      </c>
      <c r="M3" s="25" t="s">
        <v>31</v>
      </c>
      <c r="N3" s="24" t="s">
        <v>18</v>
      </c>
      <c r="O3" s="24" t="s">
        <v>33</v>
      </c>
      <c r="P3" s="24" t="s">
        <v>34</v>
      </c>
      <c r="Q3" s="23" t="s">
        <v>24</v>
      </c>
      <c r="R3" s="24" t="s">
        <v>35</v>
      </c>
      <c r="S3" s="25" t="s">
        <v>36</v>
      </c>
      <c r="T3" s="23" t="s">
        <v>25</v>
      </c>
      <c r="U3" s="24" t="s">
        <v>38</v>
      </c>
      <c r="V3" s="25" t="s">
        <v>37</v>
      </c>
      <c r="W3" s="23" t="s">
        <v>19</v>
      </c>
      <c r="X3" s="24" t="s">
        <v>39</v>
      </c>
      <c r="Y3" s="25" t="s">
        <v>40</v>
      </c>
      <c r="Z3" s="23" t="s">
        <v>20</v>
      </c>
      <c r="AA3" s="24" t="s">
        <v>41</v>
      </c>
      <c r="AB3" s="25" t="s">
        <v>42</v>
      </c>
      <c r="AC3" s="24" t="s">
        <v>21</v>
      </c>
      <c r="AD3" s="24" t="s">
        <v>43</v>
      </c>
      <c r="AE3" s="25" t="s">
        <v>44</v>
      </c>
      <c r="AF3" s="26" t="s">
        <v>47</v>
      </c>
      <c r="AG3" s="27" t="s">
        <v>48</v>
      </c>
      <c r="AH3" s="27" t="s">
        <v>49</v>
      </c>
      <c r="AI3" s="26" t="s">
        <v>45</v>
      </c>
      <c r="AJ3" s="27" t="s">
        <v>50</v>
      </c>
      <c r="AK3" s="28" t="s">
        <v>51</v>
      </c>
    </row>
    <row r="4" spans="1:37">
      <c r="A4" s="2">
        <v>1950</v>
      </c>
      <c r="B4" s="19">
        <f>'C. YP y BRECHAS'!E4</f>
        <v>10.619374220065563</v>
      </c>
      <c r="C4" s="130" t="str">
        <f>'C. YP y BRECHAS'!F4</f>
        <v/>
      </c>
      <c r="D4" s="118">
        <f>'C. YP y BRECHAS'!G4</f>
        <v>1</v>
      </c>
      <c r="E4" s="121"/>
      <c r="F4" s="131" t="str">
        <f>IF($C4=1,E4,"")</f>
        <v/>
      </c>
      <c r="G4" s="113">
        <f>IF($D4=1,E4,"")</f>
        <v>0</v>
      </c>
      <c r="H4" s="121"/>
      <c r="I4" s="131" t="str">
        <f>IF($C4=1,H4,"")</f>
        <v/>
      </c>
      <c r="J4" s="113">
        <f>IF($D4=1,H4,"")</f>
        <v>0</v>
      </c>
      <c r="K4" s="121"/>
      <c r="L4" s="131" t="str">
        <f>IF($C4=1,K4,"")</f>
        <v/>
      </c>
      <c r="M4" s="113">
        <f>IF($D4=1,K4,"")</f>
        <v>0</v>
      </c>
      <c r="N4" s="132"/>
      <c r="O4" s="131" t="str">
        <f>IF($C4=1,N4,"")</f>
        <v/>
      </c>
      <c r="P4" s="113">
        <f>IF($D4=1,N4,"")</f>
        <v>0</v>
      </c>
      <c r="Q4" s="132"/>
      <c r="R4" s="131" t="str">
        <f>IF($C4=1,Q4,"")</f>
        <v/>
      </c>
      <c r="S4" s="113">
        <f>IF($D4=1,Q4,"")</f>
        <v>0</v>
      </c>
      <c r="T4" s="121"/>
      <c r="U4" s="131" t="str">
        <f>IF($C4=1,T4,"")</f>
        <v/>
      </c>
      <c r="V4" s="113">
        <f>IF($D4=1,T4,"")</f>
        <v>0</v>
      </c>
      <c r="W4" s="132"/>
      <c r="X4" s="131" t="str">
        <f>IF($C4=1,W4,"")</f>
        <v/>
      </c>
      <c r="Y4" s="113">
        <f>IF($D4=1,W4,"")</f>
        <v>0</v>
      </c>
      <c r="Z4" s="132"/>
      <c r="AA4" s="131" t="str">
        <f>IF($C4=1,Z4,"")</f>
        <v/>
      </c>
      <c r="AB4" s="113">
        <f>IF($D4=1,Z4,"")</f>
        <v>0</v>
      </c>
      <c r="AC4" s="132"/>
      <c r="AD4" s="131" t="str">
        <f>IF($C4=1,AC4,"")</f>
        <v/>
      </c>
      <c r="AE4" s="113">
        <f>IF($D4=1,AC4,"")</f>
        <v>0</v>
      </c>
      <c r="AF4" s="121"/>
      <c r="AG4" s="131" t="str">
        <f>IF($C4=1,AF4,"")</f>
        <v/>
      </c>
      <c r="AH4" s="131">
        <f>IF($D4=1,AF4,"")</f>
        <v>0</v>
      </c>
      <c r="AI4" s="121"/>
      <c r="AJ4" s="131" t="str">
        <f>IF($C4=1,AI4,"")</f>
        <v/>
      </c>
      <c r="AK4" s="113">
        <f>IF($D4=1,AI4,"")</f>
        <v>0</v>
      </c>
    </row>
    <row r="5" spans="1:37">
      <c r="A5" s="2">
        <v>1951</v>
      </c>
      <c r="B5" s="19">
        <f>'C. YP y BRECHAS'!E5</f>
        <v>10.707974835338897</v>
      </c>
      <c r="C5" s="130" t="str">
        <f>'C. YP y BRECHAS'!F5</f>
        <v/>
      </c>
      <c r="D5" s="118">
        <f>'C. YP y BRECHAS'!G5</f>
        <v>1</v>
      </c>
      <c r="E5" s="121"/>
      <c r="F5" s="131" t="str">
        <f t="shared" ref="F5:F68" si="0">IF(C5=1,E5,"")</f>
        <v/>
      </c>
      <c r="G5" s="113">
        <f t="shared" ref="G5:G68" si="1">IF(D5=1,E5,"")</f>
        <v>0</v>
      </c>
      <c r="H5" s="121"/>
      <c r="I5" s="131" t="str">
        <f t="shared" ref="I5:I68" si="2">IF($C5=1,H5,"")</f>
        <v/>
      </c>
      <c r="J5" s="113">
        <f t="shared" ref="J5:J68" si="3">IF($D5=1,H5,"")</f>
        <v>0</v>
      </c>
      <c r="K5" s="121"/>
      <c r="L5" s="131" t="str">
        <f>IF($C5=1,K5,"")</f>
        <v/>
      </c>
      <c r="M5" s="113">
        <f>IF($D5=1,K5,"")</f>
        <v>0</v>
      </c>
      <c r="N5" s="132"/>
      <c r="O5" s="131" t="str">
        <f>IF($C5=1,N5,"")</f>
        <v/>
      </c>
      <c r="P5" s="113">
        <f>IF($D5=1,N5,"")</f>
        <v>0</v>
      </c>
      <c r="Q5" s="132"/>
      <c r="R5" s="131" t="str">
        <f>IF($C5=1,Q5,"")</f>
        <v/>
      </c>
      <c r="S5" s="113">
        <f>IF($D5=1,Q5,"")</f>
        <v>0</v>
      </c>
      <c r="T5" s="121"/>
      <c r="U5" s="131" t="str">
        <f>IF($C5=1,T5,"")</f>
        <v/>
      </c>
      <c r="V5" s="113">
        <f>IF($D5=1,T5,"")</f>
        <v>0</v>
      </c>
      <c r="W5" s="132"/>
      <c r="X5" s="131" t="str">
        <f t="shared" ref="X5:X68" si="4">IF($C5=1,W5,"")</f>
        <v/>
      </c>
      <c r="Y5" s="113">
        <f t="shared" ref="Y5:Y68" si="5">IF($D5=1,W5,"")</f>
        <v>0</v>
      </c>
      <c r="Z5" s="132"/>
      <c r="AA5" s="131" t="str">
        <f t="shared" ref="AA5:AA68" si="6">IF($C5=1,Z5,"")</f>
        <v/>
      </c>
      <c r="AB5" s="113">
        <f t="shared" ref="AB5:AB68" si="7">IF($D5=1,Z5,"")</f>
        <v>0</v>
      </c>
      <c r="AC5" s="132"/>
      <c r="AD5" s="131" t="str">
        <f t="shared" ref="AD5:AD68" si="8">IF($C5=1,AC5,"")</f>
        <v/>
      </c>
      <c r="AE5" s="113">
        <f t="shared" ref="AE5:AE68" si="9">IF($D5=1,AC5,"")</f>
        <v>0</v>
      </c>
      <c r="AF5" s="121"/>
      <c r="AG5" s="131" t="str">
        <f>IF($C5=1,AF5,"")</f>
        <v/>
      </c>
      <c r="AH5" s="131">
        <f>IF($D5=1,AF5,"")</f>
        <v>0</v>
      </c>
      <c r="AI5" s="121"/>
      <c r="AJ5" s="131" t="str">
        <f t="shared" ref="AJ5:AJ68" si="10">IF($C5=1,AI5,"")</f>
        <v/>
      </c>
      <c r="AK5" s="113">
        <f t="shared" ref="AK5:AK68" si="11">IF($D5=1,AI5,"")</f>
        <v>0</v>
      </c>
    </row>
    <row r="6" spans="1:37">
      <c r="A6" s="2">
        <v>1952</v>
      </c>
      <c r="B6" s="19">
        <f>'C. YP y BRECHAS'!E6</f>
        <v>10.765258738634479</v>
      </c>
      <c r="C6" s="130" t="str">
        <f>'C. YP y BRECHAS'!F6</f>
        <v/>
      </c>
      <c r="D6" s="118">
        <f>'C. YP y BRECHAS'!G6</f>
        <v>1</v>
      </c>
      <c r="E6" s="121"/>
      <c r="F6" s="131" t="str">
        <f t="shared" si="0"/>
        <v/>
      </c>
      <c r="G6" s="113">
        <f t="shared" si="1"/>
        <v>0</v>
      </c>
      <c r="H6" s="121"/>
      <c r="I6" s="131" t="str">
        <f t="shared" si="2"/>
        <v/>
      </c>
      <c r="J6" s="113">
        <f t="shared" si="3"/>
        <v>0</v>
      </c>
      <c r="K6" s="121"/>
      <c r="L6" s="131" t="str">
        <f t="shared" ref="L6:L69" si="12">IF($C6=1,K6,"")</f>
        <v/>
      </c>
      <c r="M6" s="113">
        <f t="shared" ref="M6:M69" si="13">IF($D6=1,K6,"")</f>
        <v>0</v>
      </c>
      <c r="N6" s="132"/>
      <c r="O6" s="131" t="str">
        <f t="shared" ref="O6:O69" si="14">IF($C6=1,N6,"")</f>
        <v/>
      </c>
      <c r="P6" s="113">
        <f t="shared" ref="P6:P69" si="15">IF($D6=1,N6,"")</f>
        <v>0</v>
      </c>
      <c r="Q6" s="132"/>
      <c r="R6" s="131" t="str">
        <f t="shared" ref="R6:R69" si="16">IF($C6=1,Q6,"")</f>
        <v/>
      </c>
      <c r="S6" s="113">
        <f t="shared" ref="S6:S69" si="17">IF($D6=1,Q6,"")</f>
        <v>0</v>
      </c>
      <c r="T6" s="121"/>
      <c r="U6" s="131" t="str">
        <f t="shared" ref="U6:U69" si="18">IF($C6=1,T6,"")</f>
        <v/>
      </c>
      <c r="V6" s="113">
        <f t="shared" ref="V6:V69" si="19">IF($D6=1,T6,"")</f>
        <v>0</v>
      </c>
      <c r="W6" s="132"/>
      <c r="X6" s="131" t="str">
        <f t="shared" si="4"/>
        <v/>
      </c>
      <c r="Y6" s="113">
        <f t="shared" si="5"/>
        <v>0</v>
      </c>
      <c r="Z6" s="132"/>
      <c r="AA6" s="131" t="str">
        <f t="shared" si="6"/>
        <v/>
      </c>
      <c r="AB6" s="113">
        <f t="shared" si="7"/>
        <v>0</v>
      </c>
      <c r="AC6" s="132"/>
      <c r="AD6" s="131" t="str">
        <f t="shared" si="8"/>
        <v/>
      </c>
      <c r="AE6" s="113">
        <f t="shared" si="9"/>
        <v>0</v>
      </c>
      <c r="AF6" s="121"/>
      <c r="AG6" s="131" t="str">
        <f t="shared" ref="AG6:AG69" si="20">IF($C6=1,AF6,"")</f>
        <v/>
      </c>
      <c r="AH6" s="131">
        <f t="shared" ref="AH6:AH69" si="21">IF($D6=1,AF6,"")</f>
        <v>0</v>
      </c>
      <c r="AI6" s="121"/>
      <c r="AJ6" s="131" t="str">
        <f t="shared" si="10"/>
        <v/>
      </c>
      <c r="AK6" s="113">
        <f t="shared" si="11"/>
        <v>0</v>
      </c>
    </row>
    <row r="7" spans="1:37">
      <c r="A7" s="2">
        <v>1953</v>
      </c>
      <c r="B7" s="19">
        <f>'C. YP y BRECHAS'!E7</f>
        <v>10.821476841045865</v>
      </c>
      <c r="C7" s="130" t="str">
        <f>'C. YP y BRECHAS'!F7</f>
        <v/>
      </c>
      <c r="D7" s="118">
        <f>'C. YP y BRECHAS'!G7</f>
        <v>1</v>
      </c>
      <c r="E7" s="121"/>
      <c r="F7" s="131" t="str">
        <f t="shared" si="0"/>
        <v/>
      </c>
      <c r="G7" s="113">
        <f t="shared" si="1"/>
        <v>0</v>
      </c>
      <c r="H7" s="121"/>
      <c r="I7" s="131" t="str">
        <f t="shared" si="2"/>
        <v/>
      </c>
      <c r="J7" s="113">
        <f t="shared" si="3"/>
        <v>0</v>
      </c>
      <c r="K7" s="121"/>
      <c r="L7" s="131" t="str">
        <f t="shared" si="12"/>
        <v/>
      </c>
      <c r="M7" s="113">
        <f t="shared" si="13"/>
        <v>0</v>
      </c>
      <c r="N7" s="132"/>
      <c r="O7" s="131" t="str">
        <f t="shared" si="14"/>
        <v/>
      </c>
      <c r="P7" s="113">
        <f t="shared" si="15"/>
        <v>0</v>
      </c>
      <c r="Q7" s="132"/>
      <c r="R7" s="131" t="str">
        <f t="shared" si="16"/>
        <v/>
      </c>
      <c r="S7" s="113">
        <f t="shared" si="17"/>
        <v>0</v>
      </c>
      <c r="T7" s="121"/>
      <c r="U7" s="131" t="str">
        <f t="shared" si="18"/>
        <v/>
      </c>
      <c r="V7" s="113">
        <f t="shared" si="19"/>
        <v>0</v>
      </c>
      <c r="W7" s="132"/>
      <c r="X7" s="131" t="str">
        <f t="shared" si="4"/>
        <v/>
      </c>
      <c r="Y7" s="113">
        <f t="shared" si="5"/>
        <v>0</v>
      </c>
      <c r="Z7" s="132"/>
      <c r="AA7" s="131" t="str">
        <f t="shared" si="6"/>
        <v/>
      </c>
      <c r="AB7" s="113">
        <f t="shared" si="7"/>
        <v>0</v>
      </c>
      <c r="AC7" s="132"/>
      <c r="AD7" s="131" t="str">
        <f t="shared" si="8"/>
        <v/>
      </c>
      <c r="AE7" s="113">
        <f t="shared" si="9"/>
        <v>0</v>
      </c>
      <c r="AF7" s="121"/>
      <c r="AG7" s="131" t="str">
        <f t="shared" si="20"/>
        <v/>
      </c>
      <c r="AH7" s="131">
        <f t="shared" si="21"/>
        <v>0</v>
      </c>
      <c r="AI7" s="121"/>
      <c r="AJ7" s="131" t="str">
        <f t="shared" si="10"/>
        <v/>
      </c>
      <c r="AK7" s="113">
        <f t="shared" si="11"/>
        <v>0</v>
      </c>
    </row>
    <row r="8" spans="1:37">
      <c r="A8" s="2">
        <v>1954</v>
      </c>
      <c r="B8" s="19">
        <f>'C. YP y BRECHAS'!E8</f>
        <v>10.873546513618466</v>
      </c>
      <c r="C8" s="130" t="str">
        <f>'C. YP y BRECHAS'!F8</f>
        <v/>
      </c>
      <c r="D8" s="118">
        <f>'C. YP y BRECHAS'!G8</f>
        <v>1</v>
      </c>
      <c r="E8" s="121"/>
      <c r="F8" s="131" t="str">
        <f t="shared" si="0"/>
        <v/>
      </c>
      <c r="G8" s="113">
        <f t="shared" si="1"/>
        <v>0</v>
      </c>
      <c r="H8" s="121"/>
      <c r="I8" s="131" t="str">
        <f t="shared" si="2"/>
        <v/>
      </c>
      <c r="J8" s="113">
        <f t="shared" si="3"/>
        <v>0</v>
      </c>
      <c r="K8" s="121"/>
      <c r="L8" s="131" t="str">
        <f t="shared" si="12"/>
        <v/>
      </c>
      <c r="M8" s="113">
        <f t="shared" si="13"/>
        <v>0</v>
      </c>
      <c r="N8" s="132"/>
      <c r="O8" s="131" t="str">
        <f t="shared" si="14"/>
        <v/>
      </c>
      <c r="P8" s="113">
        <f t="shared" si="15"/>
        <v>0</v>
      </c>
      <c r="Q8" s="132"/>
      <c r="R8" s="131" t="str">
        <f t="shared" si="16"/>
        <v/>
      </c>
      <c r="S8" s="113">
        <f t="shared" si="17"/>
        <v>0</v>
      </c>
      <c r="T8" s="121"/>
      <c r="U8" s="131" t="str">
        <f t="shared" si="18"/>
        <v/>
      </c>
      <c r="V8" s="113">
        <f t="shared" si="19"/>
        <v>0</v>
      </c>
      <c r="W8" s="132"/>
      <c r="X8" s="131" t="str">
        <f t="shared" si="4"/>
        <v/>
      </c>
      <c r="Y8" s="113">
        <f t="shared" si="5"/>
        <v>0</v>
      </c>
      <c r="Z8" s="132"/>
      <c r="AA8" s="131" t="str">
        <f t="shared" si="6"/>
        <v/>
      </c>
      <c r="AB8" s="113">
        <f t="shared" si="7"/>
        <v>0</v>
      </c>
      <c r="AC8" s="132"/>
      <c r="AD8" s="131" t="str">
        <f t="shared" si="8"/>
        <v/>
      </c>
      <c r="AE8" s="113">
        <f t="shared" si="9"/>
        <v>0</v>
      </c>
      <c r="AF8" s="121"/>
      <c r="AG8" s="131" t="str">
        <f t="shared" si="20"/>
        <v/>
      </c>
      <c r="AH8" s="131">
        <f t="shared" si="21"/>
        <v>0</v>
      </c>
      <c r="AI8" s="121"/>
      <c r="AJ8" s="131" t="str">
        <f t="shared" si="10"/>
        <v/>
      </c>
      <c r="AK8" s="113">
        <f t="shared" si="11"/>
        <v>0</v>
      </c>
    </row>
    <row r="9" spans="1:37">
      <c r="A9" s="2">
        <v>1955</v>
      </c>
      <c r="B9" s="19">
        <f>'C. YP y BRECHAS'!E9</f>
        <v>10.930568035062993</v>
      </c>
      <c r="C9" s="130" t="str">
        <f>'C. YP y BRECHAS'!F9</f>
        <v/>
      </c>
      <c r="D9" s="118">
        <f>'C. YP y BRECHAS'!G9</f>
        <v>1</v>
      </c>
      <c r="E9" s="121"/>
      <c r="F9" s="131" t="str">
        <f t="shared" si="0"/>
        <v/>
      </c>
      <c r="G9" s="113">
        <f t="shared" si="1"/>
        <v>0</v>
      </c>
      <c r="H9" s="121"/>
      <c r="I9" s="131" t="str">
        <f t="shared" si="2"/>
        <v/>
      </c>
      <c r="J9" s="113">
        <f t="shared" si="3"/>
        <v>0</v>
      </c>
      <c r="K9" s="121"/>
      <c r="L9" s="131" t="str">
        <f t="shared" si="12"/>
        <v/>
      </c>
      <c r="M9" s="113">
        <f t="shared" si="13"/>
        <v>0</v>
      </c>
      <c r="N9" s="132"/>
      <c r="O9" s="131" t="str">
        <f t="shared" si="14"/>
        <v/>
      </c>
      <c r="P9" s="113">
        <f t="shared" si="15"/>
        <v>0</v>
      </c>
      <c r="Q9" s="132"/>
      <c r="R9" s="131" t="str">
        <f t="shared" si="16"/>
        <v/>
      </c>
      <c r="S9" s="113">
        <f t="shared" si="17"/>
        <v>0</v>
      </c>
      <c r="T9" s="121"/>
      <c r="U9" s="131" t="str">
        <f t="shared" si="18"/>
        <v/>
      </c>
      <c r="V9" s="113">
        <f t="shared" si="19"/>
        <v>0</v>
      </c>
      <c r="W9" s="132"/>
      <c r="X9" s="131" t="str">
        <f t="shared" si="4"/>
        <v/>
      </c>
      <c r="Y9" s="113">
        <f t="shared" si="5"/>
        <v>0</v>
      </c>
      <c r="Z9" s="132"/>
      <c r="AA9" s="131" t="str">
        <f t="shared" si="6"/>
        <v/>
      </c>
      <c r="AB9" s="113">
        <f t="shared" si="7"/>
        <v>0</v>
      </c>
      <c r="AC9" s="132"/>
      <c r="AD9" s="131" t="str">
        <f t="shared" si="8"/>
        <v/>
      </c>
      <c r="AE9" s="113">
        <f t="shared" si="9"/>
        <v>0</v>
      </c>
      <c r="AF9" s="121"/>
      <c r="AG9" s="131" t="str">
        <f t="shared" si="20"/>
        <v/>
      </c>
      <c r="AH9" s="131">
        <f t="shared" si="21"/>
        <v>0</v>
      </c>
      <c r="AI9" s="121"/>
      <c r="AJ9" s="131" t="str">
        <f t="shared" si="10"/>
        <v/>
      </c>
      <c r="AK9" s="113">
        <f t="shared" si="11"/>
        <v>0</v>
      </c>
    </row>
    <row r="10" spans="1:37">
      <c r="A10" s="2">
        <v>1956</v>
      </c>
      <c r="B10" s="19">
        <f>'C. YP y BRECHAS'!E10</f>
        <v>10.976508491537329</v>
      </c>
      <c r="C10" s="130" t="str">
        <f>'C. YP y BRECHAS'!F10</f>
        <v/>
      </c>
      <c r="D10" s="118">
        <f>'C. YP y BRECHAS'!G10</f>
        <v>1</v>
      </c>
      <c r="E10" s="121"/>
      <c r="F10" s="131" t="str">
        <f t="shared" si="0"/>
        <v/>
      </c>
      <c r="G10" s="113">
        <f t="shared" si="1"/>
        <v>0</v>
      </c>
      <c r="H10" s="121"/>
      <c r="I10" s="131" t="str">
        <f t="shared" si="2"/>
        <v/>
      </c>
      <c r="J10" s="113">
        <f t="shared" si="3"/>
        <v>0</v>
      </c>
      <c r="K10" s="121"/>
      <c r="L10" s="131" t="str">
        <f t="shared" si="12"/>
        <v/>
      </c>
      <c r="M10" s="113">
        <f t="shared" si="13"/>
        <v>0</v>
      </c>
      <c r="N10" s="132"/>
      <c r="O10" s="131" t="str">
        <f t="shared" si="14"/>
        <v/>
      </c>
      <c r="P10" s="113">
        <f t="shared" si="15"/>
        <v>0</v>
      </c>
      <c r="Q10" s="132"/>
      <c r="R10" s="131" t="str">
        <f t="shared" si="16"/>
        <v/>
      </c>
      <c r="S10" s="113">
        <f t="shared" si="17"/>
        <v>0</v>
      </c>
      <c r="T10" s="121"/>
      <c r="U10" s="131" t="str">
        <f t="shared" si="18"/>
        <v/>
      </c>
      <c r="V10" s="113">
        <f t="shared" si="19"/>
        <v>0</v>
      </c>
      <c r="W10" s="132"/>
      <c r="X10" s="131" t="str">
        <f t="shared" si="4"/>
        <v/>
      </c>
      <c r="Y10" s="113">
        <f t="shared" si="5"/>
        <v>0</v>
      </c>
      <c r="Z10" s="132"/>
      <c r="AA10" s="131" t="str">
        <f t="shared" si="6"/>
        <v/>
      </c>
      <c r="AB10" s="113">
        <f t="shared" si="7"/>
        <v>0</v>
      </c>
      <c r="AC10" s="132"/>
      <c r="AD10" s="131" t="str">
        <f t="shared" si="8"/>
        <v/>
      </c>
      <c r="AE10" s="113">
        <f t="shared" si="9"/>
        <v>0</v>
      </c>
      <c r="AF10" s="121"/>
      <c r="AG10" s="131" t="str">
        <f t="shared" si="20"/>
        <v/>
      </c>
      <c r="AH10" s="131">
        <f t="shared" si="21"/>
        <v>0</v>
      </c>
      <c r="AI10" s="121"/>
      <c r="AJ10" s="131" t="str">
        <f t="shared" si="10"/>
        <v/>
      </c>
      <c r="AK10" s="113">
        <f t="shared" si="11"/>
        <v>0</v>
      </c>
    </row>
    <row r="11" spans="1:37">
      <c r="A11" s="2">
        <v>1957</v>
      </c>
      <c r="B11" s="19">
        <f>'C. YP y BRECHAS'!E11</f>
        <v>11.040855702741002</v>
      </c>
      <c r="C11" s="130" t="str">
        <f>'C. YP y BRECHAS'!F11</f>
        <v/>
      </c>
      <c r="D11" s="118">
        <f>'C. YP y BRECHAS'!G11</f>
        <v>1</v>
      </c>
      <c r="E11" s="121"/>
      <c r="F11" s="131" t="str">
        <f t="shared" si="0"/>
        <v/>
      </c>
      <c r="G11" s="113">
        <f t="shared" si="1"/>
        <v>0</v>
      </c>
      <c r="H11" s="121"/>
      <c r="I11" s="131" t="str">
        <f t="shared" si="2"/>
        <v/>
      </c>
      <c r="J11" s="113">
        <f t="shared" si="3"/>
        <v>0</v>
      </c>
      <c r="K11" s="121"/>
      <c r="L11" s="131" t="str">
        <f t="shared" si="12"/>
        <v/>
      </c>
      <c r="M11" s="113">
        <f t="shared" si="13"/>
        <v>0</v>
      </c>
      <c r="N11" s="132"/>
      <c r="O11" s="131" t="str">
        <f t="shared" si="14"/>
        <v/>
      </c>
      <c r="P11" s="113">
        <f t="shared" si="15"/>
        <v>0</v>
      </c>
      <c r="Q11" s="132"/>
      <c r="R11" s="131" t="str">
        <f t="shared" si="16"/>
        <v/>
      </c>
      <c r="S11" s="113">
        <f t="shared" si="17"/>
        <v>0</v>
      </c>
      <c r="T11" s="121"/>
      <c r="U11" s="131" t="str">
        <f t="shared" si="18"/>
        <v/>
      </c>
      <c r="V11" s="113">
        <f t="shared" si="19"/>
        <v>0</v>
      </c>
      <c r="W11" s="132"/>
      <c r="X11" s="131" t="str">
        <f t="shared" si="4"/>
        <v/>
      </c>
      <c r="Y11" s="113">
        <f t="shared" si="5"/>
        <v>0</v>
      </c>
      <c r="Z11" s="132"/>
      <c r="AA11" s="131" t="str">
        <f t="shared" si="6"/>
        <v/>
      </c>
      <c r="AB11" s="113">
        <f t="shared" si="7"/>
        <v>0</v>
      </c>
      <c r="AC11" s="132"/>
      <c r="AD11" s="131" t="str">
        <f t="shared" si="8"/>
        <v/>
      </c>
      <c r="AE11" s="113">
        <f t="shared" si="9"/>
        <v>0</v>
      </c>
      <c r="AF11" s="121"/>
      <c r="AG11" s="131" t="str">
        <f t="shared" si="20"/>
        <v/>
      </c>
      <c r="AH11" s="131">
        <f t="shared" si="21"/>
        <v>0</v>
      </c>
      <c r="AI11" s="121"/>
      <c r="AJ11" s="131" t="str">
        <f t="shared" si="10"/>
        <v/>
      </c>
      <c r="AK11" s="113">
        <f t="shared" si="11"/>
        <v>0</v>
      </c>
    </row>
    <row r="12" spans="1:37">
      <c r="A12" s="2">
        <v>1958</v>
      </c>
      <c r="B12" s="19">
        <f>'C. YP y BRECHAS'!E12</f>
        <v>11.030136449898094</v>
      </c>
      <c r="C12" s="130" t="str">
        <f>'C. YP y BRECHAS'!F12</f>
        <v/>
      </c>
      <c r="D12" s="118">
        <f>'C. YP y BRECHAS'!G12</f>
        <v>1</v>
      </c>
      <c r="E12" s="121"/>
      <c r="F12" s="131" t="str">
        <f t="shared" si="0"/>
        <v/>
      </c>
      <c r="G12" s="113">
        <f t="shared" si="1"/>
        <v>0</v>
      </c>
      <c r="H12" s="121"/>
      <c r="I12" s="131" t="str">
        <f t="shared" si="2"/>
        <v/>
      </c>
      <c r="J12" s="113">
        <f t="shared" si="3"/>
        <v>0</v>
      </c>
      <c r="K12" s="121"/>
      <c r="L12" s="131" t="str">
        <f t="shared" si="12"/>
        <v/>
      </c>
      <c r="M12" s="113">
        <f t="shared" si="13"/>
        <v>0</v>
      </c>
      <c r="N12" s="132"/>
      <c r="O12" s="131" t="str">
        <f t="shared" si="14"/>
        <v/>
      </c>
      <c r="P12" s="113">
        <f t="shared" si="15"/>
        <v>0</v>
      </c>
      <c r="Q12" s="132"/>
      <c r="R12" s="131" t="str">
        <f t="shared" si="16"/>
        <v/>
      </c>
      <c r="S12" s="113">
        <f t="shared" si="17"/>
        <v>0</v>
      </c>
      <c r="T12" s="121"/>
      <c r="U12" s="131" t="str">
        <f t="shared" si="18"/>
        <v/>
      </c>
      <c r="V12" s="113">
        <f t="shared" si="19"/>
        <v>0</v>
      </c>
      <c r="W12" s="132"/>
      <c r="X12" s="131" t="str">
        <f t="shared" si="4"/>
        <v/>
      </c>
      <c r="Y12" s="113">
        <f t="shared" si="5"/>
        <v>0</v>
      </c>
      <c r="Z12" s="132"/>
      <c r="AA12" s="131" t="str">
        <f t="shared" si="6"/>
        <v/>
      </c>
      <c r="AB12" s="113">
        <f t="shared" si="7"/>
        <v>0</v>
      </c>
      <c r="AC12" s="132"/>
      <c r="AD12" s="131" t="str">
        <f t="shared" si="8"/>
        <v/>
      </c>
      <c r="AE12" s="113">
        <f t="shared" si="9"/>
        <v>0</v>
      </c>
      <c r="AF12" s="121"/>
      <c r="AG12" s="131" t="str">
        <f t="shared" si="20"/>
        <v/>
      </c>
      <c r="AH12" s="131">
        <f t="shared" si="21"/>
        <v>0</v>
      </c>
      <c r="AI12" s="121"/>
      <c r="AJ12" s="131" t="str">
        <f t="shared" si="10"/>
        <v/>
      </c>
      <c r="AK12" s="113">
        <f t="shared" si="11"/>
        <v>0</v>
      </c>
    </row>
    <row r="13" spans="1:37">
      <c r="A13" s="2">
        <v>1959</v>
      </c>
      <c r="B13" s="19">
        <f>'C. YP y BRECHAS'!E13</f>
        <v>11.061201735632105</v>
      </c>
      <c r="C13" s="130" t="str">
        <f>'C. YP y BRECHAS'!F13</f>
        <v/>
      </c>
      <c r="D13" s="118">
        <f>'C. YP y BRECHAS'!G13</f>
        <v>1</v>
      </c>
      <c r="E13" s="121"/>
      <c r="F13" s="131" t="str">
        <f t="shared" si="0"/>
        <v/>
      </c>
      <c r="G13" s="113">
        <f t="shared" si="1"/>
        <v>0</v>
      </c>
      <c r="H13" s="121"/>
      <c r="I13" s="131" t="str">
        <f t="shared" si="2"/>
        <v/>
      </c>
      <c r="J13" s="113">
        <f t="shared" si="3"/>
        <v>0</v>
      </c>
      <c r="K13" s="121"/>
      <c r="L13" s="131" t="str">
        <f t="shared" si="12"/>
        <v/>
      </c>
      <c r="M13" s="113">
        <f t="shared" si="13"/>
        <v>0</v>
      </c>
      <c r="N13" s="132"/>
      <c r="O13" s="131" t="str">
        <f t="shared" si="14"/>
        <v/>
      </c>
      <c r="P13" s="113">
        <f t="shared" si="15"/>
        <v>0</v>
      </c>
      <c r="Q13" s="132"/>
      <c r="R13" s="131" t="str">
        <f t="shared" si="16"/>
        <v/>
      </c>
      <c r="S13" s="113">
        <f t="shared" si="17"/>
        <v>0</v>
      </c>
      <c r="T13" s="121"/>
      <c r="U13" s="131" t="str">
        <f t="shared" si="18"/>
        <v/>
      </c>
      <c r="V13" s="113">
        <f t="shared" si="19"/>
        <v>0</v>
      </c>
      <c r="W13" s="132"/>
      <c r="X13" s="131" t="str">
        <f t="shared" si="4"/>
        <v/>
      </c>
      <c r="Y13" s="113">
        <f t="shared" si="5"/>
        <v>0</v>
      </c>
      <c r="Z13" s="132"/>
      <c r="AA13" s="131" t="str">
        <f t="shared" si="6"/>
        <v/>
      </c>
      <c r="AB13" s="113">
        <f t="shared" si="7"/>
        <v>0</v>
      </c>
      <c r="AC13" s="132"/>
      <c r="AD13" s="131" t="str">
        <f t="shared" si="8"/>
        <v/>
      </c>
      <c r="AE13" s="113">
        <f t="shared" si="9"/>
        <v>0</v>
      </c>
      <c r="AF13" s="121"/>
      <c r="AG13" s="131" t="str">
        <f t="shared" si="20"/>
        <v/>
      </c>
      <c r="AH13" s="131">
        <f t="shared" si="21"/>
        <v>0</v>
      </c>
      <c r="AI13" s="121"/>
      <c r="AJ13" s="131" t="str">
        <f t="shared" si="10"/>
        <v/>
      </c>
      <c r="AK13" s="113">
        <f t="shared" si="11"/>
        <v>0</v>
      </c>
    </row>
    <row r="14" spans="1:37">
      <c r="A14" s="2">
        <v>1960</v>
      </c>
      <c r="B14" s="19">
        <f>'C. YP y BRECHAS'!E14</f>
        <v>11.155478794755933</v>
      </c>
      <c r="C14" s="130" t="str">
        <f>'C. YP y BRECHAS'!F14</f>
        <v/>
      </c>
      <c r="D14" s="118">
        <f>'C. YP y BRECHAS'!G14</f>
        <v>1</v>
      </c>
      <c r="E14" s="121"/>
      <c r="F14" s="131" t="str">
        <f t="shared" si="0"/>
        <v/>
      </c>
      <c r="G14" s="113">
        <f t="shared" si="1"/>
        <v>0</v>
      </c>
      <c r="H14" s="121"/>
      <c r="I14" s="131" t="str">
        <f t="shared" si="2"/>
        <v/>
      </c>
      <c r="J14" s="113">
        <f t="shared" si="3"/>
        <v>0</v>
      </c>
      <c r="K14" s="121"/>
      <c r="L14" s="131" t="str">
        <f t="shared" si="12"/>
        <v/>
      </c>
      <c r="M14" s="113">
        <f t="shared" si="13"/>
        <v>0</v>
      </c>
      <c r="N14" s="132"/>
      <c r="O14" s="131" t="str">
        <f t="shared" si="14"/>
        <v/>
      </c>
      <c r="P14" s="113">
        <f t="shared" si="15"/>
        <v>0</v>
      </c>
      <c r="Q14" s="132"/>
      <c r="R14" s="131" t="str">
        <f t="shared" si="16"/>
        <v/>
      </c>
      <c r="S14" s="113">
        <f t="shared" si="17"/>
        <v>0</v>
      </c>
      <c r="T14" s="121"/>
      <c r="U14" s="131" t="str">
        <f t="shared" si="18"/>
        <v/>
      </c>
      <c r="V14" s="113">
        <f t="shared" si="19"/>
        <v>0</v>
      </c>
      <c r="W14" s="132"/>
      <c r="X14" s="131" t="str">
        <f t="shared" si="4"/>
        <v/>
      </c>
      <c r="Y14" s="113">
        <f t="shared" si="5"/>
        <v>0</v>
      </c>
      <c r="Z14" s="132"/>
      <c r="AA14" s="131" t="str">
        <f t="shared" si="6"/>
        <v/>
      </c>
      <c r="AB14" s="113">
        <f t="shared" si="7"/>
        <v>0</v>
      </c>
      <c r="AC14" s="132"/>
      <c r="AD14" s="131" t="str">
        <f t="shared" si="8"/>
        <v/>
      </c>
      <c r="AE14" s="113">
        <f t="shared" si="9"/>
        <v>0</v>
      </c>
      <c r="AF14" s="121"/>
      <c r="AG14" s="131" t="str">
        <f t="shared" si="20"/>
        <v/>
      </c>
      <c r="AH14" s="131">
        <f t="shared" si="21"/>
        <v>0</v>
      </c>
      <c r="AI14" s="121"/>
      <c r="AJ14" s="131" t="str">
        <f t="shared" si="10"/>
        <v/>
      </c>
      <c r="AK14" s="113">
        <f t="shared" si="11"/>
        <v>0</v>
      </c>
    </row>
    <row r="15" spans="1:37">
      <c r="A15" s="2">
        <v>1961</v>
      </c>
      <c r="B15" s="19">
        <f>'C. YP y BRECHAS'!E15</f>
        <v>11.226376084114381</v>
      </c>
      <c r="C15" s="130" t="str">
        <f>'C. YP y BRECHAS'!F15</f>
        <v/>
      </c>
      <c r="D15" s="118">
        <f>'C. YP y BRECHAS'!G15</f>
        <v>1</v>
      </c>
      <c r="E15" s="121"/>
      <c r="F15" s="131" t="str">
        <f t="shared" si="0"/>
        <v/>
      </c>
      <c r="G15" s="113">
        <f t="shared" si="1"/>
        <v>0</v>
      </c>
      <c r="H15" s="121"/>
      <c r="I15" s="131" t="str">
        <f t="shared" si="2"/>
        <v/>
      </c>
      <c r="J15" s="113">
        <f t="shared" si="3"/>
        <v>0</v>
      </c>
      <c r="K15" s="121"/>
      <c r="L15" s="131" t="str">
        <f t="shared" si="12"/>
        <v/>
      </c>
      <c r="M15" s="113">
        <f t="shared" si="13"/>
        <v>0</v>
      </c>
      <c r="N15" s="132"/>
      <c r="O15" s="131" t="str">
        <f t="shared" si="14"/>
        <v/>
      </c>
      <c r="P15" s="113">
        <f t="shared" si="15"/>
        <v>0</v>
      </c>
      <c r="Q15" s="132"/>
      <c r="R15" s="131" t="str">
        <f t="shared" si="16"/>
        <v/>
      </c>
      <c r="S15" s="113">
        <f t="shared" si="17"/>
        <v>0</v>
      </c>
      <c r="T15" s="121"/>
      <c r="U15" s="131" t="str">
        <f t="shared" si="18"/>
        <v/>
      </c>
      <c r="V15" s="113">
        <f t="shared" si="19"/>
        <v>0</v>
      </c>
      <c r="W15" s="132"/>
      <c r="X15" s="131" t="str">
        <f t="shared" si="4"/>
        <v/>
      </c>
      <c r="Y15" s="113">
        <f t="shared" si="5"/>
        <v>0</v>
      </c>
      <c r="Z15" s="132"/>
      <c r="AA15" s="131" t="str">
        <f t="shared" si="6"/>
        <v/>
      </c>
      <c r="AB15" s="113">
        <f t="shared" si="7"/>
        <v>0</v>
      </c>
      <c r="AC15" s="132"/>
      <c r="AD15" s="131" t="str">
        <f t="shared" si="8"/>
        <v/>
      </c>
      <c r="AE15" s="113">
        <f t="shared" si="9"/>
        <v>0</v>
      </c>
      <c r="AF15" s="121"/>
      <c r="AG15" s="131" t="str">
        <f t="shared" si="20"/>
        <v/>
      </c>
      <c r="AH15" s="131">
        <f t="shared" si="21"/>
        <v>0</v>
      </c>
      <c r="AI15" s="121"/>
      <c r="AJ15" s="131" t="str">
        <f t="shared" si="10"/>
        <v/>
      </c>
      <c r="AK15" s="113">
        <f t="shared" si="11"/>
        <v>0</v>
      </c>
    </row>
    <row r="16" spans="1:37">
      <c r="A16" s="2">
        <v>1962</v>
      </c>
      <c r="B16" s="19">
        <f>'C. YP y BRECHAS'!E16</f>
        <v>11.322007060950755</v>
      </c>
      <c r="C16" s="130" t="str">
        <f>'C. YP y BRECHAS'!F16</f>
        <v/>
      </c>
      <c r="D16" s="118">
        <f>'C. YP y BRECHAS'!G16</f>
        <v>1</v>
      </c>
      <c r="E16" s="121"/>
      <c r="F16" s="131" t="str">
        <f t="shared" si="0"/>
        <v/>
      </c>
      <c r="G16" s="113">
        <f t="shared" si="1"/>
        <v>0</v>
      </c>
      <c r="H16" s="121"/>
      <c r="I16" s="131" t="str">
        <f t="shared" si="2"/>
        <v/>
      </c>
      <c r="J16" s="113">
        <f t="shared" si="3"/>
        <v>0</v>
      </c>
      <c r="K16" s="121"/>
      <c r="L16" s="131" t="str">
        <f t="shared" si="12"/>
        <v/>
      </c>
      <c r="M16" s="113">
        <f t="shared" si="13"/>
        <v>0</v>
      </c>
      <c r="N16" s="132"/>
      <c r="O16" s="131" t="str">
        <f t="shared" si="14"/>
        <v/>
      </c>
      <c r="P16" s="113">
        <f t="shared" si="15"/>
        <v>0</v>
      </c>
      <c r="Q16" s="132"/>
      <c r="R16" s="131" t="str">
        <f t="shared" si="16"/>
        <v/>
      </c>
      <c r="S16" s="113">
        <f t="shared" si="17"/>
        <v>0</v>
      </c>
      <c r="T16" s="121"/>
      <c r="U16" s="131" t="str">
        <f t="shared" si="18"/>
        <v/>
      </c>
      <c r="V16" s="113">
        <f t="shared" si="19"/>
        <v>0</v>
      </c>
      <c r="W16" s="132"/>
      <c r="X16" s="131" t="str">
        <f t="shared" si="4"/>
        <v/>
      </c>
      <c r="Y16" s="113">
        <f t="shared" si="5"/>
        <v>0</v>
      </c>
      <c r="Z16" s="132"/>
      <c r="AA16" s="131" t="str">
        <f t="shared" si="6"/>
        <v/>
      </c>
      <c r="AB16" s="113">
        <f t="shared" si="7"/>
        <v>0</v>
      </c>
      <c r="AC16" s="132"/>
      <c r="AD16" s="131" t="str">
        <f t="shared" si="8"/>
        <v/>
      </c>
      <c r="AE16" s="113">
        <f t="shared" si="9"/>
        <v>0</v>
      </c>
      <c r="AF16" s="121"/>
      <c r="AG16" s="131" t="str">
        <f t="shared" si="20"/>
        <v/>
      </c>
      <c r="AH16" s="131">
        <f t="shared" si="21"/>
        <v>0</v>
      </c>
      <c r="AI16" s="121"/>
      <c r="AJ16" s="131" t="str">
        <f t="shared" si="10"/>
        <v/>
      </c>
      <c r="AK16" s="113">
        <f t="shared" si="11"/>
        <v>0</v>
      </c>
    </row>
    <row r="17" spans="1:37">
      <c r="A17" s="2">
        <v>1963</v>
      </c>
      <c r="B17" s="19">
        <f>'C. YP y BRECHAS'!E17</f>
        <v>11.364379051862802</v>
      </c>
      <c r="C17" s="130" t="str">
        <f>'C. YP y BRECHAS'!F17</f>
        <v/>
      </c>
      <c r="D17" s="118">
        <f>'C. YP y BRECHAS'!G17</f>
        <v>1</v>
      </c>
      <c r="E17" s="121"/>
      <c r="F17" s="131" t="str">
        <f t="shared" si="0"/>
        <v/>
      </c>
      <c r="G17" s="113">
        <f t="shared" si="1"/>
        <v>0</v>
      </c>
      <c r="H17" s="121"/>
      <c r="I17" s="131" t="str">
        <f t="shared" si="2"/>
        <v/>
      </c>
      <c r="J17" s="113">
        <f t="shared" si="3"/>
        <v>0</v>
      </c>
      <c r="K17" s="121"/>
      <c r="L17" s="131" t="str">
        <f t="shared" si="12"/>
        <v/>
      </c>
      <c r="M17" s="113">
        <f t="shared" si="13"/>
        <v>0</v>
      </c>
      <c r="N17" s="132"/>
      <c r="O17" s="131" t="str">
        <f t="shared" si="14"/>
        <v/>
      </c>
      <c r="P17" s="113">
        <f t="shared" si="15"/>
        <v>0</v>
      </c>
      <c r="Q17" s="132"/>
      <c r="R17" s="131" t="str">
        <f t="shared" si="16"/>
        <v/>
      </c>
      <c r="S17" s="113">
        <f t="shared" si="17"/>
        <v>0</v>
      </c>
      <c r="T17" s="121"/>
      <c r="U17" s="131" t="str">
        <f t="shared" si="18"/>
        <v/>
      </c>
      <c r="V17" s="113">
        <f t="shared" si="19"/>
        <v>0</v>
      </c>
      <c r="W17" s="132"/>
      <c r="X17" s="131" t="str">
        <f t="shared" si="4"/>
        <v/>
      </c>
      <c r="Y17" s="113">
        <f t="shared" si="5"/>
        <v>0</v>
      </c>
      <c r="Z17" s="132"/>
      <c r="AA17" s="131" t="str">
        <f t="shared" si="6"/>
        <v/>
      </c>
      <c r="AB17" s="113">
        <f t="shared" si="7"/>
        <v>0</v>
      </c>
      <c r="AC17" s="132"/>
      <c r="AD17" s="131" t="str">
        <f t="shared" si="8"/>
        <v/>
      </c>
      <c r="AE17" s="113">
        <f t="shared" si="9"/>
        <v>0</v>
      </c>
      <c r="AF17" s="121"/>
      <c r="AG17" s="131" t="str">
        <f t="shared" si="20"/>
        <v/>
      </c>
      <c r="AH17" s="131">
        <f t="shared" si="21"/>
        <v>0</v>
      </c>
      <c r="AI17" s="121"/>
      <c r="AJ17" s="131" t="str">
        <f t="shared" si="10"/>
        <v/>
      </c>
      <c r="AK17" s="113">
        <f t="shared" si="11"/>
        <v>0</v>
      </c>
    </row>
    <row r="18" spans="1:37">
      <c r="A18" s="2">
        <v>1964</v>
      </c>
      <c r="B18" s="19">
        <f>'C. YP y BRECHAS'!E18</f>
        <v>11.427803211553393</v>
      </c>
      <c r="C18" s="130" t="str">
        <f>'C. YP y BRECHAS'!F18</f>
        <v/>
      </c>
      <c r="D18" s="118">
        <f>'C. YP y BRECHAS'!G18</f>
        <v>1</v>
      </c>
      <c r="E18" s="121"/>
      <c r="F18" s="131" t="str">
        <f t="shared" si="0"/>
        <v/>
      </c>
      <c r="G18" s="113">
        <f t="shared" si="1"/>
        <v>0</v>
      </c>
      <c r="H18" s="121"/>
      <c r="I18" s="131" t="str">
        <f t="shared" si="2"/>
        <v/>
      </c>
      <c r="J18" s="113">
        <f t="shared" si="3"/>
        <v>0</v>
      </c>
      <c r="K18" s="121"/>
      <c r="L18" s="131" t="str">
        <f t="shared" si="12"/>
        <v/>
      </c>
      <c r="M18" s="113">
        <f t="shared" si="13"/>
        <v>0</v>
      </c>
      <c r="N18" s="132"/>
      <c r="O18" s="131" t="str">
        <f t="shared" si="14"/>
        <v/>
      </c>
      <c r="P18" s="113">
        <f t="shared" si="15"/>
        <v>0</v>
      </c>
      <c r="Q18" s="132"/>
      <c r="R18" s="131" t="str">
        <f t="shared" si="16"/>
        <v/>
      </c>
      <c r="S18" s="113">
        <f t="shared" si="17"/>
        <v>0</v>
      </c>
      <c r="T18" s="121"/>
      <c r="U18" s="131" t="str">
        <f t="shared" si="18"/>
        <v/>
      </c>
      <c r="V18" s="113">
        <f t="shared" si="19"/>
        <v>0</v>
      </c>
      <c r="W18" s="132"/>
      <c r="X18" s="131" t="str">
        <f t="shared" si="4"/>
        <v/>
      </c>
      <c r="Y18" s="113">
        <f t="shared" si="5"/>
        <v>0</v>
      </c>
      <c r="Z18" s="132"/>
      <c r="AA18" s="131" t="str">
        <f t="shared" si="6"/>
        <v/>
      </c>
      <c r="AB18" s="113">
        <f t="shared" si="7"/>
        <v>0</v>
      </c>
      <c r="AC18" s="132"/>
      <c r="AD18" s="131" t="str">
        <f t="shared" si="8"/>
        <v/>
      </c>
      <c r="AE18" s="113">
        <f t="shared" si="9"/>
        <v>0</v>
      </c>
      <c r="AF18" s="121"/>
      <c r="AG18" s="131" t="str">
        <f t="shared" si="20"/>
        <v/>
      </c>
      <c r="AH18" s="131">
        <f t="shared" si="21"/>
        <v>0</v>
      </c>
      <c r="AI18" s="121"/>
      <c r="AJ18" s="131" t="str">
        <f t="shared" si="10"/>
        <v/>
      </c>
      <c r="AK18" s="113">
        <f t="shared" si="11"/>
        <v>0</v>
      </c>
    </row>
    <row r="19" spans="1:37">
      <c r="A19" s="2">
        <v>1965</v>
      </c>
      <c r="B19" s="19">
        <f>'C. YP y BRECHAS'!E19</f>
        <v>11.482497184842316</v>
      </c>
      <c r="C19" s="130" t="str">
        <f>'C. YP y BRECHAS'!F19</f>
        <v/>
      </c>
      <c r="D19" s="118">
        <f>'C. YP y BRECHAS'!G19</f>
        <v>1</v>
      </c>
      <c r="E19" s="121"/>
      <c r="F19" s="131" t="str">
        <f t="shared" si="0"/>
        <v/>
      </c>
      <c r="G19" s="113">
        <f t="shared" si="1"/>
        <v>0</v>
      </c>
      <c r="H19" s="121"/>
      <c r="I19" s="131" t="str">
        <f t="shared" si="2"/>
        <v/>
      </c>
      <c r="J19" s="113">
        <f t="shared" si="3"/>
        <v>0</v>
      </c>
      <c r="K19" s="121"/>
      <c r="L19" s="131" t="str">
        <f t="shared" si="12"/>
        <v/>
      </c>
      <c r="M19" s="113">
        <f t="shared" si="13"/>
        <v>0</v>
      </c>
      <c r="N19" s="132"/>
      <c r="O19" s="131" t="str">
        <f t="shared" si="14"/>
        <v/>
      </c>
      <c r="P19" s="113">
        <f t="shared" si="15"/>
        <v>0</v>
      </c>
      <c r="Q19" s="132"/>
      <c r="R19" s="131" t="str">
        <f t="shared" si="16"/>
        <v/>
      </c>
      <c r="S19" s="113">
        <f t="shared" si="17"/>
        <v>0</v>
      </c>
      <c r="T19" s="121"/>
      <c r="U19" s="131" t="str">
        <f t="shared" si="18"/>
        <v/>
      </c>
      <c r="V19" s="113">
        <f t="shared" si="19"/>
        <v>0</v>
      </c>
      <c r="W19" s="132"/>
      <c r="X19" s="131" t="str">
        <f t="shared" si="4"/>
        <v/>
      </c>
      <c r="Y19" s="113">
        <f t="shared" si="5"/>
        <v>0</v>
      </c>
      <c r="Z19" s="132"/>
      <c r="AA19" s="131" t="str">
        <f t="shared" si="6"/>
        <v/>
      </c>
      <c r="AB19" s="113">
        <f t="shared" si="7"/>
        <v>0</v>
      </c>
      <c r="AC19" s="132"/>
      <c r="AD19" s="131" t="str">
        <f t="shared" si="8"/>
        <v/>
      </c>
      <c r="AE19" s="113">
        <f t="shared" si="9"/>
        <v>0</v>
      </c>
      <c r="AF19" s="121"/>
      <c r="AG19" s="131" t="str">
        <f t="shared" si="20"/>
        <v/>
      </c>
      <c r="AH19" s="131">
        <f t="shared" si="21"/>
        <v>0</v>
      </c>
      <c r="AI19" s="121"/>
      <c r="AJ19" s="131" t="str">
        <f t="shared" si="10"/>
        <v/>
      </c>
      <c r="AK19" s="113">
        <f t="shared" si="11"/>
        <v>0</v>
      </c>
    </row>
    <row r="20" spans="1:37">
      <c r="A20" s="2">
        <v>1966</v>
      </c>
      <c r="B20" s="19">
        <f>'C. YP y BRECHAS'!E20</f>
        <v>11.561668008958218</v>
      </c>
      <c r="C20" s="130" t="str">
        <f>'C. YP y BRECHAS'!F20</f>
        <v/>
      </c>
      <c r="D20" s="118">
        <f>'C. YP y BRECHAS'!G20</f>
        <v>1</v>
      </c>
      <c r="E20" s="121"/>
      <c r="F20" s="131" t="str">
        <f t="shared" si="0"/>
        <v/>
      </c>
      <c r="G20" s="113">
        <f t="shared" si="1"/>
        <v>0</v>
      </c>
      <c r="H20" s="121"/>
      <c r="I20" s="131" t="str">
        <f t="shared" si="2"/>
        <v/>
      </c>
      <c r="J20" s="113">
        <f t="shared" si="3"/>
        <v>0</v>
      </c>
      <c r="K20" s="121"/>
      <c r="L20" s="131" t="str">
        <f t="shared" si="12"/>
        <v/>
      </c>
      <c r="M20" s="113">
        <f t="shared" si="13"/>
        <v>0</v>
      </c>
      <c r="N20" s="132"/>
      <c r="O20" s="131" t="str">
        <f t="shared" si="14"/>
        <v/>
      </c>
      <c r="P20" s="113">
        <f t="shared" si="15"/>
        <v>0</v>
      </c>
      <c r="Q20" s="132"/>
      <c r="R20" s="131" t="str">
        <f t="shared" si="16"/>
        <v/>
      </c>
      <c r="S20" s="113">
        <f t="shared" si="17"/>
        <v>0</v>
      </c>
      <c r="T20" s="121"/>
      <c r="U20" s="131" t="str">
        <f t="shared" si="18"/>
        <v/>
      </c>
      <c r="V20" s="113">
        <f t="shared" si="19"/>
        <v>0</v>
      </c>
      <c r="W20" s="132"/>
      <c r="X20" s="131" t="str">
        <f t="shared" si="4"/>
        <v/>
      </c>
      <c r="Y20" s="113">
        <f t="shared" si="5"/>
        <v>0</v>
      </c>
      <c r="Z20" s="132"/>
      <c r="AA20" s="131" t="str">
        <f t="shared" si="6"/>
        <v/>
      </c>
      <c r="AB20" s="113">
        <f t="shared" si="7"/>
        <v>0</v>
      </c>
      <c r="AC20" s="132"/>
      <c r="AD20" s="131" t="str">
        <f t="shared" si="8"/>
        <v/>
      </c>
      <c r="AE20" s="113">
        <f t="shared" si="9"/>
        <v>0</v>
      </c>
      <c r="AF20" s="121"/>
      <c r="AG20" s="131" t="str">
        <f t="shared" si="20"/>
        <v/>
      </c>
      <c r="AH20" s="131">
        <f t="shared" si="21"/>
        <v>0</v>
      </c>
      <c r="AI20" s="121"/>
      <c r="AJ20" s="131" t="str">
        <f t="shared" si="10"/>
        <v/>
      </c>
      <c r="AK20" s="113">
        <f t="shared" si="11"/>
        <v>0</v>
      </c>
    </row>
    <row r="21" spans="1:37">
      <c r="A21" s="2">
        <v>1967</v>
      </c>
      <c r="B21" s="19">
        <f>'C. YP y BRECHAS'!E21</f>
        <v>11.599470066370415</v>
      </c>
      <c r="C21" s="130" t="str">
        <f>'C. YP y BRECHAS'!F21</f>
        <v/>
      </c>
      <c r="D21" s="118">
        <f>'C. YP y BRECHAS'!G21</f>
        <v>1</v>
      </c>
      <c r="E21" s="121"/>
      <c r="F21" s="131" t="str">
        <f t="shared" si="0"/>
        <v/>
      </c>
      <c r="G21" s="113">
        <f t="shared" si="1"/>
        <v>0</v>
      </c>
      <c r="H21" s="121"/>
      <c r="I21" s="131" t="str">
        <f t="shared" si="2"/>
        <v/>
      </c>
      <c r="J21" s="113">
        <f t="shared" si="3"/>
        <v>0</v>
      </c>
      <c r="K21" s="121"/>
      <c r="L21" s="131" t="str">
        <f t="shared" si="12"/>
        <v/>
      </c>
      <c r="M21" s="113">
        <f t="shared" si="13"/>
        <v>0</v>
      </c>
      <c r="N21" s="132"/>
      <c r="O21" s="131" t="str">
        <f t="shared" si="14"/>
        <v/>
      </c>
      <c r="P21" s="113">
        <f t="shared" si="15"/>
        <v>0</v>
      </c>
      <c r="Q21" s="132"/>
      <c r="R21" s="131" t="str">
        <f t="shared" si="16"/>
        <v/>
      </c>
      <c r="S21" s="113">
        <f t="shared" si="17"/>
        <v>0</v>
      </c>
      <c r="T21" s="121"/>
      <c r="U21" s="131" t="str">
        <f t="shared" si="18"/>
        <v/>
      </c>
      <c r="V21" s="113">
        <f t="shared" si="19"/>
        <v>0</v>
      </c>
      <c r="W21" s="132"/>
      <c r="X21" s="131" t="str">
        <f t="shared" si="4"/>
        <v/>
      </c>
      <c r="Y21" s="113">
        <f t="shared" si="5"/>
        <v>0</v>
      </c>
      <c r="Z21" s="132"/>
      <c r="AA21" s="131" t="str">
        <f t="shared" si="6"/>
        <v/>
      </c>
      <c r="AB21" s="113">
        <f t="shared" si="7"/>
        <v>0</v>
      </c>
      <c r="AC21" s="132"/>
      <c r="AD21" s="131" t="str">
        <f t="shared" si="8"/>
        <v/>
      </c>
      <c r="AE21" s="113">
        <f t="shared" si="9"/>
        <v>0</v>
      </c>
      <c r="AF21" s="121"/>
      <c r="AG21" s="131" t="str">
        <f t="shared" si="20"/>
        <v/>
      </c>
      <c r="AH21" s="131">
        <f t="shared" si="21"/>
        <v>0</v>
      </c>
      <c r="AI21" s="121"/>
      <c r="AJ21" s="131" t="str">
        <f t="shared" si="10"/>
        <v/>
      </c>
      <c r="AK21" s="113">
        <f t="shared" si="11"/>
        <v>0</v>
      </c>
    </row>
    <row r="22" spans="1:37">
      <c r="A22" s="2">
        <v>1968</v>
      </c>
      <c r="B22" s="19">
        <f>'C. YP y BRECHAS'!E22</f>
        <v>11.600991285838463</v>
      </c>
      <c r="C22" s="130" t="str">
        <f>'C. YP y BRECHAS'!F22</f>
        <v/>
      </c>
      <c r="D22" s="118">
        <f>'C. YP y BRECHAS'!G22</f>
        <v>1</v>
      </c>
      <c r="E22" s="121"/>
      <c r="F22" s="131" t="str">
        <f t="shared" si="0"/>
        <v/>
      </c>
      <c r="G22" s="113">
        <f t="shared" si="1"/>
        <v>0</v>
      </c>
      <c r="H22" s="121"/>
      <c r="I22" s="131" t="str">
        <f t="shared" si="2"/>
        <v/>
      </c>
      <c r="J22" s="113">
        <f t="shared" si="3"/>
        <v>0</v>
      </c>
      <c r="K22" s="121"/>
      <c r="L22" s="131" t="str">
        <f t="shared" si="12"/>
        <v/>
      </c>
      <c r="M22" s="113">
        <f t="shared" si="13"/>
        <v>0</v>
      </c>
      <c r="N22" s="132"/>
      <c r="O22" s="131" t="str">
        <f t="shared" si="14"/>
        <v/>
      </c>
      <c r="P22" s="113">
        <f t="shared" si="15"/>
        <v>0</v>
      </c>
      <c r="Q22" s="132"/>
      <c r="R22" s="131" t="str">
        <f t="shared" si="16"/>
        <v/>
      </c>
      <c r="S22" s="113">
        <f t="shared" si="17"/>
        <v>0</v>
      </c>
      <c r="T22" s="121"/>
      <c r="U22" s="131" t="str">
        <f t="shared" si="18"/>
        <v/>
      </c>
      <c r="V22" s="113">
        <f t="shared" si="19"/>
        <v>0</v>
      </c>
      <c r="W22" s="132"/>
      <c r="X22" s="131" t="str">
        <f t="shared" si="4"/>
        <v/>
      </c>
      <c r="Y22" s="113">
        <f t="shared" si="5"/>
        <v>0</v>
      </c>
      <c r="Z22" s="132"/>
      <c r="AA22" s="131" t="str">
        <f t="shared" si="6"/>
        <v/>
      </c>
      <c r="AB22" s="113">
        <f t="shared" si="7"/>
        <v>0</v>
      </c>
      <c r="AC22" s="132"/>
      <c r="AD22" s="131" t="str">
        <f t="shared" si="8"/>
        <v/>
      </c>
      <c r="AE22" s="113">
        <f t="shared" si="9"/>
        <v>0</v>
      </c>
      <c r="AF22" s="121"/>
      <c r="AG22" s="131" t="str">
        <f t="shared" si="20"/>
        <v/>
      </c>
      <c r="AH22" s="131">
        <f t="shared" si="21"/>
        <v>0</v>
      </c>
      <c r="AI22" s="121"/>
      <c r="AJ22" s="131" t="str">
        <f t="shared" si="10"/>
        <v/>
      </c>
      <c r="AK22" s="113">
        <f t="shared" si="11"/>
        <v>0</v>
      </c>
    </row>
    <row r="23" spans="1:37">
      <c r="A23" s="2">
        <v>1969</v>
      </c>
      <c r="B23" s="19">
        <f>'C. YP y BRECHAS'!E23</f>
        <v>11.635532402436525</v>
      </c>
      <c r="C23" s="130" t="str">
        <f>'C. YP y BRECHAS'!F23</f>
        <v/>
      </c>
      <c r="D23" s="118">
        <f>'C. YP y BRECHAS'!G23</f>
        <v>1</v>
      </c>
      <c r="E23" s="121"/>
      <c r="F23" s="131" t="str">
        <f t="shared" si="0"/>
        <v/>
      </c>
      <c r="G23" s="113">
        <f t="shared" si="1"/>
        <v>0</v>
      </c>
      <c r="H23" s="121"/>
      <c r="I23" s="131" t="str">
        <f t="shared" si="2"/>
        <v/>
      </c>
      <c r="J23" s="113">
        <f t="shared" si="3"/>
        <v>0</v>
      </c>
      <c r="K23" s="121"/>
      <c r="L23" s="131" t="str">
        <f t="shared" si="12"/>
        <v/>
      </c>
      <c r="M23" s="113">
        <f t="shared" si="13"/>
        <v>0</v>
      </c>
      <c r="N23" s="132"/>
      <c r="O23" s="131" t="str">
        <f t="shared" si="14"/>
        <v/>
      </c>
      <c r="P23" s="113">
        <f t="shared" si="15"/>
        <v>0</v>
      </c>
      <c r="Q23" s="132"/>
      <c r="R23" s="131" t="str">
        <f t="shared" si="16"/>
        <v/>
      </c>
      <c r="S23" s="113">
        <f t="shared" si="17"/>
        <v>0</v>
      </c>
      <c r="T23" s="121"/>
      <c r="U23" s="131" t="str">
        <f t="shared" si="18"/>
        <v/>
      </c>
      <c r="V23" s="113">
        <f t="shared" si="19"/>
        <v>0</v>
      </c>
      <c r="W23" s="132"/>
      <c r="X23" s="131" t="str">
        <f t="shared" si="4"/>
        <v/>
      </c>
      <c r="Y23" s="113">
        <f t="shared" si="5"/>
        <v>0</v>
      </c>
      <c r="Z23" s="132"/>
      <c r="AA23" s="131" t="str">
        <f t="shared" si="6"/>
        <v/>
      </c>
      <c r="AB23" s="113">
        <f t="shared" si="7"/>
        <v>0</v>
      </c>
      <c r="AC23" s="132"/>
      <c r="AD23" s="131" t="str">
        <f t="shared" si="8"/>
        <v/>
      </c>
      <c r="AE23" s="113">
        <f t="shared" si="9"/>
        <v>0</v>
      </c>
      <c r="AF23" s="121"/>
      <c r="AG23" s="131" t="str">
        <f t="shared" si="20"/>
        <v/>
      </c>
      <c r="AH23" s="131">
        <f t="shared" si="21"/>
        <v>0</v>
      </c>
      <c r="AI23" s="121"/>
      <c r="AJ23" s="131" t="str">
        <f t="shared" si="10"/>
        <v/>
      </c>
      <c r="AK23" s="113">
        <f t="shared" si="11"/>
        <v>0</v>
      </c>
    </row>
    <row r="24" spans="1:37">
      <c r="A24" s="2">
        <v>1970</v>
      </c>
      <c r="B24" s="19">
        <f>'C. YP y BRECHAS'!E24</f>
        <v>11.668637781950068</v>
      </c>
      <c r="C24" s="130" t="str">
        <f>'C. YP y BRECHAS'!F24</f>
        <v/>
      </c>
      <c r="D24" s="118">
        <f>'C. YP y BRECHAS'!G24</f>
        <v>1</v>
      </c>
      <c r="E24" s="121"/>
      <c r="F24" s="131" t="str">
        <f t="shared" si="0"/>
        <v/>
      </c>
      <c r="G24" s="113">
        <f t="shared" si="1"/>
        <v>0</v>
      </c>
      <c r="H24" s="121"/>
      <c r="I24" s="131" t="str">
        <f t="shared" si="2"/>
        <v/>
      </c>
      <c r="J24" s="113">
        <f t="shared" si="3"/>
        <v>0</v>
      </c>
      <c r="K24" s="121"/>
      <c r="L24" s="131" t="str">
        <f t="shared" si="12"/>
        <v/>
      </c>
      <c r="M24" s="113">
        <f t="shared" si="13"/>
        <v>0</v>
      </c>
      <c r="N24" s="132"/>
      <c r="O24" s="131" t="str">
        <f t="shared" si="14"/>
        <v/>
      </c>
      <c r="P24" s="113">
        <f t="shared" si="15"/>
        <v>0</v>
      </c>
      <c r="Q24" s="132"/>
      <c r="R24" s="131" t="str">
        <f t="shared" si="16"/>
        <v/>
      </c>
      <c r="S24" s="113">
        <f t="shared" si="17"/>
        <v>0</v>
      </c>
      <c r="T24" s="121"/>
      <c r="U24" s="131" t="str">
        <f t="shared" si="18"/>
        <v/>
      </c>
      <c r="V24" s="113">
        <f t="shared" si="19"/>
        <v>0</v>
      </c>
      <c r="W24" s="132"/>
      <c r="X24" s="131" t="str">
        <f t="shared" si="4"/>
        <v/>
      </c>
      <c r="Y24" s="113">
        <f t="shared" si="5"/>
        <v>0</v>
      </c>
      <c r="Z24" s="132"/>
      <c r="AA24" s="131" t="str">
        <f t="shared" si="6"/>
        <v/>
      </c>
      <c r="AB24" s="113">
        <f t="shared" si="7"/>
        <v>0</v>
      </c>
      <c r="AC24" s="132"/>
      <c r="AD24" s="131" t="str">
        <f t="shared" si="8"/>
        <v/>
      </c>
      <c r="AE24" s="113">
        <f t="shared" si="9"/>
        <v>0</v>
      </c>
      <c r="AF24" s="121"/>
      <c r="AG24" s="131" t="str">
        <f t="shared" si="20"/>
        <v/>
      </c>
      <c r="AH24" s="131">
        <f t="shared" si="21"/>
        <v>0</v>
      </c>
      <c r="AI24" s="121"/>
      <c r="AJ24" s="131" t="str">
        <f t="shared" si="10"/>
        <v/>
      </c>
      <c r="AK24" s="113">
        <f t="shared" si="11"/>
        <v>0</v>
      </c>
    </row>
    <row r="25" spans="1:37">
      <c r="A25" s="2">
        <v>1971</v>
      </c>
      <c r="B25" s="19">
        <f>'C. YP y BRECHAS'!E25</f>
        <v>11.713520703040087</v>
      </c>
      <c r="C25" s="130" t="str">
        <f>'C. YP y BRECHAS'!F25</f>
        <v/>
      </c>
      <c r="D25" s="118">
        <f>'C. YP y BRECHAS'!G25</f>
        <v>1</v>
      </c>
      <c r="E25" s="121"/>
      <c r="F25" s="131" t="str">
        <f t="shared" si="0"/>
        <v/>
      </c>
      <c r="G25" s="113">
        <f t="shared" si="1"/>
        <v>0</v>
      </c>
      <c r="H25" s="121"/>
      <c r="I25" s="131" t="str">
        <f t="shared" si="2"/>
        <v/>
      </c>
      <c r="J25" s="113">
        <f t="shared" si="3"/>
        <v>0</v>
      </c>
      <c r="K25" s="121"/>
      <c r="L25" s="131" t="str">
        <f t="shared" si="12"/>
        <v/>
      </c>
      <c r="M25" s="113">
        <f t="shared" si="13"/>
        <v>0</v>
      </c>
      <c r="N25" s="132"/>
      <c r="O25" s="131" t="str">
        <f t="shared" si="14"/>
        <v/>
      </c>
      <c r="P25" s="113">
        <f t="shared" si="15"/>
        <v>0</v>
      </c>
      <c r="Q25" s="132"/>
      <c r="R25" s="131" t="str">
        <f t="shared" si="16"/>
        <v/>
      </c>
      <c r="S25" s="113">
        <f t="shared" si="17"/>
        <v>0</v>
      </c>
      <c r="T25" s="121"/>
      <c r="U25" s="131" t="str">
        <f t="shared" si="18"/>
        <v/>
      </c>
      <c r="V25" s="113">
        <f t="shared" si="19"/>
        <v>0</v>
      </c>
      <c r="W25" s="132"/>
      <c r="X25" s="131" t="str">
        <f t="shared" si="4"/>
        <v/>
      </c>
      <c r="Y25" s="113">
        <f t="shared" si="5"/>
        <v>0</v>
      </c>
      <c r="Z25" s="132"/>
      <c r="AA25" s="131" t="str">
        <f t="shared" si="6"/>
        <v/>
      </c>
      <c r="AB25" s="113">
        <f t="shared" si="7"/>
        <v>0</v>
      </c>
      <c r="AC25" s="132"/>
      <c r="AD25" s="131" t="str">
        <f t="shared" si="8"/>
        <v/>
      </c>
      <c r="AE25" s="113">
        <f t="shared" si="9"/>
        <v>0</v>
      </c>
      <c r="AF25" s="121"/>
      <c r="AG25" s="131" t="str">
        <f t="shared" si="20"/>
        <v/>
      </c>
      <c r="AH25" s="131">
        <f t="shared" si="21"/>
        <v>0</v>
      </c>
      <c r="AI25" s="121"/>
      <c r="AJ25" s="131" t="str">
        <f t="shared" si="10"/>
        <v/>
      </c>
      <c r="AK25" s="113">
        <f t="shared" si="11"/>
        <v>0</v>
      </c>
    </row>
    <row r="26" spans="1:37">
      <c r="A26" s="2">
        <v>1972</v>
      </c>
      <c r="B26" s="19">
        <f>'C. YP y BRECHAS'!E26</f>
        <v>11.747705054247557</v>
      </c>
      <c r="C26" s="130" t="str">
        <f>'C. YP y BRECHAS'!F26</f>
        <v/>
      </c>
      <c r="D26" s="118">
        <f>'C. YP y BRECHAS'!G26</f>
        <v>1</v>
      </c>
      <c r="E26" s="121"/>
      <c r="F26" s="131" t="str">
        <f t="shared" si="0"/>
        <v/>
      </c>
      <c r="G26" s="113">
        <f t="shared" si="1"/>
        <v>0</v>
      </c>
      <c r="H26" s="121"/>
      <c r="I26" s="131" t="str">
        <f t="shared" si="2"/>
        <v/>
      </c>
      <c r="J26" s="113">
        <f t="shared" si="3"/>
        <v>0</v>
      </c>
      <c r="K26" s="121"/>
      <c r="L26" s="131" t="str">
        <f t="shared" si="12"/>
        <v/>
      </c>
      <c r="M26" s="113">
        <f t="shared" si="13"/>
        <v>0</v>
      </c>
      <c r="N26" s="132"/>
      <c r="O26" s="131" t="str">
        <f t="shared" si="14"/>
        <v/>
      </c>
      <c r="P26" s="113">
        <f t="shared" si="15"/>
        <v>0</v>
      </c>
      <c r="Q26" s="132"/>
      <c r="R26" s="131" t="str">
        <f t="shared" si="16"/>
        <v/>
      </c>
      <c r="S26" s="113">
        <f t="shared" si="17"/>
        <v>0</v>
      </c>
      <c r="T26" s="121"/>
      <c r="U26" s="131" t="str">
        <f t="shared" si="18"/>
        <v/>
      </c>
      <c r="V26" s="113">
        <f t="shared" si="19"/>
        <v>0</v>
      </c>
      <c r="W26" s="132"/>
      <c r="X26" s="131" t="str">
        <f t="shared" si="4"/>
        <v/>
      </c>
      <c r="Y26" s="113">
        <f t="shared" si="5"/>
        <v>0</v>
      </c>
      <c r="Z26" s="132"/>
      <c r="AA26" s="131" t="str">
        <f t="shared" si="6"/>
        <v/>
      </c>
      <c r="AB26" s="113">
        <f t="shared" si="7"/>
        <v>0</v>
      </c>
      <c r="AC26" s="132"/>
      <c r="AD26" s="131" t="str">
        <f t="shared" si="8"/>
        <v/>
      </c>
      <c r="AE26" s="113">
        <f t="shared" si="9"/>
        <v>0</v>
      </c>
      <c r="AF26" s="121"/>
      <c r="AG26" s="131" t="str">
        <f t="shared" si="20"/>
        <v/>
      </c>
      <c r="AH26" s="131">
        <f t="shared" si="21"/>
        <v>0</v>
      </c>
      <c r="AI26" s="121"/>
      <c r="AJ26" s="131" t="str">
        <f t="shared" si="10"/>
        <v/>
      </c>
      <c r="AK26" s="113">
        <f t="shared" si="11"/>
        <v>0</v>
      </c>
    </row>
    <row r="27" spans="1:37">
      <c r="A27" s="2">
        <v>1973</v>
      </c>
      <c r="B27" s="19">
        <f>'C. YP y BRECHAS'!E27</f>
        <v>11.808583147519697</v>
      </c>
      <c r="C27" s="130" t="str">
        <f>'C. YP y BRECHAS'!F27</f>
        <v/>
      </c>
      <c r="D27" s="118">
        <f>'C. YP y BRECHAS'!G27</f>
        <v>1</v>
      </c>
      <c r="E27" s="121"/>
      <c r="F27" s="131" t="str">
        <f t="shared" si="0"/>
        <v/>
      </c>
      <c r="G27" s="113">
        <f t="shared" si="1"/>
        <v>0</v>
      </c>
      <c r="H27" s="121"/>
      <c r="I27" s="131" t="str">
        <f t="shared" si="2"/>
        <v/>
      </c>
      <c r="J27" s="113">
        <f t="shared" si="3"/>
        <v>0</v>
      </c>
      <c r="K27" s="121"/>
      <c r="L27" s="131" t="str">
        <f t="shared" si="12"/>
        <v/>
      </c>
      <c r="M27" s="113">
        <f t="shared" si="13"/>
        <v>0</v>
      </c>
      <c r="N27" s="132"/>
      <c r="O27" s="131" t="str">
        <f t="shared" si="14"/>
        <v/>
      </c>
      <c r="P27" s="113">
        <f t="shared" si="15"/>
        <v>0</v>
      </c>
      <c r="Q27" s="132"/>
      <c r="R27" s="131" t="str">
        <f t="shared" si="16"/>
        <v/>
      </c>
      <c r="S27" s="113">
        <f t="shared" si="17"/>
        <v>0</v>
      </c>
      <c r="T27" s="121"/>
      <c r="U27" s="131" t="str">
        <f t="shared" si="18"/>
        <v/>
      </c>
      <c r="V27" s="113">
        <f t="shared" si="19"/>
        <v>0</v>
      </c>
      <c r="W27" s="132"/>
      <c r="X27" s="131" t="str">
        <f t="shared" si="4"/>
        <v/>
      </c>
      <c r="Y27" s="113">
        <f t="shared" si="5"/>
        <v>0</v>
      </c>
      <c r="Z27" s="132"/>
      <c r="AA27" s="131" t="str">
        <f t="shared" si="6"/>
        <v/>
      </c>
      <c r="AB27" s="113">
        <f t="shared" si="7"/>
        <v>0</v>
      </c>
      <c r="AC27" s="132"/>
      <c r="AD27" s="131" t="str">
        <f t="shared" si="8"/>
        <v/>
      </c>
      <c r="AE27" s="113">
        <f t="shared" si="9"/>
        <v>0</v>
      </c>
      <c r="AF27" s="121"/>
      <c r="AG27" s="131" t="str">
        <f t="shared" si="20"/>
        <v/>
      </c>
      <c r="AH27" s="131">
        <f t="shared" si="21"/>
        <v>0</v>
      </c>
      <c r="AI27" s="121"/>
      <c r="AJ27" s="131" t="str">
        <f t="shared" si="10"/>
        <v/>
      </c>
      <c r="AK27" s="113">
        <f t="shared" si="11"/>
        <v>0</v>
      </c>
    </row>
    <row r="28" spans="1:37">
      <c r="A28" s="2">
        <v>1974</v>
      </c>
      <c r="B28" s="19">
        <f>'C. YP y BRECHAS'!E28</f>
        <v>11.898303505332864</v>
      </c>
      <c r="C28" s="130" t="str">
        <f>'C. YP y BRECHAS'!F28</f>
        <v/>
      </c>
      <c r="D28" s="118">
        <f>'C. YP y BRECHAS'!G28</f>
        <v>1</v>
      </c>
      <c r="E28" s="121"/>
      <c r="F28" s="131" t="str">
        <f t="shared" si="0"/>
        <v/>
      </c>
      <c r="G28" s="113">
        <f t="shared" si="1"/>
        <v>0</v>
      </c>
      <c r="H28" s="121"/>
      <c r="I28" s="131" t="str">
        <f t="shared" si="2"/>
        <v/>
      </c>
      <c r="J28" s="113">
        <f t="shared" si="3"/>
        <v>0</v>
      </c>
      <c r="K28" s="121"/>
      <c r="L28" s="131" t="str">
        <f t="shared" si="12"/>
        <v/>
      </c>
      <c r="M28" s="113">
        <f t="shared" si="13"/>
        <v>0</v>
      </c>
      <c r="N28" s="132"/>
      <c r="O28" s="131" t="str">
        <f t="shared" si="14"/>
        <v/>
      </c>
      <c r="P28" s="113">
        <f t="shared" si="15"/>
        <v>0</v>
      </c>
      <c r="Q28" s="132"/>
      <c r="R28" s="131" t="str">
        <f t="shared" si="16"/>
        <v/>
      </c>
      <c r="S28" s="113">
        <f t="shared" si="17"/>
        <v>0</v>
      </c>
      <c r="T28" s="121"/>
      <c r="U28" s="131" t="str">
        <f t="shared" si="18"/>
        <v/>
      </c>
      <c r="V28" s="113">
        <f t="shared" si="19"/>
        <v>0</v>
      </c>
      <c r="W28" s="132"/>
      <c r="X28" s="131" t="str">
        <f t="shared" si="4"/>
        <v/>
      </c>
      <c r="Y28" s="113">
        <f t="shared" si="5"/>
        <v>0</v>
      </c>
      <c r="Z28" s="132"/>
      <c r="AA28" s="131" t="str">
        <f t="shared" si="6"/>
        <v/>
      </c>
      <c r="AB28" s="113">
        <f t="shared" si="7"/>
        <v>0</v>
      </c>
      <c r="AC28" s="132"/>
      <c r="AD28" s="131" t="str">
        <f t="shared" si="8"/>
        <v/>
      </c>
      <c r="AE28" s="113">
        <f t="shared" si="9"/>
        <v>0</v>
      </c>
      <c r="AF28" s="121"/>
      <c r="AG28" s="131" t="str">
        <f t="shared" si="20"/>
        <v/>
      </c>
      <c r="AH28" s="131">
        <f t="shared" si="21"/>
        <v>0</v>
      </c>
      <c r="AI28" s="121"/>
      <c r="AJ28" s="131" t="str">
        <f t="shared" si="10"/>
        <v/>
      </c>
      <c r="AK28" s="113">
        <f t="shared" si="11"/>
        <v>0</v>
      </c>
    </row>
    <row r="29" spans="1:37">
      <c r="A29" s="2">
        <v>1975</v>
      </c>
      <c r="B29" s="19">
        <f>'C. YP y BRECHAS'!E29</f>
        <v>11.940412957112885</v>
      </c>
      <c r="C29" s="130" t="str">
        <f>'C. YP y BRECHAS'!F29</f>
        <v/>
      </c>
      <c r="D29" s="118">
        <f>'C. YP y BRECHAS'!G29</f>
        <v>1</v>
      </c>
      <c r="E29" s="121"/>
      <c r="F29" s="131" t="str">
        <f t="shared" si="0"/>
        <v/>
      </c>
      <c r="G29" s="113">
        <f t="shared" si="1"/>
        <v>0</v>
      </c>
      <c r="H29" s="121"/>
      <c r="I29" s="131" t="str">
        <f t="shared" si="2"/>
        <v/>
      </c>
      <c r="J29" s="113">
        <f t="shared" si="3"/>
        <v>0</v>
      </c>
      <c r="K29" s="121"/>
      <c r="L29" s="131" t="str">
        <f t="shared" si="12"/>
        <v/>
      </c>
      <c r="M29" s="113">
        <f t="shared" si="13"/>
        <v>0</v>
      </c>
      <c r="N29" s="132"/>
      <c r="O29" s="131" t="str">
        <f t="shared" si="14"/>
        <v/>
      </c>
      <c r="P29" s="113">
        <f t="shared" si="15"/>
        <v>0</v>
      </c>
      <c r="Q29" s="132"/>
      <c r="R29" s="131" t="str">
        <f t="shared" si="16"/>
        <v/>
      </c>
      <c r="S29" s="113">
        <f t="shared" si="17"/>
        <v>0</v>
      </c>
      <c r="T29" s="121"/>
      <c r="U29" s="131" t="str">
        <f t="shared" si="18"/>
        <v/>
      </c>
      <c r="V29" s="113">
        <f t="shared" si="19"/>
        <v>0</v>
      </c>
      <c r="W29" s="132"/>
      <c r="X29" s="131" t="str">
        <f t="shared" si="4"/>
        <v/>
      </c>
      <c r="Y29" s="113">
        <f t="shared" si="5"/>
        <v>0</v>
      </c>
      <c r="Z29" s="132"/>
      <c r="AA29" s="131" t="str">
        <f t="shared" si="6"/>
        <v/>
      </c>
      <c r="AB29" s="113">
        <f t="shared" si="7"/>
        <v>0</v>
      </c>
      <c r="AC29" s="132"/>
      <c r="AD29" s="131" t="str">
        <f t="shared" si="8"/>
        <v/>
      </c>
      <c r="AE29" s="113">
        <f t="shared" si="9"/>
        <v>0</v>
      </c>
      <c r="AF29" s="121"/>
      <c r="AG29" s="131" t="str">
        <f t="shared" si="20"/>
        <v/>
      </c>
      <c r="AH29" s="131">
        <f t="shared" si="21"/>
        <v>0</v>
      </c>
      <c r="AI29" s="121"/>
      <c r="AJ29" s="131" t="str">
        <f t="shared" si="10"/>
        <v/>
      </c>
      <c r="AK29" s="113">
        <f t="shared" si="11"/>
        <v>0</v>
      </c>
    </row>
    <row r="30" spans="1:37">
      <c r="A30" s="2">
        <v>1976</v>
      </c>
      <c r="B30" s="19">
        <f>'C. YP y BRECHAS'!E30</f>
        <v>11.95478035986126</v>
      </c>
      <c r="C30" s="130" t="str">
        <f>'C. YP y BRECHAS'!F30</f>
        <v/>
      </c>
      <c r="D30" s="118">
        <f>'C. YP y BRECHAS'!G30</f>
        <v>1</v>
      </c>
      <c r="E30" s="121"/>
      <c r="F30" s="131" t="str">
        <f t="shared" si="0"/>
        <v/>
      </c>
      <c r="G30" s="113">
        <f t="shared" si="1"/>
        <v>0</v>
      </c>
      <c r="H30" s="121"/>
      <c r="I30" s="131" t="str">
        <f t="shared" si="2"/>
        <v/>
      </c>
      <c r="J30" s="113">
        <f t="shared" si="3"/>
        <v>0</v>
      </c>
      <c r="K30" s="121"/>
      <c r="L30" s="131" t="str">
        <f t="shared" si="12"/>
        <v/>
      </c>
      <c r="M30" s="113">
        <f t="shared" si="13"/>
        <v>0</v>
      </c>
      <c r="N30" s="132"/>
      <c r="O30" s="131" t="str">
        <f t="shared" si="14"/>
        <v/>
      </c>
      <c r="P30" s="113">
        <f t="shared" si="15"/>
        <v>0</v>
      </c>
      <c r="Q30" s="132"/>
      <c r="R30" s="131" t="str">
        <f t="shared" si="16"/>
        <v/>
      </c>
      <c r="S30" s="113">
        <f t="shared" si="17"/>
        <v>0</v>
      </c>
      <c r="T30" s="121"/>
      <c r="U30" s="131" t="str">
        <f t="shared" si="18"/>
        <v/>
      </c>
      <c r="V30" s="113">
        <f t="shared" si="19"/>
        <v>0</v>
      </c>
      <c r="W30" s="132"/>
      <c r="X30" s="131" t="str">
        <f t="shared" si="4"/>
        <v/>
      </c>
      <c r="Y30" s="113">
        <f t="shared" si="5"/>
        <v>0</v>
      </c>
      <c r="Z30" s="132"/>
      <c r="AA30" s="131" t="str">
        <f t="shared" si="6"/>
        <v/>
      </c>
      <c r="AB30" s="113">
        <f t="shared" si="7"/>
        <v>0</v>
      </c>
      <c r="AC30" s="132"/>
      <c r="AD30" s="131" t="str">
        <f t="shared" si="8"/>
        <v/>
      </c>
      <c r="AE30" s="113">
        <f t="shared" si="9"/>
        <v>0</v>
      </c>
      <c r="AF30" s="121"/>
      <c r="AG30" s="131" t="str">
        <f t="shared" si="20"/>
        <v/>
      </c>
      <c r="AH30" s="131">
        <f t="shared" si="21"/>
        <v>0</v>
      </c>
      <c r="AI30" s="121"/>
      <c r="AJ30" s="131" t="str">
        <f t="shared" si="10"/>
        <v/>
      </c>
      <c r="AK30" s="113">
        <f t="shared" si="11"/>
        <v>0</v>
      </c>
    </row>
    <row r="31" spans="1:37">
      <c r="A31" s="2">
        <v>1977</v>
      </c>
      <c r="B31" s="19">
        <f>'C. YP y BRECHAS'!E31</f>
        <v>11.958264918721255</v>
      </c>
      <c r="C31" s="130" t="str">
        <f>'C. YP y BRECHAS'!F31</f>
        <v/>
      </c>
      <c r="D31" s="118">
        <f>'C. YP y BRECHAS'!G31</f>
        <v>1</v>
      </c>
      <c r="E31" s="121"/>
      <c r="F31" s="131" t="str">
        <f t="shared" si="0"/>
        <v/>
      </c>
      <c r="G31" s="113">
        <f t="shared" si="1"/>
        <v>0</v>
      </c>
      <c r="H31" s="121"/>
      <c r="I31" s="131" t="str">
        <f t="shared" si="2"/>
        <v/>
      </c>
      <c r="J31" s="113">
        <f t="shared" si="3"/>
        <v>0</v>
      </c>
      <c r="K31" s="121"/>
      <c r="L31" s="131" t="str">
        <f t="shared" si="12"/>
        <v/>
      </c>
      <c r="M31" s="113">
        <f t="shared" si="13"/>
        <v>0</v>
      </c>
      <c r="N31" s="132"/>
      <c r="O31" s="131" t="str">
        <f t="shared" si="14"/>
        <v/>
      </c>
      <c r="P31" s="113">
        <f t="shared" si="15"/>
        <v>0</v>
      </c>
      <c r="Q31" s="132"/>
      <c r="R31" s="131" t="str">
        <f t="shared" si="16"/>
        <v/>
      </c>
      <c r="S31" s="113">
        <f t="shared" si="17"/>
        <v>0</v>
      </c>
      <c r="T31" s="121"/>
      <c r="U31" s="131" t="str">
        <f t="shared" si="18"/>
        <v/>
      </c>
      <c r="V31" s="113">
        <f t="shared" si="19"/>
        <v>0</v>
      </c>
      <c r="W31" s="132"/>
      <c r="X31" s="131" t="str">
        <f t="shared" si="4"/>
        <v/>
      </c>
      <c r="Y31" s="113">
        <f t="shared" si="5"/>
        <v>0</v>
      </c>
      <c r="Z31" s="132"/>
      <c r="AA31" s="131" t="str">
        <f t="shared" si="6"/>
        <v/>
      </c>
      <c r="AB31" s="113">
        <f t="shared" si="7"/>
        <v>0</v>
      </c>
      <c r="AC31" s="132"/>
      <c r="AD31" s="131" t="str">
        <f t="shared" si="8"/>
        <v/>
      </c>
      <c r="AE31" s="113">
        <f t="shared" si="9"/>
        <v>0</v>
      </c>
      <c r="AF31" s="121"/>
      <c r="AG31" s="131" t="str">
        <f t="shared" si="20"/>
        <v/>
      </c>
      <c r="AH31" s="131">
        <f t="shared" si="21"/>
        <v>0</v>
      </c>
      <c r="AI31" s="121"/>
      <c r="AJ31" s="131" t="str">
        <f t="shared" si="10"/>
        <v/>
      </c>
      <c r="AK31" s="113">
        <f t="shared" si="11"/>
        <v>0</v>
      </c>
    </row>
    <row r="32" spans="1:37">
      <c r="A32" s="2">
        <v>1978</v>
      </c>
      <c r="B32" s="19">
        <f>'C. YP y BRECHAS'!E32</f>
        <v>11.931484472589551</v>
      </c>
      <c r="C32" s="130" t="str">
        <f>'C. YP y BRECHAS'!F32</f>
        <v/>
      </c>
      <c r="D32" s="118">
        <f>'C. YP y BRECHAS'!G32</f>
        <v>1</v>
      </c>
      <c r="E32" s="121"/>
      <c r="F32" s="131" t="str">
        <f t="shared" si="0"/>
        <v/>
      </c>
      <c r="G32" s="113">
        <f t="shared" si="1"/>
        <v>0</v>
      </c>
      <c r="H32" s="121"/>
      <c r="I32" s="131" t="str">
        <f t="shared" si="2"/>
        <v/>
      </c>
      <c r="J32" s="113">
        <f t="shared" si="3"/>
        <v>0</v>
      </c>
      <c r="K32" s="121"/>
      <c r="L32" s="131" t="str">
        <f t="shared" si="12"/>
        <v/>
      </c>
      <c r="M32" s="113">
        <f t="shared" si="13"/>
        <v>0</v>
      </c>
      <c r="N32" s="132"/>
      <c r="O32" s="131" t="str">
        <f t="shared" si="14"/>
        <v/>
      </c>
      <c r="P32" s="113">
        <f t="shared" si="15"/>
        <v>0</v>
      </c>
      <c r="Q32" s="132"/>
      <c r="R32" s="131" t="str">
        <f t="shared" si="16"/>
        <v/>
      </c>
      <c r="S32" s="113">
        <f t="shared" si="17"/>
        <v>0</v>
      </c>
      <c r="T32" s="121"/>
      <c r="U32" s="131" t="str">
        <f t="shared" si="18"/>
        <v/>
      </c>
      <c r="V32" s="113">
        <f t="shared" si="19"/>
        <v>0</v>
      </c>
      <c r="W32" s="132"/>
      <c r="X32" s="131" t="str">
        <f t="shared" si="4"/>
        <v/>
      </c>
      <c r="Y32" s="113">
        <f t="shared" si="5"/>
        <v>0</v>
      </c>
      <c r="Z32" s="132"/>
      <c r="AA32" s="131" t="str">
        <f t="shared" si="6"/>
        <v/>
      </c>
      <c r="AB32" s="113">
        <f t="shared" si="7"/>
        <v>0</v>
      </c>
      <c r="AC32" s="132"/>
      <c r="AD32" s="131" t="str">
        <f t="shared" si="8"/>
        <v/>
      </c>
      <c r="AE32" s="113">
        <f t="shared" si="9"/>
        <v>0</v>
      </c>
      <c r="AF32" s="121"/>
      <c r="AG32" s="131" t="str">
        <f t="shared" si="20"/>
        <v/>
      </c>
      <c r="AH32" s="131">
        <f t="shared" si="21"/>
        <v>0</v>
      </c>
      <c r="AI32" s="121"/>
      <c r="AJ32" s="131" t="str">
        <f t="shared" si="10"/>
        <v/>
      </c>
      <c r="AK32" s="113">
        <f t="shared" si="11"/>
        <v>0</v>
      </c>
    </row>
    <row r="33" spans="1:37">
      <c r="A33" s="2">
        <v>1979</v>
      </c>
      <c r="B33" s="19">
        <f>'C. YP y BRECHAS'!E33</f>
        <v>11.971577406921361</v>
      </c>
      <c r="C33" s="130" t="str">
        <f>'C. YP y BRECHAS'!F33</f>
        <v/>
      </c>
      <c r="D33" s="118">
        <f>'C. YP y BRECHAS'!G33</f>
        <v>1</v>
      </c>
      <c r="E33" s="121"/>
      <c r="F33" s="131" t="str">
        <f t="shared" si="0"/>
        <v/>
      </c>
      <c r="G33" s="113">
        <f t="shared" si="1"/>
        <v>0</v>
      </c>
      <c r="H33" s="121"/>
      <c r="I33" s="131" t="str">
        <f t="shared" si="2"/>
        <v/>
      </c>
      <c r="J33" s="113">
        <f t="shared" si="3"/>
        <v>0</v>
      </c>
      <c r="K33" s="121"/>
      <c r="L33" s="131" t="str">
        <f t="shared" si="12"/>
        <v/>
      </c>
      <c r="M33" s="113">
        <f t="shared" si="13"/>
        <v>0</v>
      </c>
      <c r="N33" s="132"/>
      <c r="O33" s="131" t="str">
        <f t="shared" si="14"/>
        <v/>
      </c>
      <c r="P33" s="113">
        <f t="shared" si="15"/>
        <v>0</v>
      </c>
      <c r="Q33" s="132"/>
      <c r="R33" s="131" t="str">
        <f t="shared" si="16"/>
        <v/>
      </c>
      <c r="S33" s="113">
        <f t="shared" si="17"/>
        <v>0</v>
      </c>
      <c r="T33" s="121"/>
      <c r="U33" s="131" t="str">
        <f t="shared" si="18"/>
        <v/>
      </c>
      <c r="V33" s="113">
        <f t="shared" si="19"/>
        <v>0</v>
      </c>
      <c r="W33" s="132"/>
      <c r="X33" s="131" t="str">
        <f t="shared" si="4"/>
        <v/>
      </c>
      <c r="Y33" s="113">
        <f t="shared" si="5"/>
        <v>0</v>
      </c>
      <c r="Z33" s="132"/>
      <c r="AA33" s="131" t="str">
        <f t="shared" si="6"/>
        <v/>
      </c>
      <c r="AB33" s="113">
        <f t="shared" si="7"/>
        <v>0</v>
      </c>
      <c r="AC33" s="132"/>
      <c r="AD33" s="131" t="str">
        <f t="shared" si="8"/>
        <v/>
      </c>
      <c r="AE33" s="113">
        <f t="shared" si="9"/>
        <v>0</v>
      </c>
      <c r="AF33" s="121"/>
      <c r="AG33" s="131" t="str">
        <f t="shared" si="20"/>
        <v/>
      </c>
      <c r="AH33" s="131">
        <f t="shared" si="21"/>
        <v>0</v>
      </c>
      <c r="AI33" s="121"/>
      <c r="AJ33" s="131" t="str">
        <f t="shared" si="10"/>
        <v/>
      </c>
      <c r="AK33" s="113">
        <f t="shared" si="11"/>
        <v>0</v>
      </c>
    </row>
    <row r="34" spans="1:37">
      <c r="A34" s="2">
        <v>1980</v>
      </c>
      <c r="B34" s="19">
        <f>'C. YP y BRECHAS'!E34</f>
        <v>12.029311600396865</v>
      </c>
      <c r="C34" s="130" t="str">
        <f>'C. YP y BRECHAS'!F34</f>
        <v/>
      </c>
      <c r="D34" s="118">
        <f>'C. YP y BRECHAS'!G34</f>
        <v>1</v>
      </c>
      <c r="E34" s="121"/>
      <c r="F34" s="131" t="str">
        <f t="shared" si="0"/>
        <v/>
      </c>
      <c r="G34" s="113">
        <f t="shared" si="1"/>
        <v>0</v>
      </c>
      <c r="H34" s="121"/>
      <c r="I34" s="131" t="str">
        <f t="shared" si="2"/>
        <v/>
      </c>
      <c r="J34" s="113">
        <f t="shared" si="3"/>
        <v>0</v>
      </c>
      <c r="K34" s="121"/>
      <c r="L34" s="131" t="str">
        <f t="shared" si="12"/>
        <v/>
      </c>
      <c r="M34" s="113">
        <f t="shared" si="13"/>
        <v>0</v>
      </c>
      <c r="N34" s="132"/>
      <c r="O34" s="131" t="str">
        <f t="shared" si="14"/>
        <v/>
      </c>
      <c r="P34" s="113">
        <f t="shared" si="15"/>
        <v>0</v>
      </c>
      <c r="Q34" s="132"/>
      <c r="R34" s="131" t="str">
        <f t="shared" si="16"/>
        <v/>
      </c>
      <c r="S34" s="113">
        <f t="shared" si="17"/>
        <v>0</v>
      </c>
      <c r="T34" s="121"/>
      <c r="U34" s="131" t="str">
        <f t="shared" si="18"/>
        <v/>
      </c>
      <c r="V34" s="113">
        <f t="shared" si="19"/>
        <v>0</v>
      </c>
      <c r="W34" s="132"/>
      <c r="X34" s="131" t="str">
        <f t="shared" si="4"/>
        <v/>
      </c>
      <c r="Y34" s="113">
        <f t="shared" si="5"/>
        <v>0</v>
      </c>
      <c r="Z34" s="132"/>
      <c r="AA34" s="131" t="str">
        <f t="shared" si="6"/>
        <v/>
      </c>
      <c r="AB34" s="113">
        <f t="shared" si="7"/>
        <v>0</v>
      </c>
      <c r="AC34" s="132"/>
      <c r="AD34" s="131" t="str">
        <f t="shared" si="8"/>
        <v/>
      </c>
      <c r="AE34" s="113">
        <f t="shared" si="9"/>
        <v>0</v>
      </c>
      <c r="AF34" s="121"/>
      <c r="AG34" s="131" t="str">
        <f t="shared" si="20"/>
        <v/>
      </c>
      <c r="AH34" s="131">
        <f t="shared" si="21"/>
        <v>0</v>
      </c>
      <c r="AI34" s="121"/>
      <c r="AJ34" s="131" t="str">
        <f t="shared" si="10"/>
        <v/>
      </c>
      <c r="AK34" s="113">
        <f t="shared" si="11"/>
        <v>0</v>
      </c>
    </row>
    <row r="35" spans="1:37">
      <c r="A35" s="2">
        <v>1981</v>
      </c>
      <c r="B35" s="19">
        <f>'C. YP y BRECHAS'!E35</f>
        <v>12.083345533043149</v>
      </c>
      <c r="C35" s="130" t="str">
        <f>'C. YP y BRECHAS'!F35</f>
        <v/>
      </c>
      <c r="D35" s="118">
        <f>'C. YP y BRECHAS'!G35</f>
        <v>1</v>
      </c>
      <c r="E35" s="121"/>
      <c r="F35" s="131" t="str">
        <f t="shared" si="0"/>
        <v/>
      </c>
      <c r="G35" s="113">
        <f t="shared" si="1"/>
        <v>0</v>
      </c>
      <c r="H35" s="121"/>
      <c r="I35" s="131" t="str">
        <f t="shared" si="2"/>
        <v/>
      </c>
      <c r="J35" s="113">
        <f t="shared" si="3"/>
        <v>0</v>
      </c>
      <c r="K35" s="121"/>
      <c r="L35" s="131" t="str">
        <f t="shared" si="12"/>
        <v/>
      </c>
      <c r="M35" s="113">
        <f t="shared" si="13"/>
        <v>0</v>
      </c>
      <c r="N35" s="132"/>
      <c r="O35" s="131" t="str">
        <f t="shared" si="14"/>
        <v/>
      </c>
      <c r="P35" s="113">
        <f t="shared" si="15"/>
        <v>0</v>
      </c>
      <c r="Q35" s="132"/>
      <c r="R35" s="131" t="str">
        <f t="shared" si="16"/>
        <v/>
      </c>
      <c r="S35" s="113">
        <f t="shared" si="17"/>
        <v>0</v>
      </c>
      <c r="T35" s="121"/>
      <c r="U35" s="131" t="str">
        <f t="shared" si="18"/>
        <v/>
      </c>
      <c r="V35" s="113">
        <f t="shared" si="19"/>
        <v>0</v>
      </c>
      <c r="W35" s="132"/>
      <c r="X35" s="131" t="str">
        <f t="shared" si="4"/>
        <v/>
      </c>
      <c r="Y35" s="113">
        <f t="shared" si="5"/>
        <v>0</v>
      </c>
      <c r="Z35" s="132"/>
      <c r="AA35" s="131" t="str">
        <f t="shared" si="6"/>
        <v/>
      </c>
      <c r="AB35" s="113">
        <f t="shared" si="7"/>
        <v>0</v>
      </c>
      <c r="AC35" s="132"/>
      <c r="AD35" s="131" t="str">
        <f t="shared" si="8"/>
        <v/>
      </c>
      <c r="AE35" s="113">
        <f t="shared" si="9"/>
        <v>0</v>
      </c>
      <c r="AF35" s="121"/>
      <c r="AG35" s="131" t="str">
        <f t="shared" si="20"/>
        <v/>
      </c>
      <c r="AH35" s="131">
        <f t="shared" si="21"/>
        <v>0</v>
      </c>
      <c r="AI35" s="121"/>
      <c r="AJ35" s="131" t="str">
        <f t="shared" si="10"/>
        <v/>
      </c>
      <c r="AK35" s="113">
        <f t="shared" si="11"/>
        <v>0</v>
      </c>
    </row>
    <row r="36" spans="1:37">
      <c r="A36" s="2">
        <v>1982</v>
      </c>
      <c r="B36" s="19">
        <f>'C. YP y BRECHAS'!E36</f>
        <v>12.081115814625706</v>
      </c>
      <c r="C36" s="130" t="str">
        <f>'C. YP y BRECHAS'!F36</f>
        <v/>
      </c>
      <c r="D36" s="118">
        <f>'C. YP y BRECHAS'!G36</f>
        <v>1</v>
      </c>
      <c r="E36" s="121"/>
      <c r="F36" s="131" t="str">
        <f t="shared" si="0"/>
        <v/>
      </c>
      <c r="G36" s="113">
        <f t="shared" si="1"/>
        <v>0</v>
      </c>
      <c r="H36" s="121"/>
      <c r="I36" s="131" t="str">
        <f t="shared" si="2"/>
        <v/>
      </c>
      <c r="J36" s="113">
        <f t="shared" si="3"/>
        <v>0</v>
      </c>
      <c r="K36" s="121"/>
      <c r="L36" s="131" t="str">
        <f t="shared" si="12"/>
        <v/>
      </c>
      <c r="M36" s="113">
        <f t="shared" si="13"/>
        <v>0</v>
      </c>
      <c r="N36" s="132"/>
      <c r="O36" s="131" t="str">
        <f t="shared" si="14"/>
        <v/>
      </c>
      <c r="P36" s="113">
        <f t="shared" si="15"/>
        <v>0</v>
      </c>
      <c r="Q36" s="132"/>
      <c r="R36" s="131" t="str">
        <f t="shared" si="16"/>
        <v/>
      </c>
      <c r="S36" s="113">
        <f t="shared" si="17"/>
        <v>0</v>
      </c>
      <c r="T36" s="121"/>
      <c r="U36" s="131" t="str">
        <f t="shared" si="18"/>
        <v/>
      </c>
      <c r="V36" s="113">
        <f t="shared" si="19"/>
        <v>0</v>
      </c>
      <c r="W36" s="132"/>
      <c r="X36" s="131" t="str">
        <f t="shared" si="4"/>
        <v/>
      </c>
      <c r="Y36" s="113">
        <f t="shared" si="5"/>
        <v>0</v>
      </c>
      <c r="Z36" s="132"/>
      <c r="AA36" s="131" t="str">
        <f t="shared" si="6"/>
        <v/>
      </c>
      <c r="AB36" s="113">
        <f t="shared" si="7"/>
        <v>0</v>
      </c>
      <c r="AC36" s="132"/>
      <c r="AD36" s="131" t="str">
        <f t="shared" si="8"/>
        <v/>
      </c>
      <c r="AE36" s="113">
        <f t="shared" si="9"/>
        <v>0</v>
      </c>
      <c r="AF36" s="121"/>
      <c r="AG36" s="131" t="str">
        <f t="shared" si="20"/>
        <v/>
      </c>
      <c r="AH36" s="131">
        <f t="shared" si="21"/>
        <v>0</v>
      </c>
      <c r="AI36" s="121"/>
      <c r="AJ36" s="131" t="str">
        <f t="shared" si="10"/>
        <v/>
      </c>
      <c r="AK36" s="113">
        <f t="shared" si="11"/>
        <v>0</v>
      </c>
    </row>
    <row r="37" spans="1:37">
      <c r="A37" s="2">
        <v>1983</v>
      </c>
      <c r="B37" s="19">
        <f>'C. YP y BRECHAS'!E37</f>
        <v>11.971210701261766</v>
      </c>
      <c r="C37" s="130" t="str">
        <f>'C. YP y BRECHAS'!F37</f>
        <v/>
      </c>
      <c r="D37" s="118">
        <f>'C. YP y BRECHAS'!G37</f>
        <v>1</v>
      </c>
      <c r="E37" s="121"/>
      <c r="F37" s="131" t="str">
        <f t="shared" si="0"/>
        <v/>
      </c>
      <c r="G37" s="113">
        <f t="shared" si="1"/>
        <v>0</v>
      </c>
      <c r="H37" s="121"/>
      <c r="I37" s="131" t="str">
        <f t="shared" si="2"/>
        <v/>
      </c>
      <c r="J37" s="113">
        <f t="shared" si="3"/>
        <v>0</v>
      </c>
      <c r="K37" s="121"/>
      <c r="L37" s="131" t="str">
        <f t="shared" si="12"/>
        <v/>
      </c>
      <c r="M37" s="113">
        <f t="shared" si="13"/>
        <v>0</v>
      </c>
      <c r="N37" s="132"/>
      <c r="O37" s="131" t="str">
        <f t="shared" si="14"/>
        <v/>
      </c>
      <c r="P37" s="113">
        <f t="shared" si="15"/>
        <v>0</v>
      </c>
      <c r="Q37" s="132"/>
      <c r="R37" s="131" t="str">
        <f t="shared" si="16"/>
        <v/>
      </c>
      <c r="S37" s="113">
        <f t="shared" si="17"/>
        <v>0</v>
      </c>
      <c r="T37" s="121"/>
      <c r="U37" s="131" t="str">
        <f t="shared" si="18"/>
        <v/>
      </c>
      <c r="V37" s="113">
        <f t="shared" si="19"/>
        <v>0</v>
      </c>
      <c r="W37" s="132"/>
      <c r="X37" s="131" t="str">
        <f t="shared" si="4"/>
        <v/>
      </c>
      <c r="Y37" s="113">
        <f t="shared" si="5"/>
        <v>0</v>
      </c>
      <c r="Z37" s="132"/>
      <c r="AA37" s="131" t="str">
        <f t="shared" si="6"/>
        <v/>
      </c>
      <c r="AB37" s="113">
        <f t="shared" si="7"/>
        <v>0</v>
      </c>
      <c r="AC37" s="132"/>
      <c r="AD37" s="131" t="str">
        <f t="shared" si="8"/>
        <v/>
      </c>
      <c r="AE37" s="113">
        <f t="shared" si="9"/>
        <v>0</v>
      </c>
      <c r="AF37" s="121"/>
      <c r="AG37" s="131" t="str">
        <f t="shared" si="20"/>
        <v/>
      </c>
      <c r="AH37" s="131">
        <f t="shared" si="21"/>
        <v>0</v>
      </c>
      <c r="AI37" s="121"/>
      <c r="AJ37" s="131" t="str">
        <f t="shared" si="10"/>
        <v/>
      </c>
      <c r="AK37" s="113">
        <f t="shared" si="11"/>
        <v>0</v>
      </c>
    </row>
    <row r="38" spans="1:37">
      <c r="A38" s="2">
        <v>1984</v>
      </c>
      <c r="B38" s="19">
        <f>'C. YP y BRECHAS'!E38</f>
        <v>12.006657827790026</v>
      </c>
      <c r="C38" s="130" t="str">
        <f>'C. YP y BRECHAS'!F38</f>
        <v/>
      </c>
      <c r="D38" s="118">
        <f>'C. YP y BRECHAS'!G38</f>
        <v>1</v>
      </c>
      <c r="E38" s="121"/>
      <c r="F38" s="131" t="str">
        <f t="shared" si="0"/>
        <v/>
      </c>
      <c r="G38" s="113">
        <f t="shared" si="1"/>
        <v>0</v>
      </c>
      <c r="H38" s="121"/>
      <c r="I38" s="131" t="str">
        <f t="shared" si="2"/>
        <v/>
      </c>
      <c r="J38" s="113">
        <f t="shared" si="3"/>
        <v>0</v>
      </c>
      <c r="K38" s="121"/>
      <c r="L38" s="131" t="str">
        <f t="shared" si="12"/>
        <v/>
      </c>
      <c r="M38" s="113">
        <f t="shared" si="13"/>
        <v>0</v>
      </c>
      <c r="N38" s="132"/>
      <c r="O38" s="131" t="str">
        <f t="shared" si="14"/>
        <v/>
      </c>
      <c r="P38" s="113">
        <f t="shared" si="15"/>
        <v>0</v>
      </c>
      <c r="Q38" s="132"/>
      <c r="R38" s="131" t="str">
        <f t="shared" si="16"/>
        <v/>
      </c>
      <c r="S38" s="113">
        <f t="shared" si="17"/>
        <v>0</v>
      </c>
      <c r="T38" s="121"/>
      <c r="U38" s="131" t="str">
        <f t="shared" si="18"/>
        <v/>
      </c>
      <c r="V38" s="113">
        <f t="shared" si="19"/>
        <v>0</v>
      </c>
      <c r="W38" s="132"/>
      <c r="X38" s="131" t="str">
        <f t="shared" si="4"/>
        <v/>
      </c>
      <c r="Y38" s="113">
        <f t="shared" si="5"/>
        <v>0</v>
      </c>
      <c r="Z38" s="132"/>
      <c r="AA38" s="131" t="str">
        <f t="shared" si="6"/>
        <v/>
      </c>
      <c r="AB38" s="113">
        <f t="shared" si="7"/>
        <v>0</v>
      </c>
      <c r="AC38" s="132"/>
      <c r="AD38" s="131" t="str">
        <f t="shared" si="8"/>
        <v/>
      </c>
      <c r="AE38" s="113">
        <f t="shared" si="9"/>
        <v>0</v>
      </c>
      <c r="AF38" s="121"/>
      <c r="AG38" s="131" t="str">
        <f t="shared" si="20"/>
        <v/>
      </c>
      <c r="AH38" s="131">
        <f t="shared" si="21"/>
        <v>0</v>
      </c>
      <c r="AI38" s="121"/>
      <c r="AJ38" s="131" t="str">
        <f t="shared" si="10"/>
        <v/>
      </c>
      <c r="AK38" s="113">
        <f t="shared" si="11"/>
        <v>0</v>
      </c>
    </row>
    <row r="39" spans="1:37">
      <c r="A39" s="2">
        <v>1985</v>
      </c>
      <c r="B39" s="19">
        <f>'C. YP y BRECHAS'!E39</f>
        <v>12.027059609540252</v>
      </c>
      <c r="C39" s="130" t="str">
        <f>'C. YP y BRECHAS'!F39</f>
        <v/>
      </c>
      <c r="D39" s="118">
        <f>'C. YP y BRECHAS'!G39</f>
        <v>1</v>
      </c>
      <c r="E39" s="121"/>
      <c r="F39" s="131" t="str">
        <f t="shared" si="0"/>
        <v/>
      </c>
      <c r="G39" s="113">
        <f t="shared" si="1"/>
        <v>0</v>
      </c>
      <c r="H39" s="121"/>
      <c r="I39" s="131" t="str">
        <f t="shared" si="2"/>
        <v/>
      </c>
      <c r="J39" s="113">
        <f t="shared" si="3"/>
        <v>0</v>
      </c>
      <c r="K39" s="121"/>
      <c r="L39" s="131" t="str">
        <f t="shared" si="12"/>
        <v/>
      </c>
      <c r="M39" s="113">
        <f t="shared" si="13"/>
        <v>0</v>
      </c>
      <c r="N39" s="132"/>
      <c r="O39" s="131" t="str">
        <f t="shared" si="14"/>
        <v/>
      </c>
      <c r="P39" s="113">
        <f t="shared" si="15"/>
        <v>0</v>
      </c>
      <c r="Q39" s="132"/>
      <c r="R39" s="131" t="str">
        <f t="shared" si="16"/>
        <v/>
      </c>
      <c r="S39" s="113">
        <f t="shared" si="17"/>
        <v>0</v>
      </c>
      <c r="T39" s="121"/>
      <c r="U39" s="131" t="str">
        <f t="shared" si="18"/>
        <v/>
      </c>
      <c r="V39" s="113">
        <f t="shared" si="19"/>
        <v>0</v>
      </c>
      <c r="W39" s="132"/>
      <c r="X39" s="131" t="str">
        <f t="shared" si="4"/>
        <v/>
      </c>
      <c r="Y39" s="113">
        <f t="shared" si="5"/>
        <v>0</v>
      </c>
      <c r="Z39" s="132"/>
      <c r="AA39" s="131" t="str">
        <f t="shared" si="6"/>
        <v/>
      </c>
      <c r="AB39" s="113">
        <f t="shared" si="7"/>
        <v>0</v>
      </c>
      <c r="AC39" s="132"/>
      <c r="AD39" s="131" t="str">
        <f t="shared" si="8"/>
        <v/>
      </c>
      <c r="AE39" s="113">
        <f t="shared" si="9"/>
        <v>0</v>
      </c>
      <c r="AF39" s="121"/>
      <c r="AG39" s="131" t="str">
        <f t="shared" si="20"/>
        <v/>
      </c>
      <c r="AH39" s="131">
        <f t="shared" si="21"/>
        <v>0</v>
      </c>
      <c r="AI39" s="121"/>
      <c r="AJ39" s="131" t="str">
        <f t="shared" si="10"/>
        <v/>
      </c>
      <c r="AK39" s="113">
        <f t="shared" si="11"/>
        <v>0</v>
      </c>
    </row>
    <row r="40" spans="1:37">
      <c r="A40" s="2">
        <v>1986</v>
      </c>
      <c r="B40" s="19">
        <f>'C. YP y BRECHAS'!E40</f>
        <v>12.117137601296744</v>
      </c>
      <c r="C40" s="130" t="str">
        <f>'C. YP y BRECHAS'!F40</f>
        <v/>
      </c>
      <c r="D40" s="118">
        <f>'C. YP y BRECHAS'!G40</f>
        <v>1</v>
      </c>
      <c r="E40" s="121"/>
      <c r="F40" s="131" t="str">
        <f t="shared" si="0"/>
        <v/>
      </c>
      <c r="G40" s="113">
        <f t="shared" si="1"/>
        <v>0</v>
      </c>
      <c r="H40" s="121"/>
      <c r="I40" s="131" t="str">
        <f t="shared" si="2"/>
        <v/>
      </c>
      <c r="J40" s="113">
        <f t="shared" si="3"/>
        <v>0</v>
      </c>
      <c r="K40" s="121"/>
      <c r="L40" s="131" t="str">
        <f t="shared" si="12"/>
        <v/>
      </c>
      <c r="M40" s="113">
        <f t="shared" si="13"/>
        <v>0</v>
      </c>
      <c r="N40" s="132"/>
      <c r="O40" s="131" t="str">
        <f t="shared" si="14"/>
        <v/>
      </c>
      <c r="P40" s="113">
        <f t="shared" si="15"/>
        <v>0</v>
      </c>
      <c r="Q40" s="132"/>
      <c r="R40" s="131" t="str">
        <f t="shared" si="16"/>
        <v/>
      </c>
      <c r="S40" s="113">
        <f t="shared" si="17"/>
        <v>0</v>
      </c>
      <c r="T40" s="121"/>
      <c r="U40" s="131" t="str">
        <f t="shared" si="18"/>
        <v/>
      </c>
      <c r="V40" s="113">
        <f t="shared" si="19"/>
        <v>0</v>
      </c>
      <c r="W40" s="132"/>
      <c r="X40" s="131" t="str">
        <f t="shared" si="4"/>
        <v/>
      </c>
      <c r="Y40" s="113">
        <f t="shared" si="5"/>
        <v>0</v>
      </c>
      <c r="Z40" s="132"/>
      <c r="AA40" s="131" t="str">
        <f t="shared" si="6"/>
        <v/>
      </c>
      <c r="AB40" s="113">
        <f t="shared" si="7"/>
        <v>0</v>
      </c>
      <c r="AC40" s="132"/>
      <c r="AD40" s="131" t="str">
        <f t="shared" si="8"/>
        <v/>
      </c>
      <c r="AE40" s="113">
        <f t="shared" si="9"/>
        <v>0</v>
      </c>
      <c r="AF40" s="121"/>
      <c r="AG40" s="131" t="str">
        <f t="shared" si="20"/>
        <v/>
      </c>
      <c r="AH40" s="131">
        <f t="shared" si="21"/>
        <v>0</v>
      </c>
      <c r="AI40" s="121"/>
      <c r="AJ40" s="131" t="str">
        <f t="shared" si="10"/>
        <v/>
      </c>
      <c r="AK40" s="113">
        <f t="shared" si="11"/>
        <v>0</v>
      </c>
    </row>
    <row r="41" spans="1:37">
      <c r="A41" s="2">
        <v>1987</v>
      </c>
      <c r="B41" s="19">
        <f>'C. YP y BRECHAS'!E41</f>
        <v>12.209955099044397</v>
      </c>
      <c r="C41" s="130" t="str">
        <f>'C. YP y BRECHAS'!F41</f>
        <v/>
      </c>
      <c r="D41" s="118">
        <f>'C. YP y BRECHAS'!G41</f>
        <v>1</v>
      </c>
      <c r="E41" s="121"/>
      <c r="F41" s="131" t="str">
        <f t="shared" si="0"/>
        <v/>
      </c>
      <c r="G41" s="113">
        <f t="shared" si="1"/>
        <v>0</v>
      </c>
      <c r="H41" s="121"/>
      <c r="I41" s="131" t="str">
        <f t="shared" si="2"/>
        <v/>
      </c>
      <c r="J41" s="113">
        <f t="shared" si="3"/>
        <v>0</v>
      </c>
      <c r="K41" s="121"/>
      <c r="L41" s="131" t="str">
        <f t="shared" si="12"/>
        <v/>
      </c>
      <c r="M41" s="113">
        <f t="shared" si="13"/>
        <v>0</v>
      </c>
      <c r="N41" s="132"/>
      <c r="O41" s="131" t="str">
        <f t="shared" si="14"/>
        <v/>
      </c>
      <c r="P41" s="113">
        <f t="shared" si="15"/>
        <v>0</v>
      </c>
      <c r="Q41" s="132"/>
      <c r="R41" s="131" t="str">
        <f t="shared" si="16"/>
        <v/>
      </c>
      <c r="S41" s="113">
        <f t="shared" si="17"/>
        <v>0</v>
      </c>
      <c r="T41" s="121"/>
      <c r="U41" s="131" t="str">
        <f t="shared" si="18"/>
        <v/>
      </c>
      <c r="V41" s="113">
        <f t="shared" si="19"/>
        <v>0</v>
      </c>
      <c r="W41" s="132"/>
      <c r="X41" s="131" t="str">
        <f t="shared" si="4"/>
        <v/>
      </c>
      <c r="Y41" s="113">
        <f t="shared" si="5"/>
        <v>0</v>
      </c>
      <c r="Z41" s="132"/>
      <c r="AA41" s="131" t="str">
        <f t="shared" si="6"/>
        <v/>
      </c>
      <c r="AB41" s="113">
        <f t="shared" si="7"/>
        <v>0</v>
      </c>
      <c r="AC41" s="132"/>
      <c r="AD41" s="131" t="str">
        <f t="shared" si="8"/>
        <v/>
      </c>
      <c r="AE41" s="113">
        <f t="shared" si="9"/>
        <v>0</v>
      </c>
      <c r="AF41" s="121"/>
      <c r="AG41" s="131" t="str">
        <f t="shared" si="20"/>
        <v/>
      </c>
      <c r="AH41" s="131">
        <f t="shared" si="21"/>
        <v>0</v>
      </c>
      <c r="AI41" s="121"/>
      <c r="AJ41" s="131" t="str">
        <f t="shared" si="10"/>
        <v/>
      </c>
      <c r="AK41" s="113">
        <f t="shared" si="11"/>
        <v>0</v>
      </c>
    </row>
    <row r="42" spans="1:37">
      <c r="A42" s="2">
        <v>1988</v>
      </c>
      <c r="B42" s="19">
        <f>'C. YP y BRECHAS'!E42</f>
        <v>12.110783465505351</v>
      </c>
      <c r="C42" s="130" t="str">
        <f>'C. YP y BRECHAS'!F42</f>
        <v/>
      </c>
      <c r="D42" s="118">
        <f>'C. YP y BRECHAS'!G42</f>
        <v>1</v>
      </c>
      <c r="E42" s="121"/>
      <c r="F42" s="131" t="str">
        <f t="shared" si="0"/>
        <v/>
      </c>
      <c r="G42" s="113">
        <f t="shared" si="1"/>
        <v>0</v>
      </c>
      <c r="H42" s="121"/>
      <c r="I42" s="131" t="str">
        <f t="shared" si="2"/>
        <v/>
      </c>
      <c r="J42" s="113">
        <f t="shared" si="3"/>
        <v>0</v>
      </c>
      <c r="K42" s="121"/>
      <c r="L42" s="131" t="str">
        <f t="shared" si="12"/>
        <v/>
      </c>
      <c r="M42" s="113">
        <f t="shared" si="13"/>
        <v>0</v>
      </c>
      <c r="N42" s="132"/>
      <c r="O42" s="131" t="str">
        <f t="shared" si="14"/>
        <v/>
      </c>
      <c r="P42" s="113">
        <f t="shared" si="15"/>
        <v>0</v>
      </c>
      <c r="Q42" s="132"/>
      <c r="R42" s="131" t="str">
        <f t="shared" si="16"/>
        <v/>
      </c>
      <c r="S42" s="113">
        <f t="shared" si="17"/>
        <v>0</v>
      </c>
      <c r="T42" s="121"/>
      <c r="U42" s="131" t="str">
        <f t="shared" si="18"/>
        <v/>
      </c>
      <c r="V42" s="113">
        <f t="shared" si="19"/>
        <v>0</v>
      </c>
      <c r="W42" s="132"/>
      <c r="X42" s="131" t="str">
        <f t="shared" si="4"/>
        <v/>
      </c>
      <c r="Y42" s="113">
        <f t="shared" si="5"/>
        <v>0</v>
      </c>
      <c r="Z42" s="132"/>
      <c r="AA42" s="131" t="str">
        <f t="shared" si="6"/>
        <v/>
      </c>
      <c r="AB42" s="113">
        <f t="shared" si="7"/>
        <v>0</v>
      </c>
      <c r="AC42" s="132"/>
      <c r="AD42" s="131" t="str">
        <f t="shared" si="8"/>
        <v/>
      </c>
      <c r="AE42" s="113">
        <f t="shared" si="9"/>
        <v>0</v>
      </c>
      <c r="AF42" s="121"/>
      <c r="AG42" s="131" t="str">
        <f t="shared" si="20"/>
        <v/>
      </c>
      <c r="AH42" s="131">
        <f t="shared" si="21"/>
        <v>0</v>
      </c>
      <c r="AI42" s="121"/>
      <c r="AJ42" s="131" t="str">
        <f t="shared" si="10"/>
        <v/>
      </c>
      <c r="AK42" s="113">
        <f t="shared" si="11"/>
        <v>0</v>
      </c>
    </row>
    <row r="43" spans="1:37">
      <c r="A43" s="2">
        <v>1989</v>
      </c>
      <c r="B43" s="19">
        <f>'C. YP y BRECHAS'!E43</f>
        <v>11.979397866764646</v>
      </c>
      <c r="C43" s="130" t="str">
        <f>'C. YP y BRECHAS'!F43</f>
        <v/>
      </c>
      <c r="D43" s="118">
        <f>'C. YP y BRECHAS'!G43</f>
        <v>1</v>
      </c>
      <c r="E43" s="121"/>
      <c r="F43" s="131" t="str">
        <f t="shared" si="0"/>
        <v/>
      </c>
      <c r="G43" s="113">
        <f t="shared" si="1"/>
        <v>0</v>
      </c>
      <c r="H43" s="121"/>
      <c r="I43" s="131" t="str">
        <f t="shared" si="2"/>
        <v/>
      </c>
      <c r="J43" s="113">
        <f t="shared" si="3"/>
        <v>0</v>
      </c>
      <c r="K43" s="121"/>
      <c r="L43" s="131" t="str">
        <f t="shared" si="12"/>
        <v/>
      </c>
      <c r="M43" s="113">
        <f t="shared" si="13"/>
        <v>0</v>
      </c>
      <c r="N43" s="132"/>
      <c r="O43" s="131" t="str">
        <f t="shared" si="14"/>
        <v/>
      </c>
      <c r="P43" s="113">
        <f t="shared" si="15"/>
        <v>0</v>
      </c>
      <c r="Q43" s="132"/>
      <c r="R43" s="131" t="str">
        <f t="shared" si="16"/>
        <v/>
      </c>
      <c r="S43" s="113">
        <f t="shared" si="17"/>
        <v>0</v>
      </c>
      <c r="T43" s="121"/>
      <c r="U43" s="131" t="str">
        <f t="shared" si="18"/>
        <v/>
      </c>
      <c r="V43" s="113">
        <f t="shared" si="19"/>
        <v>0</v>
      </c>
      <c r="W43" s="132"/>
      <c r="X43" s="131" t="str">
        <f t="shared" si="4"/>
        <v/>
      </c>
      <c r="Y43" s="113">
        <f t="shared" si="5"/>
        <v>0</v>
      </c>
      <c r="Z43" s="132"/>
      <c r="AA43" s="131" t="str">
        <f t="shared" si="6"/>
        <v/>
      </c>
      <c r="AB43" s="113">
        <f t="shared" si="7"/>
        <v>0</v>
      </c>
      <c r="AC43" s="132"/>
      <c r="AD43" s="131" t="str">
        <f t="shared" si="8"/>
        <v/>
      </c>
      <c r="AE43" s="113">
        <f t="shared" si="9"/>
        <v>0</v>
      </c>
      <c r="AF43" s="121"/>
      <c r="AG43" s="131" t="str">
        <f t="shared" si="20"/>
        <v/>
      </c>
      <c r="AH43" s="131">
        <f t="shared" si="21"/>
        <v>0</v>
      </c>
      <c r="AI43" s="121"/>
      <c r="AJ43" s="131" t="str">
        <f t="shared" si="10"/>
        <v/>
      </c>
      <c r="AK43" s="113">
        <f t="shared" si="11"/>
        <v>0</v>
      </c>
    </row>
    <row r="44" spans="1:37">
      <c r="A44" s="2">
        <v>1990</v>
      </c>
      <c r="B44" s="19">
        <f>'C. YP y BRECHAS'!E44</f>
        <v>11.928288097256784</v>
      </c>
      <c r="C44" s="130" t="str">
        <f>'C. YP y BRECHAS'!F44</f>
        <v/>
      </c>
      <c r="D44" s="118">
        <f>'C. YP y BRECHAS'!G44</f>
        <v>1</v>
      </c>
      <c r="E44" s="121"/>
      <c r="F44" s="131" t="str">
        <f t="shared" si="0"/>
        <v/>
      </c>
      <c r="G44" s="113">
        <f t="shared" si="1"/>
        <v>0</v>
      </c>
      <c r="H44" s="121"/>
      <c r="I44" s="131" t="str">
        <f t="shared" si="2"/>
        <v/>
      </c>
      <c r="J44" s="113">
        <f t="shared" si="3"/>
        <v>0</v>
      </c>
      <c r="K44" s="121"/>
      <c r="L44" s="131" t="str">
        <f t="shared" si="12"/>
        <v/>
      </c>
      <c r="M44" s="113">
        <f t="shared" si="13"/>
        <v>0</v>
      </c>
      <c r="N44" s="132"/>
      <c r="O44" s="131" t="str">
        <f t="shared" si="14"/>
        <v/>
      </c>
      <c r="P44" s="113">
        <f t="shared" si="15"/>
        <v>0</v>
      </c>
      <c r="Q44" s="132"/>
      <c r="R44" s="131" t="str">
        <f t="shared" si="16"/>
        <v/>
      </c>
      <c r="S44" s="113">
        <f t="shared" si="17"/>
        <v>0</v>
      </c>
      <c r="T44" s="121"/>
      <c r="U44" s="131" t="str">
        <f t="shared" si="18"/>
        <v/>
      </c>
      <c r="V44" s="113">
        <f t="shared" si="19"/>
        <v>0</v>
      </c>
      <c r="W44" s="132"/>
      <c r="X44" s="131" t="str">
        <f t="shared" si="4"/>
        <v/>
      </c>
      <c r="Y44" s="113">
        <f t="shared" si="5"/>
        <v>0</v>
      </c>
      <c r="Z44" s="132"/>
      <c r="AA44" s="131" t="str">
        <f t="shared" si="6"/>
        <v/>
      </c>
      <c r="AB44" s="113">
        <f t="shared" si="7"/>
        <v>0</v>
      </c>
      <c r="AC44" s="132"/>
      <c r="AD44" s="131" t="str">
        <f t="shared" si="8"/>
        <v/>
      </c>
      <c r="AE44" s="113">
        <f t="shared" si="9"/>
        <v>0</v>
      </c>
      <c r="AF44" s="121"/>
      <c r="AG44" s="131" t="str">
        <f t="shared" si="20"/>
        <v/>
      </c>
      <c r="AH44" s="131">
        <f t="shared" si="21"/>
        <v>0</v>
      </c>
      <c r="AI44" s="121"/>
      <c r="AJ44" s="131" t="str">
        <f t="shared" si="10"/>
        <v/>
      </c>
      <c r="AK44" s="113">
        <f t="shared" si="11"/>
        <v>0</v>
      </c>
    </row>
    <row r="45" spans="1:37">
      <c r="A45" s="2">
        <v>1991</v>
      </c>
      <c r="B45" s="19">
        <f>'C. YP y BRECHAS'!E45</f>
        <v>11.950238016517513</v>
      </c>
      <c r="C45" s="130" t="str">
        <f>'C. YP y BRECHAS'!F45</f>
        <v/>
      </c>
      <c r="D45" s="118">
        <f>'C. YP y BRECHAS'!G45</f>
        <v>1</v>
      </c>
      <c r="E45" s="121"/>
      <c r="F45" s="131" t="str">
        <f t="shared" si="0"/>
        <v/>
      </c>
      <c r="G45" s="113">
        <f t="shared" si="1"/>
        <v>0</v>
      </c>
      <c r="H45" s="121"/>
      <c r="I45" s="131" t="str">
        <f t="shared" si="2"/>
        <v/>
      </c>
      <c r="J45" s="113">
        <f t="shared" si="3"/>
        <v>0</v>
      </c>
      <c r="K45" s="121"/>
      <c r="L45" s="131" t="str">
        <f t="shared" si="12"/>
        <v/>
      </c>
      <c r="M45" s="113">
        <f t="shared" si="13"/>
        <v>0</v>
      </c>
      <c r="N45" s="132"/>
      <c r="O45" s="131" t="str">
        <f t="shared" si="14"/>
        <v/>
      </c>
      <c r="P45" s="113">
        <f t="shared" si="15"/>
        <v>0</v>
      </c>
      <c r="Q45" s="132"/>
      <c r="R45" s="131" t="str">
        <f t="shared" si="16"/>
        <v/>
      </c>
      <c r="S45" s="113">
        <f t="shared" si="17"/>
        <v>0</v>
      </c>
      <c r="T45" s="121"/>
      <c r="U45" s="131" t="str">
        <f t="shared" si="18"/>
        <v/>
      </c>
      <c r="V45" s="113">
        <f t="shared" si="19"/>
        <v>0</v>
      </c>
      <c r="W45" s="132"/>
      <c r="X45" s="131" t="str">
        <f t="shared" si="4"/>
        <v/>
      </c>
      <c r="Y45" s="113">
        <f t="shared" si="5"/>
        <v>0</v>
      </c>
      <c r="Z45" s="132"/>
      <c r="AA45" s="131" t="str">
        <f t="shared" si="6"/>
        <v/>
      </c>
      <c r="AB45" s="113">
        <f t="shared" si="7"/>
        <v>0</v>
      </c>
      <c r="AC45" s="132"/>
      <c r="AD45" s="131" t="str">
        <f t="shared" si="8"/>
        <v/>
      </c>
      <c r="AE45" s="113">
        <f t="shared" si="9"/>
        <v>0</v>
      </c>
      <c r="AF45" s="121"/>
      <c r="AG45" s="131" t="str">
        <f t="shared" si="20"/>
        <v/>
      </c>
      <c r="AH45" s="131">
        <f t="shared" si="21"/>
        <v>0</v>
      </c>
      <c r="AI45" s="121"/>
      <c r="AJ45" s="131" t="str">
        <f t="shared" si="10"/>
        <v/>
      </c>
      <c r="AK45" s="113">
        <f t="shared" si="11"/>
        <v>0</v>
      </c>
    </row>
    <row r="46" spans="1:37">
      <c r="A46" s="2">
        <v>1992</v>
      </c>
      <c r="B46" s="19">
        <f>'C. YP y BRECHAS'!E46</f>
        <v>11.944818264913671</v>
      </c>
      <c r="C46" s="130" t="str">
        <f>'C. YP y BRECHAS'!F46</f>
        <v/>
      </c>
      <c r="D46" s="118">
        <f>'C. YP y BRECHAS'!G46</f>
        <v>1</v>
      </c>
      <c r="E46" s="121"/>
      <c r="F46" s="131" t="str">
        <f t="shared" si="0"/>
        <v/>
      </c>
      <c r="G46" s="113">
        <f t="shared" si="1"/>
        <v>0</v>
      </c>
      <c r="H46" s="121"/>
      <c r="I46" s="131" t="str">
        <f t="shared" si="2"/>
        <v/>
      </c>
      <c r="J46" s="113">
        <f t="shared" si="3"/>
        <v>0</v>
      </c>
      <c r="K46" s="121"/>
      <c r="L46" s="131" t="str">
        <f t="shared" si="12"/>
        <v/>
      </c>
      <c r="M46" s="113">
        <f t="shared" si="13"/>
        <v>0</v>
      </c>
      <c r="N46" s="132"/>
      <c r="O46" s="131" t="str">
        <f t="shared" si="14"/>
        <v/>
      </c>
      <c r="P46" s="113">
        <f t="shared" si="15"/>
        <v>0</v>
      </c>
      <c r="Q46" s="132"/>
      <c r="R46" s="131" t="str">
        <f t="shared" si="16"/>
        <v/>
      </c>
      <c r="S46" s="113">
        <f t="shared" si="17"/>
        <v>0</v>
      </c>
      <c r="T46" s="121"/>
      <c r="U46" s="131" t="str">
        <f t="shared" si="18"/>
        <v/>
      </c>
      <c r="V46" s="113">
        <f t="shared" si="19"/>
        <v>0</v>
      </c>
      <c r="W46" s="132"/>
      <c r="X46" s="131" t="str">
        <f t="shared" si="4"/>
        <v/>
      </c>
      <c r="Y46" s="113">
        <f t="shared" si="5"/>
        <v>0</v>
      </c>
      <c r="Z46" s="132"/>
      <c r="AA46" s="131" t="str">
        <f t="shared" si="6"/>
        <v/>
      </c>
      <c r="AB46" s="113">
        <f t="shared" si="7"/>
        <v>0</v>
      </c>
      <c r="AC46" s="132"/>
      <c r="AD46" s="131" t="str">
        <f t="shared" si="8"/>
        <v/>
      </c>
      <c r="AE46" s="113">
        <f t="shared" si="9"/>
        <v>0</v>
      </c>
      <c r="AF46" s="121"/>
      <c r="AG46" s="131" t="str">
        <f t="shared" si="20"/>
        <v/>
      </c>
      <c r="AH46" s="131">
        <f t="shared" si="21"/>
        <v>0</v>
      </c>
      <c r="AI46" s="121"/>
      <c r="AJ46" s="131" t="str">
        <f t="shared" si="10"/>
        <v/>
      </c>
      <c r="AK46" s="113">
        <f t="shared" si="11"/>
        <v>0</v>
      </c>
    </row>
    <row r="47" spans="1:37">
      <c r="A47" s="2">
        <v>1993</v>
      </c>
      <c r="B47" s="19">
        <f>'C. YP y BRECHAS'!E47</f>
        <v>11.995925523571112</v>
      </c>
      <c r="C47" s="130" t="str">
        <f>'C. YP y BRECHAS'!F47</f>
        <v/>
      </c>
      <c r="D47" s="118">
        <f>'C. YP y BRECHAS'!G47</f>
        <v>1</v>
      </c>
      <c r="E47" s="121"/>
      <c r="F47" s="131" t="str">
        <f t="shared" si="0"/>
        <v/>
      </c>
      <c r="G47" s="113">
        <f t="shared" si="1"/>
        <v>0</v>
      </c>
      <c r="H47" s="121"/>
      <c r="I47" s="131" t="str">
        <f t="shared" si="2"/>
        <v/>
      </c>
      <c r="J47" s="113">
        <f t="shared" si="3"/>
        <v>0</v>
      </c>
      <c r="K47" s="121"/>
      <c r="L47" s="131" t="str">
        <f t="shared" si="12"/>
        <v/>
      </c>
      <c r="M47" s="113">
        <f t="shared" si="13"/>
        <v>0</v>
      </c>
      <c r="N47" s="132"/>
      <c r="O47" s="131" t="str">
        <f t="shared" si="14"/>
        <v/>
      </c>
      <c r="P47" s="113">
        <f t="shared" si="15"/>
        <v>0</v>
      </c>
      <c r="Q47" s="132"/>
      <c r="R47" s="131" t="str">
        <f t="shared" si="16"/>
        <v/>
      </c>
      <c r="S47" s="113">
        <f t="shared" si="17"/>
        <v>0</v>
      </c>
      <c r="T47" s="121"/>
      <c r="U47" s="131" t="str">
        <f t="shared" si="18"/>
        <v/>
      </c>
      <c r="V47" s="113">
        <f t="shared" si="19"/>
        <v>0</v>
      </c>
      <c r="W47" s="132"/>
      <c r="X47" s="131" t="str">
        <f t="shared" si="4"/>
        <v/>
      </c>
      <c r="Y47" s="113">
        <f t="shared" si="5"/>
        <v>0</v>
      </c>
      <c r="Z47" s="132"/>
      <c r="AA47" s="131" t="str">
        <f t="shared" si="6"/>
        <v/>
      </c>
      <c r="AB47" s="113">
        <f t="shared" si="7"/>
        <v>0</v>
      </c>
      <c r="AC47" s="132"/>
      <c r="AD47" s="131" t="str">
        <f t="shared" si="8"/>
        <v/>
      </c>
      <c r="AE47" s="113">
        <f t="shared" si="9"/>
        <v>0</v>
      </c>
      <c r="AF47" s="121"/>
      <c r="AG47" s="131" t="str">
        <f t="shared" si="20"/>
        <v/>
      </c>
      <c r="AH47" s="131">
        <f t="shared" si="21"/>
        <v>0</v>
      </c>
      <c r="AI47" s="121"/>
      <c r="AJ47" s="131" t="str">
        <f t="shared" si="10"/>
        <v/>
      </c>
      <c r="AK47" s="113">
        <f t="shared" si="11"/>
        <v>0</v>
      </c>
    </row>
    <row r="48" spans="1:37">
      <c r="A48" s="2">
        <v>1994</v>
      </c>
      <c r="B48" s="19">
        <f>'C. YP y BRECHAS'!E48</f>
        <v>12.11200188958381</v>
      </c>
      <c r="C48" s="130" t="str">
        <f>'C. YP y BRECHAS'!F48</f>
        <v/>
      </c>
      <c r="D48" s="118">
        <f>'C. YP y BRECHAS'!G48</f>
        <v>1</v>
      </c>
      <c r="E48" s="121"/>
      <c r="F48" s="131" t="str">
        <f t="shared" si="0"/>
        <v/>
      </c>
      <c r="G48" s="113">
        <f t="shared" si="1"/>
        <v>0</v>
      </c>
      <c r="H48" s="121"/>
      <c r="I48" s="131" t="str">
        <f t="shared" si="2"/>
        <v/>
      </c>
      <c r="J48" s="113">
        <f t="shared" si="3"/>
        <v>0</v>
      </c>
      <c r="K48" s="121"/>
      <c r="L48" s="131" t="str">
        <f t="shared" si="12"/>
        <v/>
      </c>
      <c r="M48" s="113">
        <f t="shared" si="13"/>
        <v>0</v>
      </c>
      <c r="N48" s="132"/>
      <c r="O48" s="131" t="str">
        <f t="shared" si="14"/>
        <v/>
      </c>
      <c r="P48" s="113">
        <f t="shared" si="15"/>
        <v>0</v>
      </c>
      <c r="Q48" s="132"/>
      <c r="R48" s="131" t="str">
        <f t="shared" si="16"/>
        <v/>
      </c>
      <c r="S48" s="113">
        <f t="shared" si="17"/>
        <v>0</v>
      </c>
      <c r="T48" s="121"/>
      <c r="U48" s="131" t="str">
        <f t="shared" si="18"/>
        <v/>
      </c>
      <c r="V48" s="113">
        <f t="shared" si="19"/>
        <v>0</v>
      </c>
      <c r="W48" s="132"/>
      <c r="X48" s="131" t="str">
        <f t="shared" si="4"/>
        <v/>
      </c>
      <c r="Y48" s="113">
        <f t="shared" si="5"/>
        <v>0</v>
      </c>
      <c r="Z48" s="132"/>
      <c r="AA48" s="131" t="str">
        <f t="shared" si="6"/>
        <v/>
      </c>
      <c r="AB48" s="113">
        <f t="shared" si="7"/>
        <v>0</v>
      </c>
      <c r="AC48" s="132"/>
      <c r="AD48" s="131" t="str">
        <f t="shared" si="8"/>
        <v/>
      </c>
      <c r="AE48" s="113">
        <f t="shared" si="9"/>
        <v>0</v>
      </c>
      <c r="AF48" s="121"/>
      <c r="AG48" s="131" t="str">
        <f t="shared" si="20"/>
        <v/>
      </c>
      <c r="AH48" s="131">
        <f t="shared" si="21"/>
        <v>0</v>
      </c>
      <c r="AI48" s="121"/>
      <c r="AJ48" s="131" t="str">
        <f t="shared" si="10"/>
        <v/>
      </c>
      <c r="AK48" s="113">
        <f t="shared" si="11"/>
        <v>0</v>
      </c>
    </row>
    <row r="49" spans="1:37">
      <c r="A49" s="18">
        <v>1995</v>
      </c>
      <c r="B49" s="19">
        <f>'C. YP y BRECHAS'!E49</f>
        <v>12.183499740885027</v>
      </c>
      <c r="C49" s="130" t="str">
        <f>'C. YP y BRECHAS'!F49</f>
        <v/>
      </c>
      <c r="D49" s="118">
        <f>'C. YP y BRECHAS'!G49</f>
        <v>1</v>
      </c>
      <c r="E49" s="121"/>
      <c r="F49" s="131" t="str">
        <f t="shared" si="0"/>
        <v/>
      </c>
      <c r="G49" s="113">
        <f t="shared" si="1"/>
        <v>0</v>
      </c>
      <c r="H49" s="121"/>
      <c r="I49" s="131" t="str">
        <f t="shared" si="2"/>
        <v/>
      </c>
      <c r="J49" s="113">
        <f t="shared" si="3"/>
        <v>0</v>
      </c>
      <c r="K49" s="121"/>
      <c r="L49" s="131" t="str">
        <f t="shared" si="12"/>
        <v/>
      </c>
      <c r="M49" s="113">
        <f t="shared" si="13"/>
        <v>0</v>
      </c>
      <c r="N49" s="132"/>
      <c r="O49" s="131" t="str">
        <f t="shared" si="14"/>
        <v/>
      </c>
      <c r="P49" s="113">
        <f t="shared" si="15"/>
        <v>0</v>
      </c>
      <c r="Q49" s="132"/>
      <c r="R49" s="131" t="str">
        <f t="shared" si="16"/>
        <v/>
      </c>
      <c r="S49" s="113">
        <f t="shared" si="17"/>
        <v>0</v>
      </c>
      <c r="T49" s="121"/>
      <c r="U49" s="131" t="str">
        <f t="shared" si="18"/>
        <v/>
      </c>
      <c r="V49" s="113">
        <f t="shared" si="19"/>
        <v>0</v>
      </c>
      <c r="W49" s="132"/>
      <c r="X49" s="131" t="str">
        <f t="shared" si="4"/>
        <v/>
      </c>
      <c r="Y49" s="113">
        <f t="shared" si="5"/>
        <v>0</v>
      </c>
      <c r="Z49" s="132"/>
      <c r="AA49" s="131" t="str">
        <f t="shared" si="6"/>
        <v/>
      </c>
      <c r="AB49" s="113">
        <f t="shared" si="7"/>
        <v>0</v>
      </c>
      <c r="AC49" s="132"/>
      <c r="AD49" s="131" t="str">
        <f t="shared" si="8"/>
        <v/>
      </c>
      <c r="AE49" s="113">
        <f t="shared" si="9"/>
        <v>0</v>
      </c>
      <c r="AF49" s="121"/>
      <c r="AG49" s="131" t="str">
        <f t="shared" si="20"/>
        <v/>
      </c>
      <c r="AH49" s="131">
        <f t="shared" si="21"/>
        <v>0</v>
      </c>
      <c r="AI49" s="121"/>
      <c r="AJ49" s="131" t="str">
        <f t="shared" si="10"/>
        <v/>
      </c>
      <c r="AK49" s="113">
        <f t="shared" si="11"/>
        <v>0</v>
      </c>
    </row>
    <row r="50" spans="1:37">
      <c r="A50" s="128">
        <v>1996</v>
      </c>
      <c r="B50" s="19">
        <f>'C. YP y BRECHAS'!E50</f>
        <v>12.211106403505633</v>
      </c>
      <c r="C50" s="130" t="str">
        <f>'C. YP y BRECHAS'!F50</f>
        <v/>
      </c>
      <c r="D50" s="118">
        <f>'C. YP y BRECHAS'!G50</f>
        <v>1</v>
      </c>
      <c r="E50" s="121"/>
      <c r="F50" s="131" t="str">
        <f t="shared" si="0"/>
        <v/>
      </c>
      <c r="G50" s="113">
        <f t="shared" si="1"/>
        <v>0</v>
      </c>
      <c r="H50" s="121"/>
      <c r="I50" s="131" t="str">
        <f t="shared" si="2"/>
        <v/>
      </c>
      <c r="J50" s="113">
        <f t="shared" si="3"/>
        <v>0</v>
      </c>
      <c r="K50" s="121"/>
      <c r="L50" s="131" t="str">
        <f t="shared" si="12"/>
        <v/>
      </c>
      <c r="M50" s="113">
        <f t="shared" si="13"/>
        <v>0</v>
      </c>
      <c r="N50" s="132"/>
      <c r="O50" s="131" t="str">
        <f t="shared" si="14"/>
        <v/>
      </c>
      <c r="P50" s="113">
        <f t="shared" si="15"/>
        <v>0</v>
      </c>
      <c r="Q50" s="132"/>
      <c r="R50" s="131" t="str">
        <f t="shared" si="16"/>
        <v/>
      </c>
      <c r="S50" s="113">
        <f t="shared" si="17"/>
        <v>0</v>
      </c>
      <c r="T50" s="121"/>
      <c r="U50" s="131" t="str">
        <f t="shared" si="18"/>
        <v/>
      </c>
      <c r="V50" s="113">
        <f t="shared" si="19"/>
        <v>0</v>
      </c>
      <c r="W50" s="132"/>
      <c r="X50" s="131" t="str">
        <f t="shared" si="4"/>
        <v/>
      </c>
      <c r="Y50" s="113">
        <f t="shared" si="5"/>
        <v>0</v>
      </c>
      <c r="Z50" s="132"/>
      <c r="AA50" s="131" t="str">
        <f t="shared" si="6"/>
        <v/>
      </c>
      <c r="AB50" s="113">
        <f t="shared" si="7"/>
        <v>0</v>
      </c>
      <c r="AC50" s="132"/>
      <c r="AD50" s="131" t="str">
        <f t="shared" si="8"/>
        <v/>
      </c>
      <c r="AE50" s="113">
        <f t="shared" si="9"/>
        <v>0</v>
      </c>
      <c r="AF50" s="121"/>
      <c r="AG50" s="131" t="str">
        <f t="shared" si="20"/>
        <v/>
      </c>
      <c r="AH50" s="131">
        <f t="shared" si="21"/>
        <v>0</v>
      </c>
      <c r="AI50" s="121"/>
      <c r="AJ50" s="131" t="str">
        <f t="shared" si="10"/>
        <v/>
      </c>
      <c r="AK50" s="113">
        <f t="shared" si="11"/>
        <v>0</v>
      </c>
    </row>
    <row r="51" spans="1:37">
      <c r="A51" s="128">
        <v>1997</v>
      </c>
      <c r="B51" s="19">
        <f>'C. YP y BRECHAS'!E51</f>
        <v>12.273863488018577</v>
      </c>
      <c r="C51" s="130" t="str">
        <f>'C. YP y BRECHAS'!F51</f>
        <v/>
      </c>
      <c r="D51" s="118">
        <f>'C. YP y BRECHAS'!G51</f>
        <v>1</v>
      </c>
      <c r="E51" s="125"/>
      <c r="F51" s="114" t="str">
        <f t="shared" si="0"/>
        <v/>
      </c>
      <c r="G51" s="115">
        <f t="shared" si="1"/>
        <v>0</v>
      </c>
      <c r="H51" s="125"/>
      <c r="I51" s="114" t="str">
        <f t="shared" si="2"/>
        <v/>
      </c>
      <c r="J51" s="115">
        <f t="shared" si="3"/>
        <v>0</v>
      </c>
      <c r="K51" s="125"/>
      <c r="L51" s="114" t="str">
        <f t="shared" si="12"/>
        <v/>
      </c>
      <c r="M51" s="115">
        <f t="shared" si="13"/>
        <v>0</v>
      </c>
      <c r="N51" s="126"/>
      <c r="O51" s="114" t="str">
        <f t="shared" si="14"/>
        <v/>
      </c>
      <c r="P51" s="115">
        <f t="shared" si="15"/>
        <v>0</v>
      </c>
      <c r="Q51" s="126"/>
      <c r="R51" s="114" t="str">
        <f t="shared" si="16"/>
        <v/>
      </c>
      <c r="S51" s="115">
        <f t="shared" si="17"/>
        <v>0</v>
      </c>
      <c r="T51" s="125"/>
      <c r="U51" s="114" t="str">
        <f t="shared" si="18"/>
        <v/>
      </c>
      <c r="V51" s="115">
        <f t="shared" si="19"/>
        <v>0</v>
      </c>
      <c r="W51" s="126"/>
      <c r="X51" s="114" t="str">
        <f t="shared" si="4"/>
        <v/>
      </c>
      <c r="Y51" s="115">
        <f t="shared" si="5"/>
        <v>0</v>
      </c>
      <c r="Z51" s="126"/>
      <c r="AA51" s="114" t="str">
        <f t="shared" si="6"/>
        <v/>
      </c>
      <c r="AB51" s="115">
        <f t="shared" si="7"/>
        <v>0</v>
      </c>
      <c r="AC51" s="126"/>
      <c r="AD51" s="114" t="str">
        <f t="shared" si="8"/>
        <v/>
      </c>
      <c r="AE51" s="115">
        <f t="shared" si="9"/>
        <v>0</v>
      </c>
      <c r="AF51" s="121"/>
      <c r="AG51" s="131" t="str">
        <f t="shared" si="20"/>
        <v/>
      </c>
      <c r="AH51" s="131">
        <f t="shared" si="21"/>
        <v>0</v>
      </c>
      <c r="AI51" s="121"/>
      <c r="AJ51" s="131" t="str">
        <f t="shared" si="10"/>
        <v/>
      </c>
      <c r="AK51" s="113">
        <f t="shared" si="11"/>
        <v>0</v>
      </c>
    </row>
    <row r="52" spans="1:37">
      <c r="A52" s="128">
        <v>1998</v>
      </c>
      <c r="B52" s="19">
        <f>'C. YP y BRECHAS'!E52</f>
        <v>12.269939034865525</v>
      </c>
      <c r="C52" s="130" t="str">
        <f>'C. YP y BRECHAS'!F52</f>
        <v/>
      </c>
      <c r="D52" s="118">
        <f>'C. YP y BRECHAS'!G52</f>
        <v>1</v>
      </c>
      <c r="E52" s="125"/>
      <c r="F52" s="114" t="str">
        <f t="shared" si="0"/>
        <v/>
      </c>
      <c r="G52" s="115">
        <f t="shared" si="1"/>
        <v>0</v>
      </c>
      <c r="H52" s="125"/>
      <c r="I52" s="114" t="str">
        <f t="shared" si="2"/>
        <v/>
      </c>
      <c r="J52" s="115">
        <f t="shared" si="3"/>
        <v>0</v>
      </c>
      <c r="K52" s="125"/>
      <c r="L52" s="114" t="str">
        <f t="shared" si="12"/>
        <v/>
      </c>
      <c r="M52" s="115">
        <f t="shared" si="13"/>
        <v>0</v>
      </c>
      <c r="N52" s="126"/>
      <c r="O52" s="114" t="str">
        <f t="shared" si="14"/>
        <v/>
      </c>
      <c r="P52" s="115">
        <f t="shared" si="15"/>
        <v>0</v>
      </c>
      <c r="Q52" s="126"/>
      <c r="R52" s="114" t="str">
        <f t="shared" si="16"/>
        <v/>
      </c>
      <c r="S52" s="115">
        <f t="shared" si="17"/>
        <v>0</v>
      </c>
      <c r="T52" s="125"/>
      <c r="U52" s="114" t="str">
        <f t="shared" si="18"/>
        <v/>
      </c>
      <c r="V52" s="115">
        <f t="shared" si="19"/>
        <v>0</v>
      </c>
      <c r="W52" s="126"/>
      <c r="X52" s="114" t="str">
        <f t="shared" si="4"/>
        <v/>
      </c>
      <c r="Y52" s="115">
        <f t="shared" si="5"/>
        <v>0</v>
      </c>
      <c r="Z52" s="126"/>
      <c r="AA52" s="114" t="str">
        <f t="shared" si="6"/>
        <v/>
      </c>
      <c r="AB52" s="115">
        <f t="shared" si="7"/>
        <v>0</v>
      </c>
      <c r="AC52" s="126"/>
      <c r="AD52" s="114" t="str">
        <f t="shared" si="8"/>
        <v/>
      </c>
      <c r="AE52" s="115">
        <f t="shared" si="9"/>
        <v>0</v>
      </c>
      <c r="AF52" s="121"/>
      <c r="AG52" s="131" t="str">
        <f t="shared" si="20"/>
        <v/>
      </c>
      <c r="AH52" s="131">
        <f t="shared" si="21"/>
        <v>0</v>
      </c>
      <c r="AI52" s="121"/>
      <c r="AJ52" s="131" t="str">
        <f t="shared" si="10"/>
        <v/>
      </c>
      <c r="AK52" s="113">
        <f t="shared" si="11"/>
        <v>0</v>
      </c>
    </row>
    <row r="53" spans="1:37">
      <c r="A53" s="128">
        <v>1999</v>
      </c>
      <c r="B53" s="19">
        <f>'C. YP y BRECHAS'!E53</f>
        <v>12.284776336954595</v>
      </c>
      <c r="C53" s="130" t="str">
        <f>'C. YP y BRECHAS'!F53</f>
        <v/>
      </c>
      <c r="D53" s="118">
        <f>'C. YP y BRECHAS'!G53</f>
        <v>1</v>
      </c>
      <c r="E53" s="125"/>
      <c r="F53" s="114" t="str">
        <f t="shared" si="0"/>
        <v/>
      </c>
      <c r="G53" s="115">
        <f t="shared" si="1"/>
        <v>0</v>
      </c>
      <c r="H53" s="125"/>
      <c r="I53" s="114" t="str">
        <f t="shared" si="2"/>
        <v/>
      </c>
      <c r="J53" s="115">
        <f t="shared" si="3"/>
        <v>0</v>
      </c>
      <c r="K53" s="125"/>
      <c r="L53" s="114" t="str">
        <f t="shared" si="12"/>
        <v/>
      </c>
      <c r="M53" s="115">
        <f t="shared" si="13"/>
        <v>0</v>
      </c>
      <c r="N53" s="126"/>
      <c r="O53" s="114" t="str">
        <f t="shared" si="14"/>
        <v/>
      </c>
      <c r="P53" s="115">
        <f t="shared" si="15"/>
        <v>0</v>
      </c>
      <c r="Q53" s="126"/>
      <c r="R53" s="114" t="str">
        <f t="shared" si="16"/>
        <v/>
      </c>
      <c r="S53" s="115">
        <f t="shared" si="17"/>
        <v>0</v>
      </c>
      <c r="T53" s="125"/>
      <c r="U53" s="114" t="str">
        <f t="shared" si="18"/>
        <v/>
      </c>
      <c r="V53" s="115">
        <f t="shared" si="19"/>
        <v>0</v>
      </c>
      <c r="W53" s="126"/>
      <c r="X53" s="114" t="str">
        <f t="shared" si="4"/>
        <v/>
      </c>
      <c r="Y53" s="115">
        <f t="shared" si="5"/>
        <v>0</v>
      </c>
      <c r="Z53" s="126"/>
      <c r="AA53" s="114" t="str">
        <f t="shared" si="6"/>
        <v/>
      </c>
      <c r="AB53" s="115">
        <f t="shared" si="7"/>
        <v>0</v>
      </c>
      <c r="AC53" s="126"/>
      <c r="AD53" s="114" t="str">
        <f t="shared" si="8"/>
        <v/>
      </c>
      <c r="AE53" s="115">
        <f t="shared" si="9"/>
        <v>0</v>
      </c>
      <c r="AF53" s="121"/>
      <c r="AG53" s="131" t="str">
        <f t="shared" si="20"/>
        <v/>
      </c>
      <c r="AH53" s="131">
        <f t="shared" si="21"/>
        <v>0</v>
      </c>
      <c r="AI53" s="121"/>
      <c r="AJ53" s="131" t="str">
        <f t="shared" si="10"/>
        <v/>
      </c>
      <c r="AK53" s="113">
        <f t="shared" si="11"/>
        <v>0</v>
      </c>
    </row>
    <row r="54" spans="1:37">
      <c r="A54" s="128">
        <v>2000</v>
      </c>
      <c r="B54" s="19">
        <f>'C. YP y BRECHAS'!E54</f>
        <v>12.311363341819808</v>
      </c>
      <c r="C54" s="130" t="str">
        <f>'C. YP y BRECHAS'!F54</f>
        <v/>
      </c>
      <c r="D54" s="118">
        <f>'C. YP y BRECHAS'!G54</f>
        <v>1</v>
      </c>
      <c r="E54" s="125"/>
      <c r="F54" s="114" t="str">
        <f t="shared" si="0"/>
        <v/>
      </c>
      <c r="G54" s="115">
        <f t="shared" si="1"/>
        <v>0</v>
      </c>
      <c r="H54" s="125"/>
      <c r="I54" s="114" t="str">
        <f t="shared" si="2"/>
        <v/>
      </c>
      <c r="J54" s="115">
        <f t="shared" si="3"/>
        <v>0</v>
      </c>
      <c r="K54" s="125"/>
      <c r="L54" s="114" t="str">
        <f t="shared" si="12"/>
        <v/>
      </c>
      <c r="M54" s="115">
        <f t="shared" si="13"/>
        <v>0</v>
      </c>
      <c r="N54" s="126"/>
      <c r="O54" s="114" t="str">
        <f t="shared" si="14"/>
        <v/>
      </c>
      <c r="P54" s="115">
        <f t="shared" si="15"/>
        <v>0</v>
      </c>
      <c r="Q54" s="126"/>
      <c r="R54" s="114" t="str">
        <f t="shared" si="16"/>
        <v/>
      </c>
      <c r="S54" s="115">
        <f t="shared" si="17"/>
        <v>0</v>
      </c>
      <c r="T54" s="125"/>
      <c r="U54" s="114" t="str">
        <f t="shared" si="18"/>
        <v/>
      </c>
      <c r="V54" s="115">
        <f t="shared" si="19"/>
        <v>0</v>
      </c>
      <c r="W54" s="126"/>
      <c r="X54" s="114" t="str">
        <f t="shared" si="4"/>
        <v/>
      </c>
      <c r="Y54" s="115">
        <f t="shared" si="5"/>
        <v>0</v>
      </c>
      <c r="Z54" s="126"/>
      <c r="AA54" s="114" t="str">
        <f t="shared" si="6"/>
        <v/>
      </c>
      <c r="AB54" s="115">
        <f t="shared" si="7"/>
        <v>0</v>
      </c>
      <c r="AC54" s="126"/>
      <c r="AD54" s="114" t="str">
        <f t="shared" si="8"/>
        <v/>
      </c>
      <c r="AE54" s="115">
        <f t="shared" si="9"/>
        <v>0</v>
      </c>
      <c r="AF54" s="121"/>
      <c r="AG54" s="131" t="str">
        <f t="shared" si="20"/>
        <v/>
      </c>
      <c r="AH54" s="131">
        <f t="shared" si="21"/>
        <v>0</v>
      </c>
      <c r="AI54" s="121"/>
      <c r="AJ54" s="131" t="str">
        <f t="shared" si="10"/>
        <v/>
      </c>
      <c r="AK54" s="113">
        <f t="shared" si="11"/>
        <v>0</v>
      </c>
    </row>
    <row r="55" spans="1:37">
      <c r="A55" s="128">
        <v>2001</v>
      </c>
      <c r="B55" s="19">
        <f>'C. YP y BRECHAS'!E55</f>
        <v>12.317522673294196</v>
      </c>
      <c r="C55" s="130" t="str">
        <f>'C. YP y BRECHAS'!F55</f>
        <v/>
      </c>
      <c r="D55" s="118">
        <f>'C. YP y BRECHAS'!G55</f>
        <v>1</v>
      </c>
      <c r="E55" s="125"/>
      <c r="F55" s="114" t="str">
        <f t="shared" si="0"/>
        <v/>
      </c>
      <c r="G55" s="115">
        <f t="shared" si="1"/>
        <v>0</v>
      </c>
      <c r="H55" s="125"/>
      <c r="I55" s="114" t="str">
        <f t="shared" si="2"/>
        <v/>
      </c>
      <c r="J55" s="115">
        <f t="shared" si="3"/>
        <v>0</v>
      </c>
      <c r="K55" s="125"/>
      <c r="L55" s="114" t="str">
        <f t="shared" si="12"/>
        <v/>
      </c>
      <c r="M55" s="115">
        <f t="shared" si="13"/>
        <v>0</v>
      </c>
      <c r="N55" s="126"/>
      <c r="O55" s="114" t="str">
        <f t="shared" si="14"/>
        <v/>
      </c>
      <c r="P55" s="115">
        <f t="shared" si="15"/>
        <v>0</v>
      </c>
      <c r="Q55" s="126"/>
      <c r="R55" s="114" t="str">
        <f t="shared" si="16"/>
        <v/>
      </c>
      <c r="S55" s="115">
        <f t="shared" si="17"/>
        <v>0</v>
      </c>
      <c r="T55" s="125"/>
      <c r="U55" s="114" t="str">
        <f t="shared" si="18"/>
        <v/>
      </c>
      <c r="V55" s="115">
        <f t="shared" si="19"/>
        <v>0</v>
      </c>
      <c r="W55" s="126"/>
      <c r="X55" s="114" t="str">
        <f t="shared" si="4"/>
        <v/>
      </c>
      <c r="Y55" s="115">
        <f t="shared" si="5"/>
        <v>0</v>
      </c>
      <c r="Z55" s="126"/>
      <c r="AA55" s="114" t="str">
        <f t="shared" si="6"/>
        <v/>
      </c>
      <c r="AB55" s="115">
        <f t="shared" si="7"/>
        <v>0</v>
      </c>
      <c r="AC55" s="126"/>
      <c r="AD55" s="114" t="str">
        <f t="shared" si="8"/>
        <v/>
      </c>
      <c r="AE55" s="115">
        <f t="shared" si="9"/>
        <v>0</v>
      </c>
      <c r="AF55" s="121"/>
      <c r="AG55" s="131" t="str">
        <f t="shared" si="20"/>
        <v/>
      </c>
      <c r="AH55" s="131">
        <f t="shared" si="21"/>
        <v>0</v>
      </c>
      <c r="AI55" s="121"/>
      <c r="AJ55" s="131" t="str">
        <f t="shared" si="10"/>
        <v/>
      </c>
      <c r="AK55" s="113">
        <f t="shared" si="11"/>
        <v>0</v>
      </c>
    </row>
    <row r="56" spans="1:37">
      <c r="A56" s="128">
        <v>2002</v>
      </c>
      <c r="B56" s="19">
        <f>'C. YP y BRECHAS'!E56</f>
        <v>12.370624532467083</v>
      </c>
      <c r="C56" s="130" t="str">
        <f>'C. YP y BRECHAS'!F56</f>
        <v/>
      </c>
      <c r="D56" s="118">
        <f>'C. YP y BRECHAS'!G56</f>
        <v>1</v>
      </c>
      <c r="E56" s="125"/>
      <c r="F56" s="114" t="str">
        <f t="shared" si="0"/>
        <v/>
      </c>
      <c r="G56" s="115">
        <f t="shared" si="1"/>
        <v>0</v>
      </c>
      <c r="H56" s="125"/>
      <c r="I56" s="114" t="str">
        <f t="shared" si="2"/>
        <v/>
      </c>
      <c r="J56" s="115">
        <f t="shared" si="3"/>
        <v>0</v>
      </c>
      <c r="K56" s="125"/>
      <c r="L56" s="114" t="str">
        <f t="shared" si="12"/>
        <v/>
      </c>
      <c r="M56" s="115">
        <f t="shared" si="13"/>
        <v>0</v>
      </c>
      <c r="N56" s="126"/>
      <c r="O56" s="114" t="str">
        <f t="shared" si="14"/>
        <v/>
      </c>
      <c r="P56" s="115">
        <f t="shared" si="15"/>
        <v>0</v>
      </c>
      <c r="Q56" s="126"/>
      <c r="R56" s="114" t="str">
        <f t="shared" si="16"/>
        <v/>
      </c>
      <c r="S56" s="115">
        <f t="shared" si="17"/>
        <v>0</v>
      </c>
      <c r="T56" s="125"/>
      <c r="U56" s="114" t="str">
        <f t="shared" si="18"/>
        <v/>
      </c>
      <c r="V56" s="115">
        <f t="shared" si="19"/>
        <v>0</v>
      </c>
      <c r="W56" s="126"/>
      <c r="X56" s="114" t="str">
        <f t="shared" si="4"/>
        <v/>
      </c>
      <c r="Y56" s="115">
        <f t="shared" si="5"/>
        <v>0</v>
      </c>
      <c r="Z56" s="126"/>
      <c r="AA56" s="114" t="str">
        <f t="shared" si="6"/>
        <v/>
      </c>
      <c r="AB56" s="115">
        <f t="shared" si="7"/>
        <v>0</v>
      </c>
      <c r="AC56" s="126"/>
      <c r="AD56" s="114" t="str">
        <f t="shared" si="8"/>
        <v/>
      </c>
      <c r="AE56" s="115">
        <f t="shared" si="9"/>
        <v>0</v>
      </c>
      <c r="AF56" s="121"/>
      <c r="AG56" s="131" t="str">
        <f t="shared" si="20"/>
        <v/>
      </c>
      <c r="AH56" s="131">
        <f t="shared" si="21"/>
        <v>0</v>
      </c>
      <c r="AI56" s="121"/>
      <c r="AJ56" s="131" t="str">
        <f t="shared" si="10"/>
        <v/>
      </c>
      <c r="AK56" s="113">
        <f t="shared" si="11"/>
        <v>0</v>
      </c>
    </row>
    <row r="57" spans="1:37">
      <c r="A57" s="128">
        <v>2003</v>
      </c>
      <c r="B57" s="19">
        <f>'C. YP y BRECHAS'!E57</f>
        <v>12.41142940050724</v>
      </c>
      <c r="C57" s="130" t="str">
        <f>'C. YP y BRECHAS'!F57</f>
        <v/>
      </c>
      <c r="D57" s="118">
        <f>'C. YP y BRECHAS'!G57</f>
        <v>1</v>
      </c>
      <c r="E57" s="125"/>
      <c r="F57" s="114" t="str">
        <f t="shared" si="0"/>
        <v/>
      </c>
      <c r="G57" s="115">
        <f t="shared" si="1"/>
        <v>0</v>
      </c>
      <c r="H57" s="125"/>
      <c r="I57" s="114" t="str">
        <f t="shared" si="2"/>
        <v/>
      </c>
      <c r="J57" s="115">
        <f t="shared" si="3"/>
        <v>0</v>
      </c>
      <c r="K57" s="125"/>
      <c r="L57" s="114" t="str">
        <f t="shared" si="12"/>
        <v/>
      </c>
      <c r="M57" s="115">
        <f t="shared" si="13"/>
        <v>0</v>
      </c>
      <c r="N57" s="126"/>
      <c r="O57" s="114" t="str">
        <f t="shared" si="14"/>
        <v/>
      </c>
      <c r="P57" s="115">
        <f t="shared" si="15"/>
        <v>0</v>
      </c>
      <c r="Q57" s="126"/>
      <c r="R57" s="114" t="str">
        <f t="shared" si="16"/>
        <v/>
      </c>
      <c r="S57" s="115">
        <f t="shared" si="17"/>
        <v>0</v>
      </c>
      <c r="T57" s="125"/>
      <c r="U57" s="114" t="str">
        <f t="shared" si="18"/>
        <v/>
      </c>
      <c r="V57" s="115">
        <f t="shared" si="19"/>
        <v>0</v>
      </c>
      <c r="W57" s="126"/>
      <c r="X57" s="114" t="str">
        <f t="shared" si="4"/>
        <v/>
      </c>
      <c r="Y57" s="115">
        <f t="shared" si="5"/>
        <v>0</v>
      </c>
      <c r="Z57" s="126"/>
      <c r="AA57" s="114" t="str">
        <f t="shared" si="6"/>
        <v/>
      </c>
      <c r="AB57" s="115">
        <f t="shared" si="7"/>
        <v>0</v>
      </c>
      <c r="AC57" s="126"/>
      <c r="AD57" s="114" t="str">
        <f t="shared" si="8"/>
        <v/>
      </c>
      <c r="AE57" s="115">
        <f t="shared" si="9"/>
        <v>0</v>
      </c>
      <c r="AF57" s="121"/>
      <c r="AG57" s="131" t="str">
        <f t="shared" si="20"/>
        <v/>
      </c>
      <c r="AH57" s="131">
        <f t="shared" si="21"/>
        <v>0</v>
      </c>
      <c r="AI57" s="121"/>
      <c r="AJ57" s="131" t="str">
        <f t="shared" si="10"/>
        <v/>
      </c>
      <c r="AK57" s="113">
        <f t="shared" si="11"/>
        <v>0</v>
      </c>
    </row>
    <row r="58" spans="1:37">
      <c r="A58" s="128">
        <v>2004</v>
      </c>
      <c r="B58" s="19">
        <f>'C. YP y BRECHAS'!E58</f>
        <v>12.459822164143667</v>
      </c>
      <c r="C58" s="130" t="str">
        <f>'C. YP y BRECHAS'!F58</f>
        <v/>
      </c>
      <c r="D58" s="118">
        <f>'C. YP y BRECHAS'!G58</f>
        <v>1</v>
      </c>
      <c r="E58" s="125"/>
      <c r="F58" s="114" t="str">
        <f t="shared" si="0"/>
        <v/>
      </c>
      <c r="G58" s="115">
        <f t="shared" si="1"/>
        <v>0</v>
      </c>
      <c r="H58" s="125"/>
      <c r="I58" s="114" t="str">
        <f t="shared" si="2"/>
        <v/>
      </c>
      <c r="J58" s="115">
        <f t="shared" si="3"/>
        <v>0</v>
      </c>
      <c r="K58" s="125"/>
      <c r="L58" s="114" t="str">
        <f t="shared" si="12"/>
        <v/>
      </c>
      <c r="M58" s="115">
        <f t="shared" si="13"/>
        <v>0</v>
      </c>
      <c r="N58" s="126"/>
      <c r="O58" s="114" t="str">
        <f t="shared" si="14"/>
        <v/>
      </c>
      <c r="P58" s="115">
        <f t="shared" si="15"/>
        <v>0</v>
      </c>
      <c r="Q58" s="126"/>
      <c r="R58" s="114" t="str">
        <f t="shared" si="16"/>
        <v/>
      </c>
      <c r="S58" s="115">
        <f t="shared" si="17"/>
        <v>0</v>
      </c>
      <c r="T58" s="125"/>
      <c r="U58" s="114" t="str">
        <f t="shared" si="18"/>
        <v/>
      </c>
      <c r="V58" s="115">
        <f t="shared" si="19"/>
        <v>0</v>
      </c>
      <c r="W58" s="126"/>
      <c r="X58" s="114" t="str">
        <f t="shared" si="4"/>
        <v/>
      </c>
      <c r="Y58" s="115">
        <f t="shared" si="5"/>
        <v>0</v>
      </c>
      <c r="Z58" s="126"/>
      <c r="AA58" s="114" t="str">
        <f t="shared" si="6"/>
        <v/>
      </c>
      <c r="AB58" s="115">
        <f t="shared" si="7"/>
        <v>0</v>
      </c>
      <c r="AC58" s="126"/>
      <c r="AD58" s="114" t="str">
        <f t="shared" si="8"/>
        <v/>
      </c>
      <c r="AE58" s="115">
        <f t="shared" si="9"/>
        <v>0</v>
      </c>
      <c r="AF58" s="121"/>
      <c r="AG58" s="131" t="str">
        <f t="shared" si="20"/>
        <v/>
      </c>
      <c r="AH58" s="131">
        <f t="shared" si="21"/>
        <v>0</v>
      </c>
      <c r="AI58" s="121"/>
      <c r="AJ58" s="131" t="str">
        <f t="shared" si="10"/>
        <v/>
      </c>
      <c r="AK58" s="113">
        <f t="shared" si="11"/>
        <v>0</v>
      </c>
    </row>
    <row r="59" spans="1:37">
      <c r="A59" s="128">
        <v>2005</v>
      </c>
      <c r="B59" s="19">
        <f>'C. YP y BRECHAS'!E59</f>
        <v>12.520778102042678</v>
      </c>
      <c r="C59" s="130" t="str">
        <f>'C. YP y BRECHAS'!F59</f>
        <v/>
      </c>
      <c r="D59" s="118">
        <f>'C. YP y BRECHAS'!G59</f>
        <v>1</v>
      </c>
      <c r="E59" s="125"/>
      <c r="F59" s="114" t="str">
        <f t="shared" si="0"/>
        <v/>
      </c>
      <c r="G59" s="115">
        <f t="shared" si="1"/>
        <v>0</v>
      </c>
      <c r="H59" s="125"/>
      <c r="I59" s="114" t="str">
        <f t="shared" si="2"/>
        <v/>
      </c>
      <c r="J59" s="115">
        <f t="shared" si="3"/>
        <v>0</v>
      </c>
      <c r="K59" s="125"/>
      <c r="L59" s="114" t="str">
        <f t="shared" si="12"/>
        <v/>
      </c>
      <c r="M59" s="115">
        <f t="shared" si="13"/>
        <v>0</v>
      </c>
      <c r="N59" s="126"/>
      <c r="O59" s="114" t="str">
        <f t="shared" si="14"/>
        <v/>
      </c>
      <c r="P59" s="115">
        <f t="shared" si="15"/>
        <v>0</v>
      </c>
      <c r="Q59" s="126"/>
      <c r="R59" s="114" t="str">
        <f t="shared" si="16"/>
        <v/>
      </c>
      <c r="S59" s="115">
        <f t="shared" si="17"/>
        <v>0</v>
      </c>
      <c r="T59" s="125"/>
      <c r="U59" s="114" t="str">
        <f t="shared" si="18"/>
        <v/>
      </c>
      <c r="V59" s="115">
        <f t="shared" si="19"/>
        <v>0</v>
      </c>
      <c r="W59" s="126"/>
      <c r="X59" s="114" t="str">
        <f t="shared" si="4"/>
        <v/>
      </c>
      <c r="Y59" s="115">
        <f t="shared" si="5"/>
        <v>0</v>
      </c>
      <c r="Z59" s="126"/>
      <c r="AA59" s="114" t="str">
        <f t="shared" si="6"/>
        <v/>
      </c>
      <c r="AB59" s="115">
        <f t="shared" si="7"/>
        <v>0</v>
      </c>
      <c r="AC59" s="126"/>
      <c r="AD59" s="114" t="str">
        <f t="shared" si="8"/>
        <v/>
      </c>
      <c r="AE59" s="115">
        <f t="shared" si="9"/>
        <v>0</v>
      </c>
      <c r="AF59" s="121"/>
      <c r="AG59" s="131" t="str">
        <f t="shared" si="20"/>
        <v/>
      </c>
      <c r="AH59" s="131">
        <f t="shared" si="21"/>
        <v>0</v>
      </c>
      <c r="AI59" s="121"/>
      <c r="AJ59" s="131" t="str">
        <f t="shared" si="10"/>
        <v/>
      </c>
      <c r="AK59" s="113">
        <f t="shared" si="11"/>
        <v>0</v>
      </c>
    </row>
    <row r="60" spans="1:37">
      <c r="A60" s="128">
        <v>2006</v>
      </c>
      <c r="B60" s="19">
        <f>'C. YP y BRECHAS'!E60</f>
        <v>12.593366419814615</v>
      </c>
      <c r="C60" s="130" t="str">
        <f>'C. YP y BRECHAS'!F60</f>
        <v/>
      </c>
      <c r="D60" s="118">
        <f>'C. YP y BRECHAS'!G60</f>
        <v>1</v>
      </c>
      <c r="E60" s="125"/>
      <c r="F60" s="114" t="str">
        <f t="shared" si="0"/>
        <v/>
      </c>
      <c r="G60" s="115">
        <f t="shared" si="1"/>
        <v>0</v>
      </c>
      <c r="H60" s="125"/>
      <c r="I60" s="114" t="str">
        <f t="shared" si="2"/>
        <v/>
      </c>
      <c r="J60" s="115">
        <f t="shared" si="3"/>
        <v>0</v>
      </c>
      <c r="K60" s="125"/>
      <c r="L60" s="114" t="str">
        <f t="shared" si="12"/>
        <v/>
      </c>
      <c r="M60" s="115">
        <f t="shared" si="13"/>
        <v>0</v>
      </c>
      <c r="N60" s="126"/>
      <c r="O60" s="114" t="str">
        <f t="shared" si="14"/>
        <v/>
      </c>
      <c r="P60" s="115">
        <f t="shared" si="15"/>
        <v>0</v>
      </c>
      <c r="Q60" s="126"/>
      <c r="R60" s="114" t="str">
        <f t="shared" si="16"/>
        <v/>
      </c>
      <c r="S60" s="115">
        <f t="shared" si="17"/>
        <v>0</v>
      </c>
      <c r="T60" s="125"/>
      <c r="U60" s="114" t="str">
        <f t="shared" si="18"/>
        <v/>
      </c>
      <c r="V60" s="115">
        <f t="shared" si="19"/>
        <v>0</v>
      </c>
      <c r="W60" s="126"/>
      <c r="X60" s="114" t="str">
        <f t="shared" si="4"/>
        <v/>
      </c>
      <c r="Y60" s="115">
        <f t="shared" si="5"/>
        <v>0</v>
      </c>
      <c r="Z60" s="126"/>
      <c r="AA60" s="114" t="str">
        <f t="shared" si="6"/>
        <v/>
      </c>
      <c r="AB60" s="115">
        <f t="shared" si="7"/>
        <v>0</v>
      </c>
      <c r="AC60" s="126"/>
      <c r="AD60" s="114" t="str">
        <f t="shared" si="8"/>
        <v/>
      </c>
      <c r="AE60" s="115">
        <f t="shared" si="9"/>
        <v>0</v>
      </c>
      <c r="AF60" s="121"/>
      <c r="AG60" s="131" t="str">
        <f t="shared" si="20"/>
        <v/>
      </c>
      <c r="AH60" s="131">
        <f t="shared" si="21"/>
        <v>0</v>
      </c>
      <c r="AI60" s="121"/>
      <c r="AJ60" s="131" t="str">
        <f t="shared" si="10"/>
        <v/>
      </c>
      <c r="AK60" s="113">
        <f t="shared" si="11"/>
        <v>0</v>
      </c>
    </row>
    <row r="61" spans="1:37">
      <c r="A61" s="128">
        <v>2007</v>
      </c>
      <c r="B61" s="19">
        <f>'C. YP y BRECHAS'!E61</f>
        <v>12.675116439281165</v>
      </c>
      <c r="C61" s="130" t="str">
        <f>'C. YP y BRECHAS'!F61</f>
        <v/>
      </c>
      <c r="D61" s="118">
        <f>'C. YP y BRECHAS'!G61</f>
        <v>1</v>
      </c>
      <c r="E61" s="125"/>
      <c r="F61" s="114" t="str">
        <f t="shared" si="0"/>
        <v/>
      </c>
      <c r="G61" s="115">
        <f t="shared" si="1"/>
        <v>0</v>
      </c>
      <c r="H61" s="125"/>
      <c r="I61" s="114" t="str">
        <f t="shared" si="2"/>
        <v/>
      </c>
      <c r="J61" s="115">
        <f t="shared" si="3"/>
        <v>0</v>
      </c>
      <c r="K61" s="125"/>
      <c r="L61" s="114" t="str">
        <f t="shared" si="12"/>
        <v/>
      </c>
      <c r="M61" s="115">
        <f t="shared" si="13"/>
        <v>0</v>
      </c>
      <c r="N61" s="126"/>
      <c r="O61" s="114" t="str">
        <f t="shared" si="14"/>
        <v/>
      </c>
      <c r="P61" s="115">
        <f t="shared" si="15"/>
        <v>0</v>
      </c>
      <c r="Q61" s="126"/>
      <c r="R61" s="114" t="str">
        <f t="shared" si="16"/>
        <v/>
      </c>
      <c r="S61" s="115">
        <f t="shared" si="17"/>
        <v>0</v>
      </c>
      <c r="T61" s="125"/>
      <c r="U61" s="114" t="str">
        <f t="shared" si="18"/>
        <v/>
      </c>
      <c r="V61" s="115">
        <f t="shared" si="19"/>
        <v>0</v>
      </c>
      <c r="W61" s="126"/>
      <c r="X61" s="114" t="str">
        <f t="shared" si="4"/>
        <v/>
      </c>
      <c r="Y61" s="115">
        <f t="shared" si="5"/>
        <v>0</v>
      </c>
      <c r="Z61" s="126"/>
      <c r="AA61" s="114" t="str">
        <f t="shared" si="6"/>
        <v/>
      </c>
      <c r="AB61" s="115">
        <f t="shared" si="7"/>
        <v>0</v>
      </c>
      <c r="AC61" s="126"/>
      <c r="AD61" s="114" t="str">
        <f t="shared" si="8"/>
        <v/>
      </c>
      <c r="AE61" s="115">
        <f t="shared" si="9"/>
        <v>0</v>
      </c>
      <c r="AF61" s="121"/>
      <c r="AG61" s="131" t="str">
        <f t="shared" si="20"/>
        <v/>
      </c>
      <c r="AH61" s="131">
        <f t="shared" si="21"/>
        <v>0</v>
      </c>
      <c r="AI61" s="121"/>
      <c r="AJ61" s="131" t="str">
        <f t="shared" si="10"/>
        <v/>
      </c>
      <c r="AK61" s="113">
        <f t="shared" si="11"/>
        <v>0</v>
      </c>
    </row>
    <row r="62" spans="1:37">
      <c r="A62" s="128">
        <v>2008</v>
      </c>
      <c r="B62" s="19">
        <f>'C. YP y BRECHAS'!E62</f>
        <v>12.762386028380103</v>
      </c>
      <c r="C62" s="130" t="str">
        <f>'C. YP y BRECHAS'!F62</f>
        <v/>
      </c>
      <c r="D62" s="118">
        <f>'C. YP y BRECHAS'!G62</f>
        <v>1</v>
      </c>
      <c r="E62" s="125"/>
      <c r="F62" s="114" t="str">
        <f t="shared" si="0"/>
        <v/>
      </c>
      <c r="G62" s="115">
        <f t="shared" si="1"/>
        <v>0</v>
      </c>
      <c r="H62" s="125"/>
      <c r="I62" s="114" t="str">
        <f t="shared" si="2"/>
        <v/>
      </c>
      <c r="J62" s="115">
        <f t="shared" si="3"/>
        <v>0</v>
      </c>
      <c r="K62" s="125"/>
      <c r="L62" s="114" t="str">
        <f t="shared" si="12"/>
        <v/>
      </c>
      <c r="M62" s="115">
        <f t="shared" si="13"/>
        <v>0</v>
      </c>
      <c r="N62" s="126"/>
      <c r="O62" s="114" t="str">
        <f t="shared" si="14"/>
        <v/>
      </c>
      <c r="P62" s="115">
        <f t="shared" si="15"/>
        <v>0</v>
      </c>
      <c r="Q62" s="126"/>
      <c r="R62" s="114" t="str">
        <f t="shared" si="16"/>
        <v/>
      </c>
      <c r="S62" s="115">
        <f t="shared" si="17"/>
        <v>0</v>
      </c>
      <c r="T62" s="125"/>
      <c r="U62" s="114" t="str">
        <f t="shared" si="18"/>
        <v/>
      </c>
      <c r="V62" s="115">
        <f t="shared" si="19"/>
        <v>0</v>
      </c>
      <c r="W62" s="126"/>
      <c r="X62" s="114" t="str">
        <f t="shared" si="4"/>
        <v/>
      </c>
      <c r="Y62" s="115">
        <f t="shared" si="5"/>
        <v>0</v>
      </c>
      <c r="Z62" s="126"/>
      <c r="AA62" s="114" t="str">
        <f t="shared" si="6"/>
        <v/>
      </c>
      <c r="AB62" s="115">
        <f t="shared" si="7"/>
        <v>0</v>
      </c>
      <c r="AC62" s="126"/>
      <c r="AD62" s="114" t="str">
        <f t="shared" si="8"/>
        <v/>
      </c>
      <c r="AE62" s="115">
        <f t="shared" si="9"/>
        <v>0</v>
      </c>
      <c r="AF62" s="121"/>
      <c r="AG62" s="131" t="str">
        <f t="shared" si="20"/>
        <v/>
      </c>
      <c r="AH62" s="131">
        <f t="shared" si="21"/>
        <v>0</v>
      </c>
      <c r="AI62" s="121"/>
      <c r="AJ62" s="131" t="str">
        <f t="shared" si="10"/>
        <v/>
      </c>
      <c r="AK62" s="113">
        <f t="shared" si="11"/>
        <v>0</v>
      </c>
    </row>
    <row r="63" spans="1:37">
      <c r="A63" s="128">
        <v>2009</v>
      </c>
      <c r="B63" s="19">
        <f>'C. YP y BRECHAS'!E63</f>
        <v>12.773288209019235</v>
      </c>
      <c r="C63" s="130" t="str">
        <f>'C. YP y BRECHAS'!F63</f>
        <v/>
      </c>
      <c r="D63" s="118">
        <f>'C. YP y BRECHAS'!G63</f>
        <v>1</v>
      </c>
      <c r="E63" s="125"/>
      <c r="F63" s="114" t="str">
        <f t="shared" si="0"/>
        <v/>
      </c>
      <c r="G63" s="115">
        <f t="shared" si="1"/>
        <v>0</v>
      </c>
      <c r="H63" s="125"/>
      <c r="I63" s="114" t="str">
        <f t="shared" si="2"/>
        <v/>
      </c>
      <c r="J63" s="115">
        <f t="shared" si="3"/>
        <v>0</v>
      </c>
      <c r="K63" s="125"/>
      <c r="L63" s="114" t="str">
        <f t="shared" si="12"/>
        <v/>
      </c>
      <c r="M63" s="115">
        <f t="shared" si="13"/>
        <v>0</v>
      </c>
      <c r="N63" s="126"/>
      <c r="O63" s="114" t="str">
        <f t="shared" si="14"/>
        <v/>
      </c>
      <c r="P63" s="115">
        <f t="shared" si="15"/>
        <v>0</v>
      </c>
      <c r="Q63" s="126"/>
      <c r="R63" s="114" t="str">
        <f t="shared" si="16"/>
        <v/>
      </c>
      <c r="S63" s="115">
        <f t="shared" si="17"/>
        <v>0</v>
      </c>
      <c r="T63" s="125"/>
      <c r="U63" s="114" t="str">
        <f t="shared" si="18"/>
        <v/>
      </c>
      <c r="V63" s="115">
        <f t="shared" si="19"/>
        <v>0</v>
      </c>
      <c r="W63" s="126"/>
      <c r="X63" s="114" t="str">
        <f t="shared" si="4"/>
        <v/>
      </c>
      <c r="Y63" s="115">
        <f t="shared" si="5"/>
        <v>0</v>
      </c>
      <c r="Z63" s="126"/>
      <c r="AA63" s="114" t="str">
        <f t="shared" si="6"/>
        <v/>
      </c>
      <c r="AB63" s="115">
        <f t="shared" si="7"/>
        <v>0</v>
      </c>
      <c r="AC63" s="126"/>
      <c r="AD63" s="114" t="str">
        <f t="shared" si="8"/>
        <v/>
      </c>
      <c r="AE63" s="115">
        <f t="shared" si="9"/>
        <v>0</v>
      </c>
      <c r="AF63" s="121"/>
      <c r="AG63" s="131" t="str">
        <f t="shared" si="20"/>
        <v/>
      </c>
      <c r="AH63" s="131">
        <f t="shared" si="21"/>
        <v>0</v>
      </c>
      <c r="AI63" s="121"/>
      <c r="AJ63" s="131" t="str">
        <f t="shared" si="10"/>
        <v/>
      </c>
      <c r="AK63" s="113">
        <f t="shared" si="11"/>
        <v>0</v>
      </c>
    </row>
    <row r="64" spans="1:37">
      <c r="A64" s="128">
        <v>2010</v>
      </c>
      <c r="B64" s="19">
        <f>'C. YP y BRECHAS'!E64</f>
        <v>12.853342678686312</v>
      </c>
      <c r="C64" s="130" t="str">
        <f>'C. YP y BRECHAS'!F64</f>
        <v/>
      </c>
      <c r="D64" s="118">
        <f>'C. YP y BRECHAS'!G64</f>
        <v>1</v>
      </c>
      <c r="E64" s="125"/>
      <c r="F64" s="114" t="str">
        <f t="shared" si="0"/>
        <v/>
      </c>
      <c r="G64" s="115">
        <f t="shared" si="1"/>
        <v>0</v>
      </c>
      <c r="H64" s="125"/>
      <c r="I64" s="114" t="str">
        <f t="shared" si="2"/>
        <v/>
      </c>
      <c r="J64" s="115">
        <f t="shared" si="3"/>
        <v>0</v>
      </c>
      <c r="K64" s="125"/>
      <c r="L64" s="114" t="str">
        <f t="shared" si="12"/>
        <v/>
      </c>
      <c r="M64" s="115">
        <f t="shared" si="13"/>
        <v>0</v>
      </c>
      <c r="N64" s="126"/>
      <c r="O64" s="114" t="str">
        <f t="shared" si="14"/>
        <v/>
      </c>
      <c r="P64" s="115">
        <f t="shared" si="15"/>
        <v>0</v>
      </c>
      <c r="Q64" s="126"/>
      <c r="R64" s="114" t="str">
        <f t="shared" si="16"/>
        <v/>
      </c>
      <c r="S64" s="115">
        <f t="shared" si="17"/>
        <v>0</v>
      </c>
      <c r="T64" s="125"/>
      <c r="U64" s="114" t="str">
        <f t="shared" si="18"/>
        <v/>
      </c>
      <c r="V64" s="115">
        <f t="shared" si="19"/>
        <v>0</v>
      </c>
      <c r="W64" s="126"/>
      <c r="X64" s="114" t="str">
        <f t="shared" si="4"/>
        <v/>
      </c>
      <c r="Y64" s="115">
        <f t="shared" si="5"/>
        <v>0</v>
      </c>
      <c r="Z64" s="126"/>
      <c r="AA64" s="114" t="str">
        <f t="shared" si="6"/>
        <v/>
      </c>
      <c r="AB64" s="115">
        <f t="shared" si="7"/>
        <v>0</v>
      </c>
      <c r="AC64" s="126"/>
      <c r="AD64" s="114" t="str">
        <f t="shared" si="8"/>
        <v/>
      </c>
      <c r="AE64" s="115">
        <f t="shared" si="9"/>
        <v>0</v>
      </c>
      <c r="AF64" s="121"/>
      <c r="AG64" s="131" t="str">
        <f t="shared" si="20"/>
        <v/>
      </c>
      <c r="AH64" s="131">
        <f t="shared" si="21"/>
        <v>0</v>
      </c>
      <c r="AI64" s="121"/>
      <c r="AJ64" s="131" t="str">
        <f t="shared" si="10"/>
        <v/>
      </c>
      <c r="AK64" s="113">
        <f t="shared" si="11"/>
        <v>0</v>
      </c>
    </row>
    <row r="65" spans="1:37">
      <c r="A65" s="128">
        <v>2011</v>
      </c>
      <c r="B65" s="19">
        <f>'C. YP y BRECHAS'!E65</f>
        <v>12.914669913610975</v>
      </c>
      <c r="C65" s="130" t="str">
        <f>'C. YP y BRECHAS'!F65</f>
        <v/>
      </c>
      <c r="D65" s="118">
        <f>'C. YP y BRECHAS'!G65</f>
        <v>1</v>
      </c>
      <c r="E65" s="125"/>
      <c r="F65" s="114" t="str">
        <f t="shared" si="0"/>
        <v/>
      </c>
      <c r="G65" s="115">
        <f t="shared" si="1"/>
        <v>0</v>
      </c>
      <c r="H65" s="125"/>
      <c r="I65" s="114" t="str">
        <f t="shared" si="2"/>
        <v/>
      </c>
      <c r="J65" s="115">
        <f t="shared" si="3"/>
        <v>0</v>
      </c>
      <c r="K65" s="125"/>
      <c r="L65" s="114" t="str">
        <f t="shared" si="12"/>
        <v/>
      </c>
      <c r="M65" s="115">
        <f t="shared" si="13"/>
        <v>0</v>
      </c>
      <c r="N65" s="126"/>
      <c r="O65" s="114" t="str">
        <f t="shared" si="14"/>
        <v/>
      </c>
      <c r="P65" s="115">
        <f t="shared" si="15"/>
        <v>0</v>
      </c>
      <c r="Q65" s="126"/>
      <c r="R65" s="114" t="str">
        <f t="shared" si="16"/>
        <v/>
      </c>
      <c r="S65" s="115">
        <f t="shared" si="17"/>
        <v>0</v>
      </c>
      <c r="T65" s="125"/>
      <c r="U65" s="114" t="str">
        <f t="shared" si="18"/>
        <v/>
      </c>
      <c r="V65" s="115">
        <f t="shared" si="19"/>
        <v>0</v>
      </c>
      <c r="W65" s="126"/>
      <c r="X65" s="114" t="str">
        <f t="shared" si="4"/>
        <v/>
      </c>
      <c r="Y65" s="115">
        <f t="shared" si="5"/>
        <v>0</v>
      </c>
      <c r="Z65" s="126"/>
      <c r="AA65" s="114" t="str">
        <f t="shared" si="6"/>
        <v/>
      </c>
      <c r="AB65" s="115">
        <f t="shared" si="7"/>
        <v>0</v>
      </c>
      <c r="AC65" s="126"/>
      <c r="AD65" s="114" t="str">
        <f t="shared" si="8"/>
        <v/>
      </c>
      <c r="AE65" s="115">
        <f t="shared" si="9"/>
        <v>0</v>
      </c>
      <c r="AF65" s="121"/>
      <c r="AG65" s="131" t="str">
        <f t="shared" si="20"/>
        <v/>
      </c>
      <c r="AH65" s="131">
        <f t="shared" si="21"/>
        <v>0</v>
      </c>
      <c r="AI65" s="121"/>
      <c r="AJ65" s="131" t="str">
        <f t="shared" si="10"/>
        <v/>
      </c>
      <c r="AK65" s="113">
        <f t="shared" si="11"/>
        <v>0</v>
      </c>
    </row>
    <row r="66" spans="1:37">
      <c r="A66" s="128">
        <v>2012</v>
      </c>
      <c r="B66" s="19">
        <f>'C. YP y BRECHAS'!E66</f>
        <v>12.974281340020644</v>
      </c>
      <c r="C66" s="130" t="str">
        <f>'C. YP y BRECHAS'!F66</f>
        <v/>
      </c>
      <c r="D66" s="118">
        <f>'C. YP y BRECHAS'!G66</f>
        <v>1</v>
      </c>
      <c r="E66" s="125"/>
      <c r="F66" s="114" t="str">
        <f t="shared" si="0"/>
        <v/>
      </c>
      <c r="G66" s="115">
        <f t="shared" si="1"/>
        <v>0</v>
      </c>
      <c r="H66" s="125"/>
      <c r="I66" s="114" t="str">
        <f t="shared" si="2"/>
        <v/>
      </c>
      <c r="J66" s="115">
        <f t="shared" si="3"/>
        <v>0</v>
      </c>
      <c r="K66" s="125"/>
      <c r="L66" s="114" t="str">
        <f t="shared" si="12"/>
        <v/>
      </c>
      <c r="M66" s="115">
        <f t="shared" si="13"/>
        <v>0</v>
      </c>
      <c r="N66" s="126"/>
      <c r="O66" s="114" t="str">
        <f t="shared" si="14"/>
        <v/>
      </c>
      <c r="P66" s="115">
        <f t="shared" si="15"/>
        <v>0</v>
      </c>
      <c r="Q66" s="126"/>
      <c r="R66" s="114" t="str">
        <f t="shared" si="16"/>
        <v/>
      </c>
      <c r="S66" s="115">
        <f t="shared" si="17"/>
        <v>0</v>
      </c>
      <c r="T66" s="125"/>
      <c r="U66" s="114" t="str">
        <f t="shared" si="18"/>
        <v/>
      </c>
      <c r="V66" s="115">
        <f t="shared" si="19"/>
        <v>0</v>
      </c>
      <c r="W66" s="126"/>
      <c r="X66" s="114" t="str">
        <f t="shared" si="4"/>
        <v/>
      </c>
      <c r="Y66" s="115">
        <f t="shared" si="5"/>
        <v>0</v>
      </c>
      <c r="Z66" s="126"/>
      <c r="AA66" s="114" t="str">
        <f t="shared" si="6"/>
        <v/>
      </c>
      <c r="AB66" s="115">
        <f t="shared" si="7"/>
        <v>0</v>
      </c>
      <c r="AC66" s="126"/>
      <c r="AD66" s="114" t="str">
        <f t="shared" si="8"/>
        <v/>
      </c>
      <c r="AE66" s="115">
        <f t="shared" si="9"/>
        <v>0</v>
      </c>
      <c r="AF66" s="121"/>
      <c r="AG66" s="131" t="str">
        <f t="shared" si="20"/>
        <v/>
      </c>
      <c r="AH66" s="131">
        <f t="shared" si="21"/>
        <v>0</v>
      </c>
      <c r="AI66" s="121"/>
      <c r="AJ66" s="131" t="str">
        <f t="shared" si="10"/>
        <v/>
      </c>
      <c r="AK66" s="113">
        <f t="shared" si="11"/>
        <v>0</v>
      </c>
    </row>
    <row r="67" spans="1:37">
      <c r="A67" s="128">
        <v>2013</v>
      </c>
      <c r="B67" s="19">
        <f>'C. YP y BRECHAS'!E67</f>
        <v>13.031150585705086</v>
      </c>
      <c r="C67" s="130" t="str">
        <f>'C. YP y BRECHAS'!F67</f>
        <v/>
      </c>
      <c r="D67" s="118">
        <f>'C. YP y BRECHAS'!G67</f>
        <v>1</v>
      </c>
      <c r="E67" s="125"/>
      <c r="F67" s="114" t="str">
        <f t="shared" si="0"/>
        <v/>
      </c>
      <c r="G67" s="115">
        <f t="shared" si="1"/>
        <v>0</v>
      </c>
      <c r="H67" s="125"/>
      <c r="I67" s="114" t="str">
        <f t="shared" si="2"/>
        <v/>
      </c>
      <c r="J67" s="115">
        <f t="shared" si="3"/>
        <v>0</v>
      </c>
      <c r="K67" s="125"/>
      <c r="L67" s="114" t="str">
        <f t="shared" si="12"/>
        <v/>
      </c>
      <c r="M67" s="115">
        <f t="shared" si="13"/>
        <v>0</v>
      </c>
      <c r="N67" s="126"/>
      <c r="O67" s="114" t="str">
        <f t="shared" si="14"/>
        <v/>
      </c>
      <c r="P67" s="115">
        <f t="shared" si="15"/>
        <v>0</v>
      </c>
      <c r="Q67" s="126"/>
      <c r="R67" s="114" t="str">
        <f t="shared" si="16"/>
        <v/>
      </c>
      <c r="S67" s="115">
        <f t="shared" si="17"/>
        <v>0</v>
      </c>
      <c r="T67" s="125"/>
      <c r="U67" s="114" t="str">
        <f t="shared" si="18"/>
        <v/>
      </c>
      <c r="V67" s="115">
        <f t="shared" si="19"/>
        <v>0</v>
      </c>
      <c r="W67" s="126"/>
      <c r="X67" s="114" t="str">
        <f t="shared" si="4"/>
        <v/>
      </c>
      <c r="Y67" s="115">
        <f t="shared" si="5"/>
        <v>0</v>
      </c>
      <c r="Z67" s="126"/>
      <c r="AA67" s="114" t="str">
        <f t="shared" si="6"/>
        <v/>
      </c>
      <c r="AB67" s="115">
        <f t="shared" si="7"/>
        <v>0</v>
      </c>
      <c r="AC67" s="126"/>
      <c r="AD67" s="114" t="str">
        <f t="shared" si="8"/>
        <v/>
      </c>
      <c r="AE67" s="115">
        <f t="shared" si="9"/>
        <v>0</v>
      </c>
      <c r="AF67" s="121"/>
      <c r="AG67" s="131" t="str">
        <f t="shared" si="20"/>
        <v/>
      </c>
      <c r="AH67" s="131">
        <f t="shared" si="21"/>
        <v>0</v>
      </c>
      <c r="AI67" s="121"/>
      <c r="AJ67" s="131" t="str">
        <f t="shared" si="10"/>
        <v/>
      </c>
      <c r="AK67" s="113">
        <f t="shared" si="11"/>
        <v>0</v>
      </c>
    </row>
    <row r="68" spans="1:37">
      <c r="A68" s="128">
        <v>2014</v>
      </c>
      <c r="B68" s="19">
        <f>'C. YP y BRECHAS'!E68</f>
        <v>13.0547078462762</v>
      </c>
      <c r="C68" s="130" t="str">
        <f>'C. YP y BRECHAS'!F68</f>
        <v/>
      </c>
      <c r="D68" s="118">
        <f>'C. YP y BRECHAS'!G68</f>
        <v>1</v>
      </c>
      <c r="E68" s="125"/>
      <c r="F68" s="114" t="str">
        <f t="shared" si="0"/>
        <v/>
      </c>
      <c r="G68" s="115">
        <f t="shared" si="1"/>
        <v>0</v>
      </c>
      <c r="H68" s="125"/>
      <c r="I68" s="114" t="str">
        <f t="shared" si="2"/>
        <v/>
      </c>
      <c r="J68" s="115">
        <f t="shared" si="3"/>
        <v>0</v>
      </c>
      <c r="K68" s="125"/>
      <c r="L68" s="114" t="str">
        <f t="shared" si="12"/>
        <v/>
      </c>
      <c r="M68" s="115">
        <f t="shared" si="13"/>
        <v>0</v>
      </c>
      <c r="N68" s="126"/>
      <c r="O68" s="114" t="str">
        <f t="shared" si="14"/>
        <v/>
      </c>
      <c r="P68" s="115">
        <f t="shared" si="15"/>
        <v>0</v>
      </c>
      <c r="Q68" s="126"/>
      <c r="R68" s="114" t="str">
        <f t="shared" si="16"/>
        <v/>
      </c>
      <c r="S68" s="115">
        <f t="shared" si="17"/>
        <v>0</v>
      </c>
      <c r="T68" s="125"/>
      <c r="U68" s="114" t="str">
        <f t="shared" si="18"/>
        <v/>
      </c>
      <c r="V68" s="115">
        <f t="shared" si="19"/>
        <v>0</v>
      </c>
      <c r="W68" s="126"/>
      <c r="X68" s="114" t="str">
        <f t="shared" si="4"/>
        <v/>
      </c>
      <c r="Y68" s="115">
        <f t="shared" si="5"/>
        <v>0</v>
      </c>
      <c r="Z68" s="126"/>
      <c r="AA68" s="114" t="str">
        <f t="shared" si="6"/>
        <v/>
      </c>
      <c r="AB68" s="115">
        <f t="shared" si="7"/>
        <v>0</v>
      </c>
      <c r="AC68" s="126"/>
      <c r="AD68" s="114" t="str">
        <f t="shared" si="8"/>
        <v/>
      </c>
      <c r="AE68" s="115">
        <f t="shared" si="9"/>
        <v>0</v>
      </c>
      <c r="AF68" s="121"/>
      <c r="AG68" s="131" t="str">
        <f t="shared" si="20"/>
        <v/>
      </c>
      <c r="AH68" s="131">
        <f t="shared" si="21"/>
        <v>0</v>
      </c>
      <c r="AI68" s="121"/>
      <c r="AJ68" s="131" t="str">
        <f t="shared" si="10"/>
        <v/>
      </c>
      <c r="AK68" s="113">
        <f t="shared" si="11"/>
        <v>0</v>
      </c>
    </row>
    <row r="69" spans="1:37">
      <c r="A69" s="128">
        <v>2015</v>
      </c>
      <c r="B69" s="19">
        <f>'C. YP y BRECHAS'!E69</f>
        <v>13.086708255211585</v>
      </c>
      <c r="C69" s="130" t="str">
        <f>'C. YP y BRECHAS'!F69</f>
        <v/>
      </c>
      <c r="D69" s="118">
        <f>'C. YP y BRECHAS'!G69</f>
        <v>1</v>
      </c>
      <c r="E69" s="125"/>
      <c r="F69" s="114" t="str">
        <f t="shared" ref="F69:F74" si="22">IF(C69=1,E69,"")</f>
        <v/>
      </c>
      <c r="G69" s="115">
        <f t="shared" ref="G69:G74" si="23">IF(D69=1,E69,"")</f>
        <v>0</v>
      </c>
      <c r="H69" s="125"/>
      <c r="I69" s="114" t="str">
        <f t="shared" ref="I69:I74" si="24">IF($C69=1,H69,"")</f>
        <v/>
      </c>
      <c r="J69" s="115">
        <f t="shared" ref="J69:J74" si="25">IF($D69=1,H69,"")</f>
        <v>0</v>
      </c>
      <c r="K69" s="125"/>
      <c r="L69" s="114" t="str">
        <f t="shared" si="12"/>
        <v/>
      </c>
      <c r="M69" s="115">
        <f t="shared" si="13"/>
        <v>0</v>
      </c>
      <c r="N69" s="126"/>
      <c r="O69" s="114" t="str">
        <f t="shared" si="14"/>
        <v/>
      </c>
      <c r="P69" s="115">
        <f t="shared" si="15"/>
        <v>0</v>
      </c>
      <c r="Q69" s="126"/>
      <c r="R69" s="114" t="str">
        <f t="shared" si="16"/>
        <v/>
      </c>
      <c r="S69" s="115">
        <f t="shared" si="17"/>
        <v>0</v>
      </c>
      <c r="T69" s="125"/>
      <c r="U69" s="114" t="str">
        <f t="shared" si="18"/>
        <v/>
      </c>
      <c r="V69" s="115">
        <f t="shared" si="19"/>
        <v>0</v>
      </c>
      <c r="W69" s="126"/>
      <c r="X69" s="114" t="str">
        <f t="shared" ref="X69:X74" si="26">IF($C69=1,W69,"")</f>
        <v/>
      </c>
      <c r="Y69" s="115">
        <f t="shared" ref="Y69:Y74" si="27">IF($D69=1,W69,"")</f>
        <v>0</v>
      </c>
      <c r="Z69" s="126"/>
      <c r="AA69" s="114" t="str">
        <f t="shared" ref="AA69:AA74" si="28">IF($C69=1,Z69,"")</f>
        <v/>
      </c>
      <c r="AB69" s="115">
        <f t="shared" ref="AB69:AB74" si="29">IF($D69=1,Z69,"")</f>
        <v>0</v>
      </c>
      <c r="AC69" s="126"/>
      <c r="AD69" s="114" t="str">
        <f t="shared" ref="AD69:AD74" si="30">IF($C69=1,AC69,"")</f>
        <v/>
      </c>
      <c r="AE69" s="115">
        <f t="shared" ref="AE69:AE74" si="31">IF($D69=1,AC69,"")</f>
        <v>0</v>
      </c>
      <c r="AF69" s="121"/>
      <c r="AG69" s="131" t="str">
        <f t="shared" si="20"/>
        <v/>
      </c>
      <c r="AH69" s="131">
        <f t="shared" si="21"/>
        <v>0</v>
      </c>
      <c r="AI69" s="121"/>
      <c r="AJ69" s="131" t="str">
        <f t="shared" ref="AJ69:AJ74" si="32">IF($C69=1,AI69,"")</f>
        <v/>
      </c>
      <c r="AK69" s="113">
        <f t="shared" ref="AK69:AK74" si="33">IF($D69=1,AI69,"")</f>
        <v>0</v>
      </c>
    </row>
    <row r="70" spans="1:37">
      <c r="A70" s="128">
        <v>2016</v>
      </c>
      <c r="B70" s="19">
        <f>'C. YP y BRECHAS'!E70</f>
        <v>13.125485550508774</v>
      </c>
      <c r="C70" s="130" t="str">
        <f>'C. YP y BRECHAS'!F70</f>
        <v/>
      </c>
      <c r="D70" s="118">
        <f>'C. YP y BRECHAS'!G70</f>
        <v>1</v>
      </c>
      <c r="E70" s="125"/>
      <c r="F70" s="114" t="str">
        <f t="shared" si="22"/>
        <v/>
      </c>
      <c r="G70" s="115">
        <f t="shared" si="23"/>
        <v>0</v>
      </c>
      <c r="H70" s="125"/>
      <c r="I70" s="114" t="str">
        <f t="shared" si="24"/>
        <v/>
      </c>
      <c r="J70" s="115">
        <f t="shared" si="25"/>
        <v>0</v>
      </c>
      <c r="K70" s="125"/>
      <c r="L70" s="114" t="str">
        <f t="shared" ref="L70:L74" si="34">IF($C70=1,K70,"")</f>
        <v/>
      </c>
      <c r="M70" s="115">
        <f t="shared" ref="M70:M74" si="35">IF($D70=1,K70,"")</f>
        <v>0</v>
      </c>
      <c r="N70" s="126"/>
      <c r="O70" s="114" t="str">
        <f t="shared" ref="O70:O74" si="36">IF($C70=1,N70,"")</f>
        <v/>
      </c>
      <c r="P70" s="115">
        <f t="shared" ref="P70:P74" si="37">IF($D70=1,N70,"")</f>
        <v>0</v>
      </c>
      <c r="Q70" s="126"/>
      <c r="R70" s="114" t="str">
        <f t="shared" ref="R70:R74" si="38">IF($C70=1,Q70,"")</f>
        <v/>
      </c>
      <c r="S70" s="115">
        <f t="shared" ref="S70:S74" si="39">IF($D70=1,Q70,"")</f>
        <v>0</v>
      </c>
      <c r="T70" s="125"/>
      <c r="U70" s="114" t="str">
        <f t="shared" ref="U70:U74" si="40">IF($C70=1,T70,"")</f>
        <v/>
      </c>
      <c r="V70" s="115">
        <f t="shared" ref="V70:V74" si="41">IF($D70=1,T70,"")</f>
        <v>0</v>
      </c>
      <c r="W70" s="126"/>
      <c r="X70" s="114" t="str">
        <f t="shared" si="26"/>
        <v/>
      </c>
      <c r="Y70" s="115">
        <f t="shared" si="27"/>
        <v>0</v>
      </c>
      <c r="Z70" s="126"/>
      <c r="AA70" s="114" t="str">
        <f t="shared" si="28"/>
        <v/>
      </c>
      <c r="AB70" s="115">
        <f t="shared" si="29"/>
        <v>0</v>
      </c>
      <c r="AC70" s="126"/>
      <c r="AD70" s="114" t="str">
        <f t="shared" si="30"/>
        <v/>
      </c>
      <c r="AE70" s="115">
        <f t="shared" si="31"/>
        <v>0</v>
      </c>
      <c r="AF70" s="121"/>
      <c r="AG70" s="131" t="str">
        <f t="shared" ref="AG70:AG74" si="42">IF($C70=1,AF70,"")</f>
        <v/>
      </c>
      <c r="AH70" s="131">
        <f t="shared" ref="AH70:AH74" si="43">IF($D70=1,AF70,"")</f>
        <v>0</v>
      </c>
      <c r="AI70" s="121"/>
      <c r="AJ70" s="131" t="str">
        <f t="shared" si="32"/>
        <v/>
      </c>
      <c r="AK70" s="113">
        <f t="shared" si="33"/>
        <v>0</v>
      </c>
    </row>
    <row r="71" spans="1:37">
      <c r="A71" s="128">
        <v>2017</v>
      </c>
      <c r="B71" s="19">
        <f>'C. YP y BRECHAS'!E71</f>
        <v>13.150396744917034</v>
      </c>
      <c r="C71" s="130" t="str">
        <f>'C. YP y BRECHAS'!F71</f>
        <v/>
      </c>
      <c r="D71" s="118">
        <f>'C. YP y BRECHAS'!G71</f>
        <v>1</v>
      </c>
      <c r="E71" s="125"/>
      <c r="F71" s="114" t="str">
        <f t="shared" si="22"/>
        <v/>
      </c>
      <c r="G71" s="115">
        <f t="shared" si="23"/>
        <v>0</v>
      </c>
      <c r="H71" s="125"/>
      <c r="I71" s="114" t="str">
        <f t="shared" si="24"/>
        <v/>
      </c>
      <c r="J71" s="115">
        <f t="shared" si="25"/>
        <v>0</v>
      </c>
      <c r="K71" s="125"/>
      <c r="L71" s="114" t="str">
        <f t="shared" si="34"/>
        <v/>
      </c>
      <c r="M71" s="115">
        <f t="shared" si="35"/>
        <v>0</v>
      </c>
      <c r="N71" s="126"/>
      <c r="O71" s="114" t="str">
        <f t="shared" si="36"/>
        <v/>
      </c>
      <c r="P71" s="115">
        <f t="shared" si="37"/>
        <v>0</v>
      </c>
      <c r="Q71" s="126"/>
      <c r="R71" s="114" t="str">
        <f t="shared" si="38"/>
        <v/>
      </c>
      <c r="S71" s="115">
        <f t="shared" si="39"/>
        <v>0</v>
      </c>
      <c r="T71" s="125"/>
      <c r="U71" s="114" t="str">
        <f t="shared" si="40"/>
        <v/>
      </c>
      <c r="V71" s="115">
        <f t="shared" si="41"/>
        <v>0</v>
      </c>
      <c r="W71" s="126"/>
      <c r="X71" s="114" t="str">
        <f t="shared" si="26"/>
        <v/>
      </c>
      <c r="Y71" s="115">
        <f t="shared" si="27"/>
        <v>0</v>
      </c>
      <c r="Z71" s="126"/>
      <c r="AA71" s="114" t="str">
        <f t="shared" si="28"/>
        <v/>
      </c>
      <c r="AB71" s="115">
        <f t="shared" si="29"/>
        <v>0</v>
      </c>
      <c r="AC71" s="126"/>
      <c r="AD71" s="114" t="str">
        <f t="shared" si="30"/>
        <v/>
      </c>
      <c r="AE71" s="115">
        <f t="shared" si="31"/>
        <v>0</v>
      </c>
      <c r="AF71" s="121"/>
      <c r="AG71" s="131" t="str">
        <f t="shared" si="42"/>
        <v/>
      </c>
      <c r="AH71" s="131">
        <f t="shared" si="43"/>
        <v>0</v>
      </c>
      <c r="AI71" s="121"/>
      <c r="AJ71" s="131" t="str">
        <f t="shared" si="32"/>
        <v/>
      </c>
      <c r="AK71" s="113">
        <f t="shared" si="33"/>
        <v>0</v>
      </c>
    </row>
    <row r="72" spans="1:37">
      <c r="A72" s="128">
        <v>2018</v>
      </c>
      <c r="B72" s="19">
        <f>'C. YP y BRECHAS'!E72</f>
        <v>13.189322715997417</v>
      </c>
      <c r="C72" s="130" t="str">
        <f>'C. YP y BRECHAS'!F72</f>
        <v/>
      </c>
      <c r="D72" s="118">
        <f>'C. YP y BRECHAS'!G72</f>
        <v>1</v>
      </c>
      <c r="E72" s="125"/>
      <c r="F72" s="114" t="str">
        <f t="shared" si="22"/>
        <v/>
      </c>
      <c r="G72" s="115">
        <f t="shared" si="23"/>
        <v>0</v>
      </c>
      <c r="H72" s="125"/>
      <c r="I72" s="114" t="str">
        <f t="shared" si="24"/>
        <v/>
      </c>
      <c r="J72" s="115">
        <f t="shared" si="25"/>
        <v>0</v>
      </c>
      <c r="K72" s="125"/>
      <c r="L72" s="114" t="str">
        <f t="shared" si="34"/>
        <v/>
      </c>
      <c r="M72" s="115">
        <f t="shared" si="35"/>
        <v>0</v>
      </c>
      <c r="N72" s="126"/>
      <c r="O72" s="114" t="str">
        <f t="shared" si="36"/>
        <v/>
      </c>
      <c r="P72" s="115">
        <f t="shared" si="37"/>
        <v>0</v>
      </c>
      <c r="Q72" s="126"/>
      <c r="R72" s="114" t="str">
        <f t="shared" si="38"/>
        <v/>
      </c>
      <c r="S72" s="115">
        <f t="shared" si="39"/>
        <v>0</v>
      </c>
      <c r="T72" s="125"/>
      <c r="U72" s="114" t="str">
        <f t="shared" si="40"/>
        <v/>
      </c>
      <c r="V72" s="115">
        <f t="shared" si="41"/>
        <v>0</v>
      </c>
      <c r="W72" s="126"/>
      <c r="X72" s="114" t="str">
        <f t="shared" si="26"/>
        <v/>
      </c>
      <c r="Y72" s="115">
        <f t="shared" si="27"/>
        <v>0</v>
      </c>
      <c r="Z72" s="126"/>
      <c r="AA72" s="114" t="str">
        <f t="shared" si="28"/>
        <v/>
      </c>
      <c r="AB72" s="115">
        <f t="shared" si="29"/>
        <v>0</v>
      </c>
      <c r="AC72" s="126"/>
      <c r="AD72" s="114" t="str">
        <f t="shared" si="30"/>
        <v/>
      </c>
      <c r="AE72" s="115">
        <f t="shared" si="31"/>
        <v>0</v>
      </c>
      <c r="AF72" s="121"/>
      <c r="AG72" s="131" t="str">
        <f t="shared" si="42"/>
        <v/>
      </c>
      <c r="AH72" s="131">
        <f t="shared" si="43"/>
        <v>0</v>
      </c>
      <c r="AI72" s="121"/>
      <c r="AJ72" s="131" t="str">
        <f t="shared" si="32"/>
        <v/>
      </c>
      <c r="AK72" s="113">
        <f t="shared" si="33"/>
        <v>0</v>
      </c>
    </row>
    <row r="73" spans="1:37">
      <c r="A73" s="128">
        <v>2019</v>
      </c>
      <c r="B73" s="19">
        <f>'C. YP y BRECHAS'!E73</f>
        <v>13.211481699891275</v>
      </c>
      <c r="C73" s="130" t="str">
        <f>'C. YP y BRECHAS'!F73</f>
        <v/>
      </c>
      <c r="D73" s="118">
        <f>'C. YP y BRECHAS'!G73</f>
        <v>1</v>
      </c>
      <c r="E73" s="125"/>
      <c r="F73" s="114" t="str">
        <f t="shared" si="22"/>
        <v/>
      </c>
      <c r="G73" s="115">
        <f t="shared" si="23"/>
        <v>0</v>
      </c>
      <c r="H73" s="125"/>
      <c r="I73" s="114" t="str">
        <f t="shared" si="24"/>
        <v/>
      </c>
      <c r="J73" s="115">
        <f t="shared" si="25"/>
        <v>0</v>
      </c>
      <c r="K73" s="125"/>
      <c r="L73" s="114" t="str">
        <f t="shared" si="34"/>
        <v/>
      </c>
      <c r="M73" s="115">
        <f t="shared" si="35"/>
        <v>0</v>
      </c>
      <c r="N73" s="126"/>
      <c r="O73" s="114" t="str">
        <f t="shared" si="36"/>
        <v/>
      </c>
      <c r="P73" s="115">
        <f t="shared" si="37"/>
        <v>0</v>
      </c>
      <c r="Q73" s="126"/>
      <c r="R73" s="114" t="str">
        <f t="shared" si="38"/>
        <v/>
      </c>
      <c r="S73" s="115">
        <f t="shared" si="39"/>
        <v>0</v>
      </c>
      <c r="T73" s="125"/>
      <c r="U73" s="114" t="str">
        <f t="shared" si="40"/>
        <v/>
      </c>
      <c r="V73" s="115">
        <f t="shared" si="41"/>
        <v>0</v>
      </c>
      <c r="W73" s="126"/>
      <c r="X73" s="114" t="str">
        <f t="shared" si="26"/>
        <v/>
      </c>
      <c r="Y73" s="115">
        <f t="shared" si="27"/>
        <v>0</v>
      </c>
      <c r="Z73" s="126"/>
      <c r="AA73" s="114" t="str">
        <f t="shared" si="28"/>
        <v/>
      </c>
      <c r="AB73" s="115">
        <f t="shared" si="29"/>
        <v>0</v>
      </c>
      <c r="AC73" s="126"/>
      <c r="AD73" s="114" t="str">
        <f t="shared" si="30"/>
        <v/>
      </c>
      <c r="AE73" s="115">
        <f t="shared" si="31"/>
        <v>0</v>
      </c>
      <c r="AF73" s="121"/>
      <c r="AG73" s="131" t="str">
        <f t="shared" si="42"/>
        <v/>
      </c>
      <c r="AH73" s="131">
        <f t="shared" si="43"/>
        <v>0</v>
      </c>
      <c r="AI73" s="121"/>
      <c r="AJ73" s="131" t="str">
        <f t="shared" si="32"/>
        <v/>
      </c>
      <c r="AK73" s="113">
        <f t="shared" si="33"/>
        <v>0</v>
      </c>
    </row>
    <row r="74" spans="1:37">
      <c r="A74" s="128">
        <v>2020</v>
      </c>
      <c r="B74" s="19">
        <f>'C. YP y BRECHAS'!E74</f>
        <v>13.096413764965204</v>
      </c>
      <c r="C74" s="130" t="str">
        <f>'C. YP y BRECHAS'!F74</f>
        <v/>
      </c>
      <c r="D74" s="118">
        <f>'C. YP y BRECHAS'!G74</f>
        <v>1</v>
      </c>
      <c r="E74" s="125"/>
      <c r="F74" s="114" t="str">
        <f t="shared" si="22"/>
        <v/>
      </c>
      <c r="G74" s="115">
        <f t="shared" si="23"/>
        <v>0</v>
      </c>
      <c r="H74" s="125"/>
      <c r="I74" s="114" t="str">
        <f t="shared" si="24"/>
        <v/>
      </c>
      <c r="J74" s="115">
        <f t="shared" si="25"/>
        <v>0</v>
      </c>
      <c r="K74" s="125"/>
      <c r="L74" s="114" t="str">
        <f t="shared" si="34"/>
        <v/>
      </c>
      <c r="M74" s="115">
        <f t="shared" si="35"/>
        <v>0</v>
      </c>
      <c r="N74" s="126"/>
      <c r="O74" s="114" t="str">
        <f t="shared" si="36"/>
        <v/>
      </c>
      <c r="P74" s="115">
        <f t="shared" si="37"/>
        <v>0</v>
      </c>
      <c r="Q74" s="126"/>
      <c r="R74" s="114" t="str">
        <f t="shared" si="38"/>
        <v/>
      </c>
      <c r="S74" s="115">
        <f t="shared" si="39"/>
        <v>0</v>
      </c>
      <c r="T74" s="125"/>
      <c r="U74" s="114" t="str">
        <f t="shared" si="40"/>
        <v/>
      </c>
      <c r="V74" s="115">
        <f t="shared" si="41"/>
        <v>0</v>
      </c>
      <c r="W74" s="126"/>
      <c r="X74" s="114" t="str">
        <f t="shared" si="26"/>
        <v/>
      </c>
      <c r="Y74" s="115">
        <f t="shared" si="27"/>
        <v>0</v>
      </c>
      <c r="Z74" s="126"/>
      <c r="AA74" s="114" t="str">
        <f t="shared" si="28"/>
        <v/>
      </c>
      <c r="AB74" s="115">
        <f t="shared" si="29"/>
        <v>0</v>
      </c>
      <c r="AC74" s="126"/>
      <c r="AD74" s="114" t="str">
        <f t="shared" si="30"/>
        <v/>
      </c>
      <c r="AE74" s="115">
        <f t="shared" si="31"/>
        <v>0</v>
      </c>
      <c r="AF74" s="121"/>
      <c r="AG74" s="131" t="str">
        <f t="shared" si="42"/>
        <v/>
      </c>
      <c r="AH74" s="131">
        <f t="shared" si="43"/>
        <v>0</v>
      </c>
      <c r="AI74" s="121"/>
      <c r="AJ74" s="131" t="str">
        <f t="shared" si="32"/>
        <v/>
      </c>
      <c r="AK74" s="113">
        <f t="shared" si="33"/>
        <v>0</v>
      </c>
    </row>
    <row r="75" spans="1:37">
      <c r="A75" s="128">
        <v>2021</v>
      </c>
      <c r="B75" s="19">
        <f>'C. YP y BRECHAS'!E75</f>
        <v>13.222317563576011</v>
      </c>
      <c r="C75" s="130" t="str">
        <f>'C. YP y BRECHAS'!F75</f>
        <v/>
      </c>
      <c r="D75" s="118">
        <f>'C. YP y BRECHAS'!G75</f>
        <v>1</v>
      </c>
      <c r="E75" s="126"/>
      <c r="F75" s="114" t="str">
        <f t="shared" ref="F75:F76" si="44">IF(C75=1,E75,"")</f>
        <v/>
      </c>
      <c r="G75" s="115">
        <f t="shared" ref="G75:G76" si="45">IF(D75=1,E75,"")</f>
        <v>0</v>
      </c>
      <c r="H75" s="126"/>
      <c r="I75" s="114" t="str">
        <f t="shared" ref="I75:I76" si="46">IF($C75=1,H75,"")</f>
        <v/>
      </c>
      <c r="J75" s="115">
        <f t="shared" ref="J75:J76" si="47">IF($D75=1,H75,"")</f>
        <v>0</v>
      </c>
      <c r="K75" s="126"/>
      <c r="L75" s="114" t="str">
        <f t="shared" ref="L75:L76" si="48">IF($C75=1,K75,"")</f>
        <v/>
      </c>
      <c r="M75" s="115">
        <f t="shared" ref="M75:M76" si="49">IF($D75=1,K75,"")</f>
        <v>0</v>
      </c>
      <c r="N75" s="126"/>
      <c r="O75" s="114" t="str">
        <f t="shared" ref="O75:O76" si="50">IF($C75=1,N75,"")</f>
        <v/>
      </c>
      <c r="P75" s="115">
        <f t="shared" ref="P75:P76" si="51">IF($D75=1,N75,"")</f>
        <v>0</v>
      </c>
      <c r="Q75" s="126"/>
      <c r="R75" s="114" t="str">
        <f t="shared" ref="R75:R76" si="52">IF($C75=1,Q75,"")</f>
        <v/>
      </c>
      <c r="S75" s="115">
        <f t="shared" ref="S75:S76" si="53">IF($D75=1,Q75,"")</f>
        <v>0</v>
      </c>
      <c r="T75" s="126"/>
      <c r="U75" s="114" t="str">
        <f t="shared" ref="U75:U76" si="54">IF($C75=1,T75,"")</f>
        <v/>
      </c>
      <c r="V75" s="115">
        <f t="shared" ref="V75:V76" si="55">IF($D75=1,T75,"")</f>
        <v>0</v>
      </c>
      <c r="W75" s="126"/>
      <c r="X75" s="114" t="str">
        <f t="shared" ref="X75:X76" si="56">IF($C75=1,W75,"")</f>
        <v/>
      </c>
      <c r="Y75" s="115">
        <f t="shared" ref="Y75:Y76" si="57">IF($D75=1,W75,"")</f>
        <v>0</v>
      </c>
      <c r="Z75" s="126"/>
      <c r="AA75" s="114" t="str">
        <f t="shared" ref="AA75:AA76" si="58">IF($C75=1,Z75,"")</f>
        <v/>
      </c>
      <c r="AB75" s="115">
        <f t="shared" ref="AB75:AB76" si="59">IF($D75=1,Z75,"")</f>
        <v>0</v>
      </c>
      <c r="AC75" s="126"/>
      <c r="AD75" s="114" t="str">
        <f t="shared" ref="AD75:AD76" si="60">IF($C75=1,AC75,"")</f>
        <v/>
      </c>
      <c r="AE75" s="115">
        <f t="shared" ref="AE75:AE76" si="61">IF($D75=1,AC75,"")</f>
        <v>0</v>
      </c>
      <c r="AF75" s="132"/>
      <c r="AG75" s="131" t="str">
        <f t="shared" ref="AG75" si="62">IF($C75=1,AF75,"")</f>
        <v/>
      </c>
      <c r="AH75" s="131">
        <f t="shared" ref="AH75:AH77" si="63">IF($D75=1,AF75,"")</f>
        <v>0</v>
      </c>
      <c r="AI75" s="121"/>
      <c r="AJ75" s="131" t="str">
        <f t="shared" ref="AJ75" si="64">IF($C75=1,AI75,"")</f>
        <v/>
      </c>
      <c r="AK75" s="113">
        <f t="shared" ref="AK75:AK77" si="65">IF($D75=1,AI75,"")</f>
        <v>0</v>
      </c>
    </row>
    <row r="76" spans="1:37">
      <c r="A76" s="128">
        <v>2022</v>
      </c>
      <c r="B76" s="19">
        <f>'C. YP y BRECHAS'!E76</f>
        <v>13.248802407932944</v>
      </c>
      <c r="C76" s="130" t="str">
        <f>'C. YP y BRECHAS'!F76</f>
        <v/>
      </c>
      <c r="D76" s="118">
        <f>'C. YP y BRECHAS'!G76</f>
        <v>1</v>
      </c>
      <c r="E76" s="126"/>
      <c r="F76" s="114" t="str">
        <f t="shared" si="44"/>
        <v/>
      </c>
      <c r="G76" s="115">
        <f t="shared" si="45"/>
        <v>0</v>
      </c>
      <c r="H76" s="126"/>
      <c r="I76" s="114" t="str">
        <f t="shared" si="46"/>
        <v/>
      </c>
      <c r="J76" s="115">
        <f t="shared" si="47"/>
        <v>0</v>
      </c>
      <c r="K76" s="126"/>
      <c r="L76" s="114" t="str">
        <f t="shared" si="48"/>
        <v/>
      </c>
      <c r="M76" s="115">
        <f t="shared" si="49"/>
        <v>0</v>
      </c>
      <c r="N76" s="126"/>
      <c r="O76" s="114" t="str">
        <f t="shared" si="50"/>
        <v/>
      </c>
      <c r="P76" s="115">
        <f t="shared" si="51"/>
        <v>0</v>
      </c>
      <c r="Q76" s="126"/>
      <c r="R76" s="114" t="str">
        <f t="shared" si="52"/>
        <v/>
      </c>
      <c r="S76" s="115">
        <f t="shared" si="53"/>
        <v>0</v>
      </c>
      <c r="T76" s="126"/>
      <c r="U76" s="114" t="str">
        <f t="shared" si="54"/>
        <v/>
      </c>
      <c r="V76" s="115">
        <f t="shared" si="55"/>
        <v>0</v>
      </c>
      <c r="W76" s="126"/>
      <c r="X76" s="114" t="str">
        <f t="shared" si="56"/>
        <v/>
      </c>
      <c r="Y76" s="115">
        <f t="shared" si="57"/>
        <v>0</v>
      </c>
      <c r="Z76" s="126"/>
      <c r="AA76" s="114" t="str">
        <f t="shared" si="58"/>
        <v/>
      </c>
      <c r="AB76" s="115">
        <f t="shared" si="59"/>
        <v>0</v>
      </c>
      <c r="AC76" s="126"/>
      <c r="AD76" s="114" t="str">
        <f t="shared" si="60"/>
        <v/>
      </c>
      <c r="AE76" s="115">
        <f t="shared" si="61"/>
        <v>0</v>
      </c>
      <c r="AF76" s="132"/>
      <c r="AG76" s="131"/>
      <c r="AH76" s="131">
        <f t="shared" si="63"/>
        <v>0</v>
      </c>
      <c r="AI76" s="121"/>
      <c r="AJ76" s="131"/>
      <c r="AK76" s="113">
        <f t="shared" si="65"/>
        <v>0</v>
      </c>
    </row>
    <row r="77" spans="1:37">
      <c r="A77" s="129">
        <v>2023</v>
      </c>
      <c r="B77" s="84">
        <f>'C. YP y BRECHAS'!E77</f>
        <v>13.243271640414317</v>
      </c>
      <c r="C77" s="119" t="str">
        <f>'C. YP y BRECHAS'!F77</f>
        <v/>
      </c>
      <c r="D77" s="120">
        <f>'C. YP y BRECHAS'!G77</f>
        <v>1</v>
      </c>
      <c r="E77" s="127"/>
      <c r="F77" s="116" t="str">
        <f t="shared" ref="F77" si="66">IF(C77=1,E77,"")</f>
        <v/>
      </c>
      <c r="G77" s="117">
        <f t="shared" ref="G77" si="67">IF(D77=1,E77,"")</f>
        <v>0</v>
      </c>
      <c r="H77" s="127"/>
      <c r="I77" s="116" t="str">
        <f t="shared" ref="I77" si="68">IF($C77=1,H77,"")</f>
        <v/>
      </c>
      <c r="J77" s="117">
        <f t="shared" ref="J77" si="69">IF($D77=1,H77,"")</f>
        <v>0</v>
      </c>
      <c r="K77" s="127"/>
      <c r="L77" s="116" t="str">
        <f t="shared" ref="L77" si="70">IF($C77=1,K77,"")</f>
        <v/>
      </c>
      <c r="M77" s="117">
        <f t="shared" ref="M77" si="71">IF($D77=1,K77,"")</f>
        <v>0</v>
      </c>
      <c r="N77" s="127"/>
      <c r="O77" s="116" t="str">
        <f t="shared" ref="O77" si="72">IF($C77=1,N77,"")</f>
        <v/>
      </c>
      <c r="P77" s="117">
        <f t="shared" ref="P77" si="73">IF($D77=1,N77,"")</f>
        <v>0</v>
      </c>
      <c r="Q77" s="127"/>
      <c r="R77" s="116" t="str">
        <f t="shared" ref="R77" si="74">IF($C77=1,Q77,"")</f>
        <v/>
      </c>
      <c r="S77" s="117">
        <f t="shared" ref="S77" si="75">IF($D77=1,Q77,"")</f>
        <v>0</v>
      </c>
      <c r="T77" s="127"/>
      <c r="U77" s="116" t="str">
        <f t="shared" ref="U77" si="76">IF($C77=1,T77,"")</f>
        <v/>
      </c>
      <c r="V77" s="117">
        <f t="shared" ref="V77" si="77">IF($D77=1,T77,"")</f>
        <v>0</v>
      </c>
      <c r="W77" s="127"/>
      <c r="X77" s="116" t="str">
        <f t="shared" ref="X77" si="78">IF($C77=1,W77,"")</f>
        <v/>
      </c>
      <c r="Y77" s="117">
        <f t="shared" ref="Y77" si="79">IF($D77=1,W77,"")</f>
        <v>0</v>
      </c>
      <c r="Z77" s="127"/>
      <c r="AA77" s="116" t="str">
        <f t="shared" ref="AA77" si="80">IF($C77=1,Z77,"")</f>
        <v/>
      </c>
      <c r="AB77" s="117">
        <f t="shared" ref="AB77" si="81">IF($D77=1,Z77,"")</f>
        <v>0</v>
      </c>
      <c r="AC77" s="127"/>
      <c r="AD77" s="116" t="str">
        <f t="shared" ref="AD77" si="82">IF($C77=1,AC77,"")</f>
        <v/>
      </c>
      <c r="AE77" s="117">
        <f t="shared" ref="AE77" si="83">IF($D77=1,AC77,"")</f>
        <v>0</v>
      </c>
      <c r="AF77" s="124"/>
      <c r="AG77" s="123"/>
      <c r="AH77" s="123">
        <f t="shared" si="63"/>
        <v>0</v>
      </c>
      <c r="AI77" s="122"/>
      <c r="AJ77" s="123"/>
      <c r="AK77" s="133">
        <f t="shared" si="65"/>
        <v>0</v>
      </c>
    </row>
    <row r="78" spans="1:37">
      <c r="A78" s="2"/>
      <c r="B78" s="19"/>
      <c r="C78" s="77"/>
      <c r="D78" s="77"/>
      <c r="E78" s="29"/>
      <c r="F78" s="79"/>
      <c r="G78" s="79"/>
      <c r="H78" s="29"/>
      <c r="I78" s="79"/>
      <c r="J78" s="79"/>
      <c r="K78" s="29"/>
      <c r="L78" s="79"/>
      <c r="M78" s="79"/>
      <c r="N78" s="29"/>
      <c r="O78" s="79"/>
      <c r="P78" s="79"/>
      <c r="Q78" s="29"/>
      <c r="R78" s="79"/>
      <c r="S78" s="79"/>
      <c r="T78" s="29"/>
      <c r="U78" s="79"/>
      <c r="V78" s="79"/>
      <c r="W78" s="29"/>
      <c r="X78" s="79"/>
      <c r="Y78" s="79"/>
      <c r="Z78" s="29"/>
      <c r="AA78" s="79"/>
      <c r="AB78" s="79"/>
      <c r="AC78" s="29"/>
      <c r="AD78" s="79"/>
      <c r="AE78" s="79"/>
      <c r="AF78" s="13"/>
      <c r="AG78" s="78"/>
      <c r="AH78" s="78"/>
      <c r="AI78" s="13"/>
      <c r="AJ78" s="78"/>
      <c r="AK78" s="78"/>
    </row>
    <row r="79" spans="1:37">
      <c r="A79" s="2"/>
    </row>
    <row r="80" spans="1:37">
      <c r="A80" s="15" t="s">
        <v>28</v>
      </c>
      <c r="B80" s="16"/>
      <c r="C80" s="16"/>
      <c r="D80" s="16"/>
      <c r="E80" s="17" t="e">
        <f>AVERAGE(E4:E77)</f>
        <v>#DIV/0!</v>
      </c>
      <c r="F80" s="17" t="e">
        <f t="shared" ref="F80:AK80" si="84">AVERAGE(F4:F77)</f>
        <v>#DIV/0!</v>
      </c>
      <c r="G80" s="17">
        <f t="shared" si="84"/>
        <v>0</v>
      </c>
      <c r="H80" s="17" t="e">
        <f t="shared" si="84"/>
        <v>#DIV/0!</v>
      </c>
      <c r="I80" s="17" t="e">
        <f t="shared" si="84"/>
        <v>#DIV/0!</v>
      </c>
      <c r="J80" s="17">
        <f t="shared" si="84"/>
        <v>0</v>
      </c>
      <c r="K80" s="17" t="e">
        <f t="shared" si="84"/>
        <v>#DIV/0!</v>
      </c>
      <c r="L80" s="17" t="e">
        <f t="shared" si="84"/>
        <v>#DIV/0!</v>
      </c>
      <c r="M80" s="17">
        <f t="shared" si="84"/>
        <v>0</v>
      </c>
      <c r="N80" s="17" t="e">
        <f t="shared" si="84"/>
        <v>#DIV/0!</v>
      </c>
      <c r="O80" s="17" t="e">
        <f t="shared" si="84"/>
        <v>#DIV/0!</v>
      </c>
      <c r="P80" s="17">
        <f t="shared" si="84"/>
        <v>0</v>
      </c>
      <c r="Q80" s="17" t="e">
        <f t="shared" si="84"/>
        <v>#DIV/0!</v>
      </c>
      <c r="R80" s="17" t="e">
        <f t="shared" si="84"/>
        <v>#DIV/0!</v>
      </c>
      <c r="S80" s="17">
        <f t="shared" si="84"/>
        <v>0</v>
      </c>
      <c r="T80" s="17" t="e">
        <f t="shared" si="84"/>
        <v>#DIV/0!</v>
      </c>
      <c r="U80" s="17" t="e">
        <f t="shared" si="84"/>
        <v>#DIV/0!</v>
      </c>
      <c r="V80" s="17">
        <f t="shared" si="84"/>
        <v>0</v>
      </c>
      <c r="W80" s="17" t="e">
        <f t="shared" si="84"/>
        <v>#DIV/0!</v>
      </c>
      <c r="X80" s="17" t="e">
        <f t="shared" si="84"/>
        <v>#DIV/0!</v>
      </c>
      <c r="Y80" s="17">
        <f t="shared" si="84"/>
        <v>0</v>
      </c>
      <c r="Z80" s="17" t="e">
        <f t="shared" si="84"/>
        <v>#DIV/0!</v>
      </c>
      <c r="AA80" s="17" t="e">
        <f t="shared" si="84"/>
        <v>#DIV/0!</v>
      </c>
      <c r="AB80" s="17">
        <f t="shared" si="84"/>
        <v>0</v>
      </c>
      <c r="AC80" s="17" t="e">
        <f t="shared" si="84"/>
        <v>#DIV/0!</v>
      </c>
      <c r="AD80" s="17" t="e">
        <f t="shared" si="84"/>
        <v>#DIV/0!</v>
      </c>
      <c r="AE80" s="17">
        <f t="shared" si="84"/>
        <v>0</v>
      </c>
      <c r="AF80" s="17" t="e">
        <f t="shared" si="84"/>
        <v>#DIV/0!</v>
      </c>
      <c r="AG80" s="17" t="e">
        <f t="shared" si="84"/>
        <v>#DIV/0!</v>
      </c>
      <c r="AH80" s="17">
        <f t="shared" si="84"/>
        <v>0</v>
      </c>
      <c r="AI80" s="17" t="e">
        <f t="shared" si="84"/>
        <v>#DIV/0!</v>
      </c>
      <c r="AJ80" s="17" t="e">
        <f t="shared" si="84"/>
        <v>#DIV/0!</v>
      </c>
      <c r="AK80" s="17">
        <f t="shared" si="84"/>
        <v>0</v>
      </c>
    </row>
    <row r="81" spans="5:7">
      <c r="E81" s="12"/>
      <c r="F81" s="12"/>
      <c r="G8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INSTRUCCIONES</vt:lpstr>
      <vt:lpstr>DATOS</vt:lpstr>
      <vt:lpstr>A. CUENTAS NACIONALES</vt:lpstr>
      <vt:lpstr>Hoja1</vt:lpstr>
      <vt:lpstr>B. PROPIEDADES CICLICAS</vt:lpstr>
      <vt:lpstr>C. YP y BRECHAS</vt:lpstr>
      <vt:lpstr>CICLOS y PROMEDIOS (lambda-100)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2021-03-24T19:26:05Z</dcterms:created>
  <dcterms:modified xsi:type="dcterms:W3CDTF">2025-03-20T14:05:09Z</dcterms:modified>
  <cp:category/>
</cp:coreProperties>
</file>