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hamann/Library/Mobile Documents/com~apple~CloudDocs/TEACHING/PROGRAMACION FINANCIERA/PERU BCRP 2025/EJERCICIOS PROFESOR/"/>
    </mc:Choice>
  </mc:AlternateContent>
  <xr:revisionPtr revIDLastSave="0" documentId="13_ncr:1_{F8147986-E17B-8E43-BA93-4D6CCF2EBD2C}" xr6:coauthVersionLast="47" xr6:coauthVersionMax="47" xr10:uidLastSave="{00000000-0000-0000-0000-000000000000}"/>
  <bookViews>
    <workbookView xWindow="0" yWindow="480" windowWidth="28800" windowHeight="17520" firstSheet="4" activeTab="14" xr2:uid="{00000000-000D-0000-FFFF-FFFF00000000}"/>
  </bookViews>
  <sheets>
    <sheet name="INSTRUCCIONES" sheetId="29" r:id="rId1"/>
    <sheet name="Anuales" sheetId="1" r:id="rId2"/>
    <sheet name="A. CUENTAS NACIONALES" sheetId="2" r:id="rId3"/>
    <sheet name="B.PROPIEDADES CICLICAS" sheetId="23" r:id="rId4"/>
    <sheet name="C. YP y BRECHAS" sheetId="3" r:id="rId5"/>
    <sheet name="D. CICLOS y PROMEDIOS" sheetId="5" r:id="rId6"/>
    <sheet name="GRAF HISTOGRAMA BRECHAS" sheetId="28" r:id="rId7"/>
    <sheet name="HISTOGRAMA BRECHAS" sheetId="25" r:id="rId8"/>
    <sheet name="GRAFICO BRECHAS (lambda=100)" sheetId="4" r:id="rId9"/>
    <sheet name="GRAFICO C" sheetId="11" r:id="rId10"/>
    <sheet name="GRAFICO IBF" sheetId="10" r:id="rId11"/>
    <sheet name="Sheet2" sheetId="31" r:id="rId12"/>
    <sheet name="Sheet1" sheetId="30" r:id="rId13"/>
    <sheet name="GRAFICO X-Im" sheetId="9" r:id="rId14"/>
    <sheet name="GRAF Sn1 Sn2 Sn3" sheetId="24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57" i="2" l="1"/>
  <c r="AV57" i="2"/>
  <c r="AF57" i="2"/>
  <c r="P57" i="2"/>
  <c r="BX38" i="2"/>
  <c r="BX35" i="2"/>
  <c r="BX31" i="2"/>
  <c r="BX29" i="2"/>
  <c r="BX28" i="2"/>
  <c r="BX57" i="2" s="1"/>
  <c r="BX27" i="2"/>
  <c r="BX56" i="2" s="1"/>
  <c r="BX26" i="2"/>
  <c r="BX25" i="2"/>
  <c r="BX24" i="2"/>
  <c r="BX23" i="2"/>
  <c r="BX22" i="2"/>
  <c r="BX21" i="2"/>
  <c r="BX52" i="2" s="1"/>
  <c r="BX20" i="2"/>
  <c r="BX19" i="2"/>
  <c r="BX17" i="2"/>
  <c r="BX16" i="2"/>
  <c r="BX15" i="2"/>
  <c r="BX14" i="2"/>
  <c r="BX13" i="2"/>
  <c r="BX12" i="2"/>
  <c r="BX11" i="2"/>
  <c r="BX10" i="2"/>
  <c r="BX9" i="2"/>
  <c r="BX8" i="2"/>
  <c r="BX7" i="2"/>
  <c r="BX25" i="1"/>
  <c r="BW25" i="1"/>
  <c r="BV25" i="1"/>
  <c r="BX41" i="1"/>
  <c r="BX35" i="1"/>
  <c r="BX34" i="1"/>
  <c r="BX36" i="1" s="1"/>
  <c r="AI80" i="5"/>
  <c r="AF80" i="5"/>
  <c r="AC80" i="5"/>
  <c r="Z80" i="5"/>
  <c r="W80" i="5"/>
  <c r="T80" i="5"/>
  <c r="Q80" i="5"/>
  <c r="N80" i="5"/>
  <c r="K80" i="5"/>
  <c r="H80" i="5"/>
  <c r="E80" i="5"/>
  <c r="P24" i="3"/>
  <c r="O24" i="3"/>
  <c r="D78" i="3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P25" i="3"/>
  <c r="O25" i="3"/>
  <c r="A77" i="25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6" i="25"/>
  <c r="A5" i="25"/>
  <c r="B3" i="25"/>
  <c r="D77" i="3"/>
  <c r="BW31" i="2"/>
  <c r="BW39" i="1"/>
  <c r="BW38" i="2" s="1"/>
  <c r="BW35" i="1"/>
  <c r="BW34" i="1"/>
  <c r="BW29" i="2"/>
  <c r="BW28" i="2"/>
  <c r="BW57" i="2" s="1"/>
  <c r="BW27" i="2"/>
  <c r="BW56" i="2" s="1"/>
  <c r="BW26" i="2"/>
  <c r="BW25" i="2"/>
  <c r="BW24" i="2"/>
  <c r="BW23" i="2"/>
  <c r="BW22" i="2"/>
  <c r="BW21" i="2"/>
  <c r="BW52" i="2" s="1"/>
  <c r="BW20" i="2"/>
  <c r="BW19" i="2"/>
  <c r="BW17" i="2"/>
  <c r="BW17" i="23" s="1"/>
  <c r="BW16" i="2"/>
  <c r="BW16" i="23" s="1"/>
  <c r="BW15" i="2"/>
  <c r="BW15" i="23" s="1"/>
  <c r="BW14" i="2"/>
  <c r="BW14" i="23" s="1"/>
  <c r="BW13" i="2"/>
  <c r="BW13" i="23" s="1"/>
  <c r="BW12" i="2"/>
  <c r="BW12" i="23" s="1"/>
  <c r="BW11" i="2"/>
  <c r="BW11" i="23" s="1"/>
  <c r="BW10" i="2"/>
  <c r="BW10" i="23" s="1"/>
  <c r="BW9" i="2"/>
  <c r="BW9" i="23" s="1"/>
  <c r="BW8" i="2"/>
  <c r="BW8" i="23" s="1"/>
  <c r="BW7" i="2"/>
  <c r="BW7" i="23" s="1"/>
  <c r="BV29" i="2"/>
  <c r="BU29" i="2"/>
  <c r="BT29" i="2"/>
  <c r="BS29" i="2"/>
  <c r="BR29" i="2"/>
  <c r="BQ29" i="2"/>
  <c r="BP29" i="2"/>
  <c r="BO29" i="2"/>
  <c r="BN29" i="2"/>
  <c r="BM29" i="2"/>
  <c r="BM56" i="2" s="1"/>
  <c r="BL29" i="2"/>
  <c r="BK29" i="2"/>
  <c r="BJ29" i="2"/>
  <c r="BI29" i="2"/>
  <c r="BH29" i="2"/>
  <c r="BG29" i="2"/>
  <c r="BF29" i="2"/>
  <c r="BE29" i="2"/>
  <c r="BE57" i="2" s="1"/>
  <c r="BD29" i="2"/>
  <c r="BC29" i="2"/>
  <c r="BB29" i="2"/>
  <c r="BA29" i="2"/>
  <c r="AZ29" i="2"/>
  <c r="AY29" i="2"/>
  <c r="AX29" i="2"/>
  <c r="AW29" i="2"/>
  <c r="AW57" i="2" s="1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G56" i="2" s="1"/>
  <c r="AF29" i="2"/>
  <c r="AE29" i="2"/>
  <c r="AD29" i="2"/>
  <c r="AC29" i="2"/>
  <c r="AB29" i="2"/>
  <c r="AA29" i="2"/>
  <c r="Z29" i="2"/>
  <c r="Y29" i="2"/>
  <c r="Y57" i="2" s="1"/>
  <c r="X29" i="2"/>
  <c r="W29" i="2"/>
  <c r="V29" i="2"/>
  <c r="U29" i="2"/>
  <c r="T29" i="2"/>
  <c r="S29" i="2"/>
  <c r="R29" i="2"/>
  <c r="Q29" i="2"/>
  <c r="Q57" i="2" s="1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BV28" i="2"/>
  <c r="BV57" i="2" s="1"/>
  <c r="BU28" i="2"/>
  <c r="BU57" i="2" s="1"/>
  <c r="BT28" i="2"/>
  <c r="BT57" i="2" s="1"/>
  <c r="BS28" i="2"/>
  <c r="BS57" i="2" s="1"/>
  <c r="BR28" i="2"/>
  <c r="BR57" i="2" s="1"/>
  <c r="BQ28" i="2"/>
  <c r="BP28" i="2"/>
  <c r="BO28" i="2"/>
  <c r="BO57" i="2" s="1"/>
  <c r="BN28" i="2"/>
  <c r="BN57" i="2" s="1"/>
  <c r="BM28" i="2"/>
  <c r="BM57" i="2" s="1"/>
  <c r="BL28" i="2"/>
  <c r="BK28" i="2"/>
  <c r="BK57" i="2" s="1"/>
  <c r="BJ28" i="2"/>
  <c r="BJ57" i="2" s="1"/>
  <c r="BI28" i="2"/>
  <c r="BH28" i="2"/>
  <c r="BG28" i="2"/>
  <c r="BG57" i="2" s="1"/>
  <c r="BF28" i="2"/>
  <c r="BF57" i="2" s="1"/>
  <c r="BE28" i="2"/>
  <c r="BD28" i="2"/>
  <c r="BD57" i="2" s="1"/>
  <c r="BC28" i="2"/>
  <c r="BC57" i="2" s="1"/>
  <c r="BB28" i="2"/>
  <c r="BB57" i="2" s="1"/>
  <c r="BA28" i="2"/>
  <c r="AZ28" i="2"/>
  <c r="AY28" i="2"/>
  <c r="AY57" i="2" s="1"/>
  <c r="AX28" i="2"/>
  <c r="AX57" i="2" s="1"/>
  <c r="AW28" i="2"/>
  <c r="AV28" i="2"/>
  <c r="AU28" i="2"/>
  <c r="AU57" i="2" s="1"/>
  <c r="AT28" i="2"/>
  <c r="AT57" i="2" s="1"/>
  <c r="AS28" i="2"/>
  <c r="AR28" i="2"/>
  <c r="AQ28" i="2"/>
  <c r="AQ57" i="2" s="1"/>
  <c r="AP28" i="2"/>
  <c r="AP57" i="2" s="1"/>
  <c r="AO28" i="2"/>
  <c r="AO57" i="2" s="1"/>
  <c r="AN28" i="2"/>
  <c r="AN57" i="2" s="1"/>
  <c r="AM28" i="2"/>
  <c r="AM57" i="2" s="1"/>
  <c r="AL28" i="2"/>
  <c r="AL57" i="2" s="1"/>
  <c r="AK28" i="2"/>
  <c r="AJ28" i="2"/>
  <c r="AI28" i="2"/>
  <c r="AI57" i="2" s="1"/>
  <c r="AH28" i="2"/>
  <c r="AH57" i="2" s="1"/>
  <c r="AG28" i="2"/>
  <c r="AG57" i="2" s="1"/>
  <c r="AF28" i="2"/>
  <c r="AE28" i="2"/>
  <c r="AE57" i="2" s="1"/>
  <c r="AD28" i="2"/>
  <c r="AD57" i="2" s="1"/>
  <c r="AC28" i="2"/>
  <c r="AB28" i="2"/>
  <c r="AA28" i="2"/>
  <c r="AA57" i="2" s="1"/>
  <c r="Z28" i="2"/>
  <c r="Z57" i="2" s="1"/>
  <c r="Y28" i="2"/>
  <c r="X28" i="2"/>
  <c r="X57" i="2" s="1"/>
  <c r="W28" i="2"/>
  <c r="W57" i="2" s="1"/>
  <c r="V28" i="2"/>
  <c r="V57" i="2" s="1"/>
  <c r="U28" i="2"/>
  <c r="T28" i="2"/>
  <c r="S28" i="2"/>
  <c r="S57" i="2" s="1"/>
  <c r="R28" i="2"/>
  <c r="R57" i="2" s="1"/>
  <c r="Q28" i="2"/>
  <c r="P28" i="2"/>
  <c r="O28" i="2"/>
  <c r="O57" i="2" s="1"/>
  <c r="N28" i="2"/>
  <c r="N57" i="2" s="1"/>
  <c r="M28" i="2"/>
  <c r="L28" i="2"/>
  <c r="K28" i="2"/>
  <c r="K57" i="2" s="1"/>
  <c r="J28" i="2"/>
  <c r="J57" i="2" s="1"/>
  <c r="I28" i="2"/>
  <c r="I57" i="2" s="1"/>
  <c r="H28" i="2"/>
  <c r="H57" i="2" s="1"/>
  <c r="G28" i="2"/>
  <c r="G57" i="2" s="1"/>
  <c r="F28" i="2"/>
  <c r="F57" i="2" s="1"/>
  <c r="E28" i="2"/>
  <c r="D28" i="2"/>
  <c r="C28" i="2"/>
  <c r="C57" i="2" s="1"/>
  <c r="B28" i="2"/>
  <c r="B57" i="2" s="1"/>
  <c r="E76" i="3"/>
  <c r="E75" i="3"/>
  <c r="D76" i="3"/>
  <c r="D75" i="3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V34" i="1"/>
  <c r="BV36" i="1" s="1"/>
  <c r="BV35" i="2" s="1"/>
  <c r="BU34" i="1"/>
  <c r="BU36" i="1" s="1"/>
  <c r="BU35" i="2" s="1"/>
  <c r="BT34" i="1"/>
  <c r="BT36" i="1" s="1"/>
  <c r="BT35" i="2" s="1"/>
  <c r="BS34" i="1"/>
  <c r="BS36" i="1" s="1"/>
  <c r="BS35" i="2" s="1"/>
  <c r="BR34" i="1"/>
  <c r="BR36" i="1" s="1"/>
  <c r="BR35" i="2" s="1"/>
  <c r="BQ34" i="1"/>
  <c r="BQ36" i="1" s="1"/>
  <c r="BQ35" i="2" s="1"/>
  <c r="BP34" i="1"/>
  <c r="BP36" i="1" s="1"/>
  <c r="BP35" i="2" s="1"/>
  <c r="BO34" i="1"/>
  <c r="BO36" i="1" s="1"/>
  <c r="BO35" i="2" s="1"/>
  <c r="BN34" i="1"/>
  <c r="BN36" i="1" s="1"/>
  <c r="BN35" i="2" s="1"/>
  <c r="BM34" i="1"/>
  <c r="BM36" i="1" s="1"/>
  <c r="BM35" i="2" s="1"/>
  <c r="BL34" i="1"/>
  <c r="BL36" i="1" s="1"/>
  <c r="BL35" i="2" s="1"/>
  <c r="BK34" i="1"/>
  <c r="BK36" i="1" s="1"/>
  <c r="BK35" i="2" s="1"/>
  <c r="BJ34" i="1"/>
  <c r="BJ36" i="1" s="1"/>
  <c r="BJ35" i="2" s="1"/>
  <c r="BI34" i="1"/>
  <c r="BI36" i="1" s="1"/>
  <c r="BI35" i="2" s="1"/>
  <c r="BH34" i="1"/>
  <c r="BH36" i="1" s="1"/>
  <c r="BH35" i="2" s="1"/>
  <c r="BG34" i="1"/>
  <c r="BG36" i="1" s="1"/>
  <c r="BG35" i="2" s="1"/>
  <c r="BF34" i="1"/>
  <c r="BF36" i="1" s="1"/>
  <c r="BE34" i="1"/>
  <c r="BE36" i="1" s="1"/>
  <c r="BD34" i="1"/>
  <c r="BD36" i="1" s="1"/>
  <c r="BC34" i="1"/>
  <c r="BC36" i="1" s="1"/>
  <c r="BB34" i="1"/>
  <c r="BB36" i="1" s="1"/>
  <c r="BA34" i="1"/>
  <c r="BA36" i="1" s="1"/>
  <c r="AZ34" i="1"/>
  <c r="AZ36" i="1" s="1"/>
  <c r="AY34" i="1"/>
  <c r="AY36" i="1" s="1"/>
  <c r="AX34" i="1"/>
  <c r="AX36" i="1" s="1"/>
  <c r="AW34" i="1"/>
  <c r="AW36" i="1" s="1"/>
  <c r="AV34" i="1"/>
  <c r="AV36" i="1" s="1"/>
  <c r="AU34" i="1"/>
  <c r="AU36" i="1" s="1"/>
  <c r="AT34" i="1"/>
  <c r="AT36" i="1" s="1"/>
  <c r="AS34" i="1"/>
  <c r="AS36" i="1" s="1"/>
  <c r="AR34" i="1"/>
  <c r="AR36" i="1" s="1"/>
  <c r="AR35" i="2" s="1"/>
  <c r="AQ34" i="1"/>
  <c r="AQ36" i="1" s="1"/>
  <c r="AQ35" i="2" s="1"/>
  <c r="AP34" i="1"/>
  <c r="AP36" i="1" s="1"/>
  <c r="AP35" i="2" s="1"/>
  <c r="AO34" i="1"/>
  <c r="AO36" i="1" s="1"/>
  <c r="AO35" i="2" s="1"/>
  <c r="AN34" i="1"/>
  <c r="AN36" i="1" s="1"/>
  <c r="AN35" i="2" s="1"/>
  <c r="AM34" i="1"/>
  <c r="AM36" i="1" s="1"/>
  <c r="AM35" i="2" s="1"/>
  <c r="AL34" i="1"/>
  <c r="AL36" i="1" s="1"/>
  <c r="AL35" i="2" s="1"/>
  <c r="AK34" i="1"/>
  <c r="AK36" i="1" s="1"/>
  <c r="AK35" i="2" s="1"/>
  <c r="AJ34" i="1"/>
  <c r="AJ36" i="1" s="1"/>
  <c r="AJ35" i="2" s="1"/>
  <c r="AI34" i="1"/>
  <c r="AI36" i="1" s="1"/>
  <c r="AI35" i="2" s="1"/>
  <c r="AH34" i="1"/>
  <c r="AH36" i="1" s="1"/>
  <c r="AH35" i="2" s="1"/>
  <c r="AG34" i="1"/>
  <c r="AG36" i="1" s="1"/>
  <c r="AG35" i="2" s="1"/>
  <c r="AF34" i="1"/>
  <c r="AF36" i="1" s="1"/>
  <c r="AF35" i="2" s="1"/>
  <c r="AE34" i="1"/>
  <c r="AE36" i="1" s="1"/>
  <c r="AE35" i="2" s="1"/>
  <c r="AD34" i="1"/>
  <c r="AD36" i="1" s="1"/>
  <c r="AD35" i="2" s="1"/>
  <c r="AC34" i="1"/>
  <c r="AC36" i="1" s="1"/>
  <c r="AC35" i="2" s="1"/>
  <c r="AB34" i="1"/>
  <c r="AB36" i="1" s="1"/>
  <c r="AB35" i="2" s="1"/>
  <c r="AA34" i="1"/>
  <c r="AA36" i="1" s="1"/>
  <c r="AA35" i="2" s="1"/>
  <c r="Z34" i="1"/>
  <c r="Z36" i="1" s="1"/>
  <c r="Z35" i="2" s="1"/>
  <c r="Y34" i="1"/>
  <c r="Y36" i="1" s="1"/>
  <c r="Y35" i="2" s="1"/>
  <c r="X34" i="1"/>
  <c r="X36" i="1" s="1"/>
  <c r="X35" i="2" s="1"/>
  <c r="W34" i="1"/>
  <c r="W36" i="1" s="1"/>
  <c r="W35" i="2" s="1"/>
  <c r="V34" i="1"/>
  <c r="V36" i="1" s="1"/>
  <c r="V35" i="2" s="1"/>
  <c r="U34" i="1"/>
  <c r="U36" i="1" s="1"/>
  <c r="U35" i="2" s="1"/>
  <c r="T34" i="1"/>
  <c r="T36" i="1" s="1"/>
  <c r="T35" i="2" s="1"/>
  <c r="S34" i="1"/>
  <c r="S36" i="1" s="1"/>
  <c r="S35" i="2" s="1"/>
  <c r="R34" i="1"/>
  <c r="R36" i="1" s="1"/>
  <c r="R35" i="2" s="1"/>
  <c r="Q34" i="1"/>
  <c r="Q36" i="1" s="1"/>
  <c r="Q35" i="2" s="1"/>
  <c r="P34" i="1"/>
  <c r="P36" i="1" s="1"/>
  <c r="P35" i="2" s="1"/>
  <c r="O34" i="1"/>
  <c r="O36" i="1" s="1"/>
  <c r="O35" i="2" s="1"/>
  <c r="N34" i="1"/>
  <c r="N36" i="1" s="1"/>
  <c r="N35" i="2" s="1"/>
  <c r="M34" i="1"/>
  <c r="M36" i="1" s="1"/>
  <c r="M35" i="2" s="1"/>
  <c r="L34" i="1"/>
  <c r="L36" i="1" s="1"/>
  <c r="L35" i="2" s="1"/>
  <c r="K34" i="1"/>
  <c r="K36" i="1" s="1"/>
  <c r="K35" i="2" s="1"/>
  <c r="J34" i="1"/>
  <c r="J36" i="1" s="1"/>
  <c r="J35" i="2" s="1"/>
  <c r="I34" i="1"/>
  <c r="I36" i="1" s="1"/>
  <c r="I35" i="2" s="1"/>
  <c r="H34" i="1"/>
  <c r="H36" i="1" s="1"/>
  <c r="H35" i="2" s="1"/>
  <c r="G34" i="1"/>
  <c r="G36" i="1" s="1"/>
  <c r="G35" i="2" s="1"/>
  <c r="F34" i="1"/>
  <c r="F36" i="1" s="1"/>
  <c r="F35" i="2" s="1"/>
  <c r="E34" i="1"/>
  <c r="E36" i="1" s="1"/>
  <c r="E35" i="2" s="1"/>
  <c r="D34" i="1"/>
  <c r="D36" i="1" s="1"/>
  <c r="D35" i="2" s="1"/>
  <c r="C34" i="1"/>
  <c r="C36" i="1" s="1"/>
  <c r="C35" i="2" s="1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V27" i="2"/>
  <c r="BU27" i="2"/>
  <c r="BU56" i="2" s="1"/>
  <c r="BT27" i="2"/>
  <c r="BT56" i="2" s="1"/>
  <c r="BS27" i="2"/>
  <c r="BS56" i="2" s="1"/>
  <c r="BR27" i="2"/>
  <c r="BR56" i="2" s="1"/>
  <c r="BQ27" i="2"/>
  <c r="BP27" i="2"/>
  <c r="BP56" i="2" s="1"/>
  <c r="BO27" i="2"/>
  <c r="BO56" i="2" s="1"/>
  <c r="BN27" i="2"/>
  <c r="BM27" i="2"/>
  <c r="BL27" i="2"/>
  <c r="BL56" i="2" s="1"/>
  <c r="BK27" i="2"/>
  <c r="BK56" i="2" s="1"/>
  <c r="BJ27" i="2"/>
  <c r="BJ56" i="2" s="1"/>
  <c r="BI27" i="2"/>
  <c r="BH27" i="2"/>
  <c r="BH56" i="2" s="1"/>
  <c r="BG27" i="2"/>
  <c r="BG56" i="2" s="1"/>
  <c r="BF27" i="2"/>
  <c r="BE27" i="2"/>
  <c r="BE56" i="2" s="1"/>
  <c r="BD27" i="2"/>
  <c r="BD56" i="2" s="1"/>
  <c r="BC27" i="2"/>
  <c r="BC56" i="2" s="1"/>
  <c r="BB27" i="2"/>
  <c r="BB56" i="2" s="1"/>
  <c r="BA27" i="2"/>
  <c r="AZ27" i="2"/>
  <c r="AZ56" i="2" s="1"/>
  <c r="AY27" i="2"/>
  <c r="AY56" i="2" s="1"/>
  <c r="AX27" i="2"/>
  <c r="AW27" i="2"/>
  <c r="AW56" i="2" s="1"/>
  <c r="AV27" i="2"/>
  <c r="AV56" i="2" s="1"/>
  <c r="AU27" i="2"/>
  <c r="AU56" i="2" s="1"/>
  <c r="AT27" i="2"/>
  <c r="AT56" i="2" s="1"/>
  <c r="AS27" i="2"/>
  <c r="AR27" i="2"/>
  <c r="AR56" i="2" s="1"/>
  <c r="AQ27" i="2"/>
  <c r="AQ56" i="2" s="1"/>
  <c r="AP27" i="2"/>
  <c r="AO27" i="2"/>
  <c r="AO56" i="2" s="1"/>
  <c r="AN27" i="2"/>
  <c r="AN56" i="2" s="1"/>
  <c r="AM27" i="2"/>
  <c r="AM56" i="2" s="1"/>
  <c r="AL27" i="2"/>
  <c r="AL56" i="2" s="1"/>
  <c r="AK27" i="2"/>
  <c r="AJ27" i="2"/>
  <c r="AJ56" i="2" s="1"/>
  <c r="AI27" i="2"/>
  <c r="AI56" i="2" s="1"/>
  <c r="AH27" i="2"/>
  <c r="AG27" i="2"/>
  <c r="AF27" i="2"/>
  <c r="AF56" i="2" s="1"/>
  <c r="AE27" i="2"/>
  <c r="AE56" i="2" s="1"/>
  <c r="AD27" i="2"/>
  <c r="AD56" i="2" s="1"/>
  <c r="AC27" i="2"/>
  <c r="AB27" i="2"/>
  <c r="AB56" i="2" s="1"/>
  <c r="AA27" i="2"/>
  <c r="AA56" i="2" s="1"/>
  <c r="Z27" i="2"/>
  <c r="Y27" i="2"/>
  <c r="Y56" i="2" s="1"/>
  <c r="X27" i="2"/>
  <c r="X56" i="2" s="1"/>
  <c r="W27" i="2"/>
  <c r="W56" i="2" s="1"/>
  <c r="V27" i="2"/>
  <c r="V56" i="2" s="1"/>
  <c r="U27" i="2"/>
  <c r="T27" i="2"/>
  <c r="T56" i="2" s="1"/>
  <c r="S27" i="2"/>
  <c r="S56" i="2" s="1"/>
  <c r="R27" i="2"/>
  <c r="Q27" i="2"/>
  <c r="Q56" i="2" s="1"/>
  <c r="P27" i="2"/>
  <c r="P56" i="2" s="1"/>
  <c r="O27" i="2"/>
  <c r="O56" i="2" s="1"/>
  <c r="N27" i="2"/>
  <c r="N56" i="2" s="1"/>
  <c r="M27" i="2"/>
  <c r="L27" i="2"/>
  <c r="L56" i="2" s="1"/>
  <c r="K27" i="2"/>
  <c r="K56" i="2" s="1"/>
  <c r="J27" i="2"/>
  <c r="I27" i="2"/>
  <c r="I56" i="2" s="1"/>
  <c r="H27" i="2"/>
  <c r="H56" i="2" s="1"/>
  <c r="G27" i="2"/>
  <c r="G56" i="2" s="1"/>
  <c r="F27" i="2"/>
  <c r="F56" i="2" s="1"/>
  <c r="E27" i="2"/>
  <c r="D27" i="2"/>
  <c r="D56" i="2" s="1"/>
  <c r="C27" i="2"/>
  <c r="C56" i="2" s="1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V52" i="2" s="1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E51" i="2" s="1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V17" i="2"/>
  <c r="BU17" i="2"/>
  <c r="BT17" i="2"/>
  <c r="BS17" i="2"/>
  <c r="BS17" i="23" s="1"/>
  <c r="BR17" i="2"/>
  <c r="BR17" i="23" s="1"/>
  <c r="BQ17" i="2"/>
  <c r="BQ17" i="23" s="1"/>
  <c r="BP17" i="2"/>
  <c r="BO17" i="2"/>
  <c r="BO17" i="23" s="1"/>
  <c r="BO20" i="23" s="1"/>
  <c r="BN23" i="23" s="1"/>
  <c r="BN17" i="2"/>
  <c r="BM17" i="2"/>
  <c r="BL17" i="2"/>
  <c r="BK17" i="2"/>
  <c r="BK17" i="23" s="1"/>
  <c r="BJ17" i="2"/>
  <c r="BJ17" i="23" s="1"/>
  <c r="BI17" i="2"/>
  <c r="BI17" i="23" s="1"/>
  <c r="BH17" i="2"/>
  <c r="BG17" i="2"/>
  <c r="BF17" i="2"/>
  <c r="BE17" i="2"/>
  <c r="BD17" i="2"/>
  <c r="BD17" i="23" s="1"/>
  <c r="BC17" i="2"/>
  <c r="BC17" i="23" s="1"/>
  <c r="BB17" i="2"/>
  <c r="BB17" i="23" s="1"/>
  <c r="BA17" i="2"/>
  <c r="BA17" i="23" s="1"/>
  <c r="AZ17" i="2"/>
  <c r="AY17" i="2"/>
  <c r="AY17" i="23" s="1"/>
  <c r="AX17" i="2"/>
  <c r="AW17" i="2"/>
  <c r="AV17" i="2"/>
  <c r="AU17" i="2"/>
  <c r="AU17" i="23" s="1"/>
  <c r="AT17" i="2"/>
  <c r="AT17" i="23" s="1"/>
  <c r="AS17" i="2"/>
  <c r="AS17" i="23" s="1"/>
  <c r="AR17" i="2"/>
  <c r="AR17" i="23" s="1"/>
  <c r="AQ17" i="2"/>
  <c r="AQ17" i="23" s="1"/>
  <c r="AP17" i="2"/>
  <c r="AO17" i="2"/>
  <c r="AN17" i="2"/>
  <c r="AN17" i="23" s="1"/>
  <c r="AM17" i="2"/>
  <c r="AM17" i="23" s="1"/>
  <c r="AL17" i="2"/>
  <c r="AL17" i="23" s="1"/>
  <c r="AK17" i="2"/>
  <c r="AK17" i="23" s="1"/>
  <c r="AJ17" i="2"/>
  <c r="AJ17" i="23" s="1"/>
  <c r="AI17" i="2"/>
  <c r="AH17" i="2"/>
  <c r="AG17" i="2"/>
  <c r="AG17" i="23" s="1"/>
  <c r="AF17" i="2"/>
  <c r="AF17" i="23" s="1"/>
  <c r="AE17" i="2"/>
  <c r="AE17" i="23" s="1"/>
  <c r="AD17" i="2"/>
  <c r="AD17" i="23" s="1"/>
  <c r="AC17" i="2"/>
  <c r="AC17" i="23" s="1"/>
  <c r="AB17" i="2"/>
  <c r="AB17" i="23" s="1"/>
  <c r="AA17" i="2"/>
  <c r="AA17" i="23" s="1"/>
  <c r="Z17" i="2"/>
  <c r="Y17" i="2"/>
  <c r="Y17" i="23" s="1"/>
  <c r="X17" i="2"/>
  <c r="X17" i="23" s="1"/>
  <c r="W17" i="2"/>
  <c r="W17" i="23" s="1"/>
  <c r="V17" i="2"/>
  <c r="V17" i="23" s="1"/>
  <c r="U17" i="2"/>
  <c r="U17" i="23" s="1"/>
  <c r="T17" i="2"/>
  <c r="T17" i="23" s="1"/>
  <c r="S17" i="2"/>
  <c r="S17" i="23" s="1"/>
  <c r="R17" i="2"/>
  <c r="Q17" i="2"/>
  <c r="P17" i="2"/>
  <c r="O17" i="2"/>
  <c r="O17" i="23" s="1"/>
  <c r="N17" i="2"/>
  <c r="N17" i="23" s="1"/>
  <c r="M17" i="2"/>
  <c r="M17" i="23" s="1"/>
  <c r="L17" i="2"/>
  <c r="K17" i="2"/>
  <c r="J17" i="2"/>
  <c r="I17" i="2"/>
  <c r="I17" i="23" s="1"/>
  <c r="H17" i="2"/>
  <c r="H17" i="23" s="1"/>
  <c r="G17" i="2"/>
  <c r="G17" i="23" s="1"/>
  <c r="F17" i="2"/>
  <c r="E17" i="2"/>
  <c r="E17" i="23" s="1"/>
  <c r="D17" i="2"/>
  <c r="D17" i="23" s="1"/>
  <c r="C17" i="2"/>
  <c r="BV16" i="2"/>
  <c r="BU16" i="2"/>
  <c r="BT16" i="2"/>
  <c r="BT16" i="23" s="1"/>
  <c r="BS16" i="2"/>
  <c r="BS16" i="23" s="1"/>
  <c r="BR16" i="2"/>
  <c r="BR16" i="23" s="1"/>
  <c r="BQ16" i="2"/>
  <c r="BQ16" i="23" s="1"/>
  <c r="BP16" i="2"/>
  <c r="BP16" i="23" s="1"/>
  <c r="BO16" i="2"/>
  <c r="BO16" i="23" s="1"/>
  <c r="BN16" i="2"/>
  <c r="BM16" i="2"/>
  <c r="BM16" i="23" s="1"/>
  <c r="BL16" i="2"/>
  <c r="BL16" i="23" s="1"/>
  <c r="BK16" i="2"/>
  <c r="BK16" i="23" s="1"/>
  <c r="BJ16" i="2"/>
  <c r="BJ16" i="23" s="1"/>
  <c r="BI16" i="2"/>
  <c r="BI16" i="23" s="1"/>
  <c r="BH16" i="2"/>
  <c r="BH16" i="23" s="1"/>
  <c r="BG16" i="2"/>
  <c r="BG16" i="23" s="1"/>
  <c r="BF16" i="2"/>
  <c r="BE16" i="2"/>
  <c r="BD16" i="2"/>
  <c r="BC16" i="2"/>
  <c r="BC16" i="23" s="1"/>
  <c r="BB16" i="2"/>
  <c r="BB16" i="23" s="1"/>
  <c r="BA16" i="2"/>
  <c r="BA16" i="23" s="1"/>
  <c r="AZ16" i="2"/>
  <c r="AZ16" i="23" s="1"/>
  <c r="AY16" i="2"/>
  <c r="AY16" i="23" s="1"/>
  <c r="AX16" i="2"/>
  <c r="AW16" i="2"/>
  <c r="AW16" i="23" s="1"/>
  <c r="AV16" i="2"/>
  <c r="AV16" i="23" s="1"/>
  <c r="AU16" i="2"/>
  <c r="AU16" i="23" s="1"/>
  <c r="AT16" i="2"/>
  <c r="AT16" i="23" s="1"/>
  <c r="AS16" i="2"/>
  <c r="AS16" i="23" s="1"/>
  <c r="AR16" i="2"/>
  <c r="AR16" i="23" s="1"/>
  <c r="AQ16" i="2"/>
  <c r="AQ16" i="23" s="1"/>
  <c r="AP16" i="2"/>
  <c r="AO16" i="2"/>
  <c r="AN16" i="2"/>
  <c r="AN16" i="23" s="1"/>
  <c r="AM16" i="2"/>
  <c r="AM16" i="23" s="1"/>
  <c r="AL16" i="2"/>
  <c r="AL16" i="23" s="1"/>
  <c r="AK16" i="2"/>
  <c r="AK16" i="23" s="1"/>
  <c r="AJ16" i="2"/>
  <c r="AJ16" i="23" s="1"/>
  <c r="AI16" i="2"/>
  <c r="AI16" i="23" s="1"/>
  <c r="AH16" i="2"/>
  <c r="AG16" i="2"/>
  <c r="AF16" i="2"/>
  <c r="AF16" i="23" s="1"/>
  <c r="AE16" i="2"/>
  <c r="AE16" i="23" s="1"/>
  <c r="AD16" i="2"/>
  <c r="AD16" i="23" s="1"/>
  <c r="AC16" i="2"/>
  <c r="AC16" i="23" s="1"/>
  <c r="AB16" i="2"/>
  <c r="AB16" i="23" s="1"/>
  <c r="AA16" i="2"/>
  <c r="AA16" i="23" s="1"/>
  <c r="Z16" i="2"/>
  <c r="Y16" i="2"/>
  <c r="X16" i="2"/>
  <c r="X16" i="23" s="1"/>
  <c r="W16" i="2"/>
  <c r="W16" i="23" s="1"/>
  <c r="V16" i="2"/>
  <c r="V16" i="23" s="1"/>
  <c r="U16" i="2"/>
  <c r="U16" i="23" s="1"/>
  <c r="T16" i="2"/>
  <c r="T16" i="23" s="1"/>
  <c r="S16" i="2"/>
  <c r="S16" i="23" s="1"/>
  <c r="R16" i="2"/>
  <c r="Q16" i="2"/>
  <c r="P16" i="2"/>
  <c r="P16" i="23" s="1"/>
  <c r="O16" i="2"/>
  <c r="O16" i="23" s="1"/>
  <c r="N16" i="2"/>
  <c r="N16" i="23" s="1"/>
  <c r="M16" i="2"/>
  <c r="M16" i="23" s="1"/>
  <c r="L16" i="2"/>
  <c r="L16" i="23" s="1"/>
  <c r="K16" i="2"/>
  <c r="K16" i="23" s="1"/>
  <c r="J16" i="2"/>
  <c r="I16" i="2"/>
  <c r="I16" i="23" s="1"/>
  <c r="H16" i="2"/>
  <c r="H16" i="23" s="1"/>
  <c r="G16" i="2"/>
  <c r="G16" i="23" s="1"/>
  <c r="F16" i="2"/>
  <c r="F16" i="23" s="1"/>
  <c r="E16" i="2"/>
  <c r="E16" i="23" s="1"/>
  <c r="D16" i="2"/>
  <c r="D16" i="23" s="1"/>
  <c r="C16" i="2"/>
  <c r="C16" i="23" s="1"/>
  <c r="BV15" i="2"/>
  <c r="BU15" i="2"/>
  <c r="BU15" i="23" s="1"/>
  <c r="BT15" i="2"/>
  <c r="BT15" i="23" s="1"/>
  <c r="BS15" i="2"/>
  <c r="BS15" i="23" s="1"/>
  <c r="BR15" i="2"/>
  <c r="BR15" i="23" s="1"/>
  <c r="BQ15" i="2"/>
  <c r="BQ15" i="23" s="1"/>
  <c r="BP15" i="2"/>
  <c r="BP15" i="23" s="1"/>
  <c r="BO15" i="2"/>
  <c r="BO15" i="23" s="1"/>
  <c r="BN15" i="2"/>
  <c r="BM15" i="2"/>
  <c r="BL15" i="2"/>
  <c r="BL15" i="23" s="1"/>
  <c r="BK15" i="2"/>
  <c r="BK15" i="23" s="1"/>
  <c r="BJ15" i="2"/>
  <c r="BJ15" i="23" s="1"/>
  <c r="BI15" i="2"/>
  <c r="BI15" i="23" s="1"/>
  <c r="BH15" i="2"/>
  <c r="BH15" i="23" s="1"/>
  <c r="BG15" i="2"/>
  <c r="BG15" i="23" s="1"/>
  <c r="BF15" i="2"/>
  <c r="BE15" i="2"/>
  <c r="BE15" i="23" s="1"/>
  <c r="BD15" i="2"/>
  <c r="BD15" i="23" s="1"/>
  <c r="BC15" i="2"/>
  <c r="BC15" i="23" s="1"/>
  <c r="BB15" i="2"/>
  <c r="BB15" i="23" s="1"/>
  <c r="BA15" i="2"/>
  <c r="BA15" i="23" s="1"/>
  <c r="AZ15" i="2"/>
  <c r="AZ15" i="23" s="1"/>
  <c r="AY15" i="2"/>
  <c r="AY15" i="23" s="1"/>
  <c r="AX15" i="2"/>
  <c r="AW15" i="2"/>
  <c r="AV15" i="2"/>
  <c r="AU15" i="2"/>
  <c r="AU15" i="23" s="1"/>
  <c r="AT15" i="2"/>
  <c r="AT15" i="23" s="1"/>
  <c r="AS15" i="2"/>
  <c r="AS15" i="23" s="1"/>
  <c r="AR15" i="2"/>
  <c r="AR15" i="23" s="1"/>
  <c r="AQ15" i="2"/>
  <c r="AQ15" i="23" s="1"/>
  <c r="AP15" i="2"/>
  <c r="AO15" i="2"/>
  <c r="AO15" i="23" s="1"/>
  <c r="AN15" i="2"/>
  <c r="AN15" i="23" s="1"/>
  <c r="AM15" i="2"/>
  <c r="AM15" i="23" s="1"/>
  <c r="AL15" i="2"/>
  <c r="AL15" i="23" s="1"/>
  <c r="AK15" i="2"/>
  <c r="AK15" i="23" s="1"/>
  <c r="AJ15" i="2"/>
  <c r="AJ15" i="23" s="1"/>
  <c r="AI15" i="2"/>
  <c r="AI15" i="23" s="1"/>
  <c r="AH15" i="2"/>
  <c r="AG15" i="2"/>
  <c r="AF15" i="2"/>
  <c r="AF15" i="23" s="1"/>
  <c r="AE15" i="2"/>
  <c r="AE15" i="23" s="1"/>
  <c r="AD15" i="2"/>
  <c r="AD15" i="23" s="1"/>
  <c r="AC15" i="2"/>
  <c r="AC15" i="23" s="1"/>
  <c r="AB15" i="2"/>
  <c r="AB15" i="23" s="1"/>
  <c r="AA15" i="2"/>
  <c r="AA15" i="23" s="1"/>
  <c r="Z15" i="2"/>
  <c r="Y15" i="2"/>
  <c r="Y15" i="23" s="1"/>
  <c r="X15" i="2"/>
  <c r="X15" i="23" s="1"/>
  <c r="W15" i="2"/>
  <c r="W15" i="23" s="1"/>
  <c r="V15" i="2"/>
  <c r="V15" i="23" s="1"/>
  <c r="U15" i="2"/>
  <c r="U15" i="23" s="1"/>
  <c r="T15" i="2"/>
  <c r="T15" i="23" s="1"/>
  <c r="S15" i="2"/>
  <c r="S15" i="23" s="1"/>
  <c r="R15" i="2"/>
  <c r="Q15" i="2"/>
  <c r="Q15" i="23" s="1"/>
  <c r="P15" i="2"/>
  <c r="P15" i="23" s="1"/>
  <c r="O15" i="2"/>
  <c r="O15" i="23" s="1"/>
  <c r="N15" i="2"/>
  <c r="N15" i="23" s="1"/>
  <c r="M15" i="2"/>
  <c r="M15" i="23" s="1"/>
  <c r="L15" i="2"/>
  <c r="L15" i="23" s="1"/>
  <c r="K15" i="2"/>
  <c r="K15" i="23" s="1"/>
  <c r="J15" i="2"/>
  <c r="I15" i="2"/>
  <c r="H15" i="2"/>
  <c r="H15" i="23" s="1"/>
  <c r="G15" i="2"/>
  <c r="G15" i="23" s="1"/>
  <c r="F15" i="2"/>
  <c r="F15" i="23" s="1"/>
  <c r="E15" i="2"/>
  <c r="E15" i="23" s="1"/>
  <c r="D15" i="2"/>
  <c r="D15" i="23" s="1"/>
  <c r="C15" i="2"/>
  <c r="BV14" i="2"/>
  <c r="BU14" i="2"/>
  <c r="BU14" i="23" s="1"/>
  <c r="BT14" i="2"/>
  <c r="BT14" i="23" s="1"/>
  <c r="BS14" i="2"/>
  <c r="BS14" i="23" s="1"/>
  <c r="BR14" i="2"/>
  <c r="BR14" i="23" s="1"/>
  <c r="BQ14" i="2"/>
  <c r="BQ14" i="23" s="1"/>
  <c r="BP14" i="2"/>
  <c r="BP14" i="23" s="1"/>
  <c r="BO14" i="2"/>
  <c r="BO14" i="23" s="1"/>
  <c r="BN14" i="2"/>
  <c r="BM14" i="2"/>
  <c r="BM14" i="23" s="1"/>
  <c r="BL14" i="2"/>
  <c r="BL14" i="23" s="1"/>
  <c r="BK14" i="2"/>
  <c r="BK14" i="23" s="1"/>
  <c r="BJ14" i="2"/>
  <c r="BJ14" i="23" s="1"/>
  <c r="BI14" i="2"/>
  <c r="BI14" i="23" s="1"/>
  <c r="BH14" i="2"/>
  <c r="BH14" i="23" s="1"/>
  <c r="BG14" i="2"/>
  <c r="BG14" i="23" s="1"/>
  <c r="BF14" i="2"/>
  <c r="BE14" i="2"/>
  <c r="BE14" i="23" s="1"/>
  <c r="BD14" i="2"/>
  <c r="BD14" i="23" s="1"/>
  <c r="BC14" i="2"/>
  <c r="BC14" i="23" s="1"/>
  <c r="BB14" i="2"/>
  <c r="BB14" i="23" s="1"/>
  <c r="BA14" i="2"/>
  <c r="BA14" i="23" s="1"/>
  <c r="AZ14" i="2"/>
  <c r="AZ14" i="23" s="1"/>
  <c r="AY14" i="2"/>
  <c r="AY14" i="23" s="1"/>
  <c r="AX14" i="2"/>
  <c r="AW14" i="2"/>
  <c r="AW14" i="23" s="1"/>
  <c r="AV14" i="2"/>
  <c r="AV14" i="23" s="1"/>
  <c r="AU14" i="2"/>
  <c r="AU14" i="23" s="1"/>
  <c r="AT14" i="2"/>
  <c r="AT14" i="23" s="1"/>
  <c r="AS14" i="2"/>
  <c r="AS14" i="23" s="1"/>
  <c r="AR14" i="2"/>
  <c r="AR14" i="23" s="1"/>
  <c r="AQ14" i="2"/>
  <c r="AQ14" i="23" s="1"/>
  <c r="AP14" i="2"/>
  <c r="AO14" i="2"/>
  <c r="AN14" i="2"/>
  <c r="AN14" i="23" s="1"/>
  <c r="AM14" i="2"/>
  <c r="AM14" i="23" s="1"/>
  <c r="AL14" i="2"/>
  <c r="AL14" i="23" s="1"/>
  <c r="AK14" i="2"/>
  <c r="AK14" i="23" s="1"/>
  <c r="AJ14" i="2"/>
  <c r="AJ14" i="23" s="1"/>
  <c r="AI14" i="2"/>
  <c r="AI14" i="23" s="1"/>
  <c r="AH14" i="2"/>
  <c r="AG14" i="2"/>
  <c r="AF14" i="2"/>
  <c r="AF14" i="23" s="1"/>
  <c r="AE14" i="2"/>
  <c r="AE14" i="23" s="1"/>
  <c r="AD14" i="2"/>
  <c r="AD14" i="23" s="1"/>
  <c r="AC14" i="2"/>
  <c r="AC14" i="23" s="1"/>
  <c r="AB14" i="2"/>
  <c r="AB14" i="23" s="1"/>
  <c r="AA14" i="2"/>
  <c r="AA14" i="23" s="1"/>
  <c r="Z14" i="2"/>
  <c r="Y14" i="2"/>
  <c r="X14" i="2"/>
  <c r="X14" i="23" s="1"/>
  <c r="W14" i="2"/>
  <c r="W14" i="23" s="1"/>
  <c r="V14" i="2"/>
  <c r="V14" i="23" s="1"/>
  <c r="U14" i="2"/>
  <c r="U14" i="23" s="1"/>
  <c r="T14" i="2"/>
  <c r="T14" i="23" s="1"/>
  <c r="S14" i="2"/>
  <c r="S14" i="23" s="1"/>
  <c r="R14" i="2"/>
  <c r="Q14" i="2"/>
  <c r="P14" i="2"/>
  <c r="P14" i="23" s="1"/>
  <c r="O14" i="2"/>
  <c r="O14" i="23" s="1"/>
  <c r="N14" i="2"/>
  <c r="N14" i="23" s="1"/>
  <c r="M14" i="2"/>
  <c r="M14" i="23" s="1"/>
  <c r="L14" i="2"/>
  <c r="L14" i="23" s="1"/>
  <c r="K14" i="2"/>
  <c r="K14" i="23" s="1"/>
  <c r="J14" i="2"/>
  <c r="I14" i="2"/>
  <c r="I14" i="23" s="1"/>
  <c r="H14" i="2"/>
  <c r="H14" i="23" s="1"/>
  <c r="G14" i="2"/>
  <c r="G14" i="23" s="1"/>
  <c r="F14" i="2"/>
  <c r="F14" i="23" s="1"/>
  <c r="E14" i="2"/>
  <c r="E14" i="23" s="1"/>
  <c r="D14" i="2"/>
  <c r="D14" i="23" s="1"/>
  <c r="C14" i="2"/>
  <c r="C14" i="23" s="1"/>
  <c r="BV13" i="2"/>
  <c r="BU13" i="2"/>
  <c r="BT13" i="2"/>
  <c r="BT13" i="23" s="1"/>
  <c r="BS13" i="2"/>
  <c r="BS13" i="23" s="1"/>
  <c r="BR13" i="2"/>
  <c r="BR13" i="23" s="1"/>
  <c r="BQ13" i="2"/>
  <c r="BQ13" i="23" s="1"/>
  <c r="BP13" i="2"/>
  <c r="BP13" i="23" s="1"/>
  <c r="BO13" i="2"/>
  <c r="BO13" i="23" s="1"/>
  <c r="BN13" i="2"/>
  <c r="BM13" i="2"/>
  <c r="BM13" i="23" s="1"/>
  <c r="BL13" i="2"/>
  <c r="BL13" i="23" s="1"/>
  <c r="BK13" i="2"/>
  <c r="BK13" i="23" s="1"/>
  <c r="BJ13" i="2"/>
  <c r="BJ13" i="23" s="1"/>
  <c r="BI13" i="2"/>
  <c r="BI13" i="23" s="1"/>
  <c r="BH13" i="2"/>
  <c r="BH13" i="23" s="1"/>
  <c r="BG13" i="2"/>
  <c r="BG13" i="23" s="1"/>
  <c r="BF13" i="2"/>
  <c r="BE13" i="2"/>
  <c r="BE13" i="23" s="1"/>
  <c r="BD13" i="2"/>
  <c r="BD13" i="23" s="1"/>
  <c r="BC13" i="2"/>
  <c r="BC13" i="23" s="1"/>
  <c r="BB13" i="2"/>
  <c r="BB13" i="23" s="1"/>
  <c r="BA13" i="2"/>
  <c r="BA13" i="23" s="1"/>
  <c r="AZ13" i="2"/>
  <c r="AZ13" i="23" s="1"/>
  <c r="AY13" i="2"/>
  <c r="AY13" i="23" s="1"/>
  <c r="AX13" i="2"/>
  <c r="AW13" i="2"/>
  <c r="AV13" i="2"/>
  <c r="AV13" i="23" s="1"/>
  <c r="AU13" i="2"/>
  <c r="AU13" i="23" s="1"/>
  <c r="AT13" i="2"/>
  <c r="AT13" i="23" s="1"/>
  <c r="AS13" i="2"/>
  <c r="AS13" i="23" s="1"/>
  <c r="AR13" i="2"/>
  <c r="AR13" i="23" s="1"/>
  <c r="AQ13" i="2"/>
  <c r="AQ13" i="23" s="1"/>
  <c r="AP13" i="2"/>
  <c r="AO13" i="2"/>
  <c r="AO13" i="23" s="1"/>
  <c r="AN13" i="2"/>
  <c r="AN13" i="23" s="1"/>
  <c r="AM13" i="2"/>
  <c r="AM13" i="23" s="1"/>
  <c r="AL13" i="2"/>
  <c r="AL13" i="23" s="1"/>
  <c r="AK13" i="2"/>
  <c r="AK13" i="23" s="1"/>
  <c r="AJ13" i="2"/>
  <c r="AJ13" i="23" s="1"/>
  <c r="AI13" i="2"/>
  <c r="AI13" i="23" s="1"/>
  <c r="AH13" i="2"/>
  <c r="AG13" i="2"/>
  <c r="AG13" i="23" s="1"/>
  <c r="AF13" i="2"/>
  <c r="AF13" i="23" s="1"/>
  <c r="AE13" i="2"/>
  <c r="AE13" i="23" s="1"/>
  <c r="AD13" i="2"/>
  <c r="AD13" i="23" s="1"/>
  <c r="AC13" i="2"/>
  <c r="AC13" i="23" s="1"/>
  <c r="AB13" i="2"/>
  <c r="AB13" i="23" s="1"/>
  <c r="AA13" i="2"/>
  <c r="AA13" i="23" s="1"/>
  <c r="Z13" i="2"/>
  <c r="Y13" i="2"/>
  <c r="Y13" i="23" s="1"/>
  <c r="X13" i="2"/>
  <c r="X13" i="23" s="1"/>
  <c r="W13" i="2"/>
  <c r="W13" i="23" s="1"/>
  <c r="V13" i="2"/>
  <c r="V13" i="23" s="1"/>
  <c r="U13" i="2"/>
  <c r="U13" i="23" s="1"/>
  <c r="T13" i="2"/>
  <c r="T13" i="23" s="1"/>
  <c r="S13" i="2"/>
  <c r="S13" i="23" s="1"/>
  <c r="R13" i="2"/>
  <c r="Q13" i="2"/>
  <c r="P13" i="2"/>
  <c r="P13" i="23" s="1"/>
  <c r="O13" i="2"/>
  <c r="O13" i="23" s="1"/>
  <c r="N13" i="2"/>
  <c r="N13" i="23" s="1"/>
  <c r="M13" i="2"/>
  <c r="M13" i="23" s="1"/>
  <c r="L13" i="2"/>
  <c r="L13" i="23" s="1"/>
  <c r="K13" i="2"/>
  <c r="K13" i="23" s="1"/>
  <c r="J13" i="2"/>
  <c r="I13" i="2"/>
  <c r="H13" i="2"/>
  <c r="H13" i="23" s="1"/>
  <c r="G13" i="2"/>
  <c r="G13" i="23" s="1"/>
  <c r="F13" i="2"/>
  <c r="F13" i="23" s="1"/>
  <c r="E13" i="2"/>
  <c r="E13" i="23" s="1"/>
  <c r="D13" i="2"/>
  <c r="D13" i="23" s="1"/>
  <c r="C13" i="2"/>
  <c r="C13" i="23" s="1"/>
  <c r="BV12" i="2"/>
  <c r="BU12" i="2"/>
  <c r="BU12" i="23" s="1"/>
  <c r="BT12" i="2"/>
  <c r="BT12" i="23" s="1"/>
  <c r="BS12" i="2"/>
  <c r="BS12" i="23" s="1"/>
  <c r="BR12" i="2"/>
  <c r="BR12" i="23" s="1"/>
  <c r="BQ12" i="2"/>
  <c r="BQ12" i="23" s="1"/>
  <c r="BP12" i="2"/>
  <c r="BP12" i="23" s="1"/>
  <c r="BO12" i="2"/>
  <c r="BO12" i="23" s="1"/>
  <c r="BN12" i="2"/>
  <c r="BM12" i="2"/>
  <c r="BM12" i="23" s="1"/>
  <c r="BL12" i="2"/>
  <c r="BL12" i="23" s="1"/>
  <c r="BK12" i="2"/>
  <c r="BK12" i="23" s="1"/>
  <c r="BJ12" i="2"/>
  <c r="BJ12" i="23" s="1"/>
  <c r="BI12" i="2"/>
  <c r="BI12" i="23" s="1"/>
  <c r="BH12" i="2"/>
  <c r="BH12" i="23" s="1"/>
  <c r="BG12" i="2"/>
  <c r="BG12" i="23" s="1"/>
  <c r="BF12" i="2"/>
  <c r="BE12" i="2"/>
  <c r="BD12" i="2"/>
  <c r="BD12" i="23" s="1"/>
  <c r="BC12" i="2"/>
  <c r="BC12" i="23" s="1"/>
  <c r="BB12" i="2"/>
  <c r="BB12" i="23" s="1"/>
  <c r="BA12" i="2"/>
  <c r="BA12" i="23" s="1"/>
  <c r="AZ12" i="2"/>
  <c r="AZ12" i="23" s="1"/>
  <c r="AY12" i="2"/>
  <c r="AY12" i="23" s="1"/>
  <c r="AX12" i="2"/>
  <c r="AW12" i="2"/>
  <c r="AV12" i="2"/>
  <c r="AV12" i="23" s="1"/>
  <c r="AU12" i="2"/>
  <c r="AU12" i="23" s="1"/>
  <c r="AT12" i="2"/>
  <c r="AT12" i="23" s="1"/>
  <c r="AS12" i="2"/>
  <c r="AS12" i="23" s="1"/>
  <c r="AR12" i="2"/>
  <c r="AR12" i="23" s="1"/>
  <c r="AQ12" i="2"/>
  <c r="AQ12" i="23" s="1"/>
  <c r="AP12" i="2"/>
  <c r="AO12" i="2"/>
  <c r="AO12" i="23" s="1"/>
  <c r="AN12" i="2"/>
  <c r="AN12" i="23" s="1"/>
  <c r="AM12" i="2"/>
  <c r="AM12" i="23" s="1"/>
  <c r="AL12" i="2"/>
  <c r="AL12" i="23" s="1"/>
  <c r="AK12" i="2"/>
  <c r="AK12" i="23" s="1"/>
  <c r="AJ12" i="2"/>
  <c r="AJ12" i="23" s="1"/>
  <c r="AI12" i="2"/>
  <c r="AI12" i="23" s="1"/>
  <c r="AH12" i="2"/>
  <c r="AG12" i="2"/>
  <c r="AG12" i="23" s="1"/>
  <c r="AF12" i="2"/>
  <c r="AF12" i="23" s="1"/>
  <c r="AE12" i="2"/>
  <c r="AE12" i="23" s="1"/>
  <c r="AD12" i="2"/>
  <c r="AD12" i="23" s="1"/>
  <c r="AC12" i="2"/>
  <c r="AC12" i="23" s="1"/>
  <c r="AB12" i="2"/>
  <c r="AB12" i="23" s="1"/>
  <c r="AA12" i="2"/>
  <c r="AA12" i="23" s="1"/>
  <c r="Z12" i="2"/>
  <c r="Y12" i="2"/>
  <c r="Y12" i="23" s="1"/>
  <c r="X12" i="2"/>
  <c r="X12" i="23" s="1"/>
  <c r="W12" i="2"/>
  <c r="W12" i="23" s="1"/>
  <c r="V12" i="2"/>
  <c r="V12" i="23" s="1"/>
  <c r="U12" i="2"/>
  <c r="U12" i="23" s="1"/>
  <c r="T12" i="2"/>
  <c r="T12" i="23" s="1"/>
  <c r="S12" i="2"/>
  <c r="S12" i="23" s="1"/>
  <c r="R12" i="2"/>
  <c r="Q12" i="2"/>
  <c r="Q12" i="23" s="1"/>
  <c r="P12" i="2"/>
  <c r="P12" i="23" s="1"/>
  <c r="O12" i="2"/>
  <c r="O12" i="23" s="1"/>
  <c r="N12" i="2"/>
  <c r="N12" i="23" s="1"/>
  <c r="M12" i="2"/>
  <c r="M12" i="23" s="1"/>
  <c r="L12" i="2"/>
  <c r="L12" i="23" s="1"/>
  <c r="K12" i="2"/>
  <c r="K12" i="23" s="1"/>
  <c r="J12" i="2"/>
  <c r="I12" i="2"/>
  <c r="H12" i="2"/>
  <c r="H12" i="23" s="1"/>
  <c r="G12" i="2"/>
  <c r="G12" i="23" s="1"/>
  <c r="F12" i="2"/>
  <c r="F12" i="23" s="1"/>
  <c r="E12" i="2"/>
  <c r="E12" i="23" s="1"/>
  <c r="D12" i="2"/>
  <c r="D12" i="23" s="1"/>
  <c r="C12" i="2"/>
  <c r="C12" i="23" s="1"/>
  <c r="BV11" i="2"/>
  <c r="BU11" i="2"/>
  <c r="BU11" i="23" s="1"/>
  <c r="BT11" i="2"/>
  <c r="BS11" i="2"/>
  <c r="BS11" i="23" s="1"/>
  <c r="BR11" i="2"/>
  <c r="BR11" i="23" s="1"/>
  <c r="BQ11" i="2"/>
  <c r="BQ11" i="23" s="1"/>
  <c r="BP11" i="2"/>
  <c r="BP11" i="23" s="1"/>
  <c r="BO11" i="2"/>
  <c r="BO11" i="23" s="1"/>
  <c r="BN11" i="2"/>
  <c r="BM11" i="2"/>
  <c r="BM11" i="23" s="1"/>
  <c r="BL11" i="2"/>
  <c r="BL11" i="23" s="1"/>
  <c r="BK11" i="2"/>
  <c r="BK11" i="23" s="1"/>
  <c r="BJ11" i="2"/>
  <c r="BJ11" i="23" s="1"/>
  <c r="BI11" i="2"/>
  <c r="BI11" i="23" s="1"/>
  <c r="BH11" i="2"/>
  <c r="BH11" i="23" s="1"/>
  <c r="BG11" i="2"/>
  <c r="BG11" i="23" s="1"/>
  <c r="BF11" i="2"/>
  <c r="BE11" i="2"/>
  <c r="BE11" i="23" s="1"/>
  <c r="BD11" i="2"/>
  <c r="BD11" i="23" s="1"/>
  <c r="BC11" i="2"/>
  <c r="BC11" i="23" s="1"/>
  <c r="BB11" i="2"/>
  <c r="BB11" i="23" s="1"/>
  <c r="BA11" i="2"/>
  <c r="BA11" i="23" s="1"/>
  <c r="AZ11" i="2"/>
  <c r="AZ11" i="23" s="1"/>
  <c r="AY11" i="2"/>
  <c r="AY11" i="23" s="1"/>
  <c r="AX11" i="2"/>
  <c r="AW11" i="2"/>
  <c r="AW11" i="23" s="1"/>
  <c r="AV11" i="2"/>
  <c r="AV11" i="23" s="1"/>
  <c r="AU11" i="2"/>
  <c r="AU11" i="23" s="1"/>
  <c r="AT11" i="2"/>
  <c r="AT11" i="23" s="1"/>
  <c r="AS11" i="2"/>
  <c r="AS11" i="23" s="1"/>
  <c r="AR11" i="2"/>
  <c r="AR11" i="23" s="1"/>
  <c r="AQ11" i="2"/>
  <c r="AQ11" i="23" s="1"/>
  <c r="AP11" i="2"/>
  <c r="AO11" i="2"/>
  <c r="AO11" i="23" s="1"/>
  <c r="AN11" i="2"/>
  <c r="AN11" i="23" s="1"/>
  <c r="AM11" i="2"/>
  <c r="AM11" i="23" s="1"/>
  <c r="AL11" i="2"/>
  <c r="AL11" i="23" s="1"/>
  <c r="AK11" i="2"/>
  <c r="AK11" i="23" s="1"/>
  <c r="AJ11" i="2"/>
  <c r="AJ11" i="23" s="1"/>
  <c r="AI11" i="2"/>
  <c r="AI11" i="23" s="1"/>
  <c r="AH11" i="2"/>
  <c r="AG11" i="2"/>
  <c r="AG11" i="23" s="1"/>
  <c r="AF11" i="2"/>
  <c r="AF11" i="23" s="1"/>
  <c r="AE11" i="2"/>
  <c r="AE11" i="23" s="1"/>
  <c r="AD11" i="2"/>
  <c r="AD11" i="23" s="1"/>
  <c r="AC11" i="2"/>
  <c r="AC11" i="23" s="1"/>
  <c r="AB11" i="2"/>
  <c r="AB11" i="23" s="1"/>
  <c r="AA11" i="2"/>
  <c r="AA11" i="23" s="1"/>
  <c r="Z11" i="2"/>
  <c r="Y11" i="2"/>
  <c r="X11" i="2"/>
  <c r="X11" i="23" s="1"/>
  <c r="W11" i="2"/>
  <c r="W11" i="23" s="1"/>
  <c r="V11" i="2"/>
  <c r="V11" i="23" s="1"/>
  <c r="U11" i="2"/>
  <c r="U11" i="23" s="1"/>
  <c r="T11" i="2"/>
  <c r="T11" i="23" s="1"/>
  <c r="S11" i="2"/>
  <c r="S11" i="23" s="1"/>
  <c r="R11" i="2"/>
  <c r="Q11" i="2"/>
  <c r="Q11" i="23" s="1"/>
  <c r="P11" i="2"/>
  <c r="P11" i="23" s="1"/>
  <c r="O11" i="2"/>
  <c r="O11" i="23" s="1"/>
  <c r="N11" i="2"/>
  <c r="N11" i="23" s="1"/>
  <c r="M11" i="2"/>
  <c r="M11" i="23" s="1"/>
  <c r="L11" i="2"/>
  <c r="L11" i="23" s="1"/>
  <c r="K11" i="2"/>
  <c r="K11" i="23" s="1"/>
  <c r="J11" i="2"/>
  <c r="I11" i="2"/>
  <c r="I11" i="23" s="1"/>
  <c r="H11" i="2"/>
  <c r="H11" i="23" s="1"/>
  <c r="G11" i="2"/>
  <c r="G11" i="23" s="1"/>
  <c r="F11" i="2"/>
  <c r="F11" i="23" s="1"/>
  <c r="E11" i="2"/>
  <c r="E11" i="23" s="1"/>
  <c r="D11" i="2"/>
  <c r="D11" i="23" s="1"/>
  <c r="C11" i="2"/>
  <c r="C11" i="23" s="1"/>
  <c r="BV10" i="2"/>
  <c r="BU10" i="2"/>
  <c r="BU10" i="23" s="1"/>
  <c r="BT10" i="2"/>
  <c r="BT10" i="23" s="1"/>
  <c r="BS10" i="2"/>
  <c r="BS10" i="23" s="1"/>
  <c r="BR10" i="2"/>
  <c r="BR10" i="23" s="1"/>
  <c r="BQ10" i="2"/>
  <c r="BQ10" i="23" s="1"/>
  <c r="BP10" i="2"/>
  <c r="BP10" i="23" s="1"/>
  <c r="BO10" i="2"/>
  <c r="BO10" i="23" s="1"/>
  <c r="BN10" i="2"/>
  <c r="BM10" i="2"/>
  <c r="BM10" i="23" s="1"/>
  <c r="BL10" i="2"/>
  <c r="BL10" i="23" s="1"/>
  <c r="BK10" i="2"/>
  <c r="BK10" i="23" s="1"/>
  <c r="BJ10" i="2"/>
  <c r="BJ10" i="23" s="1"/>
  <c r="BI10" i="2"/>
  <c r="BI10" i="23" s="1"/>
  <c r="BH10" i="2"/>
  <c r="BH10" i="23" s="1"/>
  <c r="BG10" i="2"/>
  <c r="BG10" i="23" s="1"/>
  <c r="BF10" i="2"/>
  <c r="BE10" i="2"/>
  <c r="BE10" i="23" s="1"/>
  <c r="BD10" i="2"/>
  <c r="BD10" i="23" s="1"/>
  <c r="BC10" i="2"/>
  <c r="BC10" i="23" s="1"/>
  <c r="BB10" i="2"/>
  <c r="BB10" i="23" s="1"/>
  <c r="BA10" i="2"/>
  <c r="BA10" i="23" s="1"/>
  <c r="AZ10" i="2"/>
  <c r="AZ10" i="23" s="1"/>
  <c r="AY10" i="2"/>
  <c r="AY10" i="23" s="1"/>
  <c r="AX10" i="2"/>
  <c r="AW10" i="2"/>
  <c r="AV10" i="2"/>
  <c r="AV10" i="23" s="1"/>
  <c r="AU10" i="2"/>
  <c r="AU10" i="23" s="1"/>
  <c r="AV28" i="23" s="1"/>
  <c r="AT10" i="2"/>
  <c r="AT10" i="23" s="1"/>
  <c r="AS10" i="2"/>
  <c r="AS10" i="23" s="1"/>
  <c r="AR10" i="2"/>
  <c r="AR10" i="23" s="1"/>
  <c r="AQ10" i="2"/>
  <c r="AQ10" i="23" s="1"/>
  <c r="AP10" i="2"/>
  <c r="AO10" i="2"/>
  <c r="AO10" i="23" s="1"/>
  <c r="AN10" i="2"/>
  <c r="AN10" i="23" s="1"/>
  <c r="AM10" i="2"/>
  <c r="AM10" i="23" s="1"/>
  <c r="AL10" i="2"/>
  <c r="AL10" i="23" s="1"/>
  <c r="AK10" i="2"/>
  <c r="AK10" i="23" s="1"/>
  <c r="AJ10" i="2"/>
  <c r="AJ10" i="23" s="1"/>
  <c r="AI10" i="2"/>
  <c r="AI10" i="23" s="1"/>
  <c r="AH10" i="2"/>
  <c r="AG10" i="2"/>
  <c r="AG10" i="23" s="1"/>
  <c r="AF10" i="2"/>
  <c r="AF10" i="23" s="1"/>
  <c r="AE10" i="2"/>
  <c r="AE10" i="23" s="1"/>
  <c r="AF28" i="23" s="1"/>
  <c r="AD10" i="2"/>
  <c r="AD10" i="23" s="1"/>
  <c r="AC10" i="2"/>
  <c r="AC10" i="23" s="1"/>
  <c r="AB10" i="2"/>
  <c r="AB10" i="23" s="1"/>
  <c r="AA10" i="2"/>
  <c r="AA10" i="23" s="1"/>
  <c r="Z10" i="2"/>
  <c r="Y10" i="2"/>
  <c r="Y10" i="23" s="1"/>
  <c r="X10" i="2"/>
  <c r="X10" i="23" s="1"/>
  <c r="W10" i="2"/>
  <c r="W10" i="23" s="1"/>
  <c r="V10" i="2"/>
  <c r="V10" i="23" s="1"/>
  <c r="U10" i="2"/>
  <c r="U10" i="23" s="1"/>
  <c r="T10" i="2"/>
  <c r="T10" i="23" s="1"/>
  <c r="S10" i="2"/>
  <c r="S10" i="23" s="1"/>
  <c r="R10" i="2"/>
  <c r="Q10" i="2"/>
  <c r="Q10" i="23" s="1"/>
  <c r="P10" i="2"/>
  <c r="P10" i="23" s="1"/>
  <c r="O10" i="2"/>
  <c r="O10" i="23" s="1"/>
  <c r="N10" i="2"/>
  <c r="N10" i="23" s="1"/>
  <c r="M10" i="2"/>
  <c r="M10" i="23" s="1"/>
  <c r="L10" i="2"/>
  <c r="L10" i="23" s="1"/>
  <c r="K10" i="2"/>
  <c r="K10" i="23" s="1"/>
  <c r="J10" i="2"/>
  <c r="I10" i="2"/>
  <c r="I10" i="23" s="1"/>
  <c r="H10" i="2"/>
  <c r="H10" i="23" s="1"/>
  <c r="G10" i="2"/>
  <c r="G10" i="23" s="1"/>
  <c r="F10" i="2"/>
  <c r="F10" i="23" s="1"/>
  <c r="E10" i="2"/>
  <c r="E10" i="23" s="1"/>
  <c r="D10" i="2"/>
  <c r="D10" i="23" s="1"/>
  <c r="C10" i="2"/>
  <c r="C10" i="23" s="1"/>
  <c r="BV9" i="2"/>
  <c r="BU9" i="2"/>
  <c r="BU9" i="23" s="1"/>
  <c r="BT9" i="2"/>
  <c r="BT9" i="23" s="1"/>
  <c r="BS9" i="2"/>
  <c r="BS9" i="23" s="1"/>
  <c r="BR9" i="2"/>
  <c r="BR9" i="23" s="1"/>
  <c r="BQ9" i="2"/>
  <c r="BQ9" i="23" s="1"/>
  <c r="BP9" i="2"/>
  <c r="BP9" i="23" s="1"/>
  <c r="BO9" i="2"/>
  <c r="BO9" i="23" s="1"/>
  <c r="BN9" i="2"/>
  <c r="BM9" i="2"/>
  <c r="BM9" i="23" s="1"/>
  <c r="BL9" i="2"/>
  <c r="BL9" i="23" s="1"/>
  <c r="BK9" i="2"/>
  <c r="BK9" i="23" s="1"/>
  <c r="BJ9" i="2"/>
  <c r="BJ9" i="23" s="1"/>
  <c r="BI9" i="2"/>
  <c r="BI9" i="23" s="1"/>
  <c r="BH9" i="2"/>
  <c r="BH9" i="23" s="1"/>
  <c r="BG9" i="2"/>
  <c r="BG9" i="23" s="1"/>
  <c r="BF9" i="2"/>
  <c r="BE9" i="2"/>
  <c r="BE9" i="23" s="1"/>
  <c r="BD9" i="2"/>
  <c r="BD9" i="23" s="1"/>
  <c r="BC9" i="2"/>
  <c r="BC9" i="23" s="1"/>
  <c r="BB9" i="2"/>
  <c r="BB9" i="23" s="1"/>
  <c r="BA9" i="2"/>
  <c r="BA9" i="23" s="1"/>
  <c r="AZ9" i="2"/>
  <c r="AZ9" i="23" s="1"/>
  <c r="AY9" i="2"/>
  <c r="AY9" i="23" s="1"/>
  <c r="AX9" i="2"/>
  <c r="AW9" i="2"/>
  <c r="AV9" i="2"/>
  <c r="AV9" i="23" s="1"/>
  <c r="AU9" i="2"/>
  <c r="AU9" i="23" s="1"/>
  <c r="AT9" i="2"/>
  <c r="AT9" i="23" s="1"/>
  <c r="AS9" i="2"/>
  <c r="AS9" i="23" s="1"/>
  <c r="AR9" i="2"/>
  <c r="AR9" i="23" s="1"/>
  <c r="AQ9" i="2"/>
  <c r="AQ9" i="23" s="1"/>
  <c r="AP9" i="2"/>
  <c r="AO9" i="2"/>
  <c r="AO9" i="23" s="1"/>
  <c r="AN9" i="2"/>
  <c r="AN9" i="23" s="1"/>
  <c r="AM9" i="2"/>
  <c r="AM9" i="23" s="1"/>
  <c r="AL9" i="2"/>
  <c r="AL9" i="23" s="1"/>
  <c r="AK9" i="2"/>
  <c r="AK9" i="23" s="1"/>
  <c r="AJ9" i="2"/>
  <c r="AJ9" i="23" s="1"/>
  <c r="AI9" i="2"/>
  <c r="AI9" i="23" s="1"/>
  <c r="AH9" i="2"/>
  <c r="AG9" i="2"/>
  <c r="AG9" i="23" s="1"/>
  <c r="AF9" i="2"/>
  <c r="AF9" i="23" s="1"/>
  <c r="AE9" i="2"/>
  <c r="AE9" i="23" s="1"/>
  <c r="AD9" i="2"/>
  <c r="AD9" i="23" s="1"/>
  <c r="AC9" i="2"/>
  <c r="AC9" i="23" s="1"/>
  <c r="AB9" i="2"/>
  <c r="AB9" i="23" s="1"/>
  <c r="AA9" i="2"/>
  <c r="AA9" i="23" s="1"/>
  <c r="Z9" i="2"/>
  <c r="Y9" i="2"/>
  <c r="Y9" i="23" s="1"/>
  <c r="X9" i="2"/>
  <c r="X9" i="23" s="1"/>
  <c r="W9" i="2"/>
  <c r="W9" i="23" s="1"/>
  <c r="V9" i="2"/>
  <c r="V9" i="23" s="1"/>
  <c r="U9" i="2"/>
  <c r="U9" i="23" s="1"/>
  <c r="T9" i="2"/>
  <c r="T9" i="23" s="1"/>
  <c r="S9" i="2"/>
  <c r="S9" i="23" s="1"/>
  <c r="R9" i="2"/>
  <c r="Q9" i="2"/>
  <c r="Q9" i="23" s="1"/>
  <c r="P9" i="2"/>
  <c r="P9" i="23" s="1"/>
  <c r="O9" i="2"/>
  <c r="O9" i="23" s="1"/>
  <c r="N9" i="2"/>
  <c r="N9" i="23" s="1"/>
  <c r="M9" i="2"/>
  <c r="M9" i="23" s="1"/>
  <c r="L9" i="2"/>
  <c r="L9" i="23" s="1"/>
  <c r="K9" i="2"/>
  <c r="K9" i="23" s="1"/>
  <c r="J9" i="2"/>
  <c r="I9" i="2"/>
  <c r="H9" i="2"/>
  <c r="H9" i="23" s="1"/>
  <c r="G9" i="2"/>
  <c r="G9" i="23" s="1"/>
  <c r="F9" i="2"/>
  <c r="F9" i="23" s="1"/>
  <c r="E9" i="2"/>
  <c r="E9" i="23" s="1"/>
  <c r="D9" i="2"/>
  <c r="D9" i="23" s="1"/>
  <c r="C9" i="2"/>
  <c r="C9" i="23" s="1"/>
  <c r="BV8" i="2"/>
  <c r="BU8" i="2"/>
  <c r="BU8" i="23" s="1"/>
  <c r="BT8" i="2"/>
  <c r="BT8" i="23" s="1"/>
  <c r="BS8" i="2"/>
  <c r="BS8" i="23" s="1"/>
  <c r="BR8" i="2"/>
  <c r="BR8" i="23" s="1"/>
  <c r="BQ8" i="2"/>
  <c r="BQ8" i="23" s="1"/>
  <c r="BP8" i="2"/>
  <c r="BP8" i="23" s="1"/>
  <c r="BO8" i="2"/>
  <c r="BO8" i="23" s="1"/>
  <c r="BN8" i="2"/>
  <c r="BM8" i="2"/>
  <c r="BL8" i="2"/>
  <c r="BL8" i="23" s="1"/>
  <c r="BK8" i="2"/>
  <c r="BK8" i="23" s="1"/>
  <c r="BJ8" i="2"/>
  <c r="BJ8" i="23" s="1"/>
  <c r="BI8" i="2"/>
  <c r="BI8" i="23" s="1"/>
  <c r="BH8" i="2"/>
  <c r="BH8" i="23" s="1"/>
  <c r="BG8" i="2"/>
  <c r="BG8" i="23" s="1"/>
  <c r="BF8" i="2"/>
  <c r="BE8" i="2"/>
  <c r="BE8" i="23" s="1"/>
  <c r="BD8" i="2"/>
  <c r="BD8" i="23" s="1"/>
  <c r="BC8" i="2"/>
  <c r="BC8" i="23" s="1"/>
  <c r="BB8" i="2"/>
  <c r="BB8" i="23" s="1"/>
  <c r="BA8" i="2"/>
  <c r="BA8" i="23" s="1"/>
  <c r="AZ8" i="2"/>
  <c r="AZ8" i="23" s="1"/>
  <c r="AY8" i="2"/>
  <c r="AY8" i="23" s="1"/>
  <c r="AX8" i="2"/>
  <c r="AW8" i="2"/>
  <c r="AW8" i="23" s="1"/>
  <c r="AV8" i="2"/>
  <c r="AV8" i="23" s="1"/>
  <c r="AU8" i="2"/>
  <c r="AU8" i="23" s="1"/>
  <c r="AT8" i="2"/>
  <c r="AT8" i="23" s="1"/>
  <c r="AS8" i="2"/>
  <c r="AS8" i="23" s="1"/>
  <c r="AR8" i="2"/>
  <c r="AR8" i="23" s="1"/>
  <c r="AQ8" i="2"/>
  <c r="AQ8" i="23" s="1"/>
  <c r="AP8" i="2"/>
  <c r="AO8" i="2"/>
  <c r="AO8" i="23" s="1"/>
  <c r="AN8" i="2"/>
  <c r="AN8" i="23" s="1"/>
  <c r="AM8" i="2"/>
  <c r="AM8" i="23" s="1"/>
  <c r="AL8" i="2"/>
  <c r="AL8" i="23" s="1"/>
  <c r="AK8" i="2"/>
  <c r="AK8" i="23" s="1"/>
  <c r="AJ8" i="2"/>
  <c r="AJ8" i="23" s="1"/>
  <c r="AI8" i="2"/>
  <c r="AI8" i="23" s="1"/>
  <c r="AH8" i="2"/>
  <c r="AG8" i="2"/>
  <c r="AF8" i="2"/>
  <c r="AF8" i="23" s="1"/>
  <c r="AE8" i="2"/>
  <c r="AE8" i="23" s="1"/>
  <c r="AD8" i="2"/>
  <c r="AD8" i="23" s="1"/>
  <c r="AC8" i="2"/>
  <c r="AC8" i="23" s="1"/>
  <c r="AB8" i="2"/>
  <c r="AB8" i="23" s="1"/>
  <c r="AA8" i="2"/>
  <c r="AA8" i="23" s="1"/>
  <c r="Z8" i="2"/>
  <c r="Y8" i="2"/>
  <c r="Y8" i="23" s="1"/>
  <c r="X8" i="2"/>
  <c r="X8" i="23" s="1"/>
  <c r="W8" i="2"/>
  <c r="W8" i="23" s="1"/>
  <c r="V8" i="2"/>
  <c r="V8" i="23" s="1"/>
  <c r="U8" i="2"/>
  <c r="U8" i="23" s="1"/>
  <c r="T8" i="2"/>
  <c r="T8" i="23" s="1"/>
  <c r="S8" i="2"/>
  <c r="S8" i="23" s="1"/>
  <c r="R8" i="2"/>
  <c r="Q8" i="2"/>
  <c r="Q8" i="23" s="1"/>
  <c r="P8" i="2"/>
  <c r="P8" i="23" s="1"/>
  <c r="O8" i="2"/>
  <c r="O8" i="23" s="1"/>
  <c r="N8" i="2"/>
  <c r="N8" i="23" s="1"/>
  <c r="M8" i="2"/>
  <c r="M8" i="23" s="1"/>
  <c r="L8" i="2"/>
  <c r="L8" i="23" s="1"/>
  <c r="K8" i="2"/>
  <c r="K8" i="23" s="1"/>
  <c r="J8" i="2"/>
  <c r="I8" i="2"/>
  <c r="H8" i="2"/>
  <c r="H8" i="23" s="1"/>
  <c r="G8" i="2"/>
  <c r="G8" i="23" s="1"/>
  <c r="F8" i="2"/>
  <c r="F8" i="23" s="1"/>
  <c r="E8" i="2"/>
  <c r="E8" i="23" s="1"/>
  <c r="D8" i="2"/>
  <c r="D8" i="23" s="1"/>
  <c r="C8" i="2"/>
  <c r="C8" i="23" s="1"/>
  <c r="BV7" i="2"/>
  <c r="BU7" i="2"/>
  <c r="BU7" i="23" s="1"/>
  <c r="BT7" i="2"/>
  <c r="BT7" i="23" s="1"/>
  <c r="BS7" i="2"/>
  <c r="BS7" i="23" s="1"/>
  <c r="BR7" i="2"/>
  <c r="BR7" i="23" s="1"/>
  <c r="BQ7" i="2"/>
  <c r="BQ7" i="23" s="1"/>
  <c r="BP7" i="2"/>
  <c r="BP7" i="23" s="1"/>
  <c r="BO7" i="2"/>
  <c r="BO7" i="23" s="1"/>
  <c r="BN7" i="2"/>
  <c r="BM7" i="2"/>
  <c r="BM7" i="23" s="1"/>
  <c r="BL7" i="2"/>
  <c r="BL7" i="23" s="1"/>
  <c r="BK7" i="2"/>
  <c r="BK7" i="23" s="1"/>
  <c r="BJ7" i="2"/>
  <c r="BJ7" i="23" s="1"/>
  <c r="BI7" i="2"/>
  <c r="BI7" i="23" s="1"/>
  <c r="BH7" i="2"/>
  <c r="BH7" i="23" s="1"/>
  <c r="BG7" i="2"/>
  <c r="BG7" i="23" s="1"/>
  <c r="BF7" i="2"/>
  <c r="BE7" i="2"/>
  <c r="BE7" i="23" s="1"/>
  <c r="BD7" i="2"/>
  <c r="BD7" i="23" s="1"/>
  <c r="BC7" i="2"/>
  <c r="BC7" i="23" s="1"/>
  <c r="BB7" i="2"/>
  <c r="BB7" i="23" s="1"/>
  <c r="BA7" i="2"/>
  <c r="BA7" i="23" s="1"/>
  <c r="AZ7" i="2"/>
  <c r="AZ7" i="23" s="1"/>
  <c r="AY7" i="2"/>
  <c r="AY7" i="23" s="1"/>
  <c r="AX7" i="2"/>
  <c r="AW7" i="2"/>
  <c r="AW7" i="23" s="1"/>
  <c r="AV7" i="2"/>
  <c r="AV7" i="23" s="1"/>
  <c r="AU7" i="2"/>
  <c r="AU7" i="23" s="1"/>
  <c r="AT7" i="2"/>
  <c r="AT7" i="23" s="1"/>
  <c r="AS7" i="2"/>
  <c r="AS7" i="23" s="1"/>
  <c r="AR7" i="2"/>
  <c r="AR7" i="23" s="1"/>
  <c r="AQ7" i="2"/>
  <c r="AQ7" i="23" s="1"/>
  <c r="AP7" i="2"/>
  <c r="AO7" i="2"/>
  <c r="AO7" i="23" s="1"/>
  <c r="AN7" i="2"/>
  <c r="AN7" i="23" s="1"/>
  <c r="AM7" i="2"/>
  <c r="AM7" i="23" s="1"/>
  <c r="AL7" i="2"/>
  <c r="AL7" i="23" s="1"/>
  <c r="AK7" i="2"/>
  <c r="AK7" i="23" s="1"/>
  <c r="AJ7" i="2"/>
  <c r="AJ7" i="23" s="1"/>
  <c r="AI7" i="2"/>
  <c r="AI7" i="23" s="1"/>
  <c r="AH7" i="2"/>
  <c r="AG7" i="2"/>
  <c r="AG7" i="23" s="1"/>
  <c r="AF7" i="2"/>
  <c r="AF7" i="23" s="1"/>
  <c r="AE7" i="2"/>
  <c r="AE7" i="23" s="1"/>
  <c r="AD7" i="2"/>
  <c r="AD7" i="23" s="1"/>
  <c r="AC7" i="2"/>
  <c r="AC7" i="23" s="1"/>
  <c r="AB7" i="2"/>
  <c r="AB7" i="23" s="1"/>
  <c r="AA7" i="2"/>
  <c r="AA7" i="23" s="1"/>
  <c r="Z7" i="2"/>
  <c r="Y7" i="2"/>
  <c r="Y7" i="23" s="1"/>
  <c r="X7" i="2"/>
  <c r="X7" i="23" s="1"/>
  <c r="W7" i="2"/>
  <c r="W7" i="23" s="1"/>
  <c r="V7" i="2"/>
  <c r="V7" i="23" s="1"/>
  <c r="U7" i="2"/>
  <c r="U7" i="23" s="1"/>
  <c r="T7" i="2"/>
  <c r="T7" i="23" s="1"/>
  <c r="S7" i="2"/>
  <c r="S7" i="23" s="1"/>
  <c r="R7" i="2"/>
  <c r="Q7" i="2"/>
  <c r="Q7" i="23" s="1"/>
  <c r="P7" i="2"/>
  <c r="P7" i="23" s="1"/>
  <c r="O7" i="2"/>
  <c r="O7" i="23" s="1"/>
  <c r="N7" i="2"/>
  <c r="N7" i="23" s="1"/>
  <c r="M7" i="2"/>
  <c r="M7" i="23" s="1"/>
  <c r="L7" i="2"/>
  <c r="L7" i="23" s="1"/>
  <c r="K7" i="2"/>
  <c r="K7" i="23" s="1"/>
  <c r="J7" i="2"/>
  <c r="I7" i="2"/>
  <c r="I7" i="23" s="1"/>
  <c r="H7" i="2"/>
  <c r="H7" i="23" s="1"/>
  <c r="G7" i="2"/>
  <c r="G7" i="23" s="1"/>
  <c r="F7" i="2"/>
  <c r="F7" i="23" s="1"/>
  <c r="E7" i="2"/>
  <c r="E7" i="23" s="1"/>
  <c r="D7" i="2"/>
  <c r="D7" i="23" s="1"/>
  <c r="C7" i="2"/>
  <c r="C7" i="23" s="1"/>
  <c r="B27" i="2"/>
  <c r="B26" i="2"/>
  <c r="B25" i="2"/>
  <c r="B24" i="2"/>
  <c r="B23" i="2"/>
  <c r="B22" i="2"/>
  <c r="B21" i="2"/>
  <c r="B20" i="2"/>
  <c r="B19" i="2"/>
  <c r="B17" i="2"/>
  <c r="B32" i="2" s="1"/>
  <c r="B16" i="2"/>
  <c r="B16" i="23" s="1"/>
  <c r="B15" i="2"/>
  <c r="B15" i="23" s="1"/>
  <c r="B14" i="2"/>
  <c r="B14" i="23" s="1"/>
  <c r="B13" i="2"/>
  <c r="B13" i="23" s="1"/>
  <c r="B12" i="2"/>
  <c r="B12" i="23" s="1"/>
  <c r="B11" i="2"/>
  <c r="B11" i="23" s="1"/>
  <c r="B10" i="2"/>
  <c r="B9" i="2"/>
  <c r="B9" i="23" s="1"/>
  <c r="B8" i="2"/>
  <c r="B8" i="23" s="1"/>
  <c r="B7" i="2"/>
  <c r="B7" i="23" s="1"/>
  <c r="BV17" i="23"/>
  <c r="BU17" i="23"/>
  <c r="BT17" i="23"/>
  <c r="BP17" i="23"/>
  <c r="BN17" i="23"/>
  <c r="BM17" i="23"/>
  <c r="BN20" i="23" s="1"/>
  <c r="BM23" i="23" s="1"/>
  <c r="BL17" i="23"/>
  <c r="BL20" i="23" s="1"/>
  <c r="BK23" i="23" s="1"/>
  <c r="BH17" i="23"/>
  <c r="BG17" i="23"/>
  <c r="BF17" i="23"/>
  <c r="BE17" i="23"/>
  <c r="BE20" i="23" s="1"/>
  <c r="BD23" i="23" s="1"/>
  <c r="AZ17" i="23"/>
  <c r="AX17" i="23"/>
  <c r="AW17" i="23"/>
  <c r="AV17" i="23"/>
  <c r="AV20" i="23" s="1"/>
  <c r="AU23" i="23" s="1"/>
  <c r="AP17" i="23"/>
  <c r="AO17" i="23"/>
  <c r="AO20" i="23" s="1"/>
  <c r="AN23" i="23" s="1"/>
  <c r="AI17" i="23"/>
  <c r="AH17" i="23"/>
  <c r="Z17" i="23"/>
  <c r="R17" i="23"/>
  <c r="Q17" i="23"/>
  <c r="P17" i="23"/>
  <c r="L17" i="23"/>
  <c r="J17" i="23"/>
  <c r="BV16" i="23"/>
  <c r="BU16" i="23"/>
  <c r="BN16" i="23"/>
  <c r="BF16" i="23"/>
  <c r="BE16" i="23"/>
  <c r="BD16" i="23"/>
  <c r="AX16" i="23"/>
  <c r="AP16" i="23"/>
  <c r="AO16" i="23"/>
  <c r="AH16" i="23"/>
  <c r="AG16" i="23"/>
  <c r="Z16" i="23"/>
  <c r="Y16" i="23"/>
  <c r="R16" i="23"/>
  <c r="Q16" i="23"/>
  <c r="J16" i="23"/>
  <c r="BV15" i="23"/>
  <c r="BN15" i="23"/>
  <c r="BM15" i="23"/>
  <c r="BF15" i="23"/>
  <c r="AX15" i="23"/>
  <c r="AW15" i="23"/>
  <c r="AV15" i="23"/>
  <c r="AP15" i="23"/>
  <c r="AH15" i="23"/>
  <c r="AG15" i="23"/>
  <c r="AG29" i="23" s="1"/>
  <c r="Z15" i="23"/>
  <c r="R15" i="23"/>
  <c r="J15" i="23"/>
  <c r="I15" i="23"/>
  <c r="C15" i="23"/>
  <c r="BV14" i="23"/>
  <c r="BN14" i="23"/>
  <c r="BF14" i="23"/>
  <c r="AX14" i="23"/>
  <c r="AP14" i="23"/>
  <c r="AO14" i="23"/>
  <c r="AH14" i="23"/>
  <c r="AG14" i="23"/>
  <c r="Z14" i="23"/>
  <c r="Y14" i="23"/>
  <c r="R14" i="23"/>
  <c r="Q14" i="23"/>
  <c r="J14" i="23"/>
  <c r="BV13" i="23"/>
  <c r="BU13" i="23"/>
  <c r="BN13" i="23"/>
  <c r="BF13" i="23"/>
  <c r="AX13" i="23"/>
  <c r="AW13" i="23"/>
  <c r="AP13" i="23"/>
  <c r="AH13" i="23"/>
  <c r="Z13" i="23"/>
  <c r="R13" i="23"/>
  <c r="Q13" i="23"/>
  <c r="J13" i="23"/>
  <c r="I13" i="23"/>
  <c r="BV12" i="23"/>
  <c r="BN12" i="23"/>
  <c r="BF12" i="23"/>
  <c r="BE12" i="23"/>
  <c r="AX12" i="23"/>
  <c r="AW12" i="23"/>
  <c r="AP12" i="23"/>
  <c r="AH12" i="23"/>
  <c r="Z12" i="23"/>
  <c r="R12" i="23"/>
  <c r="J12" i="23"/>
  <c r="I12" i="23"/>
  <c r="BV11" i="23"/>
  <c r="BT11" i="23"/>
  <c r="BN11" i="23"/>
  <c r="BF11" i="23"/>
  <c r="AX11" i="23"/>
  <c r="AP11" i="23"/>
  <c r="AH11" i="23"/>
  <c r="Z11" i="23"/>
  <c r="Y11" i="23"/>
  <c r="R11" i="23"/>
  <c r="J11" i="23"/>
  <c r="BV10" i="23"/>
  <c r="BN10" i="23"/>
  <c r="BF10" i="23"/>
  <c r="AX10" i="23"/>
  <c r="AW10" i="23"/>
  <c r="AP10" i="23"/>
  <c r="AH10" i="23"/>
  <c r="Z10" i="23"/>
  <c r="R10" i="23"/>
  <c r="J10" i="23"/>
  <c r="BV9" i="23"/>
  <c r="BN9" i="23"/>
  <c r="BF9" i="23"/>
  <c r="AX9" i="23"/>
  <c r="AW9" i="23"/>
  <c r="AP9" i="23"/>
  <c r="AH9" i="23"/>
  <c r="Z9" i="23"/>
  <c r="R9" i="23"/>
  <c r="J9" i="23"/>
  <c r="I9" i="23"/>
  <c r="BV8" i="23"/>
  <c r="BN8" i="23"/>
  <c r="BM8" i="23"/>
  <c r="BF8" i="23"/>
  <c r="AX8" i="23"/>
  <c r="AP8" i="23"/>
  <c r="AH8" i="23"/>
  <c r="AG8" i="23"/>
  <c r="Z8" i="23"/>
  <c r="R8" i="23"/>
  <c r="J8" i="23"/>
  <c r="I8" i="23"/>
  <c r="J26" i="23" s="1"/>
  <c r="BV7" i="23"/>
  <c r="BN7" i="23"/>
  <c r="BF7" i="23"/>
  <c r="AX7" i="23"/>
  <c r="AP7" i="23"/>
  <c r="AH7" i="23"/>
  <c r="Z7" i="23"/>
  <c r="R7" i="23"/>
  <c r="J7" i="23"/>
  <c r="B10" i="23"/>
  <c r="BV39" i="1"/>
  <c r="BV38" i="2" s="1"/>
  <c r="BU39" i="1"/>
  <c r="BU38" i="2" s="1"/>
  <c r="BU39" i="2" s="1"/>
  <c r="AX55" i="2"/>
  <c r="AN55" i="2"/>
  <c r="Z55" i="2"/>
  <c r="BT54" i="2"/>
  <c r="AF54" i="2"/>
  <c r="BJ53" i="2"/>
  <c r="BF53" i="2"/>
  <c r="AP53" i="2"/>
  <c r="AF53" i="2"/>
  <c r="P53" i="2"/>
  <c r="J53" i="2"/>
  <c r="H53" i="2"/>
  <c r="BU52" i="2"/>
  <c r="BL52" i="2"/>
  <c r="AE52" i="2"/>
  <c r="Z52" i="2"/>
  <c r="W52" i="2"/>
  <c r="O52" i="2"/>
  <c r="H52" i="2"/>
  <c r="BF51" i="2"/>
  <c r="AU51" i="2"/>
  <c r="W51" i="2"/>
  <c r="R51" i="2"/>
  <c r="P51" i="2"/>
  <c r="G51" i="2"/>
  <c r="BU4" i="2"/>
  <c r="BV4" i="2" s="1"/>
  <c r="BW4" i="2" s="1"/>
  <c r="BX4" i="2" s="1"/>
  <c r="BS46" i="2"/>
  <c r="AU46" i="2"/>
  <c r="AT46" i="2"/>
  <c r="AF46" i="2"/>
  <c r="O46" i="2"/>
  <c r="J46" i="2"/>
  <c r="BR45" i="2"/>
  <c r="BN45" i="2"/>
  <c r="AV45" i="2"/>
  <c r="AK45" i="2"/>
  <c r="AD45" i="2"/>
  <c r="BL40" i="2"/>
  <c r="BC40" i="2"/>
  <c r="AW40" i="2"/>
  <c r="AU40" i="2"/>
  <c r="X40" i="2"/>
  <c r="P40" i="2"/>
  <c r="AW32" i="2"/>
  <c r="AH32" i="2"/>
  <c r="W32" i="2"/>
  <c r="B35" i="1"/>
  <c r="BT39" i="1"/>
  <c r="BT38" i="2" s="1"/>
  <c r="BT39" i="2" s="1"/>
  <c r="BS39" i="1"/>
  <c r="BS38" i="2" s="1"/>
  <c r="BR39" i="1"/>
  <c r="BR38" i="2" s="1"/>
  <c r="BR39" i="2" s="1"/>
  <c r="BQ39" i="1"/>
  <c r="BQ38" i="2" s="1"/>
  <c r="BQ39" i="2" s="1"/>
  <c r="BP39" i="1"/>
  <c r="BP38" i="2" s="1"/>
  <c r="BO39" i="1"/>
  <c r="BO38" i="2" s="1"/>
  <c r="BN39" i="1"/>
  <c r="BN38" i="2" s="1"/>
  <c r="BM39" i="1"/>
  <c r="BM38" i="2" s="1"/>
  <c r="BM39" i="2" s="1"/>
  <c r="BL39" i="1"/>
  <c r="BL38" i="2" s="1"/>
  <c r="BL39" i="2" s="1"/>
  <c r="BK39" i="1"/>
  <c r="BK38" i="2" s="1"/>
  <c r="BJ39" i="1"/>
  <c r="BJ38" i="2" s="1"/>
  <c r="BJ39" i="2" s="1"/>
  <c r="BI39" i="1"/>
  <c r="BI38" i="2" s="1"/>
  <c r="BI39" i="2" s="1"/>
  <c r="BH39" i="1"/>
  <c r="BH38" i="2" s="1"/>
  <c r="BG39" i="1"/>
  <c r="BG38" i="2" s="1"/>
  <c r="BF39" i="1"/>
  <c r="BF38" i="2" s="1"/>
  <c r="BE39" i="1"/>
  <c r="BE38" i="2" s="1"/>
  <c r="BE39" i="2" s="1"/>
  <c r="BD39" i="1"/>
  <c r="BD38" i="2" s="1"/>
  <c r="BD39" i="2" s="1"/>
  <c r="BC39" i="1"/>
  <c r="BC38" i="2" s="1"/>
  <c r="BB39" i="1"/>
  <c r="BB38" i="2" s="1"/>
  <c r="BB39" i="2" s="1"/>
  <c r="BA39" i="1"/>
  <c r="BA38" i="2" s="1"/>
  <c r="BA39" i="2" s="1"/>
  <c r="AZ39" i="1"/>
  <c r="AZ38" i="2" s="1"/>
  <c r="AZ39" i="2" s="1"/>
  <c r="AY39" i="1"/>
  <c r="AY38" i="2" s="1"/>
  <c r="AX39" i="1"/>
  <c r="AX38" i="2" s="1"/>
  <c r="AW39" i="1"/>
  <c r="AW38" i="2" s="1"/>
  <c r="AW39" i="2" s="1"/>
  <c r="AV39" i="1"/>
  <c r="AV38" i="2" s="1"/>
  <c r="AV39" i="2" s="1"/>
  <c r="AU39" i="1"/>
  <c r="AU38" i="2" s="1"/>
  <c r="AT39" i="1"/>
  <c r="AT38" i="2" s="1"/>
  <c r="AT39" i="2" s="1"/>
  <c r="AS39" i="1"/>
  <c r="AS38" i="2" s="1"/>
  <c r="AS39" i="2" s="1"/>
  <c r="AR39" i="1"/>
  <c r="AR38" i="2" s="1"/>
  <c r="AR39" i="2" s="1"/>
  <c r="AQ39" i="1"/>
  <c r="AQ38" i="2" s="1"/>
  <c r="AP39" i="1"/>
  <c r="AP38" i="2" s="1"/>
  <c r="AO39" i="1"/>
  <c r="AO38" i="2" s="1"/>
  <c r="AO39" i="2" s="1"/>
  <c r="AN39" i="1"/>
  <c r="AN38" i="2" s="1"/>
  <c r="AN39" i="2" s="1"/>
  <c r="AM39" i="1"/>
  <c r="AM38" i="2" s="1"/>
  <c r="AL39" i="1"/>
  <c r="AL38" i="2" s="1"/>
  <c r="AL39" i="2" s="1"/>
  <c r="AK39" i="1"/>
  <c r="AK38" i="2" s="1"/>
  <c r="AK39" i="2" s="1"/>
  <c r="AJ39" i="1"/>
  <c r="AJ38" i="2" s="1"/>
  <c r="AJ39" i="2" s="1"/>
  <c r="AI39" i="1"/>
  <c r="AI38" i="2" s="1"/>
  <c r="AH39" i="1"/>
  <c r="AH38" i="2" s="1"/>
  <c r="AG39" i="1"/>
  <c r="AG38" i="2" s="1"/>
  <c r="AG39" i="2" s="1"/>
  <c r="AF39" i="1"/>
  <c r="AF38" i="2" s="1"/>
  <c r="AF39" i="2" s="1"/>
  <c r="AE39" i="1"/>
  <c r="AE38" i="2" s="1"/>
  <c r="AD39" i="1"/>
  <c r="AD38" i="2" s="1"/>
  <c r="AD39" i="2" s="1"/>
  <c r="AC39" i="1"/>
  <c r="AC38" i="2" s="1"/>
  <c r="AC39" i="2" s="1"/>
  <c r="AB39" i="1"/>
  <c r="AB38" i="2" s="1"/>
  <c r="AB39" i="2" s="1"/>
  <c r="AA39" i="1"/>
  <c r="AA38" i="2" s="1"/>
  <c r="Z39" i="1"/>
  <c r="Z38" i="2" s="1"/>
  <c r="Y39" i="1"/>
  <c r="Y38" i="2" s="1"/>
  <c r="Y39" i="2" s="1"/>
  <c r="X39" i="1"/>
  <c r="X38" i="2" s="1"/>
  <c r="X39" i="2" s="1"/>
  <c r="W39" i="1"/>
  <c r="W38" i="2" s="1"/>
  <c r="V39" i="1"/>
  <c r="V38" i="2" s="1"/>
  <c r="V39" i="2" s="1"/>
  <c r="U39" i="1"/>
  <c r="U38" i="2" s="1"/>
  <c r="U39" i="2" s="1"/>
  <c r="T39" i="1"/>
  <c r="T38" i="2" s="1"/>
  <c r="T39" i="2" s="1"/>
  <c r="S39" i="1"/>
  <c r="S38" i="2" s="1"/>
  <c r="R39" i="1"/>
  <c r="R38" i="2" s="1"/>
  <c r="Q39" i="1"/>
  <c r="Q38" i="2" s="1"/>
  <c r="Q39" i="2" s="1"/>
  <c r="P39" i="1"/>
  <c r="P38" i="2" s="1"/>
  <c r="P39" i="2" s="1"/>
  <c r="O39" i="1"/>
  <c r="O38" i="2" s="1"/>
  <c r="N39" i="1"/>
  <c r="N38" i="2" s="1"/>
  <c r="N39" i="2" s="1"/>
  <c r="M39" i="1"/>
  <c r="M38" i="2" s="1"/>
  <c r="M39" i="2" s="1"/>
  <c r="L39" i="1"/>
  <c r="L38" i="2" s="1"/>
  <c r="L39" i="2" s="1"/>
  <c r="K39" i="1"/>
  <c r="K38" i="2" s="1"/>
  <c r="J39" i="1"/>
  <c r="J38" i="2" s="1"/>
  <c r="I39" i="1"/>
  <c r="I38" i="2" s="1"/>
  <c r="I39" i="2" s="1"/>
  <c r="H39" i="1"/>
  <c r="H38" i="2" s="1"/>
  <c r="H39" i="2" s="1"/>
  <c r="G39" i="1"/>
  <c r="G38" i="2" s="1"/>
  <c r="F39" i="1"/>
  <c r="F38" i="2" s="1"/>
  <c r="F39" i="2" s="1"/>
  <c r="E39" i="1"/>
  <c r="E38" i="2" s="1"/>
  <c r="E39" i="2" s="1"/>
  <c r="D39" i="1"/>
  <c r="D38" i="2" s="1"/>
  <c r="D39" i="2" s="1"/>
  <c r="C39" i="1"/>
  <c r="C38" i="2" s="1"/>
  <c r="B39" i="1"/>
  <c r="B38" i="2" s="1"/>
  <c r="B34" i="1"/>
  <c r="G4" i="3" a="1"/>
  <c r="F4" i="3" a="1"/>
  <c r="B56" i="2" l="1"/>
  <c r="Z51" i="2"/>
  <c r="AP51" i="2"/>
  <c r="BN51" i="2"/>
  <c r="J56" i="2"/>
  <c r="R56" i="2"/>
  <c r="Z56" i="2"/>
  <c r="AH56" i="2"/>
  <c r="AP56" i="2"/>
  <c r="AX56" i="2"/>
  <c r="BF56" i="2"/>
  <c r="BN56" i="2"/>
  <c r="BV56" i="2"/>
  <c r="D57" i="2"/>
  <c r="L57" i="2"/>
  <c r="T57" i="2"/>
  <c r="AB57" i="2"/>
  <c r="AJ57" i="2"/>
  <c r="AR57" i="2"/>
  <c r="AZ57" i="2"/>
  <c r="BH57" i="2"/>
  <c r="BP57" i="2"/>
  <c r="E57" i="2"/>
  <c r="M57" i="2"/>
  <c r="U57" i="2"/>
  <c r="AC57" i="2"/>
  <c r="AK57" i="2"/>
  <c r="AS57" i="2"/>
  <c r="BA57" i="2"/>
  <c r="BI57" i="2"/>
  <c r="BQ57" i="2"/>
  <c r="E56" i="2"/>
  <c r="M56" i="2"/>
  <c r="U56" i="2"/>
  <c r="AC56" i="2"/>
  <c r="AK56" i="2"/>
  <c r="AS56" i="2"/>
  <c r="BA56" i="2"/>
  <c r="BI56" i="2"/>
  <c r="BQ56" i="2"/>
  <c r="M32" i="2"/>
  <c r="AE46" i="2"/>
  <c r="BW51" i="2"/>
  <c r="BX51" i="2"/>
  <c r="BT53" i="2"/>
  <c r="BN52" i="2"/>
  <c r="Z53" i="2"/>
  <c r="AH40" i="2"/>
  <c r="AP40" i="2"/>
  <c r="J54" i="2"/>
  <c r="Z54" i="2"/>
  <c r="BN54" i="2"/>
  <c r="J55" i="2"/>
  <c r="R55" i="2"/>
  <c r="BF55" i="2"/>
  <c r="BV55" i="2"/>
  <c r="BK51" i="2"/>
  <c r="AM40" i="2"/>
  <c r="C51" i="2"/>
  <c r="K51" i="2"/>
  <c r="AA51" i="2"/>
  <c r="AI46" i="2"/>
  <c r="AQ51" i="2"/>
  <c r="AY51" i="2"/>
  <c r="BG46" i="2"/>
  <c r="BO51" i="2"/>
  <c r="C52" i="2"/>
  <c r="AA52" i="2"/>
  <c r="AI52" i="2"/>
  <c r="K40" i="2"/>
  <c r="AA40" i="2"/>
  <c r="AI40" i="2"/>
  <c r="AQ40" i="2"/>
  <c r="BG40" i="2"/>
  <c r="BO40" i="2"/>
  <c r="K45" i="2"/>
  <c r="S45" i="2"/>
  <c r="AA45" i="2"/>
  <c r="AQ45" i="2"/>
  <c r="BO45" i="2"/>
  <c r="D45" i="2"/>
  <c r="T45" i="2"/>
  <c r="AR45" i="2"/>
  <c r="BP45" i="2"/>
  <c r="T51" i="2"/>
  <c r="AB51" i="2"/>
  <c r="AR51" i="2"/>
  <c r="BH51" i="2"/>
  <c r="AR52" i="2"/>
  <c r="BH52" i="2"/>
  <c r="D40" i="2"/>
  <c r="L53" i="2"/>
  <c r="T40" i="2"/>
  <c r="AB53" i="2"/>
  <c r="AR53" i="2"/>
  <c r="BH40" i="2"/>
  <c r="L54" i="2"/>
  <c r="AJ54" i="2"/>
  <c r="AZ54" i="2"/>
  <c r="BP54" i="2"/>
  <c r="AJ55" i="2"/>
  <c r="BP55" i="2"/>
  <c r="BX55" i="2"/>
  <c r="U52" i="2"/>
  <c r="BX45" i="2"/>
  <c r="G40" i="2"/>
  <c r="H46" i="2"/>
  <c r="AF52" i="2"/>
  <c r="X53" i="2"/>
  <c r="AN53" i="2"/>
  <c r="BD40" i="2"/>
  <c r="AV54" i="2"/>
  <c r="BL55" i="2"/>
  <c r="Z45" i="2"/>
  <c r="BW53" i="2"/>
  <c r="BW54" i="2"/>
  <c r="AS51" i="2"/>
  <c r="BX46" i="2"/>
  <c r="BX54" i="2"/>
  <c r="N46" i="2"/>
  <c r="AL46" i="2"/>
  <c r="AT51" i="2"/>
  <c r="BB51" i="2"/>
  <c r="BJ51" i="2"/>
  <c r="BR46" i="2"/>
  <c r="AT52" i="2"/>
  <c r="BB52" i="2"/>
  <c r="BR52" i="2"/>
  <c r="N53" i="2"/>
  <c r="AD53" i="2"/>
  <c r="BR40" i="2"/>
  <c r="BR41" i="2" s="1"/>
  <c r="BB54" i="2"/>
  <c r="BR54" i="2"/>
  <c r="V55" i="2"/>
  <c r="BW55" i="2"/>
  <c r="BM52" i="2"/>
  <c r="Y53" i="2"/>
  <c r="AO53" i="2"/>
  <c r="AW53" i="2"/>
  <c r="I54" i="2"/>
  <c r="BM54" i="2"/>
  <c r="BE55" i="2"/>
  <c r="I45" i="2"/>
  <c r="Y45" i="2"/>
  <c r="AW45" i="2"/>
  <c r="BE45" i="2"/>
  <c r="BM45" i="2"/>
  <c r="J32" i="2"/>
  <c r="J33" i="2" s="1"/>
  <c r="J34" i="2" s="1"/>
  <c r="R46" i="2"/>
  <c r="Z46" i="2"/>
  <c r="AP32" i="2"/>
  <c r="AP33" i="2" s="1"/>
  <c r="AP34" i="2" s="1"/>
  <c r="AX32" i="2"/>
  <c r="AX33" i="2" s="1"/>
  <c r="AX34" i="2" s="1"/>
  <c r="BF32" i="2"/>
  <c r="BF33" i="2" s="1"/>
  <c r="BF34" i="2" s="1"/>
  <c r="BN46" i="2"/>
  <c r="BX40" i="2"/>
  <c r="BX32" i="2"/>
  <c r="BX33" i="2" s="1"/>
  <c r="BX34" i="2" s="1"/>
  <c r="R26" i="23"/>
  <c r="G39" i="2"/>
  <c r="O39" i="2"/>
  <c r="W39" i="2"/>
  <c r="AE39" i="2"/>
  <c r="AM39" i="2"/>
  <c r="AU39" i="2"/>
  <c r="AU41" i="2" s="1"/>
  <c r="BC39" i="2"/>
  <c r="BK39" i="2"/>
  <c r="BS39" i="2"/>
  <c r="R45" i="2"/>
  <c r="AX45" i="2"/>
  <c r="Q32" i="2"/>
  <c r="Q33" i="2" s="1"/>
  <c r="Q34" i="2" s="1"/>
  <c r="S46" i="2"/>
  <c r="BX36" i="2"/>
  <c r="BX37" i="2" s="1"/>
  <c r="BX39" i="2"/>
  <c r="BX53" i="2"/>
  <c r="D32" i="2"/>
  <c r="D33" i="2" s="1"/>
  <c r="D34" i="2" s="1"/>
  <c r="AZ32" i="2"/>
  <c r="AZ33" i="2" s="1"/>
  <c r="AZ34" i="2" s="1"/>
  <c r="AX40" i="2"/>
  <c r="AX51" i="2"/>
  <c r="AP54" i="2"/>
  <c r="BV46" i="2"/>
  <c r="BV52" i="2"/>
  <c r="BV40" i="2"/>
  <c r="BV54" i="2"/>
  <c r="AX46" i="2"/>
  <c r="B40" i="2"/>
  <c r="AS46" i="2"/>
  <c r="BA51" i="2"/>
  <c r="BI46" i="2"/>
  <c r="BQ51" i="2"/>
  <c r="B39" i="2"/>
  <c r="J39" i="2"/>
  <c r="R39" i="2"/>
  <c r="Z39" i="2"/>
  <c r="AH39" i="2"/>
  <c r="AP39" i="2"/>
  <c r="AX39" i="2"/>
  <c r="BF39" i="2"/>
  <c r="BN39" i="2"/>
  <c r="AW33" i="2"/>
  <c r="AW34" i="2" s="1"/>
  <c r="BV51" i="2"/>
  <c r="BH39" i="2"/>
  <c r="BH41" i="2" s="1"/>
  <c r="BP39" i="2"/>
  <c r="BV39" i="2"/>
  <c r="BW36" i="1"/>
  <c r="BW35" i="2" s="1"/>
  <c r="BW36" i="2" s="1"/>
  <c r="BW37" i="2" s="1"/>
  <c r="C46" i="2"/>
  <c r="AY46" i="2"/>
  <c r="BJ46" i="2"/>
  <c r="BG51" i="2"/>
  <c r="BB46" i="2"/>
  <c r="BC51" i="2"/>
  <c r="BK46" i="2"/>
  <c r="BS51" i="2"/>
  <c r="M33" i="2"/>
  <c r="M34" i="2" s="1"/>
  <c r="K46" i="2"/>
  <c r="D53" i="2"/>
  <c r="P45" i="2"/>
  <c r="AN45" i="2"/>
  <c r="BD45" i="2"/>
  <c r="BL45" i="2"/>
  <c r="AQ46" i="2"/>
  <c r="AU35" i="2"/>
  <c r="AU36" i="2" s="1"/>
  <c r="AU37" i="2" s="1"/>
  <c r="BC35" i="2"/>
  <c r="AV35" i="2"/>
  <c r="BD35" i="2"/>
  <c r="BD36" i="2" s="1"/>
  <c r="BD37" i="2" s="1"/>
  <c r="R32" i="2"/>
  <c r="R33" i="2" s="1"/>
  <c r="R34" i="2" s="1"/>
  <c r="F11" i="3"/>
  <c r="F19" i="3"/>
  <c r="F27" i="3"/>
  <c r="F35" i="3"/>
  <c r="F43" i="3"/>
  <c r="F51" i="3"/>
  <c r="F59" i="3"/>
  <c r="F67" i="3"/>
  <c r="F75" i="3"/>
  <c r="H75" i="3" s="1"/>
  <c r="F16" i="3"/>
  <c r="F4" i="3"/>
  <c r="F12" i="3"/>
  <c r="F20" i="3"/>
  <c r="F28" i="3"/>
  <c r="F36" i="3"/>
  <c r="F44" i="3"/>
  <c r="F52" i="3"/>
  <c r="F60" i="3"/>
  <c r="F68" i="3"/>
  <c r="F76" i="3"/>
  <c r="H76" i="3" s="1"/>
  <c r="F32" i="3"/>
  <c r="F5" i="3"/>
  <c r="F13" i="3"/>
  <c r="F21" i="3"/>
  <c r="F29" i="3"/>
  <c r="F37" i="3"/>
  <c r="F45" i="3"/>
  <c r="F53" i="3"/>
  <c r="F61" i="3"/>
  <c r="F69" i="3"/>
  <c r="F77" i="3"/>
  <c r="H77" i="3" s="1"/>
  <c r="F6" i="3"/>
  <c r="F14" i="3"/>
  <c r="F22" i="3"/>
  <c r="F30" i="3"/>
  <c r="F38" i="3"/>
  <c r="F46" i="3"/>
  <c r="F54" i="3"/>
  <c r="F62" i="3"/>
  <c r="F70" i="3"/>
  <c r="F78" i="3"/>
  <c r="H78" i="3" s="1"/>
  <c r="F24" i="3"/>
  <c r="F7" i="3"/>
  <c r="F15" i="3"/>
  <c r="F23" i="3"/>
  <c r="F31" i="3"/>
  <c r="F39" i="3"/>
  <c r="F47" i="3"/>
  <c r="F55" i="3"/>
  <c r="F63" i="3"/>
  <c r="F71" i="3"/>
  <c r="F8" i="3"/>
  <c r="F40" i="3"/>
  <c r="F48" i="3"/>
  <c r="F56" i="3"/>
  <c r="F64" i="3"/>
  <c r="F72" i="3"/>
  <c r="F9" i="3"/>
  <c r="F17" i="3"/>
  <c r="F25" i="3"/>
  <c r="F33" i="3"/>
  <c r="F41" i="3"/>
  <c r="F49" i="3"/>
  <c r="F57" i="3"/>
  <c r="F65" i="3"/>
  <c r="F73" i="3"/>
  <c r="F10" i="3"/>
  <c r="F18" i="3"/>
  <c r="F26" i="3"/>
  <c r="F34" i="3"/>
  <c r="F42" i="3"/>
  <c r="F50" i="3"/>
  <c r="F58" i="3"/>
  <c r="F66" i="3"/>
  <c r="F74" i="3"/>
  <c r="AZ35" i="2"/>
  <c r="AZ36" i="2" s="1"/>
  <c r="AZ37" i="2" s="1"/>
  <c r="AW35" i="2"/>
  <c r="AW36" i="2" s="1"/>
  <c r="AW37" i="2" s="1"/>
  <c r="BE35" i="2"/>
  <c r="BE36" i="2" s="1"/>
  <c r="BE37" i="2" s="1"/>
  <c r="AX35" i="2"/>
  <c r="AX36" i="2" s="1"/>
  <c r="AX37" i="2" s="1"/>
  <c r="BF35" i="2"/>
  <c r="BF36" i="2" s="1"/>
  <c r="BF37" i="2" s="1"/>
  <c r="BA35" i="2"/>
  <c r="BA36" i="2" s="1"/>
  <c r="BA37" i="2" s="1"/>
  <c r="AT35" i="2"/>
  <c r="AT36" i="2" s="1"/>
  <c r="AT37" i="2" s="1"/>
  <c r="BB35" i="2"/>
  <c r="BB36" i="2" s="1"/>
  <c r="BB37" i="2" s="1"/>
  <c r="AY35" i="2"/>
  <c r="AY36" i="2" s="1"/>
  <c r="AY37" i="2" s="1"/>
  <c r="AS35" i="2"/>
  <c r="AS36" i="2" s="1"/>
  <c r="AS37" i="2" s="1"/>
  <c r="J45" i="2"/>
  <c r="Q54" i="2"/>
  <c r="BM32" i="2"/>
  <c r="BM33" i="2" s="1"/>
  <c r="BM34" i="2" s="1"/>
  <c r="AA46" i="2"/>
  <c r="BO46" i="2"/>
  <c r="E51" i="2"/>
  <c r="M51" i="2"/>
  <c r="U46" i="2"/>
  <c r="AC51" i="2"/>
  <c r="AK46" i="2"/>
  <c r="BA46" i="2"/>
  <c r="BI51" i="2"/>
  <c r="BQ46" i="2"/>
  <c r="E52" i="2"/>
  <c r="M52" i="2"/>
  <c r="AC52" i="2"/>
  <c r="AK52" i="2"/>
  <c r="AS52" i="2"/>
  <c r="BA52" i="2"/>
  <c r="BI52" i="2"/>
  <c r="BQ52" i="2"/>
  <c r="E53" i="2"/>
  <c r="M53" i="2"/>
  <c r="U53" i="2"/>
  <c r="AC53" i="2"/>
  <c r="AK53" i="2"/>
  <c r="AS53" i="2"/>
  <c r="BA53" i="2"/>
  <c r="BI53" i="2"/>
  <c r="BQ53" i="2"/>
  <c r="E54" i="2"/>
  <c r="M54" i="2"/>
  <c r="U54" i="2"/>
  <c r="AC54" i="2"/>
  <c r="AK54" i="2"/>
  <c r="AS54" i="2"/>
  <c r="BA54" i="2"/>
  <c r="BI54" i="2"/>
  <c r="BQ54" i="2"/>
  <c r="E55" i="2"/>
  <c r="M55" i="2"/>
  <c r="U55" i="2"/>
  <c r="AC55" i="2"/>
  <c r="AK55" i="2"/>
  <c r="AS55" i="2"/>
  <c r="BA55" i="2"/>
  <c r="BI55" i="2"/>
  <c r="BQ55" i="2"/>
  <c r="BW40" i="2"/>
  <c r="F45" i="2"/>
  <c r="AL45" i="2"/>
  <c r="AT45" i="2"/>
  <c r="BB45" i="2"/>
  <c r="AU45" i="2"/>
  <c r="BW39" i="2"/>
  <c r="BK20" i="23"/>
  <c r="BI24" i="23" s="1"/>
  <c r="G46" i="2"/>
  <c r="W46" i="2"/>
  <c r="AM46" i="2"/>
  <c r="G52" i="2"/>
  <c r="AE40" i="2"/>
  <c r="BK40" i="2"/>
  <c r="BW29" i="23"/>
  <c r="Q46" i="2"/>
  <c r="Y51" i="2"/>
  <c r="AG51" i="2"/>
  <c r="AO46" i="2"/>
  <c r="AW51" i="2"/>
  <c r="BE46" i="2"/>
  <c r="BM46" i="2"/>
  <c r="BU51" i="2"/>
  <c r="Q52" i="2"/>
  <c r="Y52" i="2"/>
  <c r="AG52" i="2"/>
  <c r="AO52" i="2"/>
  <c r="AW52" i="2"/>
  <c r="BE52" i="2"/>
  <c r="I53" i="2"/>
  <c r="Q53" i="2"/>
  <c r="Y40" i="2"/>
  <c r="Y41" i="2" s="1"/>
  <c r="AG40" i="2"/>
  <c r="AG41" i="2" s="1"/>
  <c r="AO40" i="2"/>
  <c r="AO41" i="2" s="1"/>
  <c r="BE40" i="2"/>
  <c r="BE41" i="2" s="1"/>
  <c r="BM53" i="2"/>
  <c r="BU40" i="2"/>
  <c r="BU41" i="2" s="1"/>
  <c r="Y54" i="2"/>
  <c r="AG54" i="2"/>
  <c r="AO54" i="2"/>
  <c r="AW54" i="2"/>
  <c r="BE54" i="2"/>
  <c r="BU54" i="2"/>
  <c r="BW26" i="23"/>
  <c r="BW30" i="23"/>
  <c r="B17" i="23"/>
  <c r="AH45" i="2"/>
  <c r="AP45" i="2"/>
  <c r="BF45" i="2"/>
  <c r="AO32" i="2"/>
  <c r="AO33" i="2" s="1"/>
  <c r="AO34" i="2" s="1"/>
  <c r="BW27" i="23"/>
  <c r="BW20" i="23"/>
  <c r="BU24" i="23" s="1"/>
  <c r="S51" i="2"/>
  <c r="AI51" i="2"/>
  <c r="K52" i="2"/>
  <c r="S52" i="2"/>
  <c r="AQ52" i="2"/>
  <c r="AY52" i="2"/>
  <c r="BG52" i="2"/>
  <c r="BO52" i="2"/>
  <c r="C53" i="2"/>
  <c r="K53" i="2"/>
  <c r="AA53" i="2"/>
  <c r="AI53" i="2"/>
  <c r="AQ53" i="2"/>
  <c r="BG53" i="2"/>
  <c r="BO53" i="2"/>
  <c r="C54" i="2"/>
  <c r="K54" i="2"/>
  <c r="S54" i="2"/>
  <c r="AA54" i="2"/>
  <c r="AI54" i="2"/>
  <c r="AQ54" i="2"/>
  <c r="AY54" i="2"/>
  <c r="BG54" i="2"/>
  <c r="BO54" i="2"/>
  <c r="C55" i="2"/>
  <c r="K55" i="2"/>
  <c r="S55" i="2"/>
  <c r="AA55" i="2"/>
  <c r="AI55" i="2"/>
  <c r="AQ55" i="2"/>
  <c r="AY55" i="2"/>
  <c r="BG55" i="2"/>
  <c r="BO55" i="2"/>
  <c r="C45" i="2"/>
  <c r="Z32" i="2"/>
  <c r="Z33" i="2" s="1"/>
  <c r="Z34" i="2" s="1"/>
  <c r="BN32" i="2"/>
  <c r="BN33" i="2" s="1"/>
  <c r="BN34" i="2" s="1"/>
  <c r="D54" i="2"/>
  <c r="L55" i="2"/>
  <c r="AJ51" i="2"/>
  <c r="AZ51" i="2"/>
  <c r="D51" i="2"/>
  <c r="L46" i="2"/>
  <c r="T46" i="2"/>
  <c r="AB46" i="2"/>
  <c r="AJ46" i="2"/>
  <c r="AR46" i="2"/>
  <c r="AZ46" i="2"/>
  <c r="BH46" i="2"/>
  <c r="BP46" i="2"/>
  <c r="AZ52" i="2"/>
  <c r="BP52" i="2"/>
  <c r="L40" i="2"/>
  <c r="L41" i="2" s="1"/>
  <c r="AB40" i="2"/>
  <c r="AB41" i="2" s="1"/>
  <c r="AJ40" i="2"/>
  <c r="AJ41" i="2" s="1"/>
  <c r="AR40" i="2"/>
  <c r="AR41" i="2" s="1"/>
  <c r="AZ53" i="2"/>
  <c r="BP53" i="2"/>
  <c r="AB54" i="2"/>
  <c r="AR54" i="2"/>
  <c r="BH54" i="2"/>
  <c r="AZ55" i="2"/>
  <c r="N32" i="2"/>
  <c r="N33" i="2" s="1"/>
  <c r="N34" i="2" s="1"/>
  <c r="BR32" i="2"/>
  <c r="BR33" i="2" s="1"/>
  <c r="BR34" i="2" s="1"/>
  <c r="BD46" i="2"/>
  <c r="BW28" i="23"/>
  <c r="U45" i="2"/>
  <c r="AC45" i="2"/>
  <c r="AS45" i="2"/>
  <c r="BI45" i="2"/>
  <c r="G32" i="2"/>
  <c r="G33" i="2" s="1"/>
  <c r="G34" i="2" s="1"/>
  <c r="AN29" i="23"/>
  <c r="BW32" i="2"/>
  <c r="BW33" i="2" s="1"/>
  <c r="BW34" i="2" s="1"/>
  <c r="AZ40" i="2"/>
  <c r="AZ41" i="2" s="1"/>
  <c r="Q51" i="2"/>
  <c r="R29" i="23"/>
  <c r="BS32" i="2"/>
  <c r="BS33" i="2" s="1"/>
  <c r="BS34" i="2" s="1"/>
  <c r="AF32" i="2"/>
  <c r="AF33" i="2" s="1"/>
  <c r="AF34" i="2" s="1"/>
  <c r="BL32" i="2"/>
  <c r="BL33" i="2" s="1"/>
  <c r="BL34" i="2" s="1"/>
  <c r="BT32" i="2"/>
  <c r="BT33" i="2" s="1"/>
  <c r="BT34" i="2" s="1"/>
  <c r="X29" i="23"/>
  <c r="X20" i="23"/>
  <c r="W23" i="23" s="1"/>
  <c r="H51" i="2"/>
  <c r="P46" i="2"/>
  <c r="X51" i="2"/>
  <c r="AF51" i="2"/>
  <c r="AN51" i="2"/>
  <c r="AV51" i="2"/>
  <c r="BD51" i="2"/>
  <c r="BL51" i="2"/>
  <c r="BT51" i="2"/>
  <c r="P52" i="2"/>
  <c r="X52" i="2"/>
  <c r="AN52" i="2"/>
  <c r="BD52" i="2"/>
  <c r="BT52" i="2"/>
  <c r="H40" i="2"/>
  <c r="H41" i="2" s="1"/>
  <c r="AF40" i="2"/>
  <c r="AN40" i="2"/>
  <c r="AN41" i="2" s="1"/>
  <c r="AV53" i="2"/>
  <c r="BD53" i="2"/>
  <c r="BL53" i="2"/>
  <c r="BT40" i="2"/>
  <c r="BT41" i="2" s="1"/>
  <c r="P54" i="2"/>
  <c r="X54" i="2"/>
  <c r="AN54" i="2"/>
  <c r="BD54" i="2"/>
  <c r="BL54" i="2"/>
  <c r="H55" i="2"/>
  <c r="P55" i="2"/>
  <c r="X55" i="2"/>
  <c r="AV55" i="2"/>
  <c r="BD55" i="2"/>
  <c r="BT55" i="2"/>
  <c r="I32" i="2"/>
  <c r="I33" i="2" s="1"/>
  <c r="I34" i="2" s="1"/>
  <c r="Y32" i="2"/>
  <c r="Y33" i="2" s="1"/>
  <c r="Y34" i="2" s="1"/>
  <c r="AG32" i="2"/>
  <c r="AG33" i="2" s="1"/>
  <c r="AG34" i="2" s="1"/>
  <c r="BE32" i="2"/>
  <c r="BE33" i="2" s="1"/>
  <c r="BE34" i="2" s="1"/>
  <c r="AK51" i="2"/>
  <c r="BQ32" i="2"/>
  <c r="BQ33" i="2" s="1"/>
  <c r="BQ34" i="2" s="1"/>
  <c r="U51" i="2"/>
  <c r="AM51" i="2"/>
  <c r="AB20" i="23"/>
  <c r="AC21" i="23" s="1"/>
  <c r="AD22" i="23" s="1"/>
  <c r="BP32" i="2"/>
  <c r="BP33" i="2" s="1"/>
  <c r="BP34" i="2" s="1"/>
  <c r="L45" i="2"/>
  <c r="AB45" i="2"/>
  <c r="AJ45" i="2"/>
  <c r="AZ45" i="2"/>
  <c r="BH45" i="2"/>
  <c r="BA32" i="2"/>
  <c r="BA33" i="2" s="1"/>
  <c r="BA34" i="2" s="1"/>
  <c r="BI32" i="2"/>
  <c r="BI33" i="2" s="1"/>
  <c r="BI34" i="2" s="1"/>
  <c r="BW46" i="2"/>
  <c r="P32" i="2"/>
  <c r="P33" i="2" s="1"/>
  <c r="P34" i="2" s="1"/>
  <c r="AN20" i="23"/>
  <c r="AM23" i="23" s="1"/>
  <c r="BM30" i="23"/>
  <c r="Q45" i="2"/>
  <c r="AG45" i="2"/>
  <c r="AO45" i="2"/>
  <c r="BU45" i="2"/>
  <c r="AW27" i="23"/>
  <c r="I28" i="23"/>
  <c r="O32" i="2"/>
  <c r="O33" i="2" s="1"/>
  <c r="O34" i="2" s="1"/>
  <c r="C40" i="2"/>
  <c r="AV40" i="2"/>
  <c r="BP51" i="2"/>
  <c r="J51" i="2"/>
  <c r="AH46" i="2"/>
  <c r="AP46" i="2"/>
  <c r="BF46" i="2"/>
  <c r="J52" i="2"/>
  <c r="R52" i="2"/>
  <c r="AH52" i="2"/>
  <c r="AP52" i="2"/>
  <c r="AX52" i="2"/>
  <c r="BF52" i="2"/>
  <c r="J40" i="2"/>
  <c r="R53" i="2"/>
  <c r="Z40" i="2"/>
  <c r="AH53" i="2"/>
  <c r="AX53" i="2"/>
  <c r="BF40" i="2"/>
  <c r="BN53" i="2"/>
  <c r="R54" i="2"/>
  <c r="AH54" i="2"/>
  <c r="AX54" i="2"/>
  <c r="BF54" i="2"/>
  <c r="AH55" i="2"/>
  <c r="AP55" i="2"/>
  <c r="BN55" i="2"/>
  <c r="BP30" i="23"/>
  <c r="BW45" i="2"/>
  <c r="AN26" i="23"/>
  <c r="E32" i="2"/>
  <c r="E33" i="2" s="1"/>
  <c r="E34" i="2" s="1"/>
  <c r="BR51" i="2"/>
  <c r="F46" i="2"/>
  <c r="V46" i="2"/>
  <c r="AD46" i="2"/>
  <c r="BF26" i="23"/>
  <c r="Y20" i="23"/>
  <c r="X23" i="23" s="1"/>
  <c r="I46" i="2"/>
  <c r="I52" i="2"/>
  <c r="I40" i="2"/>
  <c r="I41" i="2" s="1"/>
  <c r="I55" i="2"/>
  <c r="Q55" i="2"/>
  <c r="Y55" i="2"/>
  <c r="AG55" i="2"/>
  <c r="AO55" i="2"/>
  <c r="AW55" i="2"/>
  <c r="BM55" i="2"/>
  <c r="BU55" i="2"/>
  <c r="BV32" i="2"/>
  <c r="BV33" i="2" s="1"/>
  <c r="BV34" i="2" s="1"/>
  <c r="BN40" i="2"/>
  <c r="M46" i="2"/>
  <c r="AN46" i="2"/>
  <c r="AW46" i="2"/>
  <c r="AO51" i="2"/>
  <c r="BE51" i="2"/>
  <c r="BM51" i="2"/>
  <c r="I51" i="2"/>
  <c r="AH33" i="2"/>
  <c r="AH34" i="2" s="1"/>
  <c r="Q40" i="2"/>
  <c r="Q41" i="2" s="1"/>
  <c r="E46" i="2"/>
  <c r="X46" i="2"/>
  <c r="AG46" i="2"/>
  <c r="BT46" i="2"/>
  <c r="AH51" i="2"/>
  <c r="AG53" i="2"/>
  <c r="BU53" i="2"/>
  <c r="F40" i="2"/>
  <c r="N40" i="2"/>
  <c r="N41" i="2" s="1"/>
  <c r="V53" i="2"/>
  <c r="AD40" i="2"/>
  <c r="AD41" i="2" s="1"/>
  <c r="AL40" i="2"/>
  <c r="AL41" i="2" s="1"/>
  <c r="AT40" i="2"/>
  <c r="AT41" i="2" s="1"/>
  <c r="BB40" i="2"/>
  <c r="BB41" i="2" s="1"/>
  <c r="BJ40" i="2"/>
  <c r="BJ41" i="2" s="1"/>
  <c r="N54" i="2"/>
  <c r="AD54" i="2"/>
  <c r="AL54" i="2"/>
  <c r="BJ54" i="2"/>
  <c r="F55" i="2"/>
  <c r="N55" i="2"/>
  <c r="AL55" i="2"/>
  <c r="BB55" i="2"/>
  <c r="BR55" i="2"/>
  <c r="W40" i="2"/>
  <c r="AM52" i="2"/>
  <c r="BC46" i="2"/>
  <c r="R40" i="2"/>
  <c r="Y46" i="2"/>
  <c r="BV53" i="2"/>
  <c r="O45" i="2"/>
  <c r="BL46" i="2"/>
  <c r="BE53" i="2"/>
  <c r="X36" i="2"/>
  <c r="X37" i="2" s="1"/>
  <c r="AN36" i="2"/>
  <c r="AN37" i="2" s="1"/>
  <c r="AC46" i="2"/>
  <c r="BM40" i="2"/>
  <c r="BM41" i="2" s="1"/>
  <c r="AV46" i="2"/>
  <c r="O51" i="2"/>
  <c r="AU52" i="2"/>
  <c r="BC52" i="2"/>
  <c r="BK52" i="2"/>
  <c r="BS52" i="2"/>
  <c r="G53" i="2"/>
  <c r="O53" i="2"/>
  <c r="W53" i="2"/>
  <c r="AE53" i="2"/>
  <c r="AM53" i="2"/>
  <c r="AU53" i="2"/>
  <c r="BC53" i="2"/>
  <c r="BK53" i="2"/>
  <c r="BS53" i="2"/>
  <c r="G54" i="2"/>
  <c r="O54" i="2"/>
  <c r="W54" i="2"/>
  <c r="AE54" i="2"/>
  <c r="AM54" i="2"/>
  <c r="AU54" i="2"/>
  <c r="BC54" i="2"/>
  <c r="BK54" i="2"/>
  <c r="BS54" i="2"/>
  <c r="G55" i="2"/>
  <c r="O55" i="2"/>
  <c r="W55" i="2"/>
  <c r="AE55" i="2"/>
  <c r="AM55" i="2"/>
  <c r="AU55" i="2"/>
  <c r="BC55" i="2"/>
  <c r="BK55" i="2"/>
  <c r="BS55" i="2"/>
  <c r="H54" i="2"/>
  <c r="AF55" i="2"/>
  <c r="AH27" i="23"/>
  <c r="Z28" i="23"/>
  <c r="J29" i="23"/>
  <c r="X32" i="2"/>
  <c r="X33" i="2" s="1"/>
  <c r="X34" i="2" s="1"/>
  <c r="BM29" i="23"/>
  <c r="AA30" i="23"/>
  <c r="J36" i="2"/>
  <c r="J37" i="2" s="1"/>
  <c r="R36" i="2"/>
  <c r="R37" i="2" s="1"/>
  <c r="Z36" i="2"/>
  <c r="Z37" i="2" s="1"/>
  <c r="AH36" i="2"/>
  <c r="AH37" i="2" s="1"/>
  <c r="AP36" i="2"/>
  <c r="AP37" i="2" s="1"/>
  <c r="T29" i="23"/>
  <c r="AR32" i="2"/>
  <c r="AR33" i="2" s="1"/>
  <c r="AR34" i="2" s="1"/>
  <c r="AB36" i="2"/>
  <c r="AB37" i="2" s="1"/>
  <c r="AR36" i="2"/>
  <c r="AR37" i="2" s="1"/>
  <c r="BS28" i="23"/>
  <c r="BJ32" i="2"/>
  <c r="BJ33" i="2" s="1"/>
  <c r="BJ34" i="2" s="1"/>
  <c r="E36" i="2"/>
  <c r="E37" i="2" s="1"/>
  <c r="M36" i="2"/>
  <c r="M37" i="2" s="1"/>
  <c r="U36" i="2"/>
  <c r="U37" i="2" s="1"/>
  <c r="AC36" i="2"/>
  <c r="AC37" i="2" s="1"/>
  <c r="AK36" i="2"/>
  <c r="AK37" i="2" s="1"/>
  <c r="BI36" i="2"/>
  <c r="BI37" i="2" s="1"/>
  <c r="BQ36" i="2"/>
  <c r="BQ37" i="2" s="1"/>
  <c r="AV26" i="23"/>
  <c r="BD26" i="23"/>
  <c r="Q27" i="23"/>
  <c r="L51" i="2"/>
  <c r="Z26" i="23"/>
  <c r="G36" i="2"/>
  <c r="G37" i="2" s="1"/>
  <c r="O36" i="2"/>
  <c r="O37" i="2" s="1"/>
  <c r="W36" i="2"/>
  <c r="W37" i="2" s="1"/>
  <c r="AE36" i="2"/>
  <c r="AE37" i="2" s="1"/>
  <c r="AM36" i="2"/>
  <c r="AM37" i="2" s="1"/>
  <c r="BC36" i="2"/>
  <c r="BC37" i="2" s="1"/>
  <c r="BK36" i="2"/>
  <c r="BK37" i="2" s="1"/>
  <c r="BS36" i="2"/>
  <c r="BS37" i="2" s="1"/>
  <c r="BP40" i="2"/>
  <c r="AJ53" i="2"/>
  <c r="BU27" i="23"/>
  <c r="O40" i="2"/>
  <c r="BS40" i="2"/>
  <c r="BS41" i="2" s="1"/>
  <c r="D46" i="2"/>
  <c r="BB53" i="2"/>
  <c r="H36" i="2"/>
  <c r="H37" i="2" s="1"/>
  <c r="BH36" i="2"/>
  <c r="BH37" i="2" s="1"/>
  <c r="BD28" i="23"/>
  <c r="AA28" i="23"/>
  <c r="AI29" i="23"/>
  <c r="AQ29" i="23"/>
  <c r="K32" i="2"/>
  <c r="K33" i="2" s="1"/>
  <c r="K34" i="2" s="1"/>
  <c r="I36" i="2"/>
  <c r="I37" i="2" s="1"/>
  <c r="Q36" i="2"/>
  <c r="Q37" i="2" s="1"/>
  <c r="Y36" i="2"/>
  <c r="Y37" i="2" s="1"/>
  <c r="AG36" i="2"/>
  <c r="AG37" i="2" s="1"/>
  <c r="AO36" i="2"/>
  <c r="AO37" i="2" s="1"/>
  <c r="BM36" i="2"/>
  <c r="BM37" i="2" s="1"/>
  <c r="BU36" i="2"/>
  <c r="BU37" i="2" s="1"/>
  <c r="BT36" i="2"/>
  <c r="BT37" i="2" s="1"/>
  <c r="BN36" i="2"/>
  <c r="BN37" i="2" s="1"/>
  <c r="BV36" i="2"/>
  <c r="BV37" i="2" s="1"/>
  <c r="D36" i="2"/>
  <c r="D37" i="2" s="1"/>
  <c r="L36" i="2"/>
  <c r="L37" i="2" s="1"/>
  <c r="T36" i="2"/>
  <c r="T37" i="2" s="1"/>
  <c r="AJ36" i="2"/>
  <c r="AJ37" i="2" s="1"/>
  <c r="BP36" i="2"/>
  <c r="BP37" i="2" s="1"/>
  <c r="BS29" i="23"/>
  <c r="AV29" i="23"/>
  <c r="Q20" i="23"/>
  <c r="P23" i="23" s="1"/>
  <c r="I26" i="23"/>
  <c r="Y30" i="23"/>
  <c r="AO30" i="23"/>
  <c r="AV32" i="2"/>
  <c r="AV33" i="2" s="1"/>
  <c r="AV34" i="2" s="1"/>
  <c r="BK32" i="2"/>
  <c r="BK33" i="2" s="1"/>
  <c r="BK34" i="2" s="1"/>
  <c r="F36" i="2"/>
  <c r="F37" i="2" s="1"/>
  <c r="N36" i="2"/>
  <c r="N37" i="2" s="1"/>
  <c r="V36" i="2"/>
  <c r="V37" i="2" s="1"/>
  <c r="AD36" i="2"/>
  <c r="AD37" i="2" s="1"/>
  <c r="AL36" i="2"/>
  <c r="AL37" i="2" s="1"/>
  <c r="BJ36" i="2"/>
  <c r="BJ37" i="2" s="1"/>
  <c r="BR36" i="2"/>
  <c r="BR37" i="2" s="1"/>
  <c r="BU46" i="2"/>
  <c r="L26" i="23"/>
  <c r="AZ27" i="23"/>
  <c r="L28" i="23"/>
  <c r="AB28" i="23"/>
  <c r="AJ28" i="23"/>
  <c r="AU26" i="23"/>
  <c r="BK26" i="23"/>
  <c r="BM28" i="23"/>
  <c r="P29" i="23"/>
  <c r="AF29" i="23"/>
  <c r="BL29" i="23"/>
  <c r="AG30" i="23"/>
  <c r="AW30" i="23"/>
  <c r="AG20" i="23"/>
  <c r="AF23" i="23" s="1"/>
  <c r="AE32" i="2"/>
  <c r="AE33" i="2" s="1"/>
  <c r="AE34" i="2" s="1"/>
  <c r="AM32" i="2"/>
  <c r="AM33" i="2" s="1"/>
  <c r="AM34" i="2" s="1"/>
  <c r="AU32" i="2"/>
  <c r="AU33" i="2" s="1"/>
  <c r="AU34" i="2" s="1"/>
  <c r="BC32" i="2"/>
  <c r="BC33" i="2" s="1"/>
  <c r="BC34" i="2" s="1"/>
  <c r="D26" i="23"/>
  <c r="BN30" i="23"/>
  <c r="AH26" i="23"/>
  <c r="AP20" i="23"/>
  <c r="AO23" i="23" s="1"/>
  <c r="AX28" i="23"/>
  <c r="AH29" i="23"/>
  <c r="BT29" i="23"/>
  <c r="BE29" i="23"/>
  <c r="BV29" i="23"/>
  <c r="J20" i="23"/>
  <c r="I23" i="23" s="1"/>
  <c r="AH20" i="23"/>
  <c r="AG23" i="23" s="1"/>
  <c r="AR26" i="23"/>
  <c r="BM26" i="23"/>
  <c r="AO29" i="23"/>
  <c r="BF20" i="23"/>
  <c r="BE23" i="23" s="1"/>
  <c r="BA26" i="23"/>
  <c r="BI26" i="23"/>
  <c r="BQ26" i="23"/>
  <c r="AC28" i="23"/>
  <c r="Y27" i="23"/>
  <c r="AY30" i="23"/>
  <c r="C29" i="23"/>
  <c r="BK28" i="23"/>
  <c r="J28" i="23"/>
  <c r="AH30" i="23"/>
  <c r="BT26" i="23"/>
  <c r="H32" i="2"/>
  <c r="H33" i="2" s="1"/>
  <c r="H34" i="2" s="1"/>
  <c r="V32" i="2"/>
  <c r="V33" i="2" s="1"/>
  <c r="V34" i="2" s="1"/>
  <c r="AN32" i="2"/>
  <c r="AN33" i="2" s="1"/>
  <c r="AN34" i="2" s="1"/>
  <c r="BD32" i="2"/>
  <c r="BD33" i="2" s="1"/>
  <c r="BD34" i="2" s="1"/>
  <c r="BV26" i="23"/>
  <c r="BU32" i="2"/>
  <c r="BU33" i="2" s="1"/>
  <c r="BU34" i="2" s="1"/>
  <c r="D28" i="23"/>
  <c r="AZ29" i="23"/>
  <c r="L30" i="23"/>
  <c r="T30" i="23"/>
  <c r="AB30" i="23"/>
  <c r="AR30" i="23"/>
  <c r="BH30" i="23"/>
  <c r="BL26" i="23"/>
  <c r="R27" i="23"/>
  <c r="T26" i="23"/>
  <c r="AB26" i="23"/>
  <c r="AJ26" i="23"/>
  <c r="AR28" i="23"/>
  <c r="BA27" i="23"/>
  <c r="BI27" i="23"/>
  <c r="AS28" i="23"/>
  <c r="BA20" i="23"/>
  <c r="BB21" i="23" s="1"/>
  <c r="BC22" i="23" s="1"/>
  <c r="BH32" i="2"/>
  <c r="BH33" i="2" s="1"/>
  <c r="BH34" i="2" s="1"/>
  <c r="BE27" i="23"/>
  <c r="AS27" i="23"/>
  <c r="AZ26" i="23"/>
  <c r="BH26" i="23"/>
  <c r="L27" i="23"/>
  <c r="AJ27" i="23"/>
  <c r="AR27" i="23"/>
  <c r="H28" i="23"/>
  <c r="Q26" i="23"/>
  <c r="P26" i="23"/>
  <c r="M27" i="23"/>
  <c r="M28" i="23"/>
  <c r="BP27" i="23"/>
  <c r="AL26" i="23"/>
  <c r="BV27" i="23"/>
  <c r="BO28" i="23"/>
  <c r="Z29" i="23"/>
  <c r="BE30" i="23"/>
  <c r="BU30" i="23"/>
  <c r="BV20" i="23"/>
  <c r="AG27" i="23"/>
  <c r="AO27" i="23"/>
  <c r="BU20" i="23"/>
  <c r="BS24" i="23" s="1"/>
  <c r="E27" i="23"/>
  <c r="AP29" i="23"/>
  <c r="BM27" i="23"/>
  <c r="AG26" i="23"/>
  <c r="AF26" i="23"/>
  <c r="AO26" i="23"/>
  <c r="BE26" i="23"/>
  <c r="K27" i="23"/>
  <c r="AX27" i="23"/>
  <c r="BN27" i="23"/>
  <c r="AP28" i="23"/>
  <c r="BU28" i="23"/>
  <c r="AX20" i="23"/>
  <c r="AW23" i="23" s="1"/>
  <c r="D29" i="23"/>
  <c r="R20" i="23"/>
  <c r="Q23" i="23" s="1"/>
  <c r="BG20" i="23"/>
  <c r="BF23" i="23" s="1"/>
  <c r="T41" i="2"/>
  <c r="I27" i="23"/>
  <c r="BE28" i="23"/>
  <c r="I29" i="23"/>
  <c r="BO29" i="23"/>
  <c r="I30" i="23"/>
  <c r="BG30" i="23"/>
  <c r="Z20" i="23"/>
  <c r="Y23" i="23" s="1"/>
  <c r="B33" i="2"/>
  <c r="B34" i="2" s="1"/>
  <c r="AP26" i="23"/>
  <c r="BV28" i="23"/>
  <c r="Q29" i="23"/>
  <c r="BQ29" i="23"/>
  <c r="K17" i="23"/>
  <c r="K20" i="23" s="1"/>
  <c r="J23" i="23" s="1"/>
  <c r="Q28" i="23"/>
  <c r="AJ29" i="23"/>
  <c r="C17" i="23"/>
  <c r="C32" i="2"/>
  <c r="C33" i="2" s="1"/>
  <c r="C34" i="2" s="1"/>
  <c r="S53" i="2"/>
  <c r="S40" i="2"/>
  <c r="AY53" i="2"/>
  <c r="AY40" i="2"/>
  <c r="U28" i="23"/>
  <c r="BI28" i="23"/>
  <c r="M29" i="23"/>
  <c r="AS29" i="23"/>
  <c r="E30" i="23"/>
  <c r="AK30" i="23"/>
  <c r="C36" i="2"/>
  <c r="C37" i="2" s="1"/>
  <c r="K36" i="2"/>
  <c r="K37" i="2" s="1"/>
  <c r="S36" i="2"/>
  <c r="S37" i="2" s="1"/>
  <c r="AA36" i="2"/>
  <c r="AA37" i="2" s="1"/>
  <c r="AI36" i="2"/>
  <c r="AI37" i="2" s="1"/>
  <c r="AQ36" i="2"/>
  <c r="AQ37" i="2" s="1"/>
  <c r="BG36" i="2"/>
  <c r="BG37" i="2" s="1"/>
  <c r="BO36" i="2"/>
  <c r="BO37" i="2" s="1"/>
  <c r="P36" i="2"/>
  <c r="P37" i="2" s="1"/>
  <c r="AF36" i="2"/>
  <c r="AF37" i="2" s="1"/>
  <c r="AV36" i="2"/>
  <c r="AV37" i="2" s="1"/>
  <c r="BL36" i="2"/>
  <c r="BL37" i="2" s="1"/>
  <c r="BF27" i="23"/>
  <c r="F17" i="23"/>
  <c r="F20" i="23" s="1"/>
  <c r="F32" i="2"/>
  <c r="F33" i="2" s="1"/>
  <c r="F34" i="2" s="1"/>
  <c r="D27" i="23"/>
  <c r="AY28" i="23"/>
  <c r="BN26" i="23"/>
  <c r="K28" i="23"/>
  <c r="E29" i="23"/>
  <c r="V27" i="23"/>
  <c r="X26" i="23"/>
  <c r="BN29" i="23"/>
  <c r="Z30" i="23"/>
  <c r="BV30" i="23"/>
  <c r="H26" i="23"/>
  <c r="H29" i="23"/>
  <c r="O29" i="23"/>
  <c r="AE29" i="23"/>
  <c r="BD29" i="23"/>
  <c r="H30" i="23"/>
  <c r="X30" i="23"/>
  <c r="AF30" i="23"/>
  <c r="AV30" i="23"/>
  <c r="BD30" i="23"/>
  <c r="BL30" i="23"/>
  <c r="BT30" i="23"/>
  <c r="H20" i="23"/>
  <c r="G23" i="23" s="1"/>
  <c r="BU26" i="23"/>
  <c r="R28" i="23"/>
  <c r="BU29" i="23"/>
  <c r="AI45" i="2"/>
  <c r="AY45" i="2"/>
  <c r="BG45" i="2"/>
  <c r="AR20" i="23"/>
  <c r="AS21" i="23" s="1"/>
  <c r="AT22" i="23" s="1"/>
  <c r="E45" i="2"/>
  <c r="M45" i="2"/>
  <c r="BA45" i="2"/>
  <c r="BQ45" i="2"/>
  <c r="L52" i="2"/>
  <c r="T54" i="2"/>
  <c r="AJ52" i="2"/>
  <c r="AR55" i="2"/>
  <c r="BH55" i="2"/>
  <c r="BV45" i="2"/>
  <c r="BQ20" i="23"/>
  <c r="BR21" i="23" s="1"/>
  <c r="BS22" i="23" s="1"/>
  <c r="N45" i="2"/>
  <c r="BJ45" i="2"/>
  <c r="AE45" i="2"/>
  <c r="BK45" i="2"/>
  <c r="F54" i="2"/>
  <c r="N52" i="2"/>
  <c r="V52" i="2"/>
  <c r="AD52" i="2"/>
  <c r="AL52" i="2"/>
  <c r="AT55" i="2"/>
  <c r="P20" i="23"/>
  <c r="O23" i="23" s="1"/>
  <c r="AE20" i="23"/>
  <c r="AC24" i="23" s="1"/>
  <c r="AM20" i="23"/>
  <c r="AK24" i="23" s="1"/>
  <c r="AU20" i="23"/>
  <c r="AS24" i="23" s="1"/>
  <c r="BD20" i="23"/>
  <c r="BC23" i="23" s="1"/>
  <c r="BT20" i="23"/>
  <c r="BS23" i="23" s="1"/>
  <c r="H45" i="2"/>
  <c r="X45" i="2"/>
  <c r="AF45" i="2"/>
  <c r="BT45" i="2"/>
  <c r="AN30" i="23"/>
  <c r="AF20" i="23"/>
  <c r="AE23" i="23" s="1"/>
  <c r="BS20" i="23"/>
  <c r="BQ24" i="23" s="1"/>
  <c r="G29" i="23"/>
  <c r="AZ30" i="23"/>
  <c r="U27" i="23"/>
  <c r="AH28" i="23"/>
  <c r="AW28" i="23"/>
  <c r="BH28" i="23"/>
  <c r="S30" i="23"/>
  <c r="AX30" i="23"/>
  <c r="I20" i="23"/>
  <c r="H23" i="23" s="1"/>
  <c r="Z27" i="23"/>
  <c r="BQ28" i="23"/>
  <c r="BG29" i="23"/>
  <c r="R30" i="23"/>
  <c r="BI30" i="23"/>
  <c r="AJ20" i="23"/>
  <c r="AH24" i="23" s="1"/>
  <c r="O20" i="23"/>
  <c r="M24" i="23" s="1"/>
  <c r="BC20" i="23"/>
  <c r="BA24" i="23" s="1"/>
  <c r="Y26" i="23"/>
  <c r="Y28" i="23"/>
  <c r="X28" i="23"/>
  <c r="BL28" i="23"/>
  <c r="C26" i="23"/>
  <c r="K26" i="23"/>
  <c r="S26" i="23"/>
  <c r="AA26" i="23"/>
  <c r="AI26" i="23"/>
  <c r="AQ26" i="23"/>
  <c r="AY26" i="23"/>
  <c r="BG26" i="23"/>
  <c r="AI27" i="23"/>
  <c r="AQ27" i="23"/>
  <c r="AY27" i="23"/>
  <c r="S28" i="23"/>
  <c r="AI28" i="23"/>
  <c r="AQ28" i="23"/>
  <c r="K29" i="23"/>
  <c r="S29" i="23"/>
  <c r="AY29" i="23"/>
  <c r="C30" i="23"/>
  <c r="K30" i="23"/>
  <c r="AQ30" i="23"/>
  <c r="BO30" i="23"/>
  <c r="S20" i="23"/>
  <c r="R23" i="23" s="1"/>
  <c r="AA20" i="23"/>
  <c r="Z23" i="23" s="1"/>
  <c r="AQ20" i="23"/>
  <c r="AP23" i="23" s="1"/>
  <c r="P30" i="23"/>
  <c r="S27" i="23"/>
  <c r="BF28" i="23"/>
  <c r="BP28" i="23"/>
  <c r="AA29" i="23"/>
  <c r="BF29" i="23"/>
  <c r="Q30" i="23"/>
  <c r="AC30" i="23"/>
  <c r="AI20" i="23"/>
  <c r="AH23" i="23" s="1"/>
  <c r="AY20" i="23"/>
  <c r="AX23" i="23" s="1"/>
  <c r="T27" i="23"/>
  <c r="BG27" i="23"/>
  <c r="BG28" i="23"/>
  <c r="J27" i="23"/>
  <c r="AX26" i="23"/>
  <c r="AN28" i="23"/>
  <c r="AX29" i="23"/>
  <c r="BP26" i="23"/>
  <c r="BH27" i="23"/>
  <c r="AZ28" i="23"/>
  <c r="AB29" i="23"/>
  <c r="BH29" i="23"/>
  <c r="AC27" i="23"/>
  <c r="BQ27" i="23"/>
  <c r="BQ30" i="23"/>
  <c r="BO26" i="23"/>
  <c r="BO27" i="23"/>
  <c r="E28" i="23"/>
  <c r="P28" i="23"/>
  <c r="AO28" i="23"/>
  <c r="BN28" i="23"/>
  <c r="Y29" i="23"/>
  <c r="AK29" i="23"/>
  <c r="BP29" i="23"/>
  <c r="AP30" i="23"/>
  <c r="BF30" i="23"/>
  <c r="AW20" i="23"/>
  <c r="AV23" i="23" s="1"/>
  <c r="F26" i="23"/>
  <c r="AM26" i="23"/>
  <c r="BS26" i="23"/>
  <c r="AL27" i="23"/>
  <c r="G28" i="23"/>
  <c r="O28" i="23"/>
  <c r="AE28" i="23"/>
  <c r="AM28" i="23"/>
  <c r="AU28" i="23"/>
  <c r="BC28" i="23"/>
  <c r="BC29" i="23"/>
  <c r="N20" i="23"/>
  <c r="L24" i="23" s="1"/>
  <c r="V20" i="23"/>
  <c r="T24" i="23" s="1"/>
  <c r="AB55" i="2"/>
  <c r="D41" i="2"/>
  <c r="V54" i="2"/>
  <c r="D55" i="2"/>
  <c r="T55" i="2"/>
  <c r="BJ55" i="2"/>
  <c r="AD32" i="2"/>
  <c r="AD33" i="2" s="1"/>
  <c r="AD34" i="2" s="1"/>
  <c r="AL32" i="2"/>
  <c r="AL33" i="2" s="1"/>
  <c r="AL34" i="2" s="1"/>
  <c r="AT32" i="2"/>
  <c r="AT33" i="2" s="1"/>
  <c r="AT34" i="2" s="1"/>
  <c r="BB32" i="2"/>
  <c r="BB33" i="2" s="1"/>
  <c r="BB34" i="2" s="1"/>
  <c r="D52" i="2"/>
  <c r="T52" i="2"/>
  <c r="AB52" i="2"/>
  <c r="BJ52" i="2"/>
  <c r="BH53" i="2"/>
  <c r="AT54" i="2"/>
  <c r="AD55" i="2"/>
  <c r="L32" i="2"/>
  <c r="L33" i="2" s="1"/>
  <c r="L34" i="2" s="1"/>
  <c r="T32" i="2"/>
  <c r="T33" i="2" s="1"/>
  <c r="T34" i="2" s="1"/>
  <c r="AB32" i="2"/>
  <c r="AB33" i="2" s="1"/>
  <c r="AB34" i="2" s="1"/>
  <c r="AJ32" i="2"/>
  <c r="AJ33" i="2" s="1"/>
  <c r="AJ34" i="2" s="1"/>
  <c r="F51" i="2"/>
  <c r="N51" i="2"/>
  <c r="V51" i="2"/>
  <c r="AD51" i="2"/>
  <c r="AL51" i="2"/>
  <c r="F52" i="2"/>
  <c r="T53" i="2"/>
  <c r="U32" i="2"/>
  <c r="U33" i="2" s="1"/>
  <c r="U34" i="2" s="1"/>
  <c r="AC32" i="2"/>
  <c r="AC33" i="2" s="1"/>
  <c r="AC34" i="2" s="1"/>
  <c r="AK32" i="2"/>
  <c r="AK33" i="2" s="1"/>
  <c r="AK34" i="2" s="1"/>
  <c r="AS32" i="2"/>
  <c r="AS33" i="2" s="1"/>
  <c r="AS34" i="2" s="1"/>
  <c r="V45" i="2"/>
  <c r="G11" i="3"/>
  <c r="G19" i="3"/>
  <c r="G27" i="3"/>
  <c r="G35" i="3"/>
  <c r="G43" i="3"/>
  <c r="G51" i="3"/>
  <c r="G59" i="3"/>
  <c r="G67" i="3"/>
  <c r="G75" i="3"/>
  <c r="I75" i="3" s="1"/>
  <c r="G4" i="3"/>
  <c r="G12" i="3"/>
  <c r="G20" i="3"/>
  <c r="G28" i="3"/>
  <c r="G36" i="3"/>
  <c r="G44" i="3"/>
  <c r="G52" i="3"/>
  <c r="G60" i="3"/>
  <c r="G68" i="3"/>
  <c r="G76" i="3"/>
  <c r="I76" i="3" s="1"/>
  <c r="G5" i="3"/>
  <c r="G13" i="3"/>
  <c r="G21" i="3"/>
  <c r="G29" i="3"/>
  <c r="G37" i="3"/>
  <c r="G45" i="3"/>
  <c r="G53" i="3"/>
  <c r="G61" i="3"/>
  <c r="G69" i="3"/>
  <c r="G6" i="3"/>
  <c r="G14" i="3"/>
  <c r="G22" i="3"/>
  <c r="G30" i="3"/>
  <c r="G38" i="3"/>
  <c r="G46" i="3"/>
  <c r="G54" i="3"/>
  <c r="G62" i="3"/>
  <c r="G70" i="3"/>
  <c r="G7" i="3"/>
  <c r="G15" i="3"/>
  <c r="G23" i="3"/>
  <c r="G31" i="3"/>
  <c r="G39" i="3"/>
  <c r="G47" i="3"/>
  <c r="G55" i="3"/>
  <c r="G63" i="3"/>
  <c r="G71" i="3"/>
  <c r="G8" i="3"/>
  <c r="G16" i="3"/>
  <c r="G24" i="3"/>
  <c r="G32" i="3"/>
  <c r="G40" i="3"/>
  <c r="G48" i="3"/>
  <c r="G56" i="3"/>
  <c r="G64" i="3"/>
  <c r="G72" i="3"/>
  <c r="G9" i="3"/>
  <c r="G17" i="3"/>
  <c r="G25" i="3"/>
  <c r="G33" i="3"/>
  <c r="G41" i="3"/>
  <c r="G49" i="3"/>
  <c r="G57" i="3"/>
  <c r="G65" i="3"/>
  <c r="G73" i="3"/>
  <c r="G10" i="3"/>
  <c r="G18" i="3"/>
  <c r="G26" i="3"/>
  <c r="G34" i="3"/>
  <c r="G42" i="3"/>
  <c r="G50" i="3"/>
  <c r="G58" i="3"/>
  <c r="G66" i="3"/>
  <c r="G74" i="3"/>
  <c r="S32" i="2"/>
  <c r="S33" i="2" s="1"/>
  <c r="S34" i="2" s="1"/>
  <c r="AA32" i="2"/>
  <c r="AA33" i="2" s="1"/>
  <c r="AA34" i="2" s="1"/>
  <c r="AI32" i="2"/>
  <c r="AI33" i="2" s="1"/>
  <c r="AI34" i="2" s="1"/>
  <c r="AQ32" i="2"/>
  <c r="AQ33" i="2" s="1"/>
  <c r="AQ34" i="2" s="1"/>
  <c r="AY32" i="2"/>
  <c r="AY33" i="2" s="1"/>
  <c r="AY34" i="2" s="1"/>
  <c r="BG32" i="2"/>
  <c r="BG33" i="2" s="1"/>
  <c r="BG34" i="2" s="1"/>
  <c r="BO32" i="2"/>
  <c r="BO33" i="2" s="1"/>
  <c r="BO34" i="2" s="1"/>
  <c r="AL53" i="2"/>
  <c r="W33" i="2"/>
  <c r="W34" i="2" s="1"/>
  <c r="F53" i="2"/>
  <c r="BR53" i="2"/>
  <c r="E40" i="2"/>
  <c r="E41" i="2" s="1"/>
  <c r="M40" i="2"/>
  <c r="M41" i="2" s="1"/>
  <c r="U40" i="2"/>
  <c r="U41" i="2" s="1"/>
  <c r="AC40" i="2"/>
  <c r="AC41" i="2" s="1"/>
  <c r="AK40" i="2"/>
  <c r="AK41" i="2" s="1"/>
  <c r="AS40" i="2"/>
  <c r="AS41" i="2" s="1"/>
  <c r="BA40" i="2"/>
  <c r="BA41" i="2" s="1"/>
  <c r="BI40" i="2"/>
  <c r="BI41" i="2" s="1"/>
  <c r="BQ40" i="2"/>
  <c r="BQ41" i="2" s="1"/>
  <c r="G45" i="2"/>
  <c r="W45" i="2"/>
  <c r="AM45" i="2"/>
  <c r="BC45" i="2"/>
  <c r="BS45" i="2"/>
  <c r="AT53" i="2"/>
  <c r="C39" i="2"/>
  <c r="K39" i="2"/>
  <c r="K41" i="2" s="1"/>
  <c r="S39" i="2"/>
  <c r="AA39" i="2"/>
  <c r="AA41" i="2" s="1"/>
  <c r="AI39" i="2"/>
  <c r="AI41" i="2" s="1"/>
  <c r="AQ39" i="2"/>
  <c r="AQ41" i="2" s="1"/>
  <c r="AY39" i="2"/>
  <c r="BG39" i="2"/>
  <c r="BG41" i="2" s="1"/>
  <c r="BO39" i="2"/>
  <c r="BO41" i="2" s="1"/>
  <c r="V40" i="2"/>
  <c r="V41" i="2" s="1"/>
  <c r="M30" i="23"/>
  <c r="AB27" i="23"/>
  <c r="AA27" i="23"/>
  <c r="AJ30" i="23"/>
  <c r="AI30" i="23"/>
  <c r="AK28" i="23"/>
  <c r="BA28" i="23"/>
  <c r="U29" i="23"/>
  <c r="AC29" i="23"/>
  <c r="BA29" i="23"/>
  <c r="BI29" i="23"/>
  <c r="U30" i="23"/>
  <c r="AS30" i="23"/>
  <c r="BA30" i="23"/>
  <c r="O26" i="23"/>
  <c r="N26" i="23"/>
  <c r="V26" i="23"/>
  <c r="W26" i="23"/>
  <c r="AE26" i="23"/>
  <c r="AD26" i="23"/>
  <c r="BB26" i="23"/>
  <c r="V28" i="23"/>
  <c r="BJ28" i="23"/>
  <c r="BR26" i="23"/>
  <c r="T28" i="23"/>
  <c r="BB28" i="23"/>
  <c r="D30" i="23"/>
  <c r="L29" i="23"/>
  <c r="AR29" i="23"/>
  <c r="T20" i="23"/>
  <c r="U21" i="23" s="1"/>
  <c r="V22" i="23" s="1"/>
  <c r="F27" i="23"/>
  <c r="AT27" i="23"/>
  <c r="BJ27" i="23"/>
  <c r="BR27" i="23"/>
  <c r="BC26" i="23"/>
  <c r="AP27" i="23"/>
  <c r="N28" i="23"/>
  <c r="W28" i="23"/>
  <c r="AG28" i="23"/>
  <c r="J30" i="23"/>
  <c r="E26" i="23"/>
  <c r="M26" i="23"/>
  <c r="U26" i="23"/>
  <c r="AC26" i="23"/>
  <c r="AK26" i="23"/>
  <c r="AS26" i="23"/>
  <c r="AK27" i="23"/>
  <c r="BM20" i="23"/>
  <c r="BL23" i="23" s="1"/>
  <c r="AT26" i="23"/>
  <c r="F28" i="23"/>
  <c r="BR28" i="23"/>
  <c r="BH20" i="23"/>
  <c r="BI21" i="23" s="1"/>
  <c r="BJ22" i="23" s="1"/>
  <c r="E20" i="23"/>
  <c r="F21" i="23" s="1"/>
  <c r="G22" i="23" s="1"/>
  <c r="M20" i="23"/>
  <c r="N21" i="23" s="1"/>
  <c r="O22" i="23" s="1"/>
  <c r="U20" i="23"/>
  <c r="V21" i="23" s="1"/>
  <c r="W22" i="23" s="1"/>
  <c r="AC20" i="23"/>
  <c r="AD21" i="23" s="1"/>
  <c r="AE22" i="23" s="1"/>
  <c r="AK20" i="23"/>
  <c r="AL21" i="23" s="1"/>
  <c r="AM22" i="23" s="1"/>
  <c r="AS20" i="23"/>
  <c r="AT21" i="23" s="1"/>
  <c r="AU22" i="23" s="1"/>
  <c r="BI20" i="23"/>
  <c r="BJ21" i="23" s="1"/>
  <c r="BK22" i="23" s="1"/>
  <c r="BR29" i="23"/>
  <c r="AD20" i="23"/>
  <c r="AB24" i="23" s="1"/>
  <c r="AL20" i="23"/>
  <c r="AJ24" i="23" s="1"/>
  <c r="AT20" i="23"/>
  <c r="AR24" i="23" s="1"/>
  <c r="BB20" i="23"/>
  <c r="AZ24" i="23" s="1"/>
  <c r="BJ20" i="23"/>
  <c r="BH24" i="23" s="1"/>
  <c r="BR20" i="23"/>
  <c r="BP24" i="23" s="1"/>
  <c r="AZ20" i="23"/>
  <c r="BA21" i="23" s="1"/>
  <c r="BB22" i="23" s="1"/>
  <c r="N27" i="23"/>
  <c r="AD27" i="23"/>
  <c r="BB27" i="23"/>
  <c r="F29" i="23"/>
  <c r="N29" i="23"/>
  <c r="V29" i="23"/>
  <c r="AD29" i="23"/>
  <c r="AL29" i="23"/>
  <c r="AT29" i="23"/>
  <c r="BB29" i="23"/>
  <c r="BJ29" i="23"/>
  <c r="F30" i="23"/>
  <c r="N30" i="23"/>
  <c r="V30" i="23"/>
  <c r="AL30" i="23"/>
  <c r="AT30" i="23"/>
  <c r="BB30" i="23"/>
  <c r="BJ30" i="23"/>
  <c r="BR30" i="23"/>
  <c r="G26" i="23"/>
  <c r="AW26" i="23"/>
  <c r="AT28" i="23"/>
  <c r="AU29" i="23"/>
  <c r="BJ26" i="23"/>
  <c r="AL28" i="23"/>
  <c r="W29" i="23"/>
  <c r="C27" i="23"/>
  <c r="AD30" i="23"/>
  <c r="W20" i="23"/>
  <c r="U24" i="23" s="1"/>
  <c r="AP21" i="23"/>
  <c r="AQ22" i="23" s="1"/>
  <c r="AD28" i="23"/>
  <c r="AW29" i="23"/>
  <c r="BK29" i="23"/>
  <c r="C28" i="23"/>
  <c r="BP20" i="23"/>
  <c r="BQ21" i="23" s="1"/>
  <c r="BR22" i="23" s="1"/>
  <c r="BC24" i="23"/>
  <c r="AM29" i="23"/>
  <c r="G27" i="23"/>
  <c r="O27" i="23"/>
  <c r="W27" i="23"/>
  <c r="AE27" i="23"/>
  <c r="AM27" i="23"/>
  <c r="AU27" i="23"/>
  <c r="BC27" i="23"/>
  <c r="BK27" i="23"/>
  <c r="BS27" i="23"/>
  <c r="BT28" i="23"/>
  <c r="H27" i="23"/>
  <c r="P27" i="23"/>
  <c r="X27" i="23"/>
  <c r="AF27" i="23"/>
  <c r="AN27" i="23"/>
  <c r="AV27" i="23"/>
  <c r="BD27" i="23"/>
  <c r="BL27" i="23"/>
  <c r="BT27" i="23"/>
  <c r="AW21" i="23"/>
  <c r="AX22" i="23" s="1"/>
  <c r="G30" i="23"/>
  <c r="O30" i="23"/>
  <c r="W30" i="23"/>
  <c r="AE30" i="23"/>
  <c r="AM30" i="23"/>
  <c r="AU30" i="23"/>
  <c r="BC30" i="23"/>
  <c r="BK30" i="23"/>
  <c r="BS30" i="23"/>
  <c r="BM21" i="23"/>
  <c r="BN22" i="23" s="1"/>
  <c r="X41" i="2"/>
  <c r="AF41" i="2"/>
  <c r="AV41" i="2"/>
  <c r="BL41" i="2"/>
  <c r="AW41" i="2"/>
  <c r="P41" i="2"/>
  <c r="BD41" i="2"/>
  <c r="AP41" i="2"/>
  <c r="AX41" i="2"/>
  <c r="F41" i="2"/>
  <c r="BC41" i="2"/>
  <c r="BK41" i="2"/>
  <c r="BL21" i="23"/>
  <c r="BM22" i="23" s="1"/>
  <c r="B36" i="1"/>
  <c r="B35" i="2" s="1"/>
  <c r="B36" i="2" s="1"/>
  <c r="B37" i="2" s="1"/>
  <c r="BF21" i="23"/>
  <c r="BG22" i="23" s="1"/>
  <c r="BL24" i="23"/>
  <c r="BM24" i="23"/>
  <c r="AM24" i="23"/>
  <c r="BO21" i="23"/>
  <c r="BP22" i="23" s="1"/>
  <c r="AT24" i="23"/>
  <c r="BJ24" i="23"/>
  <c r="BJ23" i="23"/>
  <c r="BP21" i="23"/>
  <c r="BQ22" i="23" s="1"/>
  <c r="B41" i="2"/>
  <c r="B55" i="2"/>
  <c r="B54" i="2"/>
  <c r="B53" i="2"/>
  <c r="B52" i="2"/>
  <c r="B51" i="2"/>
  <c r="D3" i="5"/>
  <c r="C3" i="5"/>
  <c r="B3" i="5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B46" i="2"/>
  <c r="B45" i="2"/>
  <c r="AL24" i="23" l="1"/>
  <c r="G41" i="2"/>
  <c r="AM41" i="2"/>
  <c r="AN24" i="23"/>
  <c r="BF41" i="2"/>
  <c r="AH41" i="2"/>
  <c r="BN41" i="2"/>
  <c r="AA23" i="23"/>
  <c r="BX41" i="2"/>
  <c r="BE24" i="23"/>
  <c r="Y21" i="23"/>
  <c r="Z22" i="23" s="1"/>
  <c r="W24" i="23"/>
  <c r="Z24" i="23"/>
  <c r="C20" i="23"/>
  <c r="B23" i="23" s="1"/>
  <c r="R21" i="23"/>
  <c r="S22" i="23" s="1"/>
  <c r="Z21" i="23"/>
  <c r="AA22" i="23" s="1"/>
  <c r="R41" i="2"/>
  <c r="O41" i="2"/>
  <c r="V24" i="23"/>
  <c r="AE41" i="2"/>
  <c r="Z41" i="2"/>
  <c r="BP41" i="2"/>
  <c r="W41" i="2"/>
  <c r="AE24" i="23"/>
  <c r="AH21" i="23"/>
  <c r="AI22" i="23" s="1"/>
  <c r="J41" i="2"/>
  <c r="BV41" i="2"/>
  <c r="BW41" i="2"/>
  <c r="AY24" i="23"/>
  <c r="AO21" i="23"/>
  <c r="AP22" i="23" s="1"/>
  <c r="R23" i="3"/>
  <c r="K77" i="3"/>
  <c r="K78" i="3"/>
  <c r="D78" i="5" s="1"/>
  <c r="B78" i="5"/>
  <c r="J78" i="3"/>
  <c r="C78" i="5" s="1"/>
  <c r="AQ21" i="23"/>
  <c r="AR22" i="23" s="1"/>
  <c r="BV23" i="23"/>
  <c r="AI21" i="23"/>
  <c r="AJ22" i="23" s="1"/>
  <c r="C41" i="2"/>
  <c r="K21" i="23"/>
  <c r="L22" i="23" s="1"/>
  <c r="AZ23" i="23"/>
  <c r="S21" i="23"/>
  <c r="T22" i="23" s="1"/>
  <c r="BV21" i="23"/>
  <c r="BW22" i="23" s="1"/>
  <c r="BD24" i="23"/>
  <c r="BU23" i="23"/>
  <c r="BW21" i="23"/>
  <c r="AF24" i="23"/>
  <c r="K75" i="3"/>
  <c r="D75" i="5" s="1"/>
  <c r="B75" i="25"/>
  <c r="B76" i="25"/>
  <c r="K76" i="3"/>
  <c r="D76" i="5" s="1"/>
  <c r="Q22" i="3"/>
  <c r="J76" i="3"/>
  <c r="C76" i="5" s="1"/>
  <c r="B77" i="5"/>
  <c r="J77" i="3"/>
  <c r="C77" i="5" s="1"/>
  <c r="D77" i="5"/>
  <c r="B77" i="25"/>
  <c r="AO24" i="23"/>
  <c r="AL23" i="23"/>
  <c r="AJ23" i="23"/>
  <c r="AI24" i="23"/>
  <c r="BI23" i="23"/>
  <c r="AN21" i="23"/>
  <c r="AO22" i="23" s="1"/>
  <c r="BN21" i="23"/>
  <c r="BO22" i="23" s="1"/>
  <c r="AQ24" i="23"/>
  <c r="BP23" i="23"/>
  <c r="AR21" i="23"/>
  <c r="AS22" i="23" s="1"/>
  <c r="BR24" i="23"/>
  <c r="AG24" i="23"/>
  <c r="AJ21" i="23"/>
  <c r="AK22" i="23" s="1"/>
  <c r="H24" i="23"/>
  <c r="O24" i="23"/>
  <c r="AT23" i="23"/>
  <c r="BG21" i="23"/>
  <c r="BH22" i="23" s="1"/>
  <c r="BB23" i="23"/>
  <c r="F24" i="23"/>
  <c r="BU21" i="23"/>
  <c r="BV22" i="23" s="1"/>
  <c r="AY23" i="23"/>
  <c r="AF21" i="23"/>
  <c r="AG22" i="23" s="1"/>
  <c r="AK21" i="23"/>
  <c r="AL22" i="23" s="1"/>
  <c r="AD23" i="23"/>
  <c r="AZ21" i="23"/>
  <c r="BA22" i="23" s="1"/>
  <c r="AW24" i="23"/>
  <c r="P21" i="23"/>
  <c r="Q22" i="23" s="1"/>
  <c r="BR23" i="23"/>
  <c r="BQ23" i="23"/>
  <c r="BG24" i="23"/>
  <c r="N24" i="23"/>
  <c r="BT24" i="23"/>
  <c r="N23" i="23"/>
  <c r="BH23" i="23"/>
  <c r="BK21" i="23"/>
  <c r="BL22" i="23" s="1"/>
  <c r="P24" i="23"/>
  <c r="BT21" i="23"/>
  <c r="BU22" i="23" s="1"/>
  <c r="BH21" i="23"/>
  <c r="BI22" i="23" s="1"/>
  <c r="AX24" i="23"/>
  <c r="G20" i="23"/>
  <c r="E24" i="23" s="1"/>
  <c r="L20" i="23"/>
  <c r="J24" i="23" s="1"/>
  <c r="X24" i="23"/>
  <c r="BS21" i="23"/>
  <c r="BT22" i="23" s="1"/>
  <c r="AR23" i="23"/>
  <c r="Q24" i="23"/>
  <c r="AA21" i="23"/>
  <c r="AB22" i="23" s="1"/>
  <c r="AV21" i="23"/>
  <c r="AW22" i="23" s="1"/>
  <c r="D20" i="23"/>
  <c r="D24" i="23"/>
  <c r="G21" i="23"/>
  <c r="H22" i="23" s="1"/>
  <c r="E23" i="23"/>
  <c r="AP24" i="23"/>
  <c r="Q21" i="23"/>
  <c r="R22" i="23" s="1"/>
  <c r="S41" i="2"/>
  <c r="BT23" i="23"/>
  <c r="BO24" i="23"/>
  <c r="BB24" i="23"/>
  <c r="BG23" i="23"/>
  <c r="I24" i="23"/>
  <c r="AG21" i="23"/>
  <c r="AH22" i="23" s="1"/>
  <c r="G24" i="23"/>
  <c r="AV24" i="23"/>
  <c r="AY41" i="2"/>
  <c r="BO23" i="23"/>
  <c r="AY21" i="23"/>
  <c r="AZ22" i="23" s="1"/>
  <c r="BC21" i="23"/>
  <c r="BD22" i="23" s="1"/>
  <c r="I21" i="23"/>
  <c r="J22" i="23" s="1"/>
  <c r="L21" i="23"/>
  <c r="M22" i="23" s="1"/>
  <c r="AQ23" i="23"/>
  <c r="V23" i="23"/>
  <c r="AD24" i="23"/>
  <c r="AI23" i="23"/>
  <c r="BK24" i="23"/>
  <c r="BE21" i="23"/>
  <c r="BF22" i="23" s="1"/>
  <c r="X21" i="23"/>
  <c r="Y22" i="23" s="1"/>
  <c r="B75" i="5"/>
  <c r="J75" i="3"/>
  <c r="C75" i="5" s="1"/>
  <c r="B76" i="5"/>
  <c r="Y24" i="23"/>
  <c r="AB21" i="23"/>
  <c r="AC22" i="23" s="1"/>
  <c r="AX21" i="23"/>
  <c r="AY22" i="23" s="1"/>
  <c r="T21" i="23"/>
  <c r="U22" i="23" s="1"/>
  <c r="C24" i="23"/>
  <c r="R24" i="23"/>
  <c r="BA23" i="23"/>
  <c r="AB23" i="23"/>
  <c r="W21" i="23"/>
  <c r="X22" i="23" s="1"/>
  <c r="K24" i="23"/>
  <c r="U23" i="23"/>
  <c r="D23" i="23"/>
  <c r="S23" i="23"/>
  <c r="O21" i="23"/>
  <c r="P22" i="23" s="1"/>
  <c r="AU24" i="23"/>
  <c r="BD21" i="23"/>
  <c r="BE22" i="23" s="1"/>
  <c r="J21" i="23"/>
  <c r="K22" i="23" s="1"/>
  <c r="AE21" i="23"/>
  <c r="AF22" i="23" s="1"/>
  <c r="M23" i="23"/>
  <c r="BN24" i="23"/>
  <c r="AK23" i="23"/>
  <c r="BF24" i="23"/>
  <c r="AA24" i="23"/>
  <c r="AS23" i="23"/>
  <c r="T23" i="23"/>
  <c r="AU21" i="23"/>
  <c r="AV22" i="23" s="1"/>
  <c r="S24" i="23"/>
  <c r="AC23" i="23"/>
  <c r="L23" i="23"/>
  <c r="AM21" i="23"/>
  <c r="AN22" i="23" s="1"/>
  <c r="I11" i="3"/>
  <c r="I19" i="3"/>
  <c r="I27" i="3"/>
  <c r="I35" i="3"/>
  <c r="I43" i="3"/>
  <c r="I51" i="3"/>
  <c r="I59" i="3"/>
  <c r="I67" i="3"/>
  <c r="I22" i="3"/>
  <c r="I15" i="3"/>
  <c r="I71" i="3"/>
  <c r="I40" i="3"/>
  <c r="I4" i="3"/>
  <c r="I12" i="3"/>
  <c r="I20" i="3"/>
  <c r="I28" i="3"/>
  <c r="I36" i="3"/>
  <c r="I44" i="3"/>
  <c r="I52" i="3"/>
  <c r="I60" i="3"/>
  <c r="I68" i="3"/>
  <c r="I29" i="3"/>
  <c r="I61" i="3"/>
  <c r="I69" i="3"/>
  <c r="I6" i="3"/>
  <c r="I30" i="3"/>
  <c r="I38" i="3"/>
  <c r="I46" i="3"/>
  <c r="I54" i="3"/>
  <c r="I62" i="3"/>
  <c r="I70" i="3"/>
  <c r="I23" i="3"/>
  <c r="I32" i="3"/>
  <c r="I5" i="3"/>
  <c r="I13" i="3"/>
  <c r="I21" i="3"/>
  <c r="I37" i="3"/>
  <c r="I45" i="3"/>
  <c r="I53" i="3"/>
  <c r="I14" i="3"/>
  <c r="I7" i="3"/>
  <c r="I47" i="3"/>
  <c r="I55" i="3"/>
  <c r="I63" i="3"/>
  <c r="I16" i="3"/>
  <c r="I48" i="3"/>
  <c r="I72" i="3"/>
  <c r="I9" i="3"/>
  <c r="I17" i="3"/>
  <c r="I25" i="3"/>
  <c r="I33" i="3"/>
  <c r="I41" i="3"/>
  <c r="I49" i="3"/>
  <c r="I57" i="3"/>
  <c r="I65" i="3"/>
  <c r="I73" i="3"/>
  <c r="I39" i="3"/>
  <c r="I8" i="3"/>
  <c r="I56" i="3"/>
  <c r="I10" i="3"/>
  <c r="I18" i="3"/>
  <c r="I26" i="3"/>
  <c r="I34" i="3"/>
  <c r="I42" i="3"/>
  <c r="I50" i="3"/>
  <c r="I58" i="3"/>
  <c r="I66" i="3"/>
  <c r="I74" i="3"/>
  <c r="I31" i="3"/>
  <c r="I24" i="3"/>
  <c r="I64" i="3"/>
  <c r="H11" i="3"/>
  <c r="B11" i="25" s="1"/>
  <c r="H19" i="3"/>
  <c r="B19" i="25" s="1"/>
  <c r="H27" i="3"/>
  <c r="B27" i="25" s="1"/>
  <c r="H35" i="3"/>
  <c r="B35" i="25" s="1"/>
  <c r="H43" i="3"/>
  <c r="B43" i="25" s="1"/>
  <c r="H51" i="3"/>
  <c r="B51" i="25" s="1"/>
  <c r="H59" i="3"/>
  <c r="B59" i="25" s="1"/>
  <c r="H67" i="3"/>
  <c r="B67" i="25" s="1"/>
  <c r="H13" i="3"/>
  <c r="B13" i="25" s="1"/>
  <c r="H14" i="3"/>
  <c r="B14" i="25" s="1"/>
  <c r="H30" i="3"/>
  <c r="B30" i="25" s="1"/>
  <c r="H46" i="3"/>
  <c r="B46" i="25" s="1"/>
  <c r="H62" i="3"/>
  <c r="B62" i="25" s="1"/>
  <c r="H23" i="3"/>
  <c r="B23" i="25" s="1"/>
  <c r="H47" i="3"/>
  <c r="B47" i="25" s="1"/>
  <c r="H71" i="3"/>
  <c r="B71" i="25" s="1"/>
  <c r="H8" i="3"/>
  <c r="B8" i="25" s="1"/>
  <c r="H32" i="3"/>
  <c r="B32" i="25" s="1"/>
  <c r="H40" i="3"/>
  <c r="B40" i="25" s="1"/>
  <c r="H48" i="3"/>
  <c r="B48" i="25" s="1"/>
  <c r="H72" i="3"/>
  <c r="B72" i="25" s="1"/>
  <c r="H33" i="3"/>
  <c r="B33" i="25" s="1"/>
  <c r="H4" i="3"/>
  <c r="H12" i="3"/>
  <c r="B12" i="25" s="1"/>
  <c r="H20" i="3"/>
  <c r="B20" i="25" s="1"/>
  <c r="H28" i="3"/>
  <c r="B28" i="25" s="1"/>
  <c r="H36" i="3"/>
  <c r="B36" i="25" s="1"/>
  <c r="H44" i="3"/>
  <c r="B44" i="25" s="1"/>
  <c r="H52" i="3"/>
  <c r="B52" i="25" s="1"/>
  <c r="H60" i="3"/>
  <c r="B60" i="25" s="1"/>
  <c r="H68" i="3"/>
  <c r="B68" i="25" s="1"/>
  <c r="H5" i="3"/>
  <c r="B5" i="25" s="1"/>
  <c r="H21" i="3"/>
  <c r="B21" i="25" s="1"/>
  <c r="H37" i="3"/>
  <c r="B37" i="25" s="1"/>
  <c r="H45" i="3"/>
  <c r="B45" i="25" s="1"/>
  <c r="H53" i="3"/>
  <c r="B53" i="25" s="1"/>
  <c r="H61" i="3"/>
  <c r="B61" i="25" s="1"/>
  <c r="H69" i="3"/>
  <c r="B69" i="25" s="1"/>
  <c r="H6" i="3"/>
  <c r="B6" i="25" s="1"/>
  <c r="H22" i="3"/>
  <c r="B22" i="25" s="1"/>
  <c r="H38" i="3"/>
  <c r="B38" i="25" s="1"/>
  <c r="H54" i="3"/>
  <c r="B54" i="25" s="1"/>
  <c r="H70" i="3"/>
  <c r="B70" i="25" s="1"/>
  <c r="H7" i="3"/>
  <c r="B7" i="25" s="1"/>
  <c r="H31" i="3"/>
  <c r="B31" i="25" s="1"/>
  <c r="H39" i="3"/>
  <c r="B39" i="25" s="1"/>
  <c r="H55" i="3"/>
  <c r="B55" i="25" s="1"/>
  <c r="H24" i="3"/>
  <c r="B24" i="25" s="1"/>
  <c r="H56" i="3"/>
  <c r="B56" i="25" s="1"/>
  <c r="H9" i="3"/>
  <c r="B9" i="25" s="1"/>
  <c r="H49" i="3"/>
  <c r="B49" i="25" s="1"/>
  <c r="H57" i="3"/>
  <c r="B57" i="25" s="1"/>
  <c r="H65" i="3"/>
  <c r="B65" i="25" s="1"/>
  <c r="H73" i="3"/>
  <c r="B73" i="25" s="1"/>
  <c r="H29" i="3"/>
  <c r="B29" i="25" s="1"/>
  <c r="H15" i="3"/>
  <c r="B15" i="25" s="1"/>
  <c r="H63" i="3"/>
  <c r="H16" i="3"/>
  <c r="B16" i="25" s="1"/>
  <c r="H64" i="3"/>
  <c r="B64" i="25" s="1"/>
  <c r="H41" i="3"/>
  <c r="B41" i="25" s="1"/>
  <c r="H17" i="3"/>
  <c r="B17" i="25" s="1"/>
  <c r="H10" i="3"/>
  <c r="B10" i="25" s="1"/>
  <c r="H18" i="3"/>
  <c r="B18" i="25" s="1"/>
  <c r="H26" i="3"/>
  <c r="B26" i="25" s="1"/>
  <c r="H34" i="3"/>
  <c r="B34" i="25" s="1"/>
  <c r="H42" i="3"/>
  <c r="B42" i="25" s="1"/>
  <c r="H50" i="3"/>
  <c r="B50" i="25" s="1"/>
  <c r="H58" i="3"/>
  <c r="B58" i="25" s="1"/>
  <c r="H66" i="3"/>
  <c r="B66" i="25" s="1"/>
  <c r="H74" i="3"/>
  <c r="H25" i="3"/>
  <c r="B25" i="25" s="1"/>
  <c r="D21" i="23" l="1"/>
  <c r="AH76" i="5"/>
  <c r="AK76" i="5"/>
  <c r="AJ76" i="5"/>
  <c r="AG76" i="5"/>
  <c r="AG78" i="5"/>
  <c r="AA78" i="5"/>
  <c r="O78" i="5"/>
  <c r="AJ78" i="5"/>
  <c r="X78" i="5"/>
  <c r="L78" i="5"/>
  <c r="U78" i="5"/>
  <c r="I78" i="5"/>
  <c r="AD78" i="5"/>
  <c r="R78" i="5"/>
  <c r="F78" i="5"/>
  <c r="AH77" i="5"/>
  <c r="AK77" i="5"/>
  <c r="AE78" i="5"/>
  <c r="G78" i="5"/>
  <c r="AK78" i="5"/>
  <c r="Y78" i="5"/>
  <c r="M78" i="5"/>
  <c r="V78" i="5"/>
  <c r="J78" i="5"/>
  <c r="S78" i="5"/>
  <c r="AH78" i="5"/>
  <c r="AB78" i="5"/>
  <c r="P78" i="5"/>
  <c r="AG77" i="5"/>
  <c r="AJ77" i="5"/>
  <c r="E38" i="23"/>
  <c r="E40" i="23"/>
  <c r="E39" i="23"/>
  <c r="E36" i="23"/>
  <c r="E37" i="23"/>
  <c r="E22" i="23"/>
  <c r="G39" i="23"/>
  <c r="G38" i="23"/>
  <c r="G37" i="23"/>
  <c r="G40" i="23"/>
  <c r="G36" i="23"/>
  <c r="J25" i="25"/>
  <c r="G25" i="25"/>
  <c r="F25" i="25"/>
  <c r="D25" i="25"/>
  <c r="C25" i="25"/>
  <c r="H25" i="25"/>
  <c r="E25" i="25"/>
  <c r="I25" i="25"/>
  <c r="D33" i="25"/>
  <c r="C33" i="25"/>
  <c r="G33" i="25"/>
  <c r="F33" i="25"/>
  <c r="I33" i="25"/>
  <c r="E33" i="25"/>
  <c r="J33" i="25"/>
  <c r="H33" i="25"/>
  <c r="I23" i="25"/>
  <c r="H23" i="25"/>
  <c r="C23" i="25"/>
  <c r="J23" i="25"/>
  <c r="E23" i="25"/>
  <c r="G23" i="25"/>
  <c r="F23" i="25"/>
  <c r="D23" i="25"/>
  <c r="I51" i="25"/>
  <c r="H51" i="25"/>
  <c r="E51" i="25"/>
  <c r="F51" i="25"/>
  <c r="D51" i="25"/>
  <c r="C51" i="25"/>
  <c r="J51" i="25"/>
  <c r="G51" i="25"/>
  <c r="R77" i="5"/>
  <c r="AD77" i="5"/>
  <c r="F77" i="5"/>
  <c r="U77" i="5"/>
  <c r="O77" i="5"/>
  <c r="I77" i="5"/>
  <c r="AA77" i="5"/>
  <c r="L77" i="5"/>
  <c r="X77" i="5"/>
  <c r="K74" i="3"/>
  <c r="D74" i="5" s="1"/>
  <c r="R21" i="3"/>
  <c r="B74" i="25"/>
  <c r="I39" i="25"/>
  <c r="H39" i="25"/>
  <c r="C39" i="25"/>
  <c r="J39" i="25"/>
  <c r="E39" i="25"/>
  <c r="D39" i="25"/>
  <c r="F39" i="25"/>
  <c r="G39" i="25"/>
  <c r="J66" i="25"/>
  <c r="I66" i="25"/>
  <c r="G66" i="25"/>
  <c r="F66" i="25"/>
  <c r="H66" i="25"/>
  <c r="E66" i="25"/>
  <c r="D66" i="25"/>
  <c r="C66" i="25"/>
  <c r="I65" i="25"/>
  <c r="G65" i="25"/>
  <c r="F65" i="25"/>
  <c r="E65" i="25"/>
  <c r="J65" i="25"/>
  <c r="D65" i="25"/>
  <c r="C65" i="25"/>
  <c r="H65" i="25"/>
  <c r="J61" i="25"/>
  <c r="G61" i="25"/>
  <c r="I61" i="25"/>
  <c r="D61" i="25"/>
  <c r="C61" i="25"/>
  <c r="H61" i="25"/>
  <c r="E61" i="25"/>
  <c r="F61" i="25"/>
  <c r="J52" i="25"/>
  <c r="I52" i="25"/>
  <c r="D52" i="25"/>
  <c r="C52" i="25"/>
  <c r="G52" i="25"/>
  <c r="H52" i="25"/>
  <c r="E52" i="25"/>
  <c r="F52" i="25"/>
  <c r="F72" i="25"/>
  <c r="I72" i="25"/>
  <c r="G72" i="25"/>
  <c r="J72" i="25"/>
  <c r="H72" i="25"/>
  <c r="E72" i="25"/>
  <c r="D72" i="25"/>
  <c r="C72" i="25"/>
  <c r="D62" i="25"/>
  <c r="J62" i="25"/>
  <c r="I62" i="25"/>
  <c r="E62" i="25"/>
  <c r="H62" i="25"/>
  <c r="F62" i="25"/>
  <c r="G62" i="25"/>
  <c r="C62" i="25"/>
  <c r="I43" i="25"/>
  <c r="H43" i="25"/>
  <c r="E43" i="25"/>
  <c r="F43" i="25"/>
  <c r="D43" i="25"/>
  <c r="C43" i="25"/>
  <c r="G43" i="25"/>
  <c r="J43" i="25"/>
  <c r="J57" i="25"/>
  <c r="G57" i="25"/>
  <c r="F57" i="25"/>
  <c r="E57" i="25"/>
  <c r="H57" i="25"/>
  <c r="D57" i="25"/>
  <c r="C57" i="25"/>
  <c r="I57" i="25"/>
  <c r="I7" i="25"/>
  <c r="H7" i="25"/>
  <c r="C7" i="25"/>
  <c r="J7" i="25"/>
  <c r="D7" i="25"/>
  <c r="E7" i="25"/>
  <c r="F7" i="25"/>
  <c r="G7" i="25"/>
  <c r="J53" i="25"/>
  <c r="G53" i="25"/>
  <c r="H53" i="25"/>
  <c r="I53" i="25"/>
  <c r="F53" i="25"/>
  <c r="E53" i="25"/>
  <c r="D53" i="25"/>
  <c r="C53" i="25"/>
  <c r="J44" i="25"/>
  <c r="I44" i="25"/>
  <c r="G44" i="25"/>
  <c r="F44" i="25"/>
  <c r="H44" i="25"/>
  <c r="E44" i="25"/>
  <c r="D44" i="25"/>
  <c r="C44" i="25"/>
  <c r="F48" i="25"/>
  <c r="I48" i="25"/>
  <c r="G48" i="25"/>
  <c r="H48" i="25"/>
  <c r="E48" i="25"/>
  <c r="J48" i="25"/>
  <c r="D48" i="25"/>
  <c r="C48" i="25"/>
  <c r="D46" i="25"/>
  <c r="G46" i="25"/>
  <c r="F46" i="25"/>
  <c r="I46" i="25"/>
  <c r="H46" i="25"/>
  <c r="J46" i="25"/>
  <c r="E46" i="25"/>
  <c r="C46" i="25"/>
  <c r="I35" i="25"/>
  <c r="H35" i="25"/>
  <c r="E35" i="25"/>
  <c r="F35" i="25"/>
  <c r="G35" i="25"/>
  <c r="J35" i="25"/>
  <c r="D35" i="25"/>
  <c r="C35" i="25"/>
  <c r="J18" i="25"/>
  <c r="H18" i="25"/>
  <c r="D18" i="25"/>
  <c r="C18" i="25"/>
  <c r="F18" i="25"/>
  <c r="G18" i="25"/>
  <c r="E18" i="25"/>
  <c r="I18" i="25"/>
  <c r="I55" i="25"/>
  <c r="H55" i="25"/>
  <c r="C55" i="25"/>
  <c r="J55" i="25"/>
  <c r="G55" i="25"/>
  <c r="F55" i="25"/>
  <c r="D55" i="25"/>
  <c r="E55" i="25"/>
  <c r="D6" i="25"/>
  <c r="C6" i="25"/>
  <c r="J6" i="25"/>
  <c r="G6" i="25"/>
  <c r="F6" i="25"/>
  <c r="E6" i="25"/>
  <c r="I6" i="25"/>
  <c r="H6" i="25"/>
  <c r="J68" i="25"/>
  <c r="I68" i="25"/>
  <c r="H68" i="25"/>
  <c r="F68" i="25"/>
  <c r="E68" i="25"/>
  <c r="D68" i="25"/>
  <c r="C68" i="25"/>
  <c r="G68" i="25"/>
  <c r="J73" i="25"/>
  <c r="I73" i="25"/>
  <c r="H73" i="25"/>
  <c r="D73" i="25"/>
  <c r="C73" i="25"/>
  <c r="G73" i="25"/>
  <c r="F73" i="25"/>
  <c r="E73" i="25"/>
  <c r="J29" i="25"/>
  <c r="G29" i="25"/>
  <c r="I29" i="25"/>
  <c r="H29" i="25"/>
  <c r="E29" i="25"/>
  <c r="C29" i="25"/>
  <c r="F29" i="25"/>
  <c r="D29" i="25"/>
  <c r="J10" i="25"/>
  <c r="H10" i="25"/>
  <c r="F10" i="25"/>
  <c r="E10" i="25"/>
  <c r="G10" i="25"/>
  <c r="I10" i="25"/>
  <c r="D10" i="25"/>
  <c r="C10" i="25"/>
  <c r="J69" i="25"/>
  <c r="G69" i="25"/>
  <c r="E69" i="25"/>
  <c r="D69" i="25"/>
  <c r="C69" i="25"/>
  <c r="I69" i="25"/>
  <c r="H69" i="25"/>
  <c r="F69" i="25"/>
  <c r="J60" i="25"/>
  <c r="I60" i="25"/>
  <c r="E60" i="25"/>
  <c r="D60" i="25"/>
  <c r="C60" i="25"/>
  <c r="H60" i="25"/>
  <c r="F60" i="25"/>
  <c r="G60" i="25"/>
  <c r="H17" i="25"/>
  <c r="G17" i="25"/>
  <c r="F17" i="25"/>
  <c r="I17" i="25"/>
  <c r="E17" i="25"/>
  <c r="D17" i="25"/>
  <c r="C17" i="25"/>
  <c r="J17" i="25"/>
  <c r="I31" i="25"/>
  <c r="H31" i="25"/>
  <c r="C31" i="25"/>
  <c r="J31" i="25"/>
  <c r="E31" i="25"/>
  <c r="F31" i="25"/>
  <c r="D31" i="25"/>
  <c r="G31" i="25"/>
  <c r="J58" i="25"/>
  <c r="E58" i="25"/>
  <c r="I58" i="25"/>
  <c r="D58" i="25"/>
  <c r="C58" i="25"/>
  <c r="G58" i="25"/>
  <c r="F58" i="25"/>
  <c r="H58" i="25"/>
  <c r="J41" i="25"/>
  <c r="E41" i="25"/>
  <c r="I41" i="25"/>
  <c r="H41" i="25"/>
  <c r="D41" i="25"/>
  <c r="C41" i="25"/>
  <c r="F41" i="25"/>
  <c r="G41" i="25"/>
  <c r="J50" i="25"/>
  <c r="E50" i="25"/>
  <c r="D50" i="25"/>
  <c r="C50" i="25"/>
  <c r="H50" i="25"/>
  <c r="G50" i="25"/>
  <c r="I50" i="25"/>
  <c r="F50" i="25"/>
  <c r="F64" i="25"/>
  <c r="I64" i="25"/>
  <c r="G64" i="25"/>
  <c r="D64" i="25"/>
  <c r="C64" i="25"/>
  <c r="E64" i="25"/>
  <c r="J64" i="25"/>
  <c r="H64" i="25"/>
  <c r="H49" i="25"/>
  <c r="E49" i="25"/>
  <c r="D49" i="25"/>
  <c r="C49" i="25"/>
  <c r="G49" i="25"/>
  <c r="F49" i="25"/>
  <c r="I49" i="25"/>
  <c r="J49" i="25"/>
  <c r="D70" i="25"/>
  <c r="C70" i="25"/>
  <c r="J70" i="25"/>
  <c r="G70" i="25"/>
  <c r="F70" i="25"/>
  <c r="I70" i="25"/>
  <c r="H70" i="25"/>
  <c r="E70" i="25"/>
  <c r="J45" i="25"/>
  <c r="G45" i="25"/>
  <c r="F45" i="25"/>
  <c r="D45" i="25"/>
  <c r="C45" i="25"/>
  <c r="H45" i="25"/>
  <c r="I45" i="25"/>
  <c r="E45" i="25"/>
  <c r="J36" i="25"/>
  <c r="I36" i="25"/>
  <c r="H36" i="25"/>
  <c r="F36" i="25"/>
  <c r="D36" i="25"/>
  <c r="C36" i="25"/>
  <c r="G36" i="25"/>
  <c r="E36" i="25"/>
  <c r="F40" i="25"/>
  <c r="I40" i="25"/>
  <c r="G40" i="25"/>
  <c r="J40" i="25"/>
  <c r="E40" i="25"/>
  <c r="D40" i="25"/>
  <c r="C40" i="25"/>
  <c r="H40" i="25"/>
  <c r="D30" i="25"/>
  <c r="E30" i="25"/>
  <c r="C30" i="25"/>
  <c r="J30" i="25"/>
  <c r="I30" i="25"/>
  <c r="H30" i="25"/>
  <c r="G30" i="25"/>
  <c r="F30" i="25"/>
  <c r="I27" i="25"/>
  <c r="H27" i="25"/>
  <c r="E27" i="25"/>
  <c r="F27" i="25"/>
  <c r="G27" i="25"/>
  <c r="D27" i="25"/>
  <c r="C27" i="25"/>
  <c r="J27" i="25"/>
  <c r="J42" i="25"/>
  <c r="H42" i="25"/>
  <c r="D42" i="25"/>
  <c r="C42" i="25"/>
  <c r="F42" i="25"/>
  <c r="G42" i="25"/>
  <c r="I42" i="25"/>
  <c r="E42" i="25"/>
  <c r="F16" i="25"/>
  <c r="I16" i="25"/>
  <c r="G16" i="25"/>
  <c r="D16" i="25"/>
  <c r="C16" i="25"/>
  <c r="H16" i="25"/>
  <c r="E16" i="25"/>
  <c r="J16" i="25"/>
  <c r="F56" i="25"/>
  <c r="I56" i="25"/>
  <c r="G56" i="25"/>
  <c r="J56" i="25"/>
  <c r="E56" i="25"/>
  <c r="H56" i="25"/>
  <c r="D56" i="25"/>
  <c r="C56" i="25"/>
  <c r="J21" i="25"/>
  <c r="G21" i="25"/>
  <c r="I21" i="25"/>
  <c r="E21" i="25"/>
  <c r="F21" i="25"/>
  <c r="D21" i="25"/>
  <c r="C21" i="25"/>
  <c r="H21" i="25"/>
  <c r="J20" i="25"/>
  <c r="I20" i="25"/>
  <c r="G20" i="25"/>
  <c r="E20" i="25"/>
  <c r="H20" i="25"/>
  <c r="F20" i="25"/>
  <c r="D20" i="25"/>
  <c r="C20" i="25"/>
  <c r="F8" i="25"/>
  <c r="I8" i="25"/>
  <c r="G8" i="25"/>
  <c r="J8" i="25"/>
  <c r="H8" i="25"/>
  <c r="E8" i="25"/>
  <c r="D8" i="25"/>
  <c r="C8" i="25"/>
  <c r="J13" i="25"/>
  <c r="G13" i="25"/>
  <c r="F13" i="25"/>
  <c r="E13" i="25"/>
  <c r="D13" i="25"/>
  <c r="C13" i="25"/>
  <c r="I13" i="25"/>
  <c r="H13" i="25"/>
  <c r="I11" i="25"/>
  <c r="H11" i="25"/>
  <c r="E11" i="25"/>
  <c r="F11" i="25"/>
  <c r="G11" i="25"/>
  <c r="J11" i="25"/>
  <c r="D11" i="25"/>
  <c r="C11" i="25"/>
  <c r="J77" i="25"/>
  <c r="G77" i="25"/>
  <c r="F77" i="25"/>
  <c r="E77" i="25"/>
  <c r="D77" i="25"/>
  <c r="C77" i="25"/>
  <c r="I77" i="25"/>
  <c r="H77" i="25"/>
  <c r="J76" i="25"/>
  <c r="I76" i="25"/>
  <c r="G76" i="25"/>
  <c r="F76" i="25"/>
  <c r="E76" i="25"/>
  <c r="D76" i="25"/>
  <c r="C76" i="25"/>
  <c r="H76" i="25"/>
  <c r="J9" i="25"/>
  <c r="I9" i="25"/>
  <c r="H9" i="25"/>
  <c r="D9" i="25"/>
  <c r="C9" i="25"/>
  <c r="F9" i="25"/>
  <c r="E9" i="25"/>
  <c r="G9" i="25"/>
  <c r="D54" i="25"/>
  <c r="I54" i="25"/>
  <c r="H54" i="25"/>
  <c r="J54" i="25"/>
  <c r="G54" i="25"/>
  <c r="F54" i="25"/>
  <c r="C54" i="25"/>
  <c r="E54" i="25"/>
  <c r="J37" i="25"/>
  <c r="G37" i="25"/>
  <c r="I37" i="25"/>
  <c r="H37" i="25"/>
  <c r="F37" i="25"/>
  <c r="E37" i="25"/>
  <c r="D37" i="25"/>
  <c r="C37" i="25"/>
  <c r="J28" i="25"/>
  <c r="I28" i="25"/>
  <c r="H28" i="25"/>
  <c r="F28" i="25"/>
  <c r="G28" i="25"/>
  <c r="D28" i="25"/>
  <c r="C28" i="25"/>
  <c r="E28" i="25"/>
  <c r="F32" i="25"/>
  <c r="I32" i="25"/>
  <c r="G32" i="25"/>
  <c r="E32" i="25"/>
  <c r="D32" i="25"/>
  <c r="C32" i="25"/>
  <c r="J32" i="25"/>
  <c r="H32" i="25"/>
  <c r="D14" i="25"/>
  <c r="G14" i="25"/>
  <c r="F14" i="25"/>
  <c r="E14" i="25"/>
  <c r="C14" i="25"/>
  <c r="I14" i="25"/>
  <c r="H14" i="25"/>
  <c r="J14" i="25"/>
  <c r="I19" i="25"/>
  <c r="H19" i="25"/>
  <c r="E19" i="25"/>
  <c r="F19" i="25"/>
  <c r="J19" i="25"/>
  <c r="D19" i="25"/>
  <c r="C19" i="25"/>
  <c r="G19" i="25"/>
  <c r="J34" i="25"/>
  <c r="D34" i="25"/>
  <c r="C34" i="25"/>
  <c r="I34" i="25"/>
  <c r="G34" i="25"/>
  <c r="F34" i="25"/>
  <c r="H34" i="25"/>
  <c r="E34" i="25"/>
  <c r="R19" i="3"/>
  <c r="B63" i="25"/>
  <c r="D38" i="25"/>
  <c r="J38" i="25"/>
  <c r="E38" i="25"/>
  <c r="G38" i="25"/>
  <c r="F38" i="25"/>
  <c r="C38" i="25"/>
  <c r="I38" i="25"/>
  <c r="H38" i="25"/>
  <c r="J26" i="25"/>
  <c r="I26" i="25"/>
  <c r="G26" i="25"/>
  <c r="H26" i="25"/>
  <c r="E26" i="25"/>
  <c r="F26" i="25"/>
  <c r="D26" i="25"/>
  <c r="C26" i="25"/>
  <c r="I15" i="25"/>
  <c r="H15" i="25"/>
  <c r="C15" i="25"/>
  <c r="J15" i="25"/>
  <c r="D15" i="25"/>
  <c r="F15" i="25"/>
  <c r="E15" i="25"/>
  <c r="G15" i="25"/>
  <c r="F24" i="25"/>
  <c r="I24" i="25"/>
  <c r="G24" i="25"/>
  <c r="J24" i="25"/>
  <c r="D24" i="25"/>
  <c r="C24" i="25"/>
  <c r="H24" i="25"/>
  <c r="E24" i="25"/>
  <c r="D22" i="25"/>
  <c r="I22" i="25"/>
  <c r="H22" i="25"/>
  <c r="E22" i="25"/>
  <c r="J22" i="25"/>
  <c r="G22" i="25"/>
  <c r="F22" i="25"/>
  <c r="C22" i="25"/>
  <c r="J5" i="25"/>
  <c r="G5" i="25"/>
  <c r="E5" i="25"/>
  <c r="D5" i="25"/>
  <c r="C5" i="25"/>
  <c r="I5" i="25"/>
  <c r="H5" i="25"/>
  <c r="F5" i="25"/>
  <c r="J12" i="25"/>
  <c r="I12" i="25"/>
  <c r="G12" i="25"/>
  <c r="F12" i="25"/>
  <c r="E12" i="25"/>
  <c r="D12" i="25"/>
  <c r="C12" i="25"/>
  <c r="H12" i="25"/>
  <c r="I71" i="25"/>
  <c r="H71" i="25"/>
  <c r="C71" i="25"/>
  <c r="J71" i="25"/>
  <c r="D71" i="25"/>
  <c r="E71" i="25"/>
  <c r="G71" i="25"/>
  <c r="F71" i="25"/>
  <c r="I67" i="25"/>
  <c r="H67" i="25"/>
  <c r="E67" i="25"/>
  <c r="F67" i="25"/>
  <c r="G67" i="25"/>
  <c r="D67" i="25"/>
  <c r="C67" i="25"/>
  <c r="J67" i="25"/>
  <c r="I75" i="25"/>
  <c r="H75" i="25"/>
  <c r="E75" i="25"/>
  <c r="J75" i="25"/>
  <c r="F75" i="25"/>
  <c r="G75" i="25"/>
  <c r="D75" i="25"/>
  <c r="C75" i="25"/>
  <c r="R5" i="3"/>
  <c r="B4" i="25"/>
  <c r="I47" i="25"/>
  <c r="H47" i="25"/>
  <c r="C47" i="25"/>
  <c r="J47" i="25"/>
  <c r="E47" i="25"/>
  <c r="G47" i="25"/>
  <c r="F47" i="25"/>
  <c r="D47" i="25"/>
  <c r="I59" i="25"/>
  <c r="H59" i="25"/>
  <c r="E59" i="25"/>
  <c r="F59" i="25"/>
  <c r="D59" i="25"/>
  <c r="C59" i="25"/>
  <c r="G59" i="25"/>
  <c r="J59" i="25"/>
  <c r="S77" i="5"/>
  <c r="AE77" i="5"/>
  <c r="V77" i="5"/>
  <c r="G77" i="5"/>
  <c r="P77" i="5"/>
  <c r="M77" i="5"/>
  <c r="J77" i="5"/>
  <c r="Y77" i="5"/>
  <c r="AB77" i="5"/>
  <c r="H21" i="23"/>
  <c r="I22" i="23" s="1"/>
  <c r="F23" i="23"/>
  <c r="M21" i="23"/>
  <c r="N22" i="23" s="1"/>
  <c r="K23" i="23"/>
  <c r="B24" i="23"/>
  <c r="E21" i="23"/>
  <c r="F22" i="23" s="1"/>
  <c r="C23" i="23"/>
  <c r="AE76" i="5"/>
  <c r="Y76" i="5"/>
  <c r="S76" i="5"/>
  <c r="M76" i="5"/>
  <c r="G76" i="5"/>
  <c r="AB76" i="5"/>
  <c r="V76" i="5"/>
  <c r="P76" i="5"/>
  <c r="J76" i="5"/>
  <c r="AA75" i="5"/>
  <c r="U75" i="5"/>
  <c r="O75" i="5"/>
  <c r="I75" i="5"/>
  <c r="AJ75" i="5"/>
  <c r="AD75" i="5"/>
  <c r="X75" i="5"/>
  <c r="R75" i="5"/>
  <c r="L75" i="5"/>
  <c r="F75" i="5"/>
  <c r="AG75" i="5"/>
  <c r="AK75" i="5"/>
  <c r="AE75" i="5"/>
  <c r="Y75" i="5"/>
  <c r="S75" i="5"/>
  <c r="M75" i="5"/>
  <c r="G75" i="5"/>
  <c r="AH75" i="5"/>
  <c r="AB75" i="5"/>
  <c r="V75" i="5"/>
  <c r="P75" i="5"/>
  <c r="J75" i="5"/>
  <c r="F76" i="5"/>
  <c r="AD76" i="5"/>
  <c r="X76" i="5"/>
  <c r="R76" i="5"/>
  <c r="L76" i="5"/>
  <c r="AA76" i="5"/>
  <c r="U76" i="5"/>
  <c r="O76" i="5"/>
  <c r="I76" i="5"/>
  <c r="Q18" i="3"/>
  <c r="R17" i="3"/>
  <c r="Q6" i="3"/>
  <c r="R9" i="3"/>
  <c r="R7" i="3"/>
  <c r="R15" i="3"/>
  <c r="Q16" i="3"/>
  <c r="Q20" i="3"/>
  <c r="Q14" i="3"/>
  <c r="Q8" i="3"/>
  <c r="R13" i="3"/>
  <c r="Q10" i="3"/>
  <c r="R11" i="3"/>
  <c r="Q12" i="3"/>
  <c r="J22" i="3"/>
  <c r="C22" i="5" s="1"/>
  <c r="AJ22" i="5" s="1"/>
  <c r="K22" i="3"/>
  <c r="D22" i="5" s="1"/>
  <c r="AK22" i="5" s="1"/>
  <c r="B22" i="5"/>
  <c r="K67" i="3"/>
  <c r="D67" i="5" s="1"/>
  <c r="J67" i="3"/>
  <c r="C67" i="5" s="1"/>
  <c r="B67" i="5"/>
  <c r="K50" i="3"/>
  <c r="D50" i="5" s="1"/>
  <c r="J50" i="3"/>
  <c r="C50" i="5" s="1"/>
  <c r="B50" i="5"/>
  <c r="K70" i="3"/>
  <c r="D70" i="5" s="1"/>
  <c r="J70" i="3"/>
  <c r="C70" i="5" s="1"/>
  <c r="B70" i="5"/>
  <c r="K15" i="3"/>
  <c r="D15" i="5" s="1"/>
  <c r="AK15" i="5" s="1"/>
  <c r="J15" i="3"/>
  <c r="C15" i="5" s="1"/>
  <c r="AJ15" i="5" s="1"/>
  <c r="B15" i="5"/>
  <c r="K12" i="3"/>
  <c r="D12" i="5" s="1"/>
  <c r="AK12" i="5" s="1"/>
  <c r="J12" i="3"/>
  <c r="C12" i="5" s="1"/>
  <c r="AJ12" i="5" s="1"/>
  <c r="B12" i="5"/>
  <c r="K25" i="3"/>
  <c r="D25" i="5" s="1"/>
  <c r="J25" i="3"/>
  <c r="C25" i="5" s="1"/>
  <c r="B25" i="5"/>
  <c r="K18" i="3"/>
  <c r="D18" i="5" s="1"/>
  <c r="AK18" i="5" s="1"/>
  <c r="J18" i="3"/>
  <c r="C18" i="5" s="1"/>
  <c r="AJ18" i="5" s="1"/>
  <c r="B18" i="5"/>
  <c r="K55" i="3"/>
  <c r="D55" i="5" s="1"/>
  <c r="J55" i="3"/>
  <c r="C55" i="5" s="1"/>
  <c r="B55" i="5"/>
  <c r="J68" i="3"/>
  <c r="C68" i="5" s="1"/>
  <c r="K68" i="3"/>
  <c r="D68" i="5" s="1"/>
  <c r="B68" i="5"/>
  <c r="K47" i="3"/>
  <c r="D47" i="5" s="1"/>
  <c r="J47" i="3"/>
  <c r="C47" i="5" s="1"/>
  <c r="B47" i="5"/>
  <c r="K26" i="3"/>
  <c r="D26" i="5" s="1"/>
  <c r="J26" i="3"/>
  <c r="C26" i="5" s="1"/>
  <c r="B26" i="5"/>
  <c r="K5" i="3"/>
  <c r="D5" i="5" s="1"/>
  <c r="AK5" i="5" s="1"/>
  <c r="J5" i="3"/>
  <c r="C5" i="5" s="1"/>
  <c r="AJ5" i="5" s="1"/>
  <c r="B5" i="5"/>
  <c r="K6" i="3"/>
  <c r="D6" i="5" s="1"/>
  <c r="AK6" i="5" s="1"/>
  <c r="J6" i="3"/>
  <c r="C6" i="5" s="1"/>
  <c r="AJ6" i="5" s="1"/>
  <c r="B6" i="5"/>
  <c r="K24" i="3"/>
  <c r="D24" i="5" s="1"/>
  <c r="J24" i="3"/>
  <c r="C24" i="5" s="1"/>
  <c r="B24" i="5"/>
  <c r="K71" i="3"/>
  <c r="D71" i="5" s="1"/>
  <c r="J71" i="3"/>
  <c r="C71" i="5" s="1"/>
  <c r="B71" i="5"/>
  <c r="K29" i="3"/>
  <c r="D29" i="5" s="1"/>
  <c r="J29" i="3"/>
  <c r="C29" i="5" s="1"/>
  <c r="B29" i="5"/>
  <c r="J4" i="3"/>
  <c r="C4" i="5" s="1"/>
  <c r="AJ4" i="5" s="1"/>
  <c r="K4" i="3"/>
  <c r="D4" i="5" s="1"/>
  <c r="AK4" i="5" s="1"/>
  <c r="B4" i="5"/>
  <c r="K59" i="3"/>
  <c r="D59" i="5" s="1"/>
  <c r="J59" i="3"/>
  <c r="C59" i="5" s="1"/>
  <c r="B59" i="5"/>
  <c r="J74" i="3"/>
  <c r="C74" i="5" s="1"/>
  <c r="B74" i="5"/>
  <c r="K10" i="3"/>
  <c r="D10" i="5" s="1"/>
  <c r="AK10" i="5" s="1"/>
  <c r="J10" i="3"/>
  <c r="C10" i="5" s="1"/>
  <c r="AJ10" i="5" s="1"/>
  <c r="B10" i="5"/>
  <c r="K73" i="3"/>
  <c r="D73" i="5" s="1"/>
  <c r="J73" i="3"/>
  <c r="C73" i="5" s="1"/>
  <c r="B73" i="5"/>
  <c r="K39" i="3"/>
  <c r="D39" i="5" s="1"/>
  <c r="J39" i="3"/>
  <c r="C39" i="5" s="1"/>
  <c r="B39" i="5"/>
  <c r="K69" i="3"/>
  <c r="D69" i="5" s="1"/>
  <c r="J69" i="3"/>
  <c r="C69" i="5" s="1"/>
  <c r="B69" i="5"/>
  <c r="K60" i="3"/>
  <c r="D60" i="5" s="1"/>
  <c r="J60" i="3"/>
  <c r="C60" i="5" s="1"/>
  <c r="B60" i="5"/>
  <c r="J33" i="3"/>
  <c r="C33" i="5" s="1"/>
  <c r="K33" i="3"/>
  <c r="D33" i="5" s="1"/>
  <c r="B33" i="5"/>
  <c r="K23" i="3"/>
  <c r="D23" i="5" s="1"/>
  <c r="AK23" i="5" s="1"/>
  <c r="J23" i="3"/>
  <c r="C23" i="5" s="1"/>
  <c r="AJ23" i="5" s="1"/>
  <c r="B23" i="5"/>
  <c r="K51" i="3"/>
  <c r="D51" i="5" s="1"/>
  <c r="J51" i="3"/>
  <c r="C51" i="5" s="1"/>
  <c r="B51" i="5"/>
  <c r="K66" i="3"/>
  <c r="D66" i="5" s="1"/>
  <c r="J66" i="3"/>
  <c r="C66" i="5" s="1"/>
  <c r="B66" i="5"/>
  <c r="K17" i="3"/>
  <c r="D17" i="5" s="1"/>
  <c r="AK17" i="5" s="1"/>
  <c r="J17" i="3"/>
  <c r="C17" i="5" s="1"/>
  <c r="AJ17" i="5" s="1"/>
  <c r="B17" i="5"/>
  <c r="K65" i="3"/>
  <c r="D65" i="5" s="1"/>
  <c r="J65" i="3"/>
  <c r="C65" i="5" s="1"/>
  <c r="B65" i="5"/>
  <c r="K31" i="3"/>
  <c r="D31" i="5" s="1"/>
  <c r="J31" i="3"/>
  <c r="C31" i="5" s="1"/>
  <c r="B31" i="5"/>
  <c r="K61" i="3"/>
  <c r="D61" i="5" s="1"/>
  <c r="J61" i="3"/>
  <c r="C61" i="5" s="1"/>
  <c r="B61" i="5"/>
  <c r="K52" i="3"/>
  <c r="D52" i="5" s="1"/>
  <c r="J52" i="3"/>
  <c r="C52" i="5" s="1"/>
  <c r="B52" i="5"/>
  <c r="K72" i="3"/>
  <c r="D72" i="5" s="1"/>
  <c r="J72" i="3"/>
  <c r="C72" i="5" s="1"/>
  <c r="B72" i="5"/>
  <c r="K62" i="3"/>
  <c r="D62" i="5" s="1"/>
  <c r="J62" i="3"/>
  <c r="C62" i="5" s="1"/>
  <c r="B62" i="5"/>
  <c r="K43" i="3"/>
  <c r="D43" i="5" s="1"/>
  <c r="J43" i="3"/>
  <c r="C43" i="5" s="1"/>
  <c r="B43" i="5"/>
  <c r="K58" i="3"/>
  <c r="D58" i="5" s="1"/>
  <c r="J58" i="3"/>
  <c r="C58" i="5" s="1"/>
  <c r="B58" i="5"/>
  <c r="K41" i="3"/>
  <c r="D41" i="5" s="1"/>
  <c r="J41" i="3"/>
  <c r="C41" i="5" s="1"/>
  <c r="B41" i="5"/>
  <c r="J57" i="3"/>
  <c r="C57" i="5" s="1"/>
  <c r="K57" i="3"/>
  <c r="D57" i="5" s="1"/>
  <c r="B57" i="5"/>
  <c r="K7" i="3"/>
  <c r="D7" i="5" s="1"/>
  <c r="AK7" i="5" s="1"/>
  <c r="J7" i="3"/>
  <c r="C7" i="5" s="1"/>
  <c r="AJ7" i="5" s="1"/>
  <c r="B7" i="5"/>
  <c r="K53" i="3"/>
  <c r="D53" i="5" s="1"/>
  <c r="J53" i="3"/>
  <c r="C53" i="5" s="1"/>
  <c r="B53" i="5"/>
  <c r="K44" i="3"/>
  <c r="D44" i="5" s="1"/>
  <c r="J44" i="3"/>
  <c r="C44" i="5" s="1"/>
  <c r="B44" i="5"/>
  <c r="K48" i="3"/>
  <c r="D48" i="5" s="1"/>
  <c r="J48" i="3"/>
  <c r="C48" i="5" s="1"/>
  <c r="B48" i="5"/>
  <c r="K46" i="3"/>
  <c r="D46" i="5" s="1"/>
  <c r="J46" i="3"/>
  <c r="C46" i="5" s="1"/>
  <c r="B46" i="5"/>
  <c r="K35" i="3"/>
  <c r="D35" i="5" s="1"/>
  <c r="J35" i="3"/>
  <c r="C35" i="5" s="1"/>
  <c r="B35" i="5"/>
  <c r="J64" i="3"/>
  <c r="C64" i="5" s="1"/>
  <c r="K64" i="3"/>
  <c r="D64" i="5" s="1"/>
  <c r="B64" i="5"/>
  <c r="J45" i="3"/>
  <c r="C45" i="5" s="1"/>
  <c r="K45" i="3"/>
  <c r="D45" i="5" s="1"/>
  <c r="B45" i="5"/>
  <c r="K27" i="3"/>
  <c r="D27" i="5" s="1"/>
  <c r="J27" i="3"/>
  <c r="C27" i="5" s="1"/>
  <c r="B27" i="5"/>
  <c r="K49" i="3"/>
  <c r="D49" i="5" s="1"/>
  <c r="J49" i="3"/>
  <c r="C49" i="5" s="1"/>
  <c r="B49" i="5"/>
  <c r="J36" i="3"/>
  <c r="C36" i="5" s="1"/>
  <c r="K36" i="3"/>
  <c r="D36" i="5" s="1"/>
  <c r="B36" i="5"/>
  <c r="K40" i="3"/>
  <c r="D40" i="5" s="1"/>
  <c r="J40" i="3"/>
  <c r="C40" i="5" s="1"/>
  <c r="B40" i="5"/>
  <c r="K30" i="3"/>
  <c r="D30" i="5" s="1"/>
  <c r="J30" i="3"/>
  <c r="C30" i="5" s="1"/>
  <c r="B30" i="5"/>
  <c r="K42" i="3"/>
  <c r="D42" i="5" s="1"/>
  <c r="J42" i="3"/>
  <c r="C42" i="5" s="1"/>
  <c r="B42" i="5"/>
  <c r="K16" i="3"/>
  <c r="D16" i="5" s="1"/>
  <c r="AK16" i="5" s="1"/>
  <c r="J16" i="3"/>
  <c r="C16" i="5" s="1"/>
  <c r="AJ16" i="5" s="1"/>
  <c r="B16" i="5"/>
  <c r="J9" i="3"/>
  <c r="C9" i="5" s="1"/>
  <c r="AJ9" i="5" s="1"/>
  <c r="K9" i="3"/>
  <c r="D9" i="5" s="1"/>
  <c r="AK9" i="5" s="1"/>
  <c r="B9" i="5"/>
  <c r="J54" i="3"/>
  <c r="C54" i="5" s="1"/>
  <c r="K54" i="3"/>
  <c r="D54" i="5" s="1"/>
  <c r="B54" i="5"/>
  <c r="K37" i="3"/>
  <c r="D37" i="5" s="1"/>
  <c r="J37" i="3"/>
  <c r="C37" i="5" s="1"/>
  <c r="B37" i="5"/>
  <c r="K28" i="3"/>
  <c r="D28" i="5" s="1"/>
  <c r="J28" i="3"/>
  <c r="C28" i="5" s="1"/>
  <c r="B28" i="5"/>
  <c r="K32" i="3"/>
  <c r="D32" i="5" s="1"/>
  <c r="J32" i="3"/>
  <c r="C32" i="5" s="1"/>
  <c r="B32" i="5"/>
  <c r="K14" i="3"/>
  <c r="D14" i="5" s="1"/>
  <c r="AK14" i="5" s="1"/>
  <c r="J14" i="3"/>
  <c r="C14" i="5" s="1"/>
  <c r="AJ14" i="5" s="1"/>
  <c r="B14" i="5"/>
  <c r="K19" i="3"/>
  <c r="D19" i="5" s="1"/>
  <c r="AK19" i="5" s="1"/>
  <c r="J19" i="3"/>
  <c r="C19" i="5" s="1"/>
  <c r="AJ19" i="5" s="1"/>
  <c r="B19" i="5"/>
  <c r="K34" i="3"/>
  <c r="D34" i="5" s="1"/>
  <c r="J34" i="3"/>
  <c r="C34" i="5" s="1"/>
  <c r="B34" i="5"/>
  <c r="K63" i="3"/>
  <c r="D63" i="5" s="1"/>
  <c r="J63" i="3"/>
  <c r="C63" i="5" s="1"/>
  <c r="B63" i="5"/>
  <c r="K56" i="3"/>
  <c r="D56" i="5" s="1"/>
  <c r="J56" i="3"/>
  <c r="C56" i="5" s="1"/>
  <c r="B56" i="5"/>
  <c r="K38" i="3"/>
  <c r="D38" i="5" s="1"/>
  <c r="J38" i="3"/>
  <c r="C38" i="5" s="1"/>
  <c r="B38" i="5"/>
  <c r="K21" i="3"/>
  <c r="D21" i="5" s="1"/>
  <c r="AK21" i="5" s="1"/>
  <c r="J21" i="3"/>
  <c r="C21" i="5" s="1"/>
  <c r="AJ21" i="5" s="1"/>
  <c r="B21" i="5"/>
  <c r="K20" i="3"/>
  <c r="D20" i="5" s="1"/>
  <c r="AK20" i="5" s="1"/>
  <c r="J20" i="3"/>
  <c r="C20" i="5" s="1"/>
  <c r="AJ20" i="5" s="1"/>
  <c r="B20" i="5"/>
  <c r="K8" i="3"/>
  <c r="D8" i="5" s="1"/>
  <c r="AK8" i="5" s="1"/>
  <c r="J8" i="3"/>
  <c r="C8" i="5" s="1"/>
  <c r="AJ8" i="5" s="1"/>
  <c r="B8" i="5"/>
  <c r="J13" i="3"/>
  <c r="C13" i="5" s="1"/>
  <c r="AJ13" i="5" s="1"/>
  <c r="K13" i="3"/>
  <c r="D13" i="5" s="1"/>
  <c r="AK13" i="5" s="1"/>
  <c r="B13" i="5"/>
  <c r="K11" i="3"/>
  <c r="D11" i="5" s="1"/>
  <c r="AK11" i="5" s="1"/>
  <c r="J11" i="3"/>
  <c r="C11" i="5" s="1"/>
  <c r="AJ11" i="5" s="1"/>
  <c r="B11" i="5"/>
  <c r="Q25" i="3" l="1"/>
  <c r="R25" i="3"/>
  <c r="F36" i="23"/>
  <c r="F40" i="23"/>
  <c r="F39" i="23"/>
  <c r="F38" i="23"/>
  <c r="F37" i="23"/>
  <c r="D40" i="23"/>
  <c r="D37" i="23"/>
  <c r="D36" i="23"/>
  <c r="D38" i="23"/>
  <c r="C36" i="23"/>
  <c r="C40" i="23"/>
  <c r="C39" i="23"/>
  <c r="C38" i="23"/>
  <c r="C37" i="23"/>
  <c r="D39" i="23"/>
  <c r="I63" i="25"/>
  <c r="H63" i="25"/>
  <c r="C63" i="25"/>
  <c r="J63" i="25"/>
  <c r="F63" i="25"/>
  <c r="G63" i="25"/>
  <c r="E63" i="25"/>
  <c r="D63" i="25"/>
  <c r="J74" i="25"/>
  <c r="H74" i="25"/>
  <c r="F74" i="25"/>
  <c r="E74" i="25"/>
  <c r="G74" i="25"/>
  <c r="I74" i="25"/>
  <c r="D74" i="25"/>
  <c r="C74" i="25"/>
  <c r="J4" i="25"/>
  <c r="D4" i="25"/>
  <c r="I4" i="25"/>
  <c r="H4" i="25"/>
  <c r="H78" i="25" s="1"/>
  <c r="F4" i="25"/>
  <c r="E4" i="25"/>
  <c r="C4" i="25"/>
  <c r="B80" i="25"/>
  <c r="B79" i="25"/>
  <c r="G4" i="25"/>
  <c r="AK28" i="5"/>
  <c r="AK45" i="5"/>
  <c r="AJ71" i="5"/>
  <c r="AK63" i="5"/>
  <c r="AK31" i="5"/>
  <c r="AK30" i="5"/>
  <c r="AJ53" i="5"/>
  <c r="AK68" i="5"/>
  <c r="AK38" i="5"/>
  <c r="AJ28" i="5"/>
  <c r="AK42" i="5"/>
  <c r="AK36" i="5"/>
  <c r="AK35" i="5"/>
  <c r="AJ44" i="5"/>
  <c r="AK58" i="5"/>
  <c r="AJ72" i="5"/>
  <c r="AK73" i="5"/>
  <c r="AJ59" i="5"/>
  <c r="AJ47" i="5"/>
  <c r="AJ50" i="5"/>
  <c r="AJ31" i="5"/>
  <c r="AK47" i="5"/>
  <c r="AK50" i="5"/>
  <c r="AJ67" i="5"/>
  <c r="AK67" i="5"/>
  <c r="AK44" i="5"/>
  <c r="AK72" i="5"/>
  <c r="AK59" i="5"/>
  <c r="AJ46" i="5"/>
  <c r="AJ38" i="5"/>
  <c r="AK64" i="5"/>
  <c r="AJ65" i="5"/>
  <c r="AJ39" i="5"/>
  <c r="AJ24" i="5"/>
  <c r="AJ25" i="5"/>
  <c r="AK34" i="5"/>
  <c r="AJ32" i="5"/>
  <c r="AJ40" i="5"/>
  <c r="AJ64" i="5"/>
  <c r="AJ48" i="5"/>
  <c r="AK41" i="5"/>
  <c r="AJ62" i="5"/>
  <c r="AK65" i="5"/>
  <c r="AJ51" i="5"/>
  <c r="AK39" i="5"/>
  <c r="AJ74" i="5"/>
  <c r="AK24" i="5"/>
  <c r="AJ26" i="5"/>
  <c r="AK25" i="5"/>
  <c r="AJ70" i="5"/>
  <c r="AJ63" i="5"/>
  <c r="AJ36" i="5"/>
  <c r="AK57" i="5"/>
  <c r="AJ69" i="5"/>
  <c r="AJ30" i="5"/>
  <c r="AJ43" i="5"/>
  <c r="AJ37" i="5"/>
  <c r="AK46" i="5"/>
  <c r="AJ52" i="5"/>
  <c r="AK66" i="5"/>
  <c r="AJ34" i="5"/>
  <c r="AJ41" i="5"/>
  <c r="AJ33" i="5"/>
  <c r="AJ68" i="5"/>
  <c r="AJ56" i="5"/>
  <c r="AK32" i="5"/>
  <c r="AK54" i="5"/>
  <c r="AK40" i="5"/>
  <c r="AJ27" i="5"/>
  <c r="AK48" i="5"/>
  <c r="AK62" i="5"/>
  <c r="AJ61" i="5"/>
  <c r="AK51" i="5"/>
  <c r="AJ60" i="5"/>
  <c r="AK74" i="5"/>
  <c r="AJ29" i="5"/>
  <c r="AK26" i="5"/>
  <c r="AJ55" i="5"/>
  <c r="AK70" i="5"/>
  <c r="AJ45" i="5"/>
  <c r="AJ57" i="5"/>
  <c r="AJ66" i="5"/>
  <c r="AK69" i="5"/>
  <c r="AK71" i="5"/>
  <c r="AJ49" i="5"/>
  <c r="AK43" i="5"/>
  <c r="AK33" i="5"/>
  <c r="AK37" i="5"/>
  <c r="AK49" i="5"/>
  <c r="AK53" i="5"/>
  <c r="AK52" i="5"/>
  <c r="AK56" i="5"/>
  <c r="AJ54" i="5"/>
  <c r="AJ42" i="5"/>
  <c r="AK27" i="5"/>
  <c r="AJ35" i="5"/>
  <c r="AJ58" i="5"/>
  <c r="AK61" i="5"/>
  <c r="AK60" i="5"/>
  <c r="AJ73" i="5"/>
  <c r="AK29" i="5"/>
  <c r="AK55" i="5"/>
  <c r="X63" i="5"/>
  <c r="AG63" i="5"/>
  <c r="AD63" i="5"/>
  <c r="AA63" i="5"/>
  <c r="L63" i="5"/>
  <c r="O63" i="5"/>
  <c r="U63" i="5"/>
  <c r="F63" i="5"/>
  <c r="I63" i="5"/>
  <c r="R63" i="5"/>
  <c r="Y9" i="5"/>
  <c r="AH9" i="5"/>
  <c r="AB9" i="5"/>
  <c r="AE9" i="5"/>
  <c r="M9" i="5"/>
  <c r="S9" i="5"/>
  <c r="P9" i="5"/>
  <c r="J9" i="5"/>
  <c r="V9" i="5"/>
  <c r="G9" i="5"/>
  <c r="Y44" i="5"/>
  <c r="AH44" i="5"/>
  <c r="AE44" i="5"/>
  <c r="AB44" i="5"/>
  <c r="P44" i="5"/>
  <c r="G44" i="5"/>
  <c r="M44" i="5"/>
  <c r="J44" i="5"/>
  <c r="V44" i="5"/>
  <c r="S44" i="5"/>
  <c r="X69" i="5"/>
  <c r="AG69" i="5"/>
  <c r="AA69" i="5"/>
  <c r="AD69" i="5"/>
  <c r="L69" i="5"/>
  <c r="U69" i="5"/>
  <c r="F69" i="5"/>
  <c r="I69" i="5"/>
  <c r="R69" i="5"/>
  <c r="O69" i="5"/>
  <c r="Y47" i="5"/>
  <c r="AE47" i="5"/>
  <c r="AH47" i="5"/>
  <c r="AB47" i="5"/>
  <c r="M47" i="5"/>
  <c r="P47" i="5"/>
  <c r="V47" i="5"/>
  <c r="G47" i="5"/>
  <c r="J47" i="5"/>
  <c r="S47" i="5"/>
  <c r="X14" i="5"/>
  <c r="AG14" i="5"/>
  <c r="AD14" i="5"/>
  <c r="AA14" i="5"/>
  <c r="L14" i="5"/>
  <c r="R14" i="5"/>
  <c r="U14" i="5"/>
  <c r="O14" i="5"/>
  <c r="F14" i="5"/>
  <c r="I14" i="5"/>
  <c r="Y31" i="5"/>
  <c r="AE31" i="5"/>
  <c r="AB31" i="5"/>
  <c r="AH31" i="5"/>
  <c r="M31" i="5"/>
  <c r="G31" i="5"/>
  <c r="J31" i="5"/>
  <c r="P31" i="5"/>
  <c r="V31" i="5"/>
  <c r="S31" i="5"/>
  <c r="X5" i="5"/>
  <c r="AG5" i="5"/>
  <c r="AA5" i="5"/>
  <c r="AD5" i="5"/>
  <c r="R5" i="5"/>
  <c r="O5" i="5"/>
  <c r="U5" i="5"/>
  <c r="F5" i="5"/>
  <c r="I5" i="5"/>
  <c r="L5" i="5"/>
  <c r="Y18" i="5"/>
  <c r="AE18" i="5"/>
  <c r="AB18" i="5"/>
  <c r="AH18" i="5"/>
  <c r="S18" i="5"/>
  <c r="M18" i="5"/>
  <c r="V18" i="5"/>
  <c r="P18" i="5"/>
  <c r="G18" i="5"/>
  <c r="J18" i="5"/>
  <c r="X38" i="5"/>
  <c r="AD38" i="5"/>
  <c r="AA38" i="5"/>
  <c r="AG38" i="5"/>
  <c r="F38" i="5"/>
  <c r="I38" i="5"/>
  <c r="O38" i="5"/>
  <c r="U38" i="5"/>
  <c r="L38" i="5"/>
  <c r="R38" i="5"/>
  <c r="X49" i="5"/>
  <c r="AA49" i="5"/>
  <c r="AD49" i="5"/>
  <c r="AG49" i="5"/>
  <c r="R49" i="5"/>
  <c r="L49" i="5"/>
  <c r="F49" i="5"/>
  <c r="O49" i="5"/>
  <c r="I49" i="5"/>
  <c r="U49" i="5"/>
  <c r="Y43" i="5"/>
  <c r="AE43" i="5"/>
  <c r="AB43" i="5"/>
  <c r="AH43" i="5"/>
  <c r="M43" i="5"/>
  <c r="P43" i="5"/>
  <c r="G43" i="5"/>
  <c r="V43" i="5"/>
  <c r="J43" i="5"/>
  <c r="S43" i="5"/>
  <c r="Y66" i="5"/>
  <c r="AH66" i="5"/>
  <c r="AE66" i="5"/>
  <c r="AB66" i="5"/>
  <c r="M66" i="5"/>
  <c r="P66" i="5"/>
  <c r="V66" i="5"/>
  <c r="J66" i="5"/>
  <c r="S66" i="5"/>
  <c r="G66" i="5"/>
  <c r="Y68" i="5"/>
  <c r="AH68" i="5"/>
  <c r="AE68" i="5"/>
  <c r="AB68" i="5"/>
  <c r="S68" i="5"/>
  <c r="G68" i="5"/>
  <c r="J68" i="5"/>
  <c r="V68" i="5"/>
  <c r="M68" i="5"/>
  <c r="P68" i="5"/>
  <c r="X13" i="5"/>
  <c r="AD13" i="5"/>
  <c r="AA13" i="5"/>
  <c r="AG13" i="5"/>
  <c r="L13" i="5"/>
  <c r="F13" i="5"/>
  <c r="O13" i="5"/>
  <c r="U13" i="5"/>
  <c r="R13" i="5"/>
  <c r="I13" i="5"/>
  <c r="X21" i="5"/>
  <c r="AG21" i="5"/>
  <c r="AD21" i="5"/>
  <c r="AA21" i="5"/>
  <c r="R21" i="5"/>
  <c r="O21" i="5"/>
  <c r="F21" i="5"/>
  <c r="I21" i="5"/>
  <c r="U21" i="5"/>
  <c r="L21" i="5"/>
  <c r="Y19" i="5"/>
  <c r="AE19" i="5"/>
  <c r="AB19" i="5"/>
  <c r="AH19" i="5"/>
  <c r="V19" i="5"/>
  <c r="J19" i="5"/>
  <c r="M19" i="5"/>
  <c r="P19" i="5"/>
  <c r="S19" i="5"/>
  <c r="G19" i="5"/>
  <c r="X28" i="5"/>
  <c r="AD28" i="5"/>
  <c r="AG28" i="5"/>
  <c r="AA28" i="5"/>
  <c r="F28" i="5"/>
  <c r="I28" i="5"/>
  <c r="L28" i="5"/>
  <c r="O28" i="5"/>
  <c r="U28" i="5"/>
  <c r="R28" i="5"/>
  <c r="Y42" i="5"/>
  <c r="AE42" i="5"/>
  <c r="AH42" i="5"/>
  <c r="AB42" i="5"/>
  <c r="M42" i="5"/>
  <c r="G42" i="5"/>
  <c r="J42" i="5"/>
  <c r="P42" i="5"/>
  <c r="S42" i="5"/>
  <c r="V42" i="5"/>
  <c r="Y36" i="5"/>
  <c r="AH36" i="5"/>
  <c r="AE36" i="5"/>
  <c r="AB36" i="5"/>
  <c r="S36" i="5"/>
  <c r="G36" i="5"/>
  <c r="M36" i="5"/>
  <c r="V36" i="5"/>
  <c r="J36" i="5"/>
  <c r="P36" i="5"/>
  <c r="Y35" i="5"/>
  <c r="AE35" i="5"/>
  <c r="AH35" i="5"/>
  <c r="AB35" i="5"/>
  <c r="V35" i="5"/>
  <c r="J35" i="5"/>
  <c r="G35" i="5"/>
  <c r="M35" i="5"/>
  <c r="P35" i="5"/>
  <c r="S35" i="5"/>
  <c r="X44" i="5"/>
  <c r="AD44" i="5"/>
  <c r="AG44" i="5"/>
  <c r="AA44" i="5"/>
  <c r="F44" i="5"/>
  <c r="I44" i="5"/>
  <c r="L44" i="5"/>
  <c r="O44" i="5"/>
  <c r="R44" i="5"/>
  <c r="U44" i="5"/>
  <c r="Y58" i="5"/>
  <c r="AE58" i="5"/>
  <c r="AB58" i="5"/>
  <c r="AH58" i="5"/>
  <c r="G58" i="5"/>
  <c r="J58" i="5"/>
  <c r="S58" i="5"/>
  <c r="V58" i="5"/>
  <c r="M58" i="5"/>
  <c r="P58" i="5"/>
  <c r="X72" i="5"/>
  <c r="AD72" i="5"/>
  <c r="AG72" i="5"/>
  <c r="AA72" i="5"/>
  <c r="R72" i="5"/>
  <c r="F72" i="5"/>
  <c r="I72" i="5"/>
  <c r="U72" i="5"/>
  <c r="O72" i="5"/>
  <c r="L72" i="5"/>
  <c r="Y17" i="5"/>
  <c r="AH17" i="5"/>
  <c r="AB17" i="5"/>
  <c r="AE17" i="5"/>
  <c r="G17" i="5"/>
  <c r="V17" i="5"/>
  <c r="J17" i="5"/>
  <c r="M17" i="5"/>
  <c r="P17" i="5"/>
  <c r="S17" i="5"/>
  <c r="X23" i="5"/>
  <c r="AG23" i="5"/>
  <c r="AD23" i="5"/>
  <c r="AA23" i="5"/>
  <c r="R23" i="5"/>
  <c r="F23" i="5"/>
  <c r="U23" i="5"/>
  <c r="I23" i="5"/>
  <c r="L23" i="5"/>
  <c r="O23" i="5"/>
  <c r="Y73" i="5"/>
  <c r="AH73" i="5"/>
  <c r="AE73" i="5"/>
  <c r="AB73" i="5"/>
  <c r="M73" i="5"/>
  <c r="S73" i="5"/>
  <c r="P73" i="5"/>
  <c r="J73" i="5"/>
  <c r="V73" i="5"/>
  <c r="G73" i="5"/>
  <c r="X59" i="5"/>
  <c r="AA59" i="5"/>
  <c r="AG59" i="5"/>
  <c r="AD59" i="5"/>
  <c r="F59" i="5"/>
  <c r="I59" i="5"/>
  <c r="R59" i="5"/>
  <c r="O59" i="5"/>
  <c r="U59" i="5"/>
  <c r="L59" i="5"/>
  <c r="Y6" i="5"/>
  <c r="AH6" i="5"/>
  <c r="AE6" i="5"/>
  <c r="AB6" i="5"/>
  <c r="S6" i="5"/>
  <c r="G6" i="5"/>
  <c r="M6" i="5"/>
  <c r="P6" i="5"/>
  <c r="V6" i="5"/>
  <c r="J6" i="5"/>
  <c r="X47" i="5"/>
  <c r="AG47" i="5"/>
  <c r="AA47" i="5"/>
  <c r="AD47" i="5"/>
  <c r="L47" i="5"/>
  <c r="O47" i="5"/>
  <c r="U47" i="5"/>
  <c r="F47" i="5"/>
  <c r="R47" i="5"/>
  <c r="I47" i="5"/>
  <c r="Y12" i="5"/>
  <c r="AH12" i="5"/>
  <c r="AB12" i="5"/>
  <c r="AE12" i="5"/>
  <c r="P12" i="5"/>
  <c r="G12" i="5"/>
  <c r="J12" i="5"/>
  <c r="M12" i="5"/>
  <c r="S12" i="5"/>
  <c r="V12" i="5"/>
  <c r="X50" i="5"/>
  <c r="AD50" i="5"/>
  <c r="AG50" i="5"/>
  <c r="AA50" i="5"/>
  <c r="R50" i="5"/>
  <c r="L50" i="5"/>
  <c r="U50" i="5"/>
  <c r="F50" i="5"/>
  <c r="O50" i="5"/>
  <c r="I50" i="5"/>
  <c r="Y50" i="5"/>
  <c r="AH50" i="5"/>
  <c r="AB50" i="5"/>
  <c r="AE50" i="5"/>
  <c r="S50" i="5"/>
  <c r="V50" i="5"/>
  <c r="M50" i="5"/>
  <c r="P50" i="5"/>
  <c r="G50" i="5"/>
  <c r="J50" i="5"/>
  <c r="X10" i="5"/>
  <c r="AG10" i="5"/>
  <c r="AA10" i="5"/>
  <c r="AD10" i="5"/>
  <c r="O10" i="5"/>
  <c r="L10" i="5"/>
  <c r="R10" i="5"/>
  <c r="I10" i="5"/>
  <c r="U10" i="5"/>
  <c r="F10" i="5"/>
  <c r="Y57" i="5"/>
  <c r="AH57" i="5"/>
  <c r="AB57" i="5"/>
  <c r="AE57" i="5"/>
  <c r="M57" i="5"/>
  <c r="P57" i="5"/>
  <c r="S57" i="5"/>
  <c r="J57" i="5"/>
  <c r="G57" i="5"/>
  <c r="V57" i="5"/>
  <c r="Y72" i="5"/>
  <c r="AH72" i="5"/>
  <c r="AE72" i="5"/>
  <c r="AB72" i="5"/>
  <c r="S72" i="5"/>
  <c r="V72" i="5"/>
  <c r="G72" i="5"/>
  <c r="J72" i="5"/>
  <c r="M72" i="5"/>
  <c r="P72" i="5"/>
  <c r="X18" i="5"/>
  <c r="AD18" i="5"/>
  <c r="AG18" i="5"/>
  <c r="AA18" i="5"/>
  <c r="R18" i="5"/>
  <c r="L18" i="5"/>
  <c r="U18" i="5"/>
  <c r="I18" i="5"/>
  <c r="F18" i="5"/>
  <c r="O18" i="5"/>
  <c r="X30" i="5"/>
  <c r="AD30" i="5"/>
  <c r="AA30" i="5"/>
  <c r="AG30" i="5"/>
  <c r="R30" i="5"/>
  <c r="L30" i="5"/>
  <c r="F30" i="5"/>
  <c r="I30" i="5"/>
  <c r="O30" i="5"/>
  <c r="U30" i="5"/>
  <c r="X57" i="5"/>
  <c r="AD57" i="5"/>
  <c r="AA57" i="5"/>
  <c r="AG57" i="5"/>
  <c r="R57" i="5"/>
  <c r="F57" i="5"/>
  <c r="U57" i="5"/>
  <c r="I57" i="5"/>
  <c r="O57" i="5"/>
  <c r="L57" i="5"/>
  <c r="Y69" i="5"/>
  <c r="AE69" i="5"/>
  <c r="AB69" i="5"/>
  <c r="AH69" i="5"/>
  <c r="M69" i="5"/>
  <c r="V69" i="5"/>
  <c r="G69" i="5"/>
  <c r="J69" i="5"/>
  <c r="P69" i="5"/>
  <c r="S69" i="5"/>
  <c r="X15" i="5"/>
  <c r="AG15" i="5"/>
  <c r="AD15" i="5"/>
  <c r="AA15" i="5"/>
  <c r="L15" i="5"/>
  <c r="O15" i="5"/>
  <c r="U15" i="5"/>
  <c r="I15" i="5"/>
  <c r="F15" i="5"/>
  <c r="R15" i="5"/>
  <c r="Y8" i="5"/>
  <c r="AH8" i="5"/>
  <c r="AE8" i="5"/>
  <c r="AB8" i="5"/>
  <c r="S8" i="5"/>
  <c r="V8" i="5"/>
  <c r="J8" i="5"/>
  <c r="M8" i="5"/>
  <c r="P8" i="5"/>
  <c r="G8" i="5"/>
  <c r="Y30" i="5"/>
  <c r="AE30" i="5"/>
  <c r="AB30" i="5"/>
  <c r="AH30" i="5"/>
  <c r="V30" i="5"/>
  <c r="P30" i="5"/>
  <c r="J30" i="5"/>
  <c r="G30" i="5"/>
  <c r="S30" i="5"/>
  <c r="M30" i="5"/>
  <c r="X53" i="5"/>
  <c r="AG53" i="5"/>
  <c r="AA53" i="5"/>
  <c r="AD53" i="5"/>
  <c r="L53" i="5"/>
  <c r="O53" i="5"/>
  <c r="R53" i="5"/>
  <c r="U53" i="5"/>
  <c r="I53" i="5"/>
  <c r="F53" i="5"/>
  <c r="Y10" i="5"/>
  <c r="AE10" i="5"/>
  <c r="AH10" i="5"/>
  <c r="AB10" i="5"/>
  <c r="M10" i="5"/>
  <c r="G10" i="5"/>
  <c r="P10" i="5"/>
  <c r="J10" i="5"/>
  <c r="S10" i="5"/>
  <c r="V10" i="5"/>
  <c r="Y15" i="5"/>
  <c r="AE15" i="5"/>
  <c r="AH15" i="5"/>
  <c r="AB15" i="5"/>
  <c r="M15" i="5"/>
  <c r="G15" i="5"/>
  <c r="P15" i="5"/>
  <c r="V15" i="5"/>
  <c r="J15" i="5"/>
  <c r="S15" i="5"/>
  <c r="X16" i="5"/>
  <c r="AD16" i="5"/>
  <c r="AG16" i="5"/>
  <c r="AA16" i="5"/>
  <c r="L16" i="5"/>
  <c r="O16" i="5"/>
  <c r="F16" i="5"/>
  <c r="U16" i="5"/>
  <c r="I16" i="5"/>
  <c r="R16" i="5"/>
  <c r="Y64" i="5"/>
  <c r="AH64" i="5"/>
  <c r="AE64" i="5"/>
  <c r="AB64" i="5"/>
  <c r="M64" i="5"/>
  <c r="P64" i="5"/>
  <c r="G64" i="5"/>
  <c r="J64" i="5"/>
  <c r="S64" i="5"/>
  <c r="V64" i="5"/>
  <c r="Y53" i="5"/>
  <c r="AE53" i="5"/>
  <c r="AH53" i="5"/>
  <c r="AB53" i="5"/>
  <c r="V53" i="5"/>
  <c r="P53" i="5"/>
  <c r="M53" i="5"/>
  <c r="J53" i="5"/>
  <c r="S53" i="5"/>
  <c r="G53" i="5"/>
  <c r="X33" i="5"/>
  <c r="AA33" i="5"/>
  <c r="AG33" i="5"/>
  <c r="AD33" i="5"/>
  <c r="R33" i="5"/>
  <c r="L33" i="5"/>
  <c r="F33" i="5"/>
  <c r="O33" i="5"/>
  <c r="I33" i="5"/>
  <c r="U33" i="5"/>
  <c r="X68" i="5"/>
  <c r="AD68" i="5"/>
  <c r="AG68" i="5"/>
  <c r="AA68" i="5"/>
  <c r="R68" i="5"/>
  <c r="U68" i="5"/>
  <c r="O68" i="5"/>
  <c r="I68" i="5"/>
  <c r="F68" i="5"/>
  <c r="L68" i="5"/>
  <c r="X32" i="5"/>
  <c r="AD32" i="5"/>
  <c r="AG32" i="5"/>
  <c r="AA32" i="5"/>
  <c r="L32" i="5"/>
  <c r="O32" i="5"/>
  <c r="R32" i="5"/>
  <c r="U32" i="5"/>
  <c r="F32" i="5"/>
  <c r="I32" i="5"/>
  <c r="X64" i="5"/>
  <c r="AD64" i="5"/>
  <c r="AG64" i="5"/>
  <c r="AA64" i="5"/>
  <c r="L64" i="5"/>
  <c r="O64" i="5"/>
  <c r="F64" i="5"/>
  <c r="R64" i="5"/>
  <c r="I64" i="5"/>
  <c r="U64" i="5"/>
  <c r="X62" i="5"/>
  <c r="AD62" i="5"/>
  <c r="AG62" i="5"/>
  <c r="AA62" i="5"/>
  <c r="L62" i="5"/>
  <c r="R62" i="5"/>
  <c r="F62" i="5"/>
  <c r="U62" i="5"/>
  <c r="I62" i="5"/>
  <c r="O62" i="5"/>
  <c r="Y65" i="5"/>
  <c r="AE65" i="5"/>
  <c r="AH65" i="5"/>
  <c r="AB65" i="5"/>
  <c r="G65" i="5"/>
  <c r="V65" i="5"/>
  <c r="P65" i="5"/>
  <c r="M65" i="5"/>
  <c r="S65" i="5"/>
  <c r="J65" i="5"/>
  <c r="X74" i="5"/>
  <c r="AG74" i="5"/>
  <c r="AA74" i="5"/>
  <c r="AD74" i="5"/>
  <c r="F74" i="5"/>
  <c r="O74" i="5"/>
  <c r="I74" i="5"/>
  <c r="L74" i="5"/>
  <c r="R74" i="5"/>
  <c r="U74" i="5"/>
  <c r="X26" i="5"/>
  <c r="AG26" i="5"/>
  <c r="AA26" i="5"/>
  <c r="AD26" i="5"/>
  <c r="F26" i="5"/>
  <c r="O26" i="5"/>
  <c r="R26" i="5"/>
  <c r="U26" i="5"/>
  <c r="I26" i="5"/>
  <c r="L26" i="5"/>
  <c r="Y25" i="5"/>
  <c r="AE25" i="5"/>
  <c r="AH25" i="5"/>
  <c r="AB25" i="5"/>
  <c r="M25" i="5"/>
  <c r="S25" i="5"/>
  <c r="P25" i="5"/>
  <c r="J25" i="5"/>
  <c r="G25" i="5"/>
  <c r="V25" i="5"/>
  <c r="X70" i="5"/>
  <c r="AA70" i="5"/>
  <c r="AD70" i="5"/>
  <c r="AG70" i="5"/>
  <c r="R70" i="5"/>
  <c r="F70" i="5"/>
  <c r="I70" i="5"/>
  <c r="U70" i="5"/>
  <c r="O70" i="5"/>
  <c r="L70" i="5"/>
  <c r="Y28" i="5"/>
  <c r="AH28" i="5"/>
  <c r="AB28" i="5"/>
  <c r="AE28" i="5"/>
  <c r="P28" i="5"/>
  <c r="S28" i="5"/>
  <c r="V28" i="5"/>
  <c r="G28" i="5"/>
  <c r="M28" i="5"/>
  <c r="J28" i="5"/>
  <c r="X36" i="5"/>
  <c r="AD36" i="5"/>
  <c r="AG36" i="5"/>
  <c r="AA36" i="5"/>
  <c r="R36" i="5"/>
  <c r="U36" i="5"/>
  <c r="O36" i="5"/>
  <c r="F36" i="5"/>
  <c r="I36" i="5"/>
  <c r="L36" i="5"/>
  <c r="Y23" i="5"/>
  <c r="AE23" i="5"/>
  <c r="AB23" i="5"/>
  <c r="AH23" i="5"/>
  <c r="S23" i="5"/>
  <c r="V23" i="5"/>
  <c r="P23" i="5"/>
  <c r="G23" i="5"/>
  <c r="J23" i="5"/>
  <c r="M23" i="5"/>
  <c r="Y59" i="5"/>
  <c r="AE59" i="5"/>
  <c r="AH59" i="5"/>
  <c r="AB59" i="5"/>
  <c r="S59" i="5"/>
  <c r="M59" i="5"/>
  <c r="V59" i="5"/>
  <c r="P59" i="5"/>
  <c r="G59" i="5"/>
  <c r="J59" i="5"/>
  <c r="X8" i="5"/>
  <c r="AG8" i="5"/>
  <c r="AD8" i="5"/>
  <c r="AA8" i="5"/>
  <c r="R8" i="5"/>
  <c r="F8" i="5"/>
  <c r="I8" i="5"/>
  <c r="U8" i="5"/>
  <c r="O8" i="5"/>
  <c r="L8" i="5"/>
  <c r="X9" i="5"/>
  <c r="AD9" i="5"/>
  <c r="AA9" i="5"/>
  <c r="AG9" i="5"/>
  <c r="L9" i="5"/>
  <c r="O9" i="5"/>
  <c r="R9" i="5"/>
  <c r="F9" i="5"/>
  <c r="I9" i="5"/>
  <c r="U9" i="5"/>
  <c r="X46" i="5"/>
  <c r="AG46" i="5"/>
  <c r="AD46" i="5"/>
  <c r="AA46" i="5"/>
  <c r="R46" i="5"/>
  <c r="L46" i="5"/>
  <c r="U46" i="5"/>
  <c r="O46" i="5"/>
  <c r="I46" i="5"/>
  <c r="F46" i="5"/>
  <c r="X66" i="5"/>
  <c r="AG66" i="5"/>
  <c r="AA66" i="5"/>
  <c r="AD66" i="5"/>
  <c r="R66" i="5"/>
  <c r="U66" i="5"/>
  <c r="L66" i="5"/>
  <c r="O66" i="5"/>
  <c r="F66" i="5"/>
  <c r="I66" i="5"/>
  <c r="Y14" i="5"/>
  <c r="AB14" i="5"/>
  <c r="AH14" i="5"/>
  <c r="AE14" i="5"/>
  <c r="V14" i="5"/>
  <c r="P14" i="5"/>
  <c r="J14" i="5"/>
  <c r="M14" i="5"/>
  <c r="S14" i="5"/>
  <c r="G14" i="5"/>
  <c r="X52" i="5"/>
  <c r="AD52" i="5"/>
  <c r="AG52" i="5"/>
  <c r="AA52" i="5"/>
  <c r="R52" i="5"/>
  <c r="U52" i="5"/>
  <c r="O52" i="5"/>
  <c r="F52" i="5"/>
  <c r="I52" i="5"/>
  <c r="L52" i="5"/>
  <c r="G4" i="5"/>
  <c r="AH4" i="5"/>
  <c r="AB4" i="5"/>
  <c r="AE4" i="5"/>
  <c r="Y4" i="5"/>
  <c r="V4" i="5"/>
  <c r="S4" i="5"/>
  <c r="P4" i="5"/>
  <c r="M4" i="5"/>
  <c r="J4" i="5"/>
  <c r="Y5" i="5"/>
  <c r="AH5" i="5"/>
  <c r="AB5" i="5"/>
  <c r="AE5" i="5"/>
  <c r="V5" i="5"/>
  <c r="P5" i="5"/>
  <c r="S5" i="5"/>
  <c r="M5" i="5"/>
  <c r="J5" i="5"/>
  <c r="G5" i="5"/>
  <c r="X11" i="5"/>
  <c r="AG11" i="5"/>
  <c r="AA11" i="5"/>
  <c r="AD11" i="5"/>
  <c r="F11" i="5"/>
  <c r="I11" i="5"/>
  <c r="R11" i="5"/>
  <c r="O11" i="5"/>
  <c r="L11" i="5"/>
  <c r="U11" i="5"/>
  <c r="X34" i="5"/>
  <c r="AG34" i="5"/>
  <c r="AA34" i="5"/>
  <c r="AD34" i="5"/>
  <c r="R34" i="5"/>
  <c r="L34" i="5"/>
  <c r="U34" i="5"/>
  <c r="O34" i="5"/>
  <c r="I34" i="5"/>
  <c r="F34" i="5"/>
  <c r="X41" i="5"/>
  <c r="AG41" i="5"/>
  <c r="AD41" i="5"/>
  <c r="AA41" i="5"/>
  <c r="L41" i="5"/>
  <c r="O41" i="5"/>
  <c r="I41" i="5"/>
  <c r="R41" i="5"/>
  <c r="F41" i="5"/>
  <c r="U41" i="5"/>
  <c r="Y52" i="5"/>
  <c r="AH52" i="5"/>
  <c r="AB52" i="5"/>
  <c r="AE52" i="5"/>
  <c r="S52" i="5"/>
  <c r="G52" i="5"/>
  <c r="J52" i="5"/>
  <c r="M52" i="5"/>
  <c r="V52" i="5"/>
  <c r="P52" i="5"/>
  <c r="X4" i="5"/>
  <c r="AG4" i="5"/>
  <c r="AA4" i="5"/>
  <c r="AD4" i="5"/>
  <c r="R4" i="5"/>
  <c r="F4" i="5"/>
  <c r="I4" i="5"/>
  <c r="U4" i="5"/>
  <c r="L4" i="5"/>
  <c r="O4" i="5"/>
  <c r="X20" i="5"/>
  <c r="AD20" i="5"/>
  <c r="AG20" i="5"/>
  <c r="AA20" i="5"/>
  <c r="R20" i="5"/>
  <c r="U20" i="5"/>
  <c r="O20" i="5"/>
  <c r="F20" i="5"/>
  <c r="I20" i="5"/>
  <c r="L20" i="5"/>
  <c r="Y16" i="5"/>
  <c r="AH16" i="5"/>
  <c r="AE16" i="5"/>
  <c r="AB16" i="5"/>
  <c r="M16" i="5"/>
  <c r="P16" i="5"/>
  <c r="G16" i="5"/>
  <c r="J16" i="5"/>
  <c r="S16" i="5"/>
  <c r="V16" i="5"/>
  <c r="Y40" i="5"/>
  <c r="AH40" i="5"/>
  <c r="AB40" i="5"/>
  <c r="AE40" i="5"/>
  <c r="S40" i="5"/>
  <c r="V40" i="5"/>
  <c r="G40" i="5"/>
  <c r="J40" i="5"/>
  <c r="M40" i="5"/>
  <c r="P40" i="5"/>
  <c r="Y21" i="5"/>
  <c r="AE21" i="5"/>
  <c r="AH21" i="5"/>
  <c r="AB21" i="5"/>
  <c r="M21" i="5"/>
  <c r="P21" i="5"/>
  <c r="V21" i="5"/>
  <c r="G21" i="5"/>
  <c r="J21" i="5"/>
  <c r="S21" i="5"/>
  <c r="Y45" i="5"/>
  <c r="AH45" i="5"/>
  <c r="AE45" i="5"/>
  <c r="AB45" i="5"/>
  <c r="M45" i="5"/>
  <c r="G45" i="5"/>
  <c r="S45" i="5"/>
  <c r="J45" i="5"/>
  <c r="V45" i="5"/>
  <c r="P45" i="5"/>
  <c r="X31" i="5"/>
  <c r="AG31" i="5"/>
  <c r="AD31" i="5"/>
  <c r="AA31" i="5"/>
  <c r="L31" i="5"/>
  <c r="O31" i="5"/>
  <c r="U31" i="5"/>
  <c r="I31" i="5"/>
  <c r="R31" i="5"/>
  <c r="F31" i="5"/>
  <c r="X71" i="5"/>
  <c r="AD71" i="5"/>
  <c r="AG71" i="5"/>
  <c r="AA71" i="5"/>
  <c r="R71" i="5"/>
  <c r="F71" i="5"/>
  <c r="L71" i="5"/>
  <c r="O71" i="5"/>
  <c r="I71" i="5"/>
  <c r="U71" i="5"/>
  <c r="Y63" i="5"/>
  <c r="AE63" i="5"/>
  <c r="AB63" i="5"/>
  <c r="AH63" i="5"/>
  <c r="M63" i="5"/>
  <c r="P63" i="5"/>
  <c r="V63" i="5"/>
  <c r="S63" i="5"/>
  <c r="J63" i="5"/>
  <c r="G63" i="5"/>
  <c r="X45" i="5"/>
  <c r="AG45" i="5"/>
  <c r="AD45" i="5"/>
  <c r="AA45" i="5"/>
  <c r="R45" i="5"/>
  <c r="L45" i="5"/>
  <c r="F45" i="5"/>
  <c r="U45" i="5"/>
  <c r="O45" i="5"/>
  <c r="I45" i="5"/>
  <c r="X43" i="5"/>
  <c r="AD43" i="5"/>
  <c r="AA43" i="5"/>
  <c r="AG43" i="5"/>
  <c r="F43" i="5"/>
  <c r="I43" i="5"/>
  <c r="R43" i="5"/>
  <c r="O43" i="5"/>
  <c r="U43" i="5"/>
  <c r="L43" i="5"/>
  <c r="Y71" i="5"/>
  <c r="AE71" i="5"/>
  <c r="AH71" i="5"/>
  <c r="AB71" i="5"/>
  <c r="G71" i="5"/>
  <c r="J71" i="5"/>
  <c r="S71" i="5"/>
  <c r="M71" i="5"/>
  <c r="P71" i="5"/>
  <c r="V71" i="5"/>
  <c r="X37" i="5"/>
  <c r="AG37" i="5"/>
  <c r="AD37" i="5"/>
  <c r="AA37" i="5"/>
  <c r="U37" i="5"/>
  <c r="O37" i="5"/>
  <c r="I37" i="5"/>
  <c r="R37" i="5"/>
  <c r="L37" i="5"/>
  <c r="F37" i="5"/>
  <c r="Y46" i="5"/>
  <c r="AB46" i="5"/>
  <c r="AH46" i="5"/>
  <c r="AE46" i="5"/>
  <c r="V46" i="5"/>
  <c r="P46" i="5"/>
  <c r="J46" i="5"/>
  <c r="M46" i="5"/>
  <c r="S46" i="5"/>
  <c r="G46" i="5"/>
  <c r="Y33" i="5"/>
  <c r="AB33" i="5"/>
  <c r="AH33" i="5"/>
  <c r="AE33" i="5"/>
  <c r="G33" i="5"/>
  <c r="V33" i="5"/>
  <c r="J33" i="5"/>
  <c r="P33" i="5"/>
  <c r="S33" i="5"/>
  <c r="M33" i="5"/>
  <c r="X67" i="5"/>
  <c r="AG67" i="5"/>
  <c r="AD67" i="5"/>
  <c r="AA67" i="5"/>
  <c r="L67" i="5"/>
  <c r="U67" i="5"/>
  <c r="F67" i="5"/>
  <c r="I67" i="5"/>
  <c r="O67" i="5"/>
  <c r="R67" i="5"/>
  <c r="Y38" i="5"/>
  <c r="AB38" i="5"/>
  <c r="AH38" i="5"/>
  <c r="AE38" i="5"/>
  <c r="S38" i="5"/>
  <c r="M38" i="5"/>
  <c r="G38" i="5"/>
  <c r="P38" i="5"/>
  <c r="J38" i="5"/>
  <c r="V38" i="5"/>
  <c r="Y37" i="5"/>
  <c r="AE37" i="5"/>
  <c r="AB37" i="5"/>
  <c r="AH37" i="5"/>
  <c r="V37" i="5"/>
  <c r="G37" i="5"/>
  <c r="M37" i="5"/>
  <c r="J37" i="5"/>
  <c r="P37" i="5"/>
  <c r="S37" i="5"/>
  <c r="Y49" i="5"/>
  <c r="AE49" i="5"/>
  <c r="AH49" i="5"/>
  <c r="AB49" i="5"/>
  <c r="G49" i="5"/>
  <c r="V49" i="5"/>
  <c r="J49" i="5"/>
  <c r="M49" i="5"/>
  <c r="P49" i="5"/>
  <c r="S49" i="5"/>
  <c r="X65" i="5"/>
  <c r="AA65" i="5"/>
  <c r="AD65" i="5"/>
  <c r="AG65" i="5"/>
  <c r="R65" i="5"/>
  <c r="L65" i="5"/>
  <c r="F65" i="5"/>
  <c r="I65" i="5"/>
  <c r="U65" i="5"/>
  <c r="O65" i="5"/>
  <c r="X39" i="5"/>
  <c r="AA39" i="5"/>
  <c r="AG39" i="5"/>
  <c r="AD39" i="5"/>
  <c r="R39" i="5"/>
  <c r="F39" i="5"/>
  <c r="L39" i="5"/>
  <c r="I39" i="5"/>
  <c r="O39" i="5"/>
  <c r="U39" i="5"/>
  <c r="X24" i="5"/>
  <c r="AD24" i="5"/>
  <c r="AG24" i="5"/>
  <c r="AA24" i="5"/>
  <c r="R24" i="5"/>
  <c r="F24" i="5"/>
  <c r="I24" i="5"/>
  <c r="U24" i="5"/>
  <c r="O24" i="5"/>
  <c r="L24" i="5"/>
  <c r="X25" i="5"/>
  <c r="AD25" i="5"/>
  <c r="AG25" i="5"/>
  <c r="AA25" i="5"/>
  <c r="R25" i="5"/>
  <c r="F25" i="5"/>
  <c r="U25" i="5"/>
  <c r="I25" i="5"/>
  <c r="L25" i="5"/>
  <c r="O25" i="5"/>
  <c r="Y67" i="5"/>
  <c r="AE67" i="5"/>
  <c r="AH67" i="5"/>
  <c r="AB67" i="5"/>
  <c r="V67" i="5"/>
  <c r="J67" i="5"/>
  <c r="G67" i="5"/>
  <c r="M67" i="5"/>
  <c r="S67" i="5"/>
  <c r="P67" i="5"/>
  <c r="Y11" i="5"/>
  <c r="AE11" i="5"/>
  <c r="AB11" i="5"/>
  <c r="AH11" i="5"/>
  <c r="S11" i="5"/>
  <c r="M11" i="5"/>
  <c r="V11" i="5"/>
  <c r="P11" i="5"/>
  <c r="G11" i="5"/>
  <c r="J11" i="5"/>
  <c r="Y34" i="5"/>
  <c r="AH34" i="5"/>
  <c r="AE34" i="5"/>
  <c r="AB34" i="5"/>
  <c r="S34" i="5"/>
  <c r="V34" i="5"/>
  <c r="J34" i="5"/>
  <c r="M34" i="5"/>
  <c r="G34" i="5"/>
  <c r="P34" i="5"/>
  <c r="X40" i="5"/>
  <c r="AD40" i="5"/>
  <c r="AG40" i="5"/>
  <c r="AA40" i="5"/>
  <c r="R40" i="5"/>
  <c r="F40" i="5"/>
  <c r="I40" i="5"/>
  <c r="L40" i="5"/>
  <c r="U40" i="5"/>
  <c r="O40" i="5"/>
  <c r="X48" i="5"/>
  <c r="AD48" i="5"/>
  <c r="AG48" i="5"/>
  <c r="AA48" i="5"/>
  <c r="F48" i="5"/>
  <c r="U48" i="5"/>
  <c r="I48" i="5"/>
  <c r="L48" i="5"/>
  <c r="O48" i="5"/>
  <c r="R48" i="5"/>
  <c r="Y41" i="5"/>
  <c r="AH41" i="5"/>
  <c r="AE41" i="5"/>
  <c r="AB41" i="5"/>
  <c r="M41" i="5"/>
  <c r="S41" i="5"/>
  <c r="P41" i="5"/>
  <c r="J41" i="5"/>
  <c r="V41" i="5"/>
  <c r="G41" i="5"/>
  <c r="X51" i="5"/>
  <c r="AA51" i="5"/>
  <c r="AG51" i="5"/>
  <c r="AD51" i="5"/>
  <c r="L51" i="5"/>
  <c r="U51" i="5"/>
  <c r="O51" i="5"/>
  <c r="R51" i="5"/>
  <c r="F51" i="5"/>
  <c r="I51" i="5"/>
  <c r="Y39" i="5"/>
  <c r="AE39" i="5"/>
  <c r="AH39" i="5"/>
  <c r="AB39" i="5"/>
  <c r="G39" i="5"/>
  <c r="S39" i="5"/>
  <c r="J39" i="5"/>
  <c r="M39" i="5"/>
  <c r="P39" i="5"/>
  <c r="V39" i="5"/>
  <c r="Y24" i="5"/>
  <c r="AH24" i="5"/>
  <c r="AE24" i="5"/>
  <c r="AB24" i="5"/>
  <c r="S24" i="5"/>
  <c r="V24" i="5"/>
  <c r="M24" i="5"/>
  <c r="P24" i="5"/>
  <c r="G24" i="5"/>
  <c r="J24" i="5"/>
  <c r="Y20" i="5"/>
  <c r="AH20" i="5"/>
  <c r="AE20" i="5"/>
  <c r="AB20" i="5"/>
  <c r="S20" i="5"/>
  <c r="G20" i="5"/>
  <c r="J20" i="5"/>
  <c r="M20" i="5"/>
  <c r="V20" i="5"/>
  <c r="P20" i="5"/>
  <c r="X56" i="5"/>
  <c r="AD56" i="5"/>
  <c r="AG56" i="5"/>
  <c r="AA56" i="5"/>
  <c r="R56" i="5"/>
  <c r="F56" i="5"/>
  <c r="I56" i="5"/>
  <c r="U56" i="5"/>
  <c r="O56" i="5"/>
  <c r="L56" i="5"/>
  <c r="Y32" i="5"/>
  <c r="AH32" i="5"/>
  <c r="AE32" i="5"/>
  <c r="AB32" i="5"/>
  <c r="M32" i="5"/>
  <c r="G32" i="5"/>
  <c r="P32" i="5"/>
  <c r="S32" i="5"/>
  <c r="V32" i="5"/>
  <c r="J32" i="5"/>
  <c r="Y54" i="5"/>
  <c r="AE54" i="5"/>
  <c r="AB54" i="5"/>
  <c r="AH54" i="5"/>
  <c r="S54" i="5"/>
  <c r="M54" i="5"/>
  <c r="G54" i="5"/>
  <c r="V54" i="5"/>
  <c r="J54" i="5"/>
  <c r="P54" i="5"/>
  <c r="X27" i="5"/>
  <c r="AA27" i="5"/>
  <c r="AD27" i="5"/>
  <c r="AG27" i="5"/>
  <c r="F27" i="5"/>
  <c r="I27" i="5"/>
  <c r="R27" i="5"/>
  <c r="O27" i="5"/>
  <c r="U27" i="5"/>
  <c r="L27" i="5"/>
  <c r="Y48" i="5"/>
  <c r="AH48" i="5"/>
  <c r="AE48" i="5"/>
  <c r="AB48" i="5"/>
  <c r="M48" i="5"/>
  <c r="P48" i="5"/>
  <c r="G48" i="5"/>
  <c r="V48" i="5"/>
  <c r="J48" i="5"/>
  <c r="S48" i="5"/>
  <c r="X7" i="5"/>
  <c r="AD7" i="5"/>
  <c r="AA7" i="5"/>
  <c r="AG7" i="5"/>
  <c r="R7" i="5"/>
  <c r="F7" i="5"/>
  <c r="I7" i="5"/>
  <c r="L7" i="5"/>
  <c r="U7" i="5"/>
  <c r="O7" i="5"/>
  <c r="Y62" i="5"/>
  <c r="AH62" i="5"/>
  <c r="AE62" i="5"/>
  <c r="AB62" i="5"/>
  <c r="V62" i="5"/>
  <c r="P62" i="5"/>
  <c r="J62" i="5"/>
  <c r="G62" i="5"/>
  <c r="S62" i="5"/>
  <c r="M62" i="5"/>
  <c r="X61" i="5"/>
  <c r="AG61" i="5"/>
  <c r="AD61" i="5"/>
  <c r="AA61" i="5"/>
  <c r="F61" i="5"/>
  <c r="O61" i="5"/>
  <c r="R61" i="5"/>
  <c r="U61" i="5"/>
  <c r="L61" i="5"/>
  <c r="I61" i="5"/>
  <c r="Y51" i="5"/>
  <c r="AE51" i="5"/>
  <c r="AH51" i="5"/>
  <c r="AB51" i="5"/>
  <c r="S51" i="5"/>
  <c r="V51" i="5"/>
  <c r="J51" i="5"/>
  <c r="M51" i="5"/>
  <c r="P51" i="5"/>
  <c r="G51" i="5"/>
  <c r="X60" i="5"/>
  <c r="AD60" i="5"/>
  <c r="AG60" i="5"/>
  <c r="AA60" i="5"/>
  <c r="F60" i="5"/>
  <c r="I60" i="5"/>
  <c r="L60" i="5"/>
  <c r="R60" i="5"/>
  <c r="O60" i="5"/>
  <c r="U60" i="5"/>
  <c r="Y74" i="5"/>
  <c r="AE74" i="5"/>
  <c r="AH74" i="5"/>
  <c r="AB74" i="5"/>
  <c r="G74" i="5"/>
  <c r="J74" i="5"/>
  <c r="S74" i="5"/>
  <c r="V74" i="5"/>
  <c r="P74" i="5"/>
  <c r="M74" i="5"/>
  <c r="X29" i="5"/>
  <c r="AG29" i="5"/>
  <c r="AA29" i="5"/>
  <c r="AD29" i="5"/>
  <c r="L29" i="5"/>
  <c r="F29" i="5"/>
  <c r="O29" i="5"/>
  <c r="I29" i="5"/>
  <c r="U29" i="5"/>
  <c r="R29" i="5"/>
  <c r="Y26" i="5"/>
  <c r="AE26" i="5"/>
  <c r="AH26" i="5"/>
  <c r="AB26" i="5"/>
  <c r="G26" i="5"/>
  <c r="J26" i="5"/>
  <c r="M26" i="5"/>
  <c r="V26" i="5"/>
  <c r="P26" i="5"/>
  <c r="S26" i="5"/>
  <c r="X55" i="5"/>
  <c r="AD55" i="5"/>
  <c r="AG55" i="5"/>
  <c r="AA55" i="5"/>
  <c r="F55" i="5"/>
  <c r="R55" i="5"/>
  <c r="U55" i="5"/>
  <c r="L55" i="5"/>
  <c r="I55" i="5"/>
  <c r="O55" i="5"/>
  <c r="Y70" i="5"/>
  <c r="AE70" i="5"/>
  <c r="AH70" i="5"/>
  <c r="AB70" i="5"/>
  <c r="M70" i="5"/>
  <c r="G70" i="5"/>
  <c r="S70" i="5"/>
  <c r="P70" i="5"/>
  <c r="V70" i="5"/>
  <c r="J70" i="5"/>
  <c r="Y22" i="5"/>
  <c r="AB22" i="5"/>
  <c r="AH22" i="5"/>
  <c r="AE22" i="5"/>
  <c r="G22" i="5"/>
  <c r="S22" i="5"/>
  <c r="M22" i="5"/>
  <c r="V22" i="5"/>
  <c r="J22" i="5"/>
  <c r="P22" i="5"/>
  <c r="Y13" i="5"/>
  <c r="AE13" i="5"/>
  <c r="AH13" i="5"/>
  <c r="AB13" i="5"/>
  <c r="S13" i="5"/>
  <c r="G13" i="5"/>
  <c r="J13" i="5"/>
  <c r="M13" i="5"/>
  <c r="P13" i="5"/>
  <c r="V13" i="5"/>
  <c r="Y56" i="5"/>
  <c r="AH56" i="5"/>
  <c r="AE56" i="5"/>
  <c r="AB56" i="5"/>
  <c r="S56" i="5"/>
  <c r="V56" i="5"/>
  <c r="M56" i="5"/>
  <c r="P56" i="5"/>
  <c r="G56" i="5"/>
  <c r="J56" i="5"/>
  <c r="X19" i="5"/>
  <c r="AA19" i="5"/>
  <c r="AD19" i="5"/>
  <c r="AG19" i="5"/>
  <c r="L19" i="5"/>
  <c r="U19" i="5"/>
  <c r="O19" i="5"/>
  <c r="F19" i="5"/>
  <c r="I19" i="5"/>
  <c r="R19" i="5"/>
  <c r="X54" i="5"/>
  <c r="AG54" i="5"/>
  <c r="AA54" i="5"/>
  <c r="AD54" i="5"/>
  <c r="F54" i="5"/>
  <c r="I54" i="5"/>
  <c r="R54" i="5"/>
  <c r="O54" i="5"/>
  <c r="U54" i="5"/>
  <c r="L54" i="5"/>
  <c r="X42" i="5"/>
  <c r="AG42" i="5"/>
  <c r="AA42" i="5"/>
  <c r="AD42" i="5"/>
  <c r="O42" i="5"/>
  <c r="F42" i="5"/>
  <c r="I42" i="5"/>
  <c r="L42" i="5"/>
  <c r="R42" i="5"/>
  <c r="U42" i="5"/>
  <c r="Y27" i="5"/>
  <c r="AE27" i="5"/>
  <c r="AB27" i="5"/>
  <c r="AH27" i="5"/>
  <c r="M27" i="5"/>
  <c r="G27" i="5"/>
  <c r="P27" i="5"/>
  <c r="J27" i="5"/>
  <c r="S27" i="5"/>
  <c r="V27" i="5"/>
  <c r="X35" i="5"/>
  <c r="AG35" i="5"/>
  <c r="AD35" i="5"/>
  <c r="AA35" i="5"/>
  <c r="L35" i="5"/>
  <c r="U35" i="5"/>
  <c r="I35" i="5"/>
  <c r="O35" i="5"/>
  <c r="R35" i="5"/>
  <c r="F35" i="5"/>
  <c r="Y7" i="5"/>
  <c r="AE7" i="5"/>
  <c r="AB7" i="5"/>
  <c r="AH7" i="5"/>
  <c r="S7" i="5"/>
  <c r="G7" i="5"/>
  <c r="M7" i="5"/>
  <c r="V7" i="5"/>
  <c r="P7" i="5"/>
  <c r="J7" i="5"/>
  <c r="X58" i="5"/>
  <c r="AG58" i="5"/>
  <c r="AA58" i="5"/>
  <c r="AD58" i="5"/>
  <c r="F58" i="5"/>
  <c r="O58" i="5"/>
  <c r="R58" i="5"/>
  <c r="U58" i="5"/>
  <c r="I58" i="5"/>
  <c r="L58" i="5"/>
  <c r="Y61" i="5"/>
  <c r="AE61" i="5"/>
  <c r="AB61" i="5"/>
  <c r="AH61" i="5"/>
  <c r="M61" i="5"/>
  <c r="P61" i="5"/>
  <c r="G61" i="5"/>
  <c r="S61" i="5"/>
  <c r="V61" i="5"/>
  <c r="J61" i="5"/>
  <c r="X17" i="5"/>
  <c r="AG17" i="5"/>
  <c r="AA17" i="5"/>
  <c r="AD17" i="5"/>
  <c r="R17" i="5"/>
  <c r="L17" i="5"/>
  <c r="F17" i="5"/>
  <c r="O17" i="5"/>
  <c r="U17" i="5"/>
  <c r="I17" i="5"/>
  <c r="Y60" i="5"/>
  <c r="AH60" i="5"/>
  <c r="AB60" i="5"/>
  <c r="AE60" i="5"/>
  <c r="P60" i="5"/>
  <c r="J60" i="5"/>
  <c r="S60" i="5"/>
  <c r="V60" i="5"/>
  <c r="M60" i="5"/>
  <c r="G60" i="5"/>
  <c r="X73" i="5"/>
  <c r="AG73" i="5"/>
  <c r="AD73" i="5"/>
  <c r="AA73" i="5"/>
  <c r="L73" i="5"/>
  <c r="O73" i="5"/>
  <c r="U73" i="5"/>
  <c r="R73" i="5"/>
  <c r="F73" i="5"/>
  <c r="I73" i="5"/>
  <c r="Y29" i="5"/>
  <c r="AH29" i="5"/>
  <c r="AE29" i="5"/>
  <c r="AB29" i="5"/>
  <c r="M29" i="5"/>
  <c r="G29" i="5"/>
  <c r="S29" i="5"/>
  <c r="V29" i="5"/>
  <c r="P29" i="5"/>
  <c r="J29" i="5"/>
  <c r="X6" i="5"/>
  <c r="AD6" i="5"/>
  <c r="AA6" i="5"/>
  <c r="AG6" i="5"/>
  <c r="F6" i="5"/>
  <c r="I6" i="5"/>
  <c r="O6" i="5"/>
  <c r="R6" i="5"/>
  <c r="U6" i="5"/>
  <c r="L6" i="5"/>
  <c r="Y55" i="5"/>
  <c r="AE55" i="5"/>
  <c r="AB55" i="5"/>
  <c r="AH55" i="5"/>
  <c r="G55" i="5"/>
  <c r="J55" i="5"/>
  <c r="S55" i="5"/>
  <c r="V55" i="5"/>
  <c r="M55" i="5"/>
  <c r="P55" i="5"/>
  <c r="X12" i="5"/>
  <c r="AD12" i="5"/>
  <c r="AG12" i="5"/>
  <c r="AA12" i="5"/>
  <c r="F12" i="5"/>
  <c r="I12" i="5"/>
  <c r="L12" i="5"/>
  <c r="O12" i="5"/>
  <c r="R12" i="5"/>
  <c r="U12" i="5"/>
  <c r="X22" i="5"/>
  <c r="AA22" i="5"/>
  <c r="AG22" i="5"/>
  <c r="AD22" i="5"/>
  <c r="F22" i="5"/>
  <c r="I22" i="5"/>
  <c r="U22" i="5"/>
  <c r="O22" i="5"/>
  <c r="L22" i="5"/>
  <c r="R22" i="5"/>
  <c r="AJ80" i="5" l="1"/>
  <c r="AK80" i="5"/>
  <c r="I80" i="5"/>
  <c r="AB80" i="5"/>
  <c r="M80" i="5"/>
  <c r="G80" i="5"/>
  <c r="J80" i="5"/>
  <c r="AA80" i="5"/>
  <c r="S80" i="5"/>
  <c r="O80" i="5"/>
  <c r="AG80" i="5"/>
  <c r="V80" i="5"/>
  <c r="F80" i="5"/>
  <c r="L80" i="5"/>
  <c r="X80" i="5"/>
  <c r="Y80" i="5"/>
  <c r="AH80" i="5"/>
  <c r="R80" i="5"/>
  <c r="AD80" i="5"/>
  <c r="P80" i="5"/>
  <c r="U80" i="5"/>
  <c r="AE80" i="5"/>
  <c r="C78" i="25"/>
  <c r="J78" i="25"/>
  <c r="E78" i="25"/>
  <c r="F78" i="25"/>
  <c r="I78" i="25"/>
  <c r="G78" i="25"/>
  <c r="D78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Hamann</author>
  </authors>
  <commentList>
    <comment ref="A32" authorId="0" shapeId="0" xr:uid="{3EB0B0CB-FAF3-824E-B58D-FCC4B0F125BC}">
      <text>
        <r>
          <rPr>
            <b/>
            <sz val="10"/>
            <color rgb="FF000000"/>
            <rFont val="Tahoma"/>
            <family val="2"/>
          </rPr>
          <t>Javier Hamann: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"Ingreso secundario" en la cuenta corriente.</t>
        </r>
      </text>
    </comment>
  </commentList>
</comments>
</file>

<file path=xl/sharedStrings.xml><?xml version="1.0" encoding="utf-8"?>
<sst xmlns="http://schemas.openxmlformats.org/spreadsheetml/2006/main" count="227" uniqueCount="190">
  <si>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</si>
  <si>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</si>
  <si>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</si>
  <si>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</si>
  <si>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</si>
  <si>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</si>
  <si>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</si>
  <si>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</si>
  <si>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</si>
  <si>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</si>
  <si>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</si>
  <si>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Producto bruto interno por tipo de gasto (millones S/) - Demanda Interna</t>
  </si>
  <si>
    <t>Producto bruto interno por tipo de gasto (millones S/) - Demanda Interna - Consumo Privado</t>
  </si>
  <si>
    <t>Producto bruto interno por tipo de gasto (millones S/) - Demanda Interna - Consumo Público</t>
  </si>
  <si>
    <t>Producto bruto interno por tipo de gasto (millones S/) - Demanda Interna - Inversión Bruta Interna</t>
  </si>
  <si>
    <t>Producto bruto interno por tipo de gasto (millones S/) - Demanda Interna - Inversión Bruta Interna - Inversión Bruta Fija</t>
  </si>
  <si>
    <t>Producto bruto interno por tipo de gasto (millones S/) - Demanda Interna - Inversión Bruta Interna - Inversión Bruta Fija - Privada</t>
  </si>
  <si>
    <t>Producto bruto interno por tipo de gasto (millones S/) - Demanda Interna - Inversión Bruta Interna - Inversión Bruta Fija - Pública</t>
  </si>
  <si>
    <t>Producto bruto interno por tipo de gasto (millones S/) - Demanda Interna - Inversión Bruta Interna - Inversión Bruta Fija - Variación de inventarios</t>
  </si>
  <si>
    <t>Producto bruto interno por tipo de gasto (millones S/) - Exportaciones</t>
  </si>
  <si>
    <t>Producto bruto interno por tipo de gasto (millones S/) - Importaciones</t>
  </si>
  <si>
    <t>Producto bruto interno por tipo de gasto (millones S/) - PBI</t>
  </si>
  <si>
    <t>En millones de soles de 2007</t>
  </si>
  <si>
    <t>En millones de soles</t>
  </si>
  <si>
    <t>Demanda interna</t>
  </si>
  <si>
    <t>Cp</t>
  </si>
  <si>
    <t>Cg</t>
  </si>
  <si>
    <t>IBI</t>
  </si>
  <si>
    <t>IBF</t>
  </si>
  <si>
    <t>IBFp</t>
  </si>
  <si>
    <t>IBFg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</si>
  <si>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inv</t>
    </r>
  </si>
  <si>
    <t>X</t>
  </si>
  <si>
    <t>Im</t>
  </si>
  <si>
    <t>Y</t>
  </si>
  <si>
    <t>PERU: CUENTAS NACIONALES 1950-2020</t>
  </si>
  <si>
    <t xml:space="preserve">MEMORANDUM </t>
  </si>
  <si>
    <t>Correccion de valores nominales de X, Im</t>
  </si>
  <si>
    <t>X-Im</t>
  </si>
  <si>
    <t>X-Im implicito</t>
  </si>
  <si>
    <t>Poblacion</t>
  </si>
  <si>
    <t>PBI per capita</t>
  </si>
  <si>
    <t>Ypc</t>
  </si>
  <si>
    <t>lnY</t>
  </si>
  <si>
    <t>lnYpc</t>
  </si>
  <si>
    <t>lnY*</t>
  </si>
  <si>
    <t>lnYpc*</t>
  </si>
  <si>
    <r>
      <rPr>
        <b/>
        <sz val="11"/>
        <color rgb="FF000000"/>
        <rFont val="Symbol"/>
        <charset val="2"/>
      </rPr>
      <t>l</t>
    </r>
    <r>
      <rPr>
        <b/>
        <sz val="11"/>
        <color rgb="FF000000"/>
        <rFont val="Calibri"/>
        <family val="2"/>
      </rPr>
      <t>=100</t>
    </r>
  </si>
  <si>
    <t>(Y-Y*)</t>
  </si>
  <si>
    <t>(Ypc-Ypc*)</t>
  </si>
  <si>
    <t>(Y-Y*)&lt;0</t>
  </si>
  <si>
    <t>(Y-Y*)&gt;0</t>
  </si>
  <si>
    <t>IBI/Y</t>
  </si>
  <si>
    <t>IBF/Y</t>
  </si>
  <si>
    <t>Dinv/Y</t>
  </si>
  <si>
    <t>X/Y</t>
  </si>
  <si>
    <t>Im/Y</t>
  </si>
  <si>
    <t>Cp/Y</t>
  </si>
  <si>
    <t>Cg/Y</t>
  </si>
  <si>
    <t>IBFp/Y</t>
  </si>
  <si>
    <t>IBFg/Y</t>
  </si>
  <si>
    <t>Cp/Y (+)</t>
  </si>
  <si>
    <t>Cp/Y (-)</t>
  </si>
  <si>
    <t>AVERAGE</t>
  </si>
  <si>
    <t>Cg/Y (+)</t>
  </si>
  <si>
    <t>Cg/Y (-)</t>
  </si>
  <si>
    <t>IBI/Y (+)</t>
  </si>
  <si>
    <t>IBI/Y (-)</t>
  </si>
  <si>
    <t>IBF/Y (-)</t>
  </si>
  <si>
    <t>IBF/Y (+)</t>
  </si>
  <si>
    <t>IBFp/Y (-)</t>
  </si>
  <si>
    <t>IBFp/Y (+)</t>
  </si>
  <si>
    <t>IBFg/Y (+)</t>
  </si>
  <si>
    <t>IBFg/Y (-)</t>
  </si>
  <si>
    <t>Dinv/Y (-)</t>
  </si>
  <si>
    <t>Dinv/Y (+)</t>
  </si>
  <si>
    <t>X/Y (-)</t>
  </si>
  <si>
    <t>X/Y (+)</t>
  </si>
  <si>
    <t>Im/Y (-)</t>
  </si>
  <si>
    <t>Im/Y (+)</t>
  </si>
  <si>
    <t>Ingreso nacional disponible (millones S/ 2007) - PBI</t>
  </si>
  <si>
    <t>Ingreso nacional disponible (millones S/ 2007) - Renta de Factores</t>
  </si>
  <si>
    <t>Ingreso nacional disponible (millones S/ 2007) - Producto Nacional Bruto</t>
  </si>
  <si>
    <t>Ingreso nacional disponible (millones S/ 2007) - Efecto Términos de Intercambio</t>
  </si>
  <si>
    <t>Ingreso nacional disponible (millones S/ 2007) - Ingreso Nacional Bruto</t>
  </si>
  <si>
    <t>Ingreso nacional disponible (millones S/ 2007) - Transferencias Corrientes</t>
  </si>
  <si>
    <t>Ingreso nacional disponible (millones S/ 2007) - Ingreso Nacional Disponible</t>
  </si>
  <si>
    <t xml:space="preserve">IND (millones S/ 2007) </t>
  </si>
  <si>
    <t xml:space="preserve">IND (millones de soles) </t>
  </si>
  <si>
    <t>IND millones de soles</t>
  </si>
  <si>
    <t>Cuenta corriente (millones de soles)</t>
  </si>
  <si>
    <t>Sx</t>
  </si>
  <si>
    <t>Sx/Y</t>
  </si>
  <si>
    <t>Sn*/Y</t>
  </si>
  <si>
    <t>Sn*/Y (-)</t>
  </si>
  <si>
    <t>Sn*/Y (+)</t>
  </si>
  <si>
    <t>Terminos de intercambio (millones de soles)</t>
  </si>
  <si>
    <t>IND + TI (millones de soles)</t>
  </si>
  <si>
    <t xml:space="preserve">IND +TI (millones de soles) </t>
  </si>
  <si>
    <t>Sx (-)</t>
  </si>
  <si>
    <t>Sx (+)</t>
  </si>
  <si>
    <t>POSITIVAS</t>
  </si>
  <si>
    <t>NEGATIVAS</t>
  </si>
  <si>
    <t>1951-1957</t>
  </si>
  <si>
    <t>1958-1961</t>
  </si>
  <si>
    <t>1962-1967</t>
  </si>
  <si>
    <t>1968-1973</t>
  </si>
  <si>
    <t>1974-1977</t>
  </si>
  <si>
    <t>1978-1979</t>
  </si>
  <si>
    <t>1983-1985</t>
  </si>
  <si>
    <t>1986-1988</t>
  </si>
  <si>
    <t>1989-1993</t>
  </si>
  <si>
    <t>1994-2000</t>
  </si>
  <si>
    <t>2001-2006</t>
  </si>
  <si>
    <t>1980-1982</t>
  </si>
  <si>
    <t>2007-2008</t>
  </si>
  <si>
    <t>2010-2019</t>
  </si>
  <si>
    <t>BRECHAS</t>
  </si>
  <si>
    <t>DURACION</t>
  </si>
  <si>
    <t>MAGNITUD PROMEDIO</t>
  </si>
  <si>
    <t>TOTAL</t>
  </si>
  <si>
    <t>PROMEDIO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</si>
  <si>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</si>
  <si>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</si>
  <si>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</si>
  <si>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</si>
  <si>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</si>
  <si>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Cp(t)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</si>
  <si>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Cg(t)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</si>
  <si>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</si>
  <si>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X(t)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</si>
  <si>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Im(t)</t>
    </r>
  </si>
  <si>
    <t>MATRIZ DE CORRELACIONES</t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</si>
  <si>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</si>
  <si>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</si>
  <si>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</si>
  <si>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</si>
  <si>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</si>
  <si>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Cp(t)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</si>
  <si>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Cg(t)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</si>
  <si>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</si>
  <si>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X(t)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</si>
  <si>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Im(t)</t>
    </r>
  </si>
  <si>
    <t>ANALISIS DE CORRELACIONES: PROPIEDADES CICLICAS DE LOS COMPONENTES DEL PBI POR TIPO DE GASTO</t>
  </si>
  <si>
    <t>NOMINALES</t>
  </si>
  <si>
    <t>REALES</t>
  </si>
  <si>
    <t>Sn1=IND-Cp-Cg</t>
  </si>
  <si>
    <t>Sn1/Y</t>
  </si>
  <si>
    <t>Sn2/Y</t>
  </si>
  <si>
    <t>Sn2=IND+TI-Cp-Cg</t>
  </si>
  <si>
    <t>Sn3/Y</t>
  </si>
  <si>
    <t>INGRESO NACIONAL REAL</t>
  </si>
  <si>
    <t>BALANZA DE PAGOS (porcentaje del PBI) - Balanza en Cuenta Corriente</t>
  </si>
  <si>
    <t>New series from 2012; old series 1950-2011.</t>
  </si>
  <si>
    <t>2020-2021</t>
  </si>
  <si>
    <t>MAX</t>
  </si>
  <si>
    <t>MIN</t>
  </si>
  <si>
    <t>-15% a -10%</t>
  </si>
  <si>
    <t>-10% a -5%</t>
  </si>
  <si>
    <t>-5% a 0%</t>
  </si>
  <si>
    <t>0% a 5%</t>
  </si>
  <si>
    <t>5% a 10%</t>
  </si>
  <si>
    <t>GAP &lt; -15%</t>
  </si>
  <si>
    <t>-15%&lt;GAP&lt;-10%</t>
  </si>
  <si>
    <t>-10%&lt;GAP&lt;-5%</t>
  </si>
  <si>
    <t>-5%&lt;GAP&lt;0%</t>
  </si>
  <si>
    <t>0%&lt;GAP&lt;5%</t>
  </si>
  <si>
    <t>5%&lt;GAP&lt;10%</t>
  </si>
  <si>
    <t>10%&lt;GAP&lt;15%</t>
  </si>
  <si>
    <t>15%&lt;GAP&lt;20%</t>
  </si>
  <si>
    <t>&gt;10%</t>
  </si>
  <si>
    <t>BIN</t>
  </si>
  <si>
    <t>FREQ</t>
  </si>
  <si>
    <t>PBI en dolares</t>
  </si>
  <si>
    <t>Usando los datos anuales disponibles en la pagina web del BCR:</t>
  </si>
  <si>
    <t>Preste atencion pues es probable que encuentre inconsistencias en los datos originales. Comente.</t>
  </si>
  <si>
    <t xml:space="preserve">3. Usando valores del PBI por tipo de gasto en terminos reales, calcule en la hoja "B.PROPIEDADES CICLICAS" </t>
  </si>
  <si>
    <t xml:space="preserve">las correlaciones entre las tasas de crecimiento del PBI desde (t-2) hasta (t+2) con los valores actuales (t) </t>
  </si>
  <si>
    <t>de Cp, Cg, I, X e Im. Identifique instancias de pro- o contraciclicalidad.</t>
  </si>
  <si>
    <r>
      <t>4. En la hoja "C. YP y BRECHAS" calcule el producto potential aplicando el filtro de HP (</t>
    </r>
    <r>
      <rPr>
        <sz val="11"/>
        <color rgb="FF000000"/>
        <rFont val="Symbol"/>
        <charset val="2"/>
      </rPr>
      <t>l</t>
    </r>
    <r>
      <rPr>
        <sz val="11"/>
        <color rgb="FF000000"/>
        <rFont val="Calibri"/>
        <family val="2"/>
      </rPr>
      <t>=100) al logaritmo</t>
    </r>
  </si>
  <si>
    <t>natural del PBI real. Con esa informacion, calcule periodos de brechas positivas y negativas y estime la</t>
  </si>
  <si>
    <t>duracion y magnitued promedios de estos periodos.</t>
  </si>
  <si>
    <t>5. En la hoja "D. CICLOS Y PROMEDIOS" calcule los ratios promedio sobre el PBI de cada uno de los componentes</t>
  </si>
  <si>
    <t xml:space="preserve">1. Complete el cuadro de la hoja "A. CUENTAS NACIONALES". </t>
  </si>
  <si>
    <t>2. En la misma hoja, realice el calculo del ahorro nacional usando tres metodos diferentes.</t>
  </si>
  <si>
    <t xml:space="preserve">del PBI por tipo de gasto para periodos de brechas negativas y positivas. Prepare graficos resumiendo los </t>
  </si>
  <si>
    <t>resultados para cada categoria del PBNI por tipo de gasto.</t>
  </si>
  <si>
    <t>TRANSFERENCIAS CORRIENTES/PBI</t>
  </si>
  <si>
    <t>2023-2024</t>
  </si>
  <si>
    <t>t/c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</si>
</sst>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0.0E+00"/>
    <numFmt numFmtId="166" formatCode="0.0"/>
    <numFmt numFmtId="167" formatCode="_(* #,##0.0_);_(* \(#,##0.0\);_(* &quot;-&quot;??_);_(@_)"/>
    <numFmt numFmtId="168" formatCode="0.0000E+00"/>
    <numFmt numFmtId="169" formatCode="0.0%"/>
    <numFmt numFmtId="170" formatCode="0.000E+00"/>
  </numFmts>
  <fonts count="2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badi MT Condensed Light"/>
      <family val="2"/>
    </font>
    <font>
      <b/>
      <sz val="11"/>
      <color rgb="FF000000"/>
      <name val="Abadi MT Condensed Light"/>
      <family val="2"/>
    </font>
    <font>
      <sz val="11"/>
      <color rgb="FF000000"/>
      <name val="Symbol"/>
      <charset val="2"/>
    </font>
    <font>
      <sz val="11"/>
      <color rgb="FF000000"/>
      <name val="Abadi MT Condensed Light"/>
      <family val="2"/>
      <charset val="2"/>
    </font>
    <font>
      <i/>
      <sz val="11"/>
      <color rgb="FF000000"/>
      <name val="Abadi MT Condensed Light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"/>
    </font>
    <font>
      <b/>
      <sz val="11"/>
      <color rgb="FF000000"/>
      <name val="Symbol"/>
      <charset val="2"/>
    </font>
    <font>
      <sz val="11"/>
      <color rgb="FF00B050"/>
      <name val="Abadi MT Condensed Light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3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"/>
      <scheme val="minor"/>
    </font>
    <font>
      <sz val="11"/>
      <color theme="4"/>
      <name val="Abadi MT Condensed Light"/>
      <family val="2"/>
    </font>
    <font>
      <sz val="11"/>
      <color theme="4"/>
      <name val="Calibri"/>
      <family val="2"/>
    </font>
    <font>
      <sz val="11"/>
      <color theme="6" tint="-0.249977111117893"/>
      <name val="Abadi MT Condensed Light"/>
      <family val="2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5" tint="-0.249977111117893"/>
      <name val="Abadi MT Condensed Light"/>
      <family val="2"/>
    </font>
    <font>
      <sz val="11"/>
      <color theme="5" tint="-0.249977111117893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164" fontId="2" fillId="0" borderId="0" xfId="1" applyNumberFormat="1" applyFont="1"/>
    <xf numFmtId="165" fontId="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11" fillId="3" borderId="9" xfId="0" applyFont="1" applyFill="1" applyBorder="1"/>
    <xf numFmtId="0" fontId="0" fillId="3" borderId="10" xfId="0" applyFill="1" applyBorder="1"/>
    <xf numFmtId="2" fontId="11" fillId="3" borderId="10" xfId="0" applyNumberFormat="1" applyFont="1" applyFill="1" applyBorder="1"/>
    <xf numFmtId="0" fontId="3" fillId="0" borderId="3" xfId="0" applyFont="1" applyBorder="1" applyAlignment="1">
      <alignment horizontal="center"/>
    </xf>
    <xf numFmtId="43" fontId="10" fillId="0" borderId="5" xfId="1" applyFont="1" applyBorder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2" fillId="0" borderId="5" xfId="0" applyNumberFormat="1" applyFont="1" applyBorder="1"/>
    <xf numFmtId="9" fontId="2" fillId="0" borderId="5" xfId="2" applyFont="1" applyBorder="1"/>
    <xf numFmtId="9" fontId="2" fillId="0" borderId="0" xfId="2" applyFont="1" applyBorder="1"/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9" fontId="7" fillId="2" borderId="0" xfId="2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9" fontId="7" fillId="2" borderId="1" xfId="2" applyFont="1" applyFill="1" applyBorder="1"/>
    <xf numFmtId="0" fontId="7" fillId="4" borderId="6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9" fontId="7" fillId="4" borderId="0" xfId="2" applyFont="1" applyFill="1" applyBorder="1"/>
    <xf numFmtId="0" fontId="11" fillId="3" borderId="0" xfId="0" applyFont="1" applyFill="1"/>
    <xf numFmtId="0" fontId="11" fillId="3" borderId="6" xfId="0" applyFont="1" applyFill="1" applyBorder="1"/>
    <xf numFmtId="9" fontId="0" fillId="3" borderId="0" xfId="2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9" fontId="7" fillId="2" borderId="20" xfId="2" applyFont="1" applyFill="1" applyBorder="1"/>
    <xf numFmtId="0" fontId="7" fillId="4" borderId="19" xfId="0" applyFont="1" applyFill="1" applyBorder="1" applyAlignment="1">
      <alignment horizontal="center"/>
    </xf>
    <xf numFmtId="9" fontId="7" fillId="4" borderId="20" xfId="2" applyFont="1" applyFill="1" applyBorder="1"/>
    <xf numFmtId="9" fontId="7" fillId="2" borderId="18" xfId="2" applyFont="1" applyFill="1" applyBorder="1"/>
    <xf numFmtId="9" fontId="0" fillId="3" borderId="20" xfId="2" applyFont="1" applyFill="1" applyBorder="1"/>
    <xf numFmtId="166" fontId="11" fillId="3" borderId="24" xfId="0" applyNumberFormat="1" applyFont="1" applyFill="1" applyBorder="1"/>
    <xf numFmtId="169" fontId="13" fillId="0" borderId="0" xfId="2" applyNumberFormat="1" applyFont="1"/>
    <xf numFmtId="169" fontId="13" fillId="0" borderId="0" xfId="0" applyNumberFormat="1" applyFont="1"/>
    <xf numFmtId="0" fontId="0" fillId="5" borderId="0" xfId="0" applyFill="1"/>
    <xf numFmtId="0" fontId="7" fillId="5" borderId="0" xfId="0" applyFont="1" applyFill="1" applyAlignment="1">
      <alignment horizontal="center"/>
    </xf>
    <xf numFmtId="0" fontId="0" fillId="5" borderId="33" xfId="0" applyFill="1" applyBorder="1"/>
    <xf numFmtId="0" fontId="8" fillId="5" borderId="27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/>
    </xf>
    <xf numFmtId="2" fontId="0" fillId="5" borderId="26" xfId="0" applyNumberFormat="1" applyFill="1" applyBorder="1"/>
    <xf numFmtId="2" fontId="0" fillId="5" borderId="29" xfId="0" applyNumberFormat="1" applyFill="1" applyBorder="1"/>
    <xf numFmtId="0" fontId="15" fillId="5" borderId="32" xfId="0" applyFont="1" applyFill="1" applyBorder="1"/>
    <xf numFmtId="0" fontId="15" fillId="5" borderId="22" xfId="0" applyFont="1" applyFill="1" applyBorder="1"/>
    <xf numFmtId="2" fontId="0" fillId="5" borderId="30" xfId="0" applyNumberFormat="1" applyFill="1" applyBorder="1"/>
    <xf numFmtId="2" fontId="0" fillId="5" borderId="31" xfId="0" applyNumberFormat="1" applyFill="1" applyBorder="1"/>
    <xf numFmtId="2" fontId="0" fillId="6" borderId="26" xfId="0" applyNumberFormat="1" applyFill="1" applyBorder="1"/>
    <xf numFmtId="2" fontId="0" fillId="6" borderId="30" xfId="0" applyNumberFormat="1" applyFill="1" applyBorder="1"/>
    <xf numFmtId="0" fontId="15" fillId="5" borderId="34" xfId="0" applyFont="1" applyFill="1" applyBorder="1"/>
    <xf numFmtId="0" fontId="8" fillId="0" borderId="0" xfId="0" applyFont="1" applyAlignment="1">
      <alignment horizontal="center"/>
    </xf>
    <xf numFmtId="165" fontId="16" fillId="0" borderId="0" xfId="1" applyNumberFormat="1" applyFont="1"/>
    <xf numFmtId="165" fontId="16" fillId="0" borderId="0" xfId="0" applyNumberFormat="1" applyFont="1"/>
    <xf numFmtId="43" fontId="16" fillId="0" borderId="0" xfId="1" applyFont="1"/>
    <xf numFmtId="165" fontId="10" fillId="0" borderId="0" xfId="0" applyNumberFormat="1" applyFont="1"/>
    <xf numFmtId="43" fontId="17" fillId="0" borderId="0" xfId="1" applyFont="1"/>
    <xf numFmtId="167" fontId="0" fillId="0" borderId="0" xfId="1" applyNumberFormat="1" applyFont="1"/>
    <xf numFmtId="164" fontId="0" fillId="0" borderId="0" xfId="1" applyNumberFormat="1" applyFont="1"/>
    <xf numFmtId="170" fontId="17" fillId="0" borderId="0" xfId="0" applyNumberFormat="1" applyFont="1"/>
    <xf numFmtId="164" fontId="18" fillId="0" borderId="0" xfId="1" applyNumberFormat="1" applyFont="1"/>
    <xf numFmtId="11" fontId="18" fillId="0" borderId="0" xfId="1" applyNumberFormat="1" applyFont="1"/>
    <xf numFmtId="168" fontId="18" fillId="0" borderId="0" xfId="1" applyNumberFormat="1" applyFont="1"/>
    <xf numFmtId="11" fontId="17" fillId="0" borderId="0" xfId="1" applyNumberFormat="1" applyFont="1"/>
    <xf numFmtId="43" fontId="18" fillId="0" borderId="0" xfId="1" applyFont="1"/>
    <xf numFmtId="9" fontId="16" fillId="0" borderId="0" xfId="2" applyFont="1"/>
    <xf numFmtId="0" fontId="15" fillId="0" borderId="0" xfId="0" applyFont="1"/>
    <xf numFmtId="164" fontId="19" fillId="0" borderId="0" xfId="1" applyNumberFormat="1" applyFont="1"/>
    <xf numFmtId="166" fontId="20" fillId="0" borderId="0" xfId="0" applyNumberFormat="1" applyFont="1"/>
    <xf numFmtId="166" fontId="19" fillId="0" borderId="0" xfId="0" applyNumberFormat="1" applyFont="1"/>
    <xf numFmtId="2" fontId="19" fillId="0" borderId="0" xfId="0" applyNumberFormat="1" applyFont="1"/>
    <xf numFmtId="0" fontId="19" fillId="0" borderId="0" xfId="0" applyFont="1"/>
    <xf numFmtId="167" fontId="19" fillId="0" borderId="0" xfId="1" applyNumberFormat="1" applyFont="1"/>
    <xf numFmtId="2" fontId="20" fillId="0" borderId="0" xfId="0" applyNumberFormat="1" applyFont="1"/>
    <xf numFmtId="169" fontId="11" fillId="3" borderId="25" xfId="2" applyNumberFormat="1" applyFont="1" applyFill="1" applyBorder="1"/>
    <xf numFmtId="0" fontId="16" fillId="0" borderId="0" xfId="0" applyFont="1"/>
    <xf numFmtId="0" fontId="16" fillId="0" borderId="6" xfId="0" applyFont="1" applyBorder="1"/>
    <xf numFmtId="2" fontId="16" fillId="0" borderId="0" xfId="0" applyNumberFormat="1" applyFont="1"/>
    <xf numFmtId="2" fontId="16" fillId="0" borderId="6" xfId="0" applyNumberFormat="1" applyFont="1" applyBorder="1"/>
    <xf numFmtId="9" fontId="16" fillId="0" borderId="0" xfId="2" applyFont="1" applyBorder="1"/>
    <xf numFmtId="9" fontId="16" fillId="0" borderId="6" xfId="2" applyFont="1" applyBorder="1"/>
    <xf numFmtId="9" fontId="2" fillId="0" borderId="0" xfId="2" applyFont="1"/>
    <xf numFmtId="169" fontId="16" fillId="0" borderId="0" xfId="2" applyNumberFormat="1" applyFont="1"/>
    <xf numFmtId="169" fontId="16" fillId="0" borderId="0" xfId="0" applyNumberFormat="1" applyFont="1"/>
    <xf numFmtId="0" fontId="12" fillId="0" borderId="0" xfId="0" applyFont="1" applyAlignment="1">
      <alignment horizontal="center"/>
    </xf>
    <xf numFmtId="2" fontId="0" fillId="7" borderId="0" xfId="0" applyNumberFormat="1" applyFill="1"/>
    <xf numFmtId="0" fontId="1" fillId="5" borderId="0" xfId="0" applyFont="1" applyFill="1"/>
    <xf numFmtId="2" fontId="0" fillId="0" borderId="29" xfId="0" applyNumberFormat="1" applyBorder="1"/>
    <xf numFmtId="9" fontId="0" fillId="0" borderId="0" xfId="0" applyNumberFormat="1"/>
    <xf numFmtId="43" fontId="0" fillId="0" borderId="0" xfId="0" applyNumberFormat="1"/>
    <xf numFmtId="0" fontId="1" fillId="0" borderId="0" xfId="0" quotePrefix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0" fillId="0" borderId="1" xfId="0" applyBorder="1"/>
    <xf numFmtId="43" fontId="10" fillId="0" borderId="7" xfId="1" applyFont="1" applyBorder="1"/>
    <xf numFmtId="0" fontId="1" fillId="0" borderId="1" xfId="0" applyFont="1" applyBorder="1"/>
    <xf numFmtId="9" fontId="0" fillId="0" borderId="0" xfId="2" applyFont="1" applyBorder="1"/>
    <xf numFmtId="0" fontId="22" fillId="0" borderId="0" xfId="0" applyFont="1"/>
    <xf numFmtId="164" fontId="23" fillId="0" borderId="0" xfId="1" applyNumberFormat="1" applyFont="1"/>
    <xf numFmtId="2" fontId="16" fillId="0" borderId="1" xfId="0" applyNumberFormat="1" applyFont="1" applyBorder="1"/>
    <xf numFmtId="2" fontId="16" fillId="0" borderId="8" xfId="0" applyNumberFormat="1" applyFont="1" applyBorder="1"/>
    <xf numFmtId="0" fontId="16" fillId="0" borderId="1" xfId="0" applyFont="1" applyBorder="1"/>
    <xf numFmtId="0" fontId="16" fillId="0" borderId="8" xfId="0" applyFont="1" applyBorder="1"/>
    <xf numFmtId="9" fontId="2" fillId="0" borderId="1" xfId="2" applyFont="1" applyBorder="1"/>
    <xf numFmtId="9" fontId="16" fillId="0" borderId="1" xfId="2" applyFont="1" applyBorder="1"/>
    <xf numFmtId="9" fontId="16" fillId="0" borderId="8" xfId="2" applyFont="1" applyBorder="1"/>
    <xf numFmtId="2" fontId="2" fillId="0" borderId="1" xfId="0" applyNumberFormat="1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1" fillId="8" borderId="3" xfId="0" applyFont="1" applyFill="1" applyBorder="1"/>
    <xf numFmtId="0" fontId="0" fillId="8" borderId="2" xfId="0" applyFill="1" applyBorder="1"/>
    <xf numFmtId="0" fontId="0" fillId="8" borderId="4" xfId="0" applyFill="1" applyBorder="1"/>
    <xf numFmtId="0" fontId="1" fillId="8" borderId="5" xfId="0" applyFont="1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169" fontId="11" fillId="3" borderId="24" xfId="2" applyNumberFormat="1" applyFont="1" applyFill="1" applyBorder="1"/>
    <xf numFmtId="166" fontId="11" fillId="3" borderId="23" xfId="0" applyNumberFormat="1" applyFont="1" applyFill="1" applyBorder="1"/>
    <xf numFmtId="169" fontId="0" fillId="0" borderId="0" xfId="2" applyNumberFormat="1" applyFont="1"/>
    <xf numFmtId="11" fontId="0" fillId="0" borderId="0" xfId="1" applyNumberFormat="1" applyFont="1"/>
    <xf numFmtId="10" fontId="17" fillId="0" borderId="0" xfId="0" applyNumberFormat="1" applyFont="1"/>
    <xf numFmtId="2" fontId="1" fillId="0" borderId="0" xfId="0" applyNumberFormat="1" applyFont="1"/>
    <xf numFmtId="0" fontId="7" fillId="5" borderId="0" xfId="0" applyFont="1" applyFill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FCFF74"/>
      <color rgb="FF295000"/>
      <color rgb="FFADF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6.xml"/><Relationship Id="rId10" Type="http://schemas.openxmlformats.org/officeDocument/2006/relationships/chartsheet" Target="chartsheets/sheet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CFF74"/>
                </a:solidFill>
              </a:rPr>
              <a:t>Perú. Histograma de Brechas de Producto, 1950-2024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'HISTOGRAMA BRECHAS'!$L$3:$L$8</c:f>
              <c:strCache>
                <c:ptCount val="6"/>
                <c:pt idx="0">
                  <c:v>-15% a -10%</c:v>
                </c:pt>
                <c:pt idx="1">
                  <c:v>-10% a -5%</c:v>
                </c:pt>
                <c:pt idx="2">
                  <c:v>-5% a 0%</c:v>
                </c:pt>
                <c:pt idx="3">
                  <c:v>0% a 5%</c:v>
                </c:pt>
                <c:pt idx="4">
                  <c:v>5% a 10%</c:v>
                </c:pt>
                <c:pt idx="5">
                  <c:v>&gt;10%</c:v>
                </c:pt>
              </c:strCache>
            </c:strRef>
          </c:cat>
          <c:val>
            <c:numRef>
              <c:f>'HISTOGRAMA BRECHAS'!$M$3:$M$8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23</c:v>
                </c:pt>
                <c:pt idx="3">
                  <c:v>37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B-5249-8AC4-3DDEE682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4"/>
        <c:axId val="536984223"/>
        <c:axId val="536985935"/>
      </c:barChart>
      <c:catAx>
        <c:axId val="53698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CFF7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rgbClr val="FCFF74"/>
                    </a:solidFill>
                  </a:rPr>
                  <a:t>Frecuencia</a:t>
                </a:r>
                <a:r>
                  <a:rPr lang="en-US" sz="1100" baseline="0">
                    <a:solidFill>
                      <a:srgbClr val="FCFF74"/>
                    </a:solidFill>
                  </a:rPr>
                  <a:t> anual</a:t>
                </a:r>
                <a:endParaRPr lang="en-US" sz="1100">
                  <a:solidFill>
                    <a:srgbClr val="FCFF74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CFF7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5935"/>
        <c:crosses val="autoZero"/>
        <c:auto val="1"/>
        <c:lblAlgn val="ctr"/>
        <c:lblOffset val="100"/>
        <c:noMultiLvlLbl val="0"/>
      </c:catAx>
      <c:valAx>
        <c:axId val="5369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rgbClr val="FCFF74"/>
                    </a:solidFill>
                  </a:rPr>
                  <a:t>FRECUENCIA (en</a:t>
                </a:r>
                <a:r>
                  <a:rPr lang="en-US" sz="1050" baseline="0">
                    <a:solidFill>
                      <a:srgbClr val="FCFF74"/>
                    </a:solidFill>
                  </a:rPr>
                  <a:t>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FCFF7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PERU: BRECHA DE PRODUCTO, 1950-2024</a:t>
            </a:r>
          </a:p>
          <a:p>
            <a:pPr>
              <a:defRPr/>
            </a:pPr>
            <a:r>
              <a:rPr lang="en-US" b="0" i="1"/>
              <a:t>(filtro HP, </a:t>
            </a:r>
            <a:r>
              <a:rPr lang="en-US" b="0" i="1">
                <a:latin typeface="Symbol" pitchFamily="2" charset="2"/>
              </a:rPr>
              <a:t>l</a:t>
            </a:r>
            <a:r>
              <a:rPr lang="en-US" b="0" i="1"/>
              <a:t>=100)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'C. YP y BRECHAS'!$H$3</c:f>
              <c:strCache>
                <c:ptCount val="1"/>
                <c:pt idx="0">
                  <c:v>(Y-Y*)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'C. YP y BRECHAS'!$A$4:$A$78</c:f>
              <c:numCache>
                <c:formatCode>General</c:formatCode>
                <c:ptCount val="7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</c:numCache>
            </c:numRef>
          </c:cat>
          <c:val>
            <c:numRef>
              <c:f>'C. YP y BRECHAS'!$H$4:$H$78</c:f>
              <c:numCache>
                <c:formatCode>0.00</c:formatCode>
                <c:ptCount val="75"/>
                <c:pt idx="0">
                  <c:v>-2.5707981073454178E-2</c:v>
                </c:pt>
                <c:pt idx="1">
                  <c:v>8.2809498747220545E-3</c:v>
                </c:pt>
                <c:pt idx="2">
                  <c:v>1.1210248655880051E-2</c:v>
                </c:pt>
                <c:pt idx="3">
                  <c:v>1.3505096675560324E-2</c:v>
                </c:pt>
                <c:pt idx="4">
                  <c:v>1.2145032804601996E-2</c:v>
                </c:pt>
                <c:pt idx="5">
                  <c:v>1.6157452612388212E-2</c:v>
                </c:pt>
                <c:pt idx="6">
                  <c:v>9.3151087874314698E-3</c:v>
                </c:pt>
                <c:pt idx="7">
                  <c:v>2.0749913033768053E-2</c:v>
                </c:pt>
                <c:pt idx="8">
                  <c:v>-4.3460412507883461E-2</c:v>
                </c:pt>
                <c:pt idx="9">
                  <c:v>-6.7121423427726867E-2</c:v>
                </c:pt>
                <c:pt idx="10">
                  <c:v>-2.9027839001498634E-2</c:v>
                </c:pt>
                <c:pt idx="11">
                  <c:v>-1.5321942238749386E-2</c:v>
                </c:pt>
                <c:pt idx="12">
                  <c:v>2.2849262639480727E-2</c:v>
                </c:pt>
                <c:pt idx="13">
                  <c:v>8.3858601889783557E-3</c:v>
                </c:pt>
                <c:pt idx="14">
                  <c:v>1.6263270444257572E-2</c:v>
                </c:pt>
                <c:pt idx="15">
                  <c:v>1.7279544954856618E-2</c:v>
                </c:pt>
                <c:pt idx="16">
                  <c:v>4.5059494974733383E-2</c:v>
                </c:pt>
                <c:pt idx="17">
                  <c:v>3.4002481548959906E-2</c:v>
                </c:pt>
                <c:pt idx="18">
                  <c:v>-1.1009182936890127E-2</c:v>
                </c:pt>
                <c:pt idx="19">
                  <c:v>-2.1220404598128795E-2</c:v>
                </c:pt>
                <c:pt idx="20">
                  <c:v>-3.1522367009394259E-2</c:v>
                </c:pt>
                <c:pt idx="21">
                  <c:v>-2.892513682382436E-2</c:v>
                </c:pt>
                <c:pt idx="22">
                  <c:v>-3.5812947144490792E-2</c:v>
                </c:pt>
                <c:pt idx="23">
                  <c:v>-1.4412356299970952E-2</c:v>
                </c:pt>
                <c:pt idx="24">
                  <c:v>3.8164417381731042E-2</c:v>
                </c:pt>
                <c:pt idx="25">
                  <c:v>4.6347586085078163E-2</c:v>
                </c:pt>
                <c:pt idx="26">
                  <c:v>3.0507745396384678E-2</c:v>
                </c:pt>
                <c:pt idx="27">
                  <c:v>7.5423631828819282E-3</c:v>
                </c:pt>
                <c:pt idx="28">
                  <c:v>-4.2197536388744794E-2</c:v>
                </c:pt>
                <c:pt idx="29">
                  <c:v>-2.1915806225111467E-2</c:v>
                </c:pt>
                <c:pt idx="30">
                  <c:v>1.9235169356024429E-2</c:v>
                </c:pt>
                <c:pt idx="31">
                  <c:v>6.0212765446060246E-2</c:v>
                </c:pt>
                <c:pt idx="32">
                  <c:v>4.8560135181244135E-2</c:v>
                </c:pt>
                <c:pt idx="33">
                  <c:v>-6.7630049604909814E-2</c:v>
                </c:pt>
                <c:pt idx="34">
                  <c:v>-3.6311339709216739E-2</c:v>
                </c:pt>
                <c:pt idx="35">
                  <c:v>-1.8186204941375905E-2</c:v>
                </c:pt>
                <c:pt idx="36">
                  <c:v>7.152513774053304E-2</c:v>
                </c:pt>
                <c:pt idx="37">
                  <c:v>0.16612607462844764</c:v>
                </c:pt>
                <c:pt idx="38">
                  <c:v>7.0412807374145459E-2</c:v>
                </c:pt>
                <c:pt idx="39">
                  <c:v>-5.7975919753989302E-2</c:v>
                </c:pt>
                <c:pt idx="40">
                  <c:v>-0.10939086221184624</c:v>
                </c:pt>
                <c:pt idx="41">
                  <c:v>-9.3308951156521047E-2</c:v>
                </c:pt>
                <c:pt idx="42">
                  <c:v>-0.11132642829191042</c:v>
                </c:pt>
                <c:pt idx="43">
                  <c:v>-7.9780405051321779E-2</c:v>
                </c:pt>
                <c:pt idx="44">
                  <c:v>1.0650687382979029E-2</c:v>
                </c:pt>
                <c:pt idx="45">
                  <c:v>5.2096502718514515E-2</c:v>
                </c:pt>
                <c:pt idx="46">
                  <c:v>4.6815135886591364E-2</c:v>
                </c:pt>
                <c:pt idx="47">
                  <c:v>7.489800133340907E-2</c:v>
                </c:pt>
                <c:pt idx="48">
                  <c:v>3.5094792015021525E-2</c:v>
                </c:pt>
                <c:pt idx="49">
                  <c:v>1.2681473340595772E-2</c:v>
                </c:pt>
                <c:pt idx="50">
                  <c:v>1.2771742505357508E-4</c:v>
                </c:pt>
                <c:pt idx="51">
                  <c:v>-3.5388942051078232E-2</c:v>
                </c:pt>
                <c:pt idx="52">
                  <c:v>-2.7144671325238789E-2</c:v>
                </c:pt>
                <c:pt idx="53">
                  <c:v>-3.467146713490088E-2</c:v>
                </c:pt>
                <c:pt idx="54">
                  <c:v>-3.8105473944066048E-2</c:v>
                </c:pt>
                <c:pt idx="55">
                  <c:v>-3.2145729608066276E-2</c:v>
                </c:pt>
                <c:pt idx="56">
                  <c:v>-1.7016290298762726E-2</c:v>
                </c:pt>
                <c:pt idx="57">
                  <c:v>5.8403613194109028E-3</c:v>
                </c:pt>
                <c:pt idx="58">
                  <c:v>3.4049062176190859E-2</c:v>
                </c:pt>
                <c:pt idx="59">
                  <c:v>-1.327798262965274E-2</c:v>
                </c:pt>
                <c:pt idx="60">
                  <c:v>1.0234268268611402E-2</c:v>
                </c:pt>
                <c:pt idx="61">
                  <c:v>1.7698288079742497E-2</c:v>
                </c:pt>
                <c:pt idx="62">
                  <c:v>2.6863064206324339E-2</c:v>
                </c:pt>
                <c:pt idx="63">
                  <c:v>3.7436596092623731E-2</c:v>
                </c:pt>
                <c:pt idx="64">
                  <c:v>1.9178432914220167E-2</c:v>
                </c:pt>
                <c:pt idx="65">
                  <c:v>1.3895350908002868E-2</c:v>
                </c:pt>
                <c:pt idx="66">
                  <c:v>1.9709934980765453E-2</c:v>
                </c:pt>
                <c:pt idx="67">
                  <c:v>1.5639004252115285E-2</c:v>
                </c:pt>
                <c:pt idx="68">
                  <c:v>2.9109656091700131E-2</c:v>
                </c:pt>
                <c:pt idx="69">
                  <c:v>2.8630982965275109E-2</c:v>
                </c:pt>
                <c:pt idx="70">
                  <c:v>-0.1072245913747043</c:v>
                </c:pt>
                <c:pt idx="71">
                  <c:v>-1.9999535920494083E-3</c:v>
                </c:pt>
                <c:pt idx="72">
                  <c:v>5.9370664547042651E-3</c:v>
                </c:pt>
                <c:pt idx="73">
                  <c:v>-1.7605769252272196E-2</c:v>
                </c:pt>
                <c:pt idx="74">
                  <c:v>-4.2779301752826626E-3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5-7C49-8177-44BBC607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477999"/>
        <c:axId val="714284208"/>
      </c:lineChart>
      <c:catAx>
        <c:axId val="1528477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84208"/>
        <c:crosses val="autoZero"/>
        <c:auto val="1"/>
        <c:lblAlgn val="ctr"/>
        <c:lblOffset val="100"/>
        <c:tickLblSkip val="4"/>
        <c:noMultiLvlLbl val="0"/>
      </c:catAx>
      <c:valAx>
        <c:axId val="7142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7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Ú</a:t>
            </a:r>
            <a:r>
              <a:rPr lang="en-US" sz="1800" b="1" i="0" baseline="0">
                <a:effectLst/>
              </a:rPr>
              <a:t>: CONSUMO PRIVADO Y PÚBLICO,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01E-A742-BF90-895DB40F8352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1E-A742-BF90-895DB40F83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E-A742-BF90-895DB40F8352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E-A742-BF90-895DB40F8352}"/>
              </c:ext>
            </c:extLst>
          </c:dPt>
          <c:cat>
            <c:strRef>
              <c:f>'D. CICLOS y PROMEDIOS'!$E$3:$J$3</c:f>
              <c:strCache>
                <c:ptCount val="6"/>
                <c:pt idx="0">
                  <c:v>Cp/Y</c:v>
                </c:pt>
                <c:pt idx="1">
                  <c:v>Cp/Y (-)</c:v>
                </c:pt>
                <c:pt idx="2">
                  <c:v>Cp/Y (+)</c:v>
                </c:pt>
                <c:pt idx="3">
                  <c:v>Cg/Y</c:v>
                </c:pt>
                <c:pt idx="4">
                  <c:v>Cg/Y (-)</c:v>
                </c:pt>
                <c:pt idx="5">
                  <c:v>Cg/Y (+)</c:v>
                </c:pt>
              </c:strCache>
            </c:strRef>
          </c:cat>
          <c:val>
            <c:numRef>
              <c:f>'D. CICLOS y PROMEDIOS'!$E$80:$J$80</c:f>
              <c:numCache>
                <c:formatCode>0.00</c:formatCode>
                <c:ptCount val="6"/>
                <c:pt idx="0">
                  <c:v>0.67738622558234574</c:v>
                </c:pt>
                <c:pt idx="1">
                  <c:v>0.65619371128958004</c:v>
                </c:pt>
                <c:pt idx="2">
                  <c:v>0.6774042309727214</c:v>
                </c:pt>
                <c:pt idx="3">
                  <c:v>0.12242732484856346</c:v>
                </c:pt>
                <c:pt idx="4">
                  <c:v>0.11941572247460232</c:v>
                </c:pt>
                <c:pt idx="5">
                  <c:v>0.12182137022340518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E-A742-BF90-895DB40F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015777984"/>
        <c:axId val="1015779632"/>
      </c:barChart>
      <c:catAx>
        <c:axId val="10157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79632"/>
        <c:crosses val="autoZero"/>
        <c:auto val="1"/>
        <c:lblAlgn val="ctr"/>
        <c:lblOffset val="100"/>
        <c:noMultiLvlLbl val="0"/>
      </c:catAx>
      <c:valAx>
        <c:axId val="10157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PERU: INVERSION BRUTA FIJA , 1950-2024</a:t>
            </a:r>
            <a:endParaRPr lang="en-US" sz="1800" b="1">
              <a:effectLst/>
            </a:endParaRPr>
          </a:p>
          <a:p>
            <a:pPr>
              <a:defRPr/>
            </a:pPr>
            <a:r>
              <a:rPr lang="en-US" sz="1400" b="0" i="1" baseline="0">
                <a:effectLst/>
              </a:rPr>
              <a:t>(en porcentaje del PBI)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354-744F-B5FF-823B522A9D1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354-744F-B5FF-823B522A9D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354-744F-B5FF-823B522A9D18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354-744F-B5FF-823B522A9D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54-744F-B5FF-823B522A9D18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354-744F-B5FF-823B522A9D18}"/>
              </c:ext>
            </c:extLst>
          </c:dPt>
          <c:cat>
            <c:strRef>
              <c:f>'D. CICLOS y PROMEDIOS'!$N$3:$V$3</c:f>
              <c:strCache>
                <c:ptCount val="9"/>
                <c:pt idx="0">
                  <c:v>IBF/Y</c:v>
                </c:pt>
                <c:pt idx="1">
                  <c:v>IBF/Y (-)</c:v>
                </c:pt>
                <c:pt idx="2">
                  <c:v>IBF/Y (+)</c:v>
                </c:pt>
                <c:pt idx="3">
                  <c:v>IBFp/Y</c:v>
                </c:pt>
                <c:pt idx="4">
                  <c:v>IBFp/Y (-)</c:v>
                </c:pt>
                <c:pt idx="5">
                  <c:v>IBFp/Y (+)</c:v>
                </c:pt>
                <c:pt idx="6">
                  <c:v>IBFg/Y</c:v>
                </c:pt>
                <c:pt idx="7">
                  <c:v>IBFg/Y (-)</c:v>
                </c:pt>
                <c:pt idx="8">
                  <c:v>IBFg/Y (+)</c:v>
                </c:pt>
              </c:strCache>
            </c:strRef>
          </c:cat>
          <c:val>
            <c:numRef>
              <c:f>'D. CICLOS y PROMEDIOS'!$N$80:$V$80</c:f>
              <c:numCache>
                <c:formatCode>0.00</c:formatCode>
                <c:ptCount val="9"/>
                <c:pt idx="0">
                  <c:v>0.20904813547788645</c:v>
                </c:pt>
                <c:pt idx="1">
                  <c:v>0.18124940553964342</c:v>
                </c:pt>
                <c:pt idx="2">
                  <c:v>0.2248739778626746</c:v>
                </c:pt>
                <c:pt idx="3">
                  <c:v>0.16057842875974376</c:v>
                </c:pt>
                <c:pt idx="4">
                  <c:v>0.13806138545673774</c:v>
                </c:pt>
                <c:pt idx="5">
                  <c:v>0.17360091613035886</c:v>
                </c:pt>
                <c:pt idx="6">
                  <c:v>4.8469706718142679E-2</c:v>
                </c:pt>
                <c:pt idx="7">
                  <c:v>4.3188020082905697E-2</c:v>
                </c:pt>
                <c:pt idx="8">
                  <c:v>5.1273061732315724E-2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4-744F-B5FF-823B522A9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overlap val="100"/>
        <c:axId val="1610678943"/>
        <c:axId val="1610944671"/>
      </c:barChart>
      <c:catAx>
        <c:axId val="16106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44671"/>
        <c:crosses val="autoZero"/>
        <c:auto val="1"/>
        <c:lblAlgn val="ctr"/>
        <c:lblOffset val="100"/>
        <c:noMultiLvlLbl val="0"/>
      </c:catAx>
      <c:valAx>
        <c:axId val="161094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7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PERÚ:</a:t>
            </a:r>
            <a:r>
              <a:rPr lang="en-US" sz="1600" b="1" baseline="0"/>
              <a:t> EXPORTACIONES E IMPORTACIONES DE BIENES Y SERVICIOS NO FACTORIALES, 1950-2024</a:t>
            </a:r>
          </a:p>
          <a:p>
            <a:pPr>
              <a:defRPr/>
            </a:pPr>
            <a:r>
              <a:rPr lang="en-US" sz="1300" i="1" baseline="0"/>
              <a:t>(en porcentaje del PBI)</a:t>
            </a:r>
            <a:endParaRPr lang="en-US" sz="1300" i="1"/>
          </a:p>
        </c:rich>
      </c:tx>
      <c:layout>
        <c:manualLayout>
          <c:xMode val="edge"/>
          <c:yMode val="edge"/>
          <c:x val="0.17340784586245706"/>
          <c:y val="1.0090361972270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423-C443-A767-49988B70FF6A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423-C443-A767-49988B70FF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23-C443-A767-49988B70FF6A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23-C443-A767-49988B70FF6A}"/>
              </c:ext>
            </c:extLst>
          </c:dPt>
          <c:cat>
            <c:strRef>
              <c:f>'D. CICLOS y PROMEDIOS'!$Z$3:$AE$3</c:f>
              <c:strCache>
                <c:ptCount val="6"/>
                <c:pt idx="0">
                  <c:v>X/Y</c:v>
                </c:pt>
                <c:pt idx="1">
                  <c:v>X/Y (-)</c:v>
                </c:pt>
                <c:pt idx="2">
                  <c:v>X/Y (+)</c:v>
                </c:pt>
                <c:pt idx="3">
                  <c:v>Im/Y</c:v>
                </c:pt>
                <c:pt idx="4">
                  <c:v>Im/Y (-)</c:v>
                </c:pt>
                <c:pt idx="5">
                  <c:v>Im/Y (+)</c:v>
                </c:pt>
              </c:strCache>
            </c:strRef>
          </c:cat>
          <c:val>
            <c:numRef>
              <c:f>'D. CICLOS y PROMEDIOS'!$Z$80:$AE$80</c:f>
              <c:numCache>
                <c:formatCode>0.00</c:formatCode>
                <c:ptCount val="6"/>
                <c:pt idx="0">
                  <c:v>0.21117908749769568</c:v>
                </c:pt>
                <c:pt idx="1">
                  <c:v>0.21114625837228707</c:v>
                </c:pt>
                <c:pt idx="2">
                  <c:v>0.20629237690503011</c:v>
                </c:pt>
                <c:pt idx="3">
                  <c:v>0.2208782255111415</c:v>
                </c:pt>
                <c:pt idx="4">
                  <c:v>0.19804127698163404</c:v>
                </c:pt>
                <c:pt idx="5">
                  <c:v>0.23273646103284154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3-C443-A767-49988B70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-27"/>
        <c:axId val="736464848"/>
        <c:axId val="736466496"/>
      </c:barChart>
      <c:catAx>
        <c:axId val="7364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66496"/>
        <c:crosses val="autoZero"/>
        <c:auto val="1"/>
        <c:lblAlgn val="ctr"/>
        <c:lblOffset val="100"/>
        <c:noMultiLvlLbl val="0"/>
      </c:catAx>
      <c:valAx>
        <c:axId val="736466496"/>
        <c:scaling>
          <c:orientation val="minMax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FF00"/>
                </a:solidFill>
              </a:rPr>
              <a:t>Perú. Ahorro Nacional, Medidas Alternativas</a:t>
            </a:r>
          </a:p>
          <a:p>
            <a:pPr>
              <a:defRPr/>
            </a:pPr>
            <a:r>
              <a:rPr lang="en-US" sz="1200" b="0" i="1">
                <a:solidFill>
                  <a:srgbClr val="FFFF00"/>
                </a:solidFill>
              </a:rPr>
              <a:t>(en porcentaje del PBI)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'A. CUENTAS NACIONALES'!$A$34</c:f>
              <c:strCache>
                <c:ptCount val="1"/>
                <c:pt idx="0">
                  <c:v>Sn1/Y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NACIONALES'!$B$34:$BV$34</c:f>
              <c:numCache>
                <c:formatCode>0%</c:formatCode>
                <c:ptCount val="73"/>
                <c:pt idx="0">
                  <c:v>0.15740239934500802</c:v>
                </c:pt>
                <c:pt idx="1">
                  <c:v>0.14927893176969506</c:v>
                </c:pt>
                <c:pt idx="2">
                  <c:v>0.1511174720874964</c:v>
                </c:pt>
                <c:pt idx="3">
                  <c:v>0.16489640181516474</c:v>
                </c:pt>
                <c:pt idx="4">
                  <c:v>0.17767986268252378</c:v>
                </c:pt>
                <c:pt idx="5">
                  <c:v>0.1606751511603749</c:v>
                </c:pt>
                <c:pt idx="6">
                  <c:v>0.18011693506564594</c:v>
                </c:pt>
                <c:pt idx="7">
                  <c:v>0.17806417460980598</c:v>
                </c:pt>
                <c:pt idx="8">
                  <c:v>0.17200743410229488</c:v>
                </c:pt>
                <c:pt idx="9">
                  <c:v>0.1810832968156719</c:v>
                </c:pt>
                <c:pt idx="10">
                  <c:v>0.21022632620509954</c:v>
                </c:pt>
                <c:pt idx="11">
                  <c:v>0.21039911753882962</c:v>
                </c:pt>
                <c:pt idx="12">
                  <c:v>0.20614806460934054</c:v>
                </c:pt>
                <c:pt idx="13">
                  <c:v>0.16954568394899733</c:v>
                </c:pt>
                <c:pt idx="14">
                  <c:v>0.17571216044627275</c:v>
                </c:pt>
                <c:pt idx="15">
                  <c:v>0.1450752636597927</c:v>
                </c:pt>
                <c:pt idx="16">
                  <c:v>0.13627120125525755</c:v>
                </c:pt>
                <c:pt idx="17">
                  <c:v>0.1150042690951902</c:v>
                </c:pt>
                <c:pt idx="18">
                  <c:v>0.13255186669857369</c:v>
                </c:pt>
                <c:pt idx="19">
                  <c:v>0.14176622723911822</c:v>
                </c:pt>
                <c:pt idx="20">
                  <c:v>0.1568843616798821</c:v>
                </c:pt>
                <c:pt idx="21">
                  <c:v>0.14076009945337309</c:v>
                </c:pt>
                <c:pt idx="22">
                  <c:v>0.13530704771956178</c:v>
                </c:pt>
                <c:pt idx="23">
                  <c:v>0.16115558723874604</c:v>
                </c:pt>
                <c:pt idx="24">
                  <c:v>0.13200890262208373</c:v>
                </c:pt>
                <c:pt idx="25">
                  <c:v>7.6413838629299985E-2</c:v>
                </c:pt>
                <c:pt idx="26">
                  <c:v>0.10952970380788155</c:v>
                </c:pt>
                <c:pt idx="27">
                  <c:v>0.12382724454315991</c:v>
                </c:pt>
                <c:pt idx="28">
                  <c:v>0.23075511034264626</c:v>
                </c:pt>
                <c:pt idx="29">
                  <c:v>0.35222215513812782</c:v>
                </c:pt>
                <c:pt idx="30">
                  <c:v>0.29961335267793293</c:v>
                </c:pt>
                <c:pt idx="31">
                  <c:v>0.27540484476161653</c:v>
                </c:pt>
                <c:pt idx="32">
                  <c:v>0.28662133420637614</c:v>
                </c:pt>
                <c:pt idx="33">
                  <c:v>0.26031274593148618</c:v>
                </c:pt>
                <c:pt idx="34">
                  <c:v>0.2695465955361972</c:v>
                </c:pt>
                <c:pt idx="35">
                  <c:v>0.29490228071930163</c:v>
                </c:pt>
                <c:pt idx="36">
                  <c:v>0.2121675286114216</c:v>
                </c:pt>
                <c:pt idx="37">
                  <c:v>0.20583557716512699</c:v>
                </c:pt>
                <c:pt idx="38">
                  <c:v>0.23963400903788562</c:v>
                </c:pt>
                <c:pt idx="39">
                  <c:v>0.2408579751973785</c:v>
                </c:pt>
                <c:pt idx="40">
                  <c:v>0.1415731792617341</c:v>
                </c:pt>
                <c:pt idx="41">
                  <c:v>0.12741697405881347</c:v>
                </c:pt>
                <c:pt idx="42">
                  <c:v>0.11798264953069298</c:v>
                </c:pt>
                <c:pt idx="43">
                  <c:v>0.11303635805747474</c:v>
                </c:pt>
                <c:pt idx="44">
                  <c:v>1.3347798500403341E-2</c:v>
                </c:pt>
                <c:pt idx="45">
                  <c:v>2.5273704136418527E-2</c:v>
                </c:pt>
                <c:pt idx="46">
                  <c:v>1.2654680154935795E-2</c:v>
                </c:pt>
                <c:pt idx="47">
                  <c:v>3.9651331813695678E-2</c:v>
                </c:pt>
                <c:pt idx="48">
                  <c:v>3.0508580058113747E-2</c:v>
                </c:pt>
                <c:pt idx="49">
                  <c:v>1.6740473905272609E-2</c:v>
                </c:pt>
                <c:pt idx="50">
                  <c:v>2.6424664077714295E-3</c:v>
                </c:pt>
                <c:pt idx="51">
                  <c:v>-3.1609564271464692E-3</c:v>
                </c:pt>
                <c:pt idx="52">
                  <c:v>2.1679493832960157E-2</c:v>
                </c:pt>
                <c:pt idx="53">
                  <c:v>3.0113241363253912E-2</c:v>
                </c:pt>
                <c:pt idx="54">
                  <c:v>6.1707845853052432E-2</c:v>
                </c:pt>
                <c:pt idx="55">
                  <c:v>7.8409006949971646E-2</c:v>
                </c:pt>
                <c:pt idx="56">
                  <c:v>0.20148118753894523</c:v>
                </c:pt>
                <c:pt idx="57">
                  <c:v>0.24253153983536072</c:v>
                </c:pt>
                <c:pt idx="58">
                  <c:v>0.19180581235651578</c:v>
                </c:pt>
                <c:pt idx="59">
                  <c:v>0.16234731259590796</c:v>
                </c:pt>
                <c:pt idx="60">
                  <c:v>0.23506766648177008</c:v>
                </c:pt>
                <c:pt idx="61">
                  <c:v>0.25656225020500101</c:v>
                </c:pt>
                <c:pt idx="62">
                  <c:v>0.23490280530785793</c:v>
                </c:pt>
                <c:pt idx="63">
                  <c:v>0.21260725108743589</c:v>
                </c:pt>
                <c:pt idx="64">
                  <c:v>0.19582111090221571</c:v>
                </c:pt>
                <c:pt idx="65">
                  <c:v>0.16663580798151725</c:v>
                </c:pt>
                <c:pt idx="66">
                  <c:v>0.17015792659316215</c:v>
                </c:pt>
                <c:pt idx="67">
                  <c:v>0.18596908233959911</c:v>
                </c:pt>
                <c:pt idx="68">
                  <c:v>0.18903731141248245</c:v>
                </c:pt>
                <c:pt idx="69">
                  <c:v>0.18224788694522537</c:v>
                </c:pt>
                <c:pt idx="70">
                  <c:v>0.20196664579122742</c:v>
                </c:pt>
                <c:pt idx="71">
                  <c:v>0.22307175213270852</c:v>
                </c:pt>
                <c:pt idx="72">
                  <c:v>0.17760789881185965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5-514E-93FA-5DEAD3838031}"/>
            </c:ext>
          </c:extLst>
        </c:ser>
        <c:ser>
          <c:idx val="1"/>
          <c:order val="1"/>
          <c:tx>
            <c:strRef>
              <c:f>'A. CUENTAS NACIONALES'!$A$37</c:f>
              <c:strCache>
                <c:ptCount val="1"/>
                <c:pt idx="0">
                  <c:v>Sn2/Y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'A. CUENTAS NACIONALES'!$B$4:$BV$4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'A. CUENTAS NACIONALES'!$B$37:$BV$37</c:f>
              <c:numCache>
                <c:formatCode>0%</c:formatCode>
                <c:ptCount val="73"/>
                <c:pt idx="0">
                  <c:v>0.11773680269163168</c:v>
                </c:pt>
                <c:pt idx="1">
                  <c:v>0.10320685022751951</c:v>
                </c:pt>
                <c:pt idx="2">
                  <c:v>0.11584582682378942</c:v>
                </c:pt>
                <c:pt idx="3">
                  <c:v>0.13973539257603063</c:v>
                </c:pt>
                <c:pt idx="4">
                  <c:v>0.14928250373228258</c:v>
                </c:pt>
                <c:pt idx="5">
                  <c:v>0.1280122840598267</c:v>
                </c:pt>
                <c:pt idx="6">
                  <c:v>0.14459570659741716</c:v>
                </c:pt>
                <c:pt idx="7">
                  <c:v>0.1434510156820514</c:v>
                </c:pt>
                <c:pt idx="8">
                  <c:v>0.14904656725088897</c:v>
                </c:pt>
                <c:pt idx="9">
                  <c:v>0.15506217773625219</c:v>
                </c:pt>
                <c:pt idx="10">
                  <c:v>0.1820729541283104</c:v>
                </c:pt>
                <c:pt idx="11">
                  <c:v>0.18395389902993031</c:v>
                </c:pt>
                <c:pt idx="12">
                  <c:v>0.1770062493309783</c:v>
                </c:pt>
                <c:pt idx="13">
                  <c:v>0.13846706423804617</c:v>
                </c:pt>
                <c:pt idx="14">
                  <c:v>0.14042830509362744</c:v>
                </c:pt>
                <c:pt idx="15">
                  <c:v>0.11067111416700648</c:v>
                </c:pt>
                <c:pt idx="16">
                  <c:v>9.205268287679258E-2</c:v>
                </c:pt>
                <c:pt idx="17">
                  <c:v>7.845848910875608E-2</c:v>
                </c:pt>
                <c:pt idx="18">
                  <c:v>9.4644325190462619E-2</c:v>
                </c:pt>
                <c:pt idx="19">
                  <c:v>9.7532420564251696E-2</c:v>
                </c:pt>
                <c:pt idx="20">
                  <c:v>0.11193065500564946</c:v>
                </c:pt>
                <c:pt idx="21">
                  <c:v>0.11050676298875511</c:v>
                </c:pt>
                <c:pt idx="22">
                  <c:v>0.11101724000326958</c:v>
                </c:pt>
                <c:pt idx="23">
                  <c:v>0.12726780914943095</c:v>
                </c:pt>
                <c:pt idx="24">
                  <c:v>8.9941114217149468E-2</c:v>
                </c:pt>
                <c:pt idx="25">
                  <c:v>4.5885285066161331E-2</c:v>
                </c:pt>
                <c:pt idx="26">
                  <c:v>8.437563416055488E-2</c:v>
                </c:pt>
                <c:pt idx="27">
                  <c:v>9.8236943659577344E-2</c:v>
                </c:pt>
                <c:pt idx="28">
                  <c:v>0.21061293805864501</c:v>
                </c:pt>
                <c:pt idx="29">
                  <c:v>0.30746359112063126</c:v>
                </c:pt>
                <c:pt idx="30">
                  <c:v>0.25894851538700653</c:v>
                </c:pt>
                <c:pt idx="31">
                  <c:v>0.24870586614690629</c:v>
                </c:pt>
                <c:pt idx="32">
                  <c:v>0.2612897079518593</c:v>
                </c:pt>
                <c:pt idx="33">
                  <c:v>0.23095451319864696</c:v>
                </c:pt>
                <c:pt idx="34">
                  <c:v>0.24228874675940859</c:v>
                </c:pt>
                <c:pt idx="35">
                  <c:v>0.27197261398658756</c:v>
                </c:pt>
                <c:pt idx="36">
                  <c:v>0.20180338133902997</c:v>
                </c:pt>
                <c:pt idx="37">
                  <c:v>0.19663819275144562</c:v>
                </c:pt>
                <c:pt idx="38">
                  <c:v>0.2284964520195063</c:v>
                </c:pt>
                <c:pt idx="39">
                  <c:v>0.23032865416881815</c:v>
                </c:pt>
                <c:pt idx="40">
                  <c:v>0.15181922896886429</c:v>
                </c:pt>
                <c:pt idx="41">
                  <c:v>0.13278432802466178</c:v>
                </c:pt>
                <c:pt idx="42">
                  <c:v>0.12107783241228259</c:v>
                </c:pt>
                <c:pt idx="43">
                  <c:v>0.11963559779302461</c:v>
                </c:pt>
                <c:pt idx="44">
                  <c:v>0.13039774924341696</c:v>
                </c:pt>
                <c:pt idx="45">
                  <c:v>0.12681439019066171</c:v>
                </c:pt>
                <c:pt idx="46">
                  <c:v>0.12804235367958752</c:v>
                </c:pt>
                <c:pt idx="47">
                  <c:v>0.1503302439429669</c:v>
                </c:pt>
                <c:pt idx="48">
                  <c:v>0.14799809020618768</c:v>
                </c:pt>
                <c:pt idx="49">
                  <c:v>0.15409174964033873</c:v>
                </c:pt>
                <c:pt idx="50">
                  <c:v>0.14683070648518104</c:v>
                </c:pt>
                <c:pt idx="51">
                  <c:v>0.14526819055838383</c:v>
                </c:pt>
                <c:pt idx="52">
                  <c:v>0.15284783181963404</c:v>
                </c:pt>
                <c:pt idx="53">
                  <c:v>0.16214485108060939</c:v>
                </c:pt>
                <c:pt idx="54">
                  <c:v>0.16913869981960755</c:v>
                </c:pt>
                <c:pt idx="55">
                  <c:v>0.17644368310172232</c:v>
                </c:pt>
                <c:pt idx="56">
                  <c:v>0.21946162561112839</c:v>
                </c:pt>
                <c:pt idx="57">
                  <c:v>0.24238340662192223</c:v>
                </c:pt>
                <c:pt idx="58">
                  <c:v>0.15365264297369871</c:v>
                </c:pt>
                <c:pt idx="59">
                  <c:v>0.11940106567912161</c:v>
                </c:pt>
                <c:pt idx="60">
                  <c:v>0.24565249490983546</c:v>
                </c:pt>
                <c:pt idx="61">
                  <c:v>0.28888886240908324</c:v>
                </c:pt>
                <c:pt idx="62">
                  <c:v>0.25868590651782475</c:v>
                </c:pt>
                <c:pt idx="63">
                  <c:v>0.21765981471141235</c:v>
                </c:pt>
                <c:pt idx="64">
                  <c:v>0.18775158069312706</c:v>
                </c:pt>
                <c:pt idx="65">
                  <c:v>0.14081490652613263</c:v>
                </c:pt>
                <c:pt idx="66">
                  <c:v>0.14342776305887428</c:v>
                </c:pt>
                <c:pt idx="67">
                  <c:v>0.17686595139597616</c:v>
                </c:pt>
                <c:pt idx="68">
                  <c:v>0.17848355903568067</c:v>
                </c:pt>
                <c:pt idx="69">
                  <c:v>0.16762344153864167</c:v>
                </c:pt>
                <c:pt idx="70">
                  <c:v>0.21151382057959031</c:v>
                </c:pt>
                <c:pt idx="71">
                  <c:v>0.26075262466412008</c:v>
                </c:pt>
                <c:pt idx="72">
                  <c:v>0.1877503254681929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5-514E-93FA-5DEAD3838031}"/>
            </c:ext>
          </c:extLst>
        </c:ser>
        <c:ser>
          <c:idx val="2"/>
          <c:order val="2"/>
          <c:tx>
            <c:strRef>
              <c:f>'A. CUENTAS NACIONALES'!$A$41</c:f>
              <c:strCache>
                <c:ptCount val="1"/>
                <c:pt idx="0">
                  <c:v>Sn3/Y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'A. CUENTAS NACIONALES'!$B$41:$BV$41</c:f>
              <c:numCache>
                <c:formatCode>0.0%</c:formatCode>
                <c:ptCount val="73"/>
                <c:pt idx="0">
                  <c:v>0.1671879706918471</c:v>
                </c:pt>
                <c:pt idx="1">
                  <c:v>0.19021489534457212</c:v>
                </c:pt>
                <c:pt idx="2">
                  <c:v>0.18767573601771623</c:v>
                </c:pt>
                <c:pt idx="3">
                  <c:v>0.19891753549994232</c:v>
                </c:pt>
                <c:pt idx="4">
                  <c:v>0.18778860496400085</c:v>
                </c:pt>
                <c:pt idx="5">
                  <c:v>0.16506114754696868</c:v>
                </c:pt>
                <c:pt idx="6">
                  <c:v>0.20178093582975398</c:v>
                </c:pt>
                <c:pt idx="7">
                  <c:v>0.20448165965052123</c:v>
                </c:pt>
                <c:pt idx="8">
                  <c:v>0.20244619046782356</c:v>
                </c:pt>
                <c:pt idx="9">
                  <c:v>0.19321085262921467</c:v>
                </c:pt>
                <c:pt idx="10">
                  <c:v>0.21886842965377207</c:v>
                </c:pt>
                <c:pt idx="11">
                  <c:v>0.22574910638383394</c:v>
                </c:pt>
                <c:pt idx="12">
                  <c:v>0.22749181150220391</c:v>
                </c:pt>
                <c:pt idx="13">
                  <c:v>0.19358773190855161</c:v>
                </c:pt>
                <c:pt idx="14">
                  <c:v>0.20235457316091585</c:v>
                </c:pt>
                <c:pt idx="15">
                  <c:v>0.17128762254267144</c:v>
                </c:pt>
                <c:pt idx="16">
                  <c:v>0.16131362639692853</c:v>
                </c:pt>
                <c:pt idx="17">
                  <c:v>0.127238756793498</c:v>
                </c:pt>
                <c:pt idx="18">
                  <c:v>0.14299767570844824</c:v>
                </c:pt>
                <c:pt idx="19">
                  <c:v>0.15007862827018742</c:v>
                </c:pt>
                <c:pt idx="20">
                  <c:v>0.17877072143530032</c:v>
                </c:pt>
                <c:pt idx="21">
                  <c:v>0.15399134927559216</c:v>
                </c:pt>
                <c:pt idx="22">
                  <c:v>0.14230830888235865</c:v>
                </c:pt>
                <c:pt idx="23">
                  <c:v>0.16951810260982123</c:v>
                </c:pt>
                <c:pt idx="24">
                  <c:v>0.16347195720147251</c:v>
                </c:pt>
                <c:pt idx="25">
                  <c:v>0.1104916608540213</c:v>
                </c:pt>
                <c:pt idx="26">
                  <c:v>0.12840746672226891</c:v>
                </c:pt>
                <c:pt idx="27">
                  <c:v>0.13727294895032077</c:v>
                </c:pt>
                <c:pt idx="28">
                  <c:v>0.18352597778890245</c:v>
                </c:pt>
                <c:pt idx="29">
                  <c:v>0.27789427870320682</c:v>
                </c:pt>
                <c:pt idx="30">
                  <c:v>0.24628376988841177</c:v>
                </c:pt>
                <c:pt idx="31">
                  <c:v>0.20706773012540616</c:v>
                </c:pt>
                <c:pt idx="32">
                  <c:v>0.21758485121496529</c:v>
                </c:pt>
                <c:pt idx="33">
                  <c:v>0.17619522533612902</c:v>
                </c:pt>
                <c:pt idx="34">
                  <c:v>0.19589993349090123</c:v>
                </c:pt>
                <c:pt idx="35">
                  <c:v>0.18440663087245887</c:v>
                </c:pt>
                <c:pt idx="36">
                  <c:v>0.13049592232855917</c:v>
                </c:pt>
                <c:pt idx="37">
                  <c:v>0.12847624264453991</c:v>
                </c:pt>
                <c:pt idx="38">
                  <c:v>0.15788522608812655</c:v>
                </c:pt>
                <c:pt idx="39">
                  <c:v>0.14726241956324215</c:v>
                </c:pt>
                <c:pt idx="40">
                  <c:v>8.9177284019317016E-2</c:v>
                </c:pt>
                <c:pt idx="41">
                  <c:v>0.11422077835418407</c:v>
                </c:pt>
                <c:pt idx="42">
                  <c:v>0.10570433817731086</c:v>
                </c:pt>
                <c:pt idx="43">
                  <c:v>0.10423587031552396</c:v>
                </c:pt>
                <c:pt idx="44">
                  <c:v>0.12759785571911275</c:v>
                </c:pt>
                <c:pt idx="45">
                  <c:v>0.12674505835155159</c:v>
                </c:pt>
                <c:pt idx="46">
                  <c:v>0.12904062443085479</c:v>
                </c:pt>
                <c:pt idx="47">
                  <c:v>0.15152436344902409</c:v>
                </c:pt>
                <c:pt idx="48">
                  <c:v>0.14667417962907453</c:v>
                </c:pt>
                <c:pt idx="49">
                  <c:v>0.15351840552910942</c:v>
                </c:pt>
                <c:pt idx="50">
                  <c:v>0.14377817426192388</c:v>
                </c:pt>
                <c:pt idx="51">
                  <c:v>0.14150397016598343</c:v>
                </c:pt>
                <c:pt idx="52">
                  <c:v>0.14655927412847214</c:v>
                </c:pt>
                <c:pt idx="53">
                  <c:v>0.1563840979300499</c:v>
                </c:pt>
                <c:pt idx="54">
                  <c:v>0.16210875537183828</c:v>
                </c:pt>
                <c:pt idx="55">
                  <c:v>0.16947638250791017</c:v>
                </c:pt>
                <c:pt idx="56">
                  <c:v>0.22124646571757944</c:v>
                </c:pt>
                <c:pt idx="57">
                  <c:v>0.23752597348094304</c:v>
                </c:pt>
                <c:pt idx="58">
                  <c:v>0.22666795530969699</c:v>
                </c:pt>
                <c:pt idx="59">
                  <c:v>0.20153731349156739</c:v>
                </c:pt>
                <c:pt idx="60">
                  <c:v>0.2226708262571872</c:v>
                </c:pt>
                <c:pt idx="61">
                  <c:v>0.22312024494588428</c:v>
                </c:pt>
                <c:pt idx="62">
                  <c:v>0.21237354940813449</c:v>
                </c:pt>
                <c:pt idx="63">
                  <c:v>0.20757290397000605</c:v>
                </c:pt>
                <c:pt idx="64">
                  <c:v>0.20377461862526847</c:v>
                </c:pt>
                <c:pt idx="65">
                  <c:v>0.19177766154024051</c:v>
                </c:pt>
                <c:pt idx="66">
                  <c:v>0.19699253569792924</c:v>
                </c:pt>
                <c:pt idx="67">
                  <c:v>0.19561494087177111</c:v>
                </c:pt>
                <c:pt idx="68">
                  <c:v>0.19946742664540326</c:v>
                </c:pt>
                <c:pt idx="69">
                  <c:v>0.19761340990285281</c:v>
                </c:pt>
                <c:pt idx="70">
                  <c:v>0.19403030003350027</c:v>
                </c:pt>
                <c:pt idx="71">
                  <c:v>0.18578994690506268</c:v>
                </c:pt>
                <c:pt idx="72">
                  <c:v>0.16987529952703145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35-514E-93FA-5DEAD383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231088"/>
        <c:axId val="511153840"/>
      </c:lineChart>
      <c:catAx>
        <c:axId val="5112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53840"/>
        <c:crosses val="autoZero"/>
        <c:auto val="1"/>
        <c:lblAlgn val="ctr"/>
        <c:lblOffset val="100"/>
        <c:tickLblSkip val="2"/>
        <c:noMultiLvlLbl val="0"/>
      </c:catAx>
      <c:valAx>
        <c:axId val="5111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153F7C-E96E-CB4D-9BE5-19FE4ECF6719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3302A3-6C44-C74D-A5F5-8C6DD9ECC5CB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2200C9-4087-AA4F-B1D8-FEED7F442429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C6CC9F-37B2-284F-9551-B51B123D1343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35C85-76DF-ED49-9CAA-E5BC3290B519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ADB1BD-D060-574C-BBEC-BB14FE0FBD07}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08C93-E552-FBEF-ED03-E5495E996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7DBFC-3646-FC47-8D82-9C2E03DFC3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0.06364</cdr:x>
      <cdr:y>0.11513</cdr:y>
    </cdr:from>
    <cdr:to>
      <cdr:x>0.07782</cdr:x>
      <cdr:y>0.94627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6D68CD4-77FD-0144-AC06-B9965959C0BA}"/>
            </a:ext>
          </a:extLst>
        </cdr:cNvPr>
        <cdr:cNvSpPr/>
      </cdr:nvSpPr>
      <cdr:spPr>
        <a:xfrm xmlns:a="http://schemas.openxmlformats.org/drawingml/2006/main">
          <a:off x="552289" y="724113"/>
          <a:ext cx="123028" cy="52274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0.16048</cdr:x>
      <cdr:y>0.11295</cdr:y>
    </cdr:from>
    <cdr:to>
      <cdr:x>0.20524</cdr:x>
      <cdr:y>0.95066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E4C4A531-F86C-1D4F-94BA-4FF4ED07225A}"/>
            </a:ext>
          </a:extLst>
        </cdr:cNvPr>
        <cdr:cNvSpPr/>
      </cdr:nvSpPr>
      <cdr:spPr>
        <a:xfrm xmlns:a="http://schemas.openxmlformats.org/drawingml/2006/main">
          <a:off x="1392699" y="710402"/>
          <a:ext cx="388442" cy="526879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0.28107</cdr:x>
      <cdr:y>0.11623</cdr:y>
    </cdr:from>
    <cdr:to>
      <cdr:x>0.34959</cdr:x>
      <cdr:y>0.94956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67A25F88-2598-7849-82BA-B7A0706AB4ED}"/>
            </a:ext>
          </a:extLst>
        </cdr:cNvPr>
        <cdr:cNvSpPr/>
      </cdr:nvSpPr>
      <cdr:spPr>
        <a:xfrm xmlns:a="http://schemas.openxmlformats.org/drawingml/2006/main">
          <a:off x="2439206" y="731031"/>
          <a:ext cx="594683" cy="524124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0.39837</cdr:x>
      <cdr:y>0.11294</cdr:y>
    </cdr:from>
    <cdr:to>
      <cdr:x>0.42509</cdr:x>
      <cdr:y>0.94737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3457223" y="710339"/>
          <a:ext cx="231825" cy="524816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0.46225</cdr:x>
      <cdr:y>0.11295</cdr:y>
    </cdr:from>
    <cdr:to>
      <cdr:x>0.49361</cdr:x>
      <cdr:y>0.94846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4011588" y="710402"/>
          <a:ext cx="272142" cy="52549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0.53891</cdr:x>
      <cdr:y>0.11446</cdr:y>
    </cdr:from>
    <cdr:to>
      <cdr:x>0.60046</cdr:x>
      <cdr:y>0.94846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4676825" y="719899"/>
          <a:ext cx="534207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0.67596</cdr:x>
      <cdr:y>0.11446</cdr:y>
    </cdr:from>
    <cdr:to>
      <cdr:x>0.7561</cdr:x>
      <cdr:y>0.94956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5866190" y="719899"/>
          <a:ext cx="695477" cy="525238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0.78629</cdr:x>
      <cdr:y>0.11446</cdr:y>
    </cdr:from>
    <cdr:to>
      <cdr:x>0.79156</cdr:x>
      <cdr:y>0.94846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6823729" y="719899"/>
          <a:ext cx="45719" cy="524546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0.91057</cdr:x>
      <cdr:y>0.11404</cdr:y>
    </cdr:from>
    <cdr:to>
      <cdr:x>0.93496</cdr:x>
      <cdr:y>0.94846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B809CEAE-A949-4942-9117-B39C542B6F44}"/>
            </a:ext>
          </a:extLst>
        </cdr:cNvPr>
        <cdr:cNvSpPr/>
      </cdr:nvSpPr>
      <cdr:spPr>
        <a:xfrm xmlns:a="http://schemas.openxmlformats.org/drawingml/2006/main">
          <a:off x="7902223" y="717257"/>
          <a:ext cx="211666" cy="524810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0.9489</cdr:x>
      <cdr:y>0.11294</cdr:y>
    </cdr:from>
    <cdr:to>
      <cdr:x>0.9796</cdr:x>
      <cdr:y>0.95175</cdr:y>
    </cdr:to>
    <cdr:sp macro="" textlink="">
      <cdr:nvSpPr>
        <cdr:cNvPr id="11" name="Rectangle 10">
          <a:extLst xmlns:a="http://schemas.openxmlformats.org/drawingml/2006/main">
            <a:ext uri="{FF2B5EF4-FFF2-40B4-BE49-F238E27FC236}">
              <a16:creationId xmlns:a16="http://schemas.microsoft.com/office/drawing/2014/main" id="{6407F8E3-2EA0-7341-B978-57A48F821640}"/>
            </a:ext>
          </a:extLst>
        </cdr:cNvPr>
        <cdr:cNvSpPr/>
      </cdr:nvSpPr>
      <cdr:spPr>
        <a:xfrm xmlns:a="http://schemas.openxmlformats.org/drawingml/2006/main">
          <a:off x="8234841" y="710339"/>
          <a:ext cx="266454" cy="527571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C81AD-4B85-1344-9114-1F57319861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04296-A732-D145-97FB-E69C3E49EB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5BE3B-ED80-5648-90FB-ABC98C4CF2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8525C-E536-583D-8A2E-6E9B12AC4B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vierhamann/Downloads/HPFilter.xla" TargetMode="External"/><Relationship Id="rId1" Type="http://schemas.openxmlformats.org/officeDocument/2006/relationships/externalLinkPath" Target="/Users/javierhamann/Downloads/HPFilter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vierhamann/Downloads/wr_hp_filter/HPFilter.xla" TargetMode="External"/><Relationship Id="rId1" Type="http://schemas.openxmlformats.org/officeDocument/2006/relationships/externalLinkPath" Target="/Users/javierhamann/Downloads/wr_hp_filter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definedNames>
      <definedName name="hp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DAA4BF-1163-5C42-8FC4-F31FB176DD22}">
  <we:reference id="wa200002512" version="7.5.5.0" store="en-US" storeType="OMEX"/>
  <we:alternateReferences>
    <we:reference id="WA200002512" version="7.5.5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0B8-ECA0-D144-8B98-A4A6ED3EDB3A}">
  <dimension ref="A1:H18"/>
  <sheetViews>
    <sheetView zoomScale="150" zoomScaleNormal="150" workbookViewId="0">
      <selection activeCell="L13" sqref="L13"/>
    </sheetView>
  </sheetViews>
  <sheetFormatPr baseColWidth="10" defaultRowHeight="15" x14ac:dyDescent="0.2"/>
  <sheetData>
    <row r="1" spans="1:8" x14ac:dyDescent="0.2">
      <c r="A1" s="133" t="s">
        <v>174</v>
      </c>
      <c r="B1" s="134"/>
      <c r="C1" s="134"/>
      <c r="D1" s="134"/>
      <c r="E1" s="134"/>
      <c r="F1" s="134"/>
      <c r="G1" s="134"/>
      <c r="H1" s="135"/>
    </row>
    <row r="2" spans="1:8" x14ac:dyDescent="0.2">
      <c r="A2" s="136"/>
      <c r="B2" s="137"/>
      <c r="C2" s="137"/>
      <c r="D2" s="137"/>
      <c r="E2" s="137"/>
      <c r="F2" s="137"/>
      <c r="G2" s="137"/>
      <c r="H2" s="138"/>
    </row>
    <row r="3" spans="1:8" x14ac:dyDescent="0.2">
      <c r="A3" s="136" t="s">
        <v>183</v>
      </c>
      <c r="B3" s="137"/>
      <c r="C3" s="137"/>
      <c r="D3" s="137"/>
      <c r="E3" s="137"/>
      <c r="F3" s="137"/>
      <c r="G3" s="137"/>
      <c r="H3" s="138"/>
    </row>
    <row r="4" spans="1:8" x14ac:dyDescent="0.2">
      <c r="A4" s="136"/>
      <c r="B4" s="137"/>
      <c r="C4" s="137"/>
      <c r="D4" s="137"/>
      <c r="E4" s="137"/>
      <c r="F4" s="137"/>
      <c r="G4" s="137"/>
      <c r="H4" s="138"/>
    </row>
    <row r="5" spans="1:8" x14ac:dyDescent="0.2">
      <c r="A5" s="136" t="s">
        <v>184</v>
      </c>
      <c r="B5" s="137"/>
      <c r="C5" s="137"/>
      <c r="D5" s="137"/>
      <c r="E5" s="137"/>
      <c r="F5" s="137"/>
      <c r="G5" s="137"/>
      <c r="H5" s="138"/>
    </row>
    <row r="6" spans="1:8" x14ac:dyDescent="0.2">
      <c r="A6" s="136" t="s">
        <v>175</v>
      </c>
      <c r="B6" s="137"/>
      <c r="C6" s="137"/>
      <c r="D6" s="137"/>
      <c r="E6" s="137"/>
      <c r="F6" s="137"/>
      <c r="G6" s="137"/>
      <c r="H6" s="138"/>
    </row>
    <row r="7" spans="1:8" x14ac:dyDescent="0.2">
      <c r="A7" s="136"/>
      <c r="B7" s="137"/>
      <c r="C7" s="137"/>
      <c r="D7" s="137"/>
      <c r="E7" s="137"/>
      <c r="F7" s="137"/>
      <c r="G7" s="137"/>
      <c r="H7" s="138"/>
    </row>
    <row r="8" spans="1:8" x14ac:dyDescent="0.2">
      <c r="A8" s="136" t="s">
        <v>176</v>
      </c>
      <c r="B8" s="137"/>
      <c r="C8" s="137"/>
      <c r="D8" s="137"/>
      <c r="E8" s="137"/>
      <c r="F8" s="137"/>
      <c r="G8" s="137"/>
      <c r="H8" s="138"/>
    </row>
    <row r="9" spans="1:8" x14ac:dyDescent="0.2">
      <c r="A9" s="136" t="s">
        <v>177</v>
      </c>
      <c r="B9" s="137"/>
      <c r="C9" s="137"/>
      <c r="D9" s="137"/>
      <c r="E9" s="137"/>
      <c r="F9" s="137"/>
      <c r="G9" s="137"/>
      <c r="H9" s="138"/>
    </row>
    <row r="10" spans="1:8" x14ac:dyDescent="0.2">
      <c r="A10" s="136" t="s">
        <v>178</v>
      </c>
      <c r="B10" s="137"/>
      <c r="C10" s="137"/>
      <c r="D10" s="137"/>
      <c r="E10" s="137"/>
      <c r="F10" s="137"/>
      <c r="G10" s="137"/>
      <c r="H10" s="138"/>
    </row>
    <row r="11" spans="1:8" x14ac:dyDescent="0.2">
      <c r="A11" s="136"/>
      <c r="B11" s="137"/>
      <c r="C11" s="137"/>
      <c r="D11" s="137"/>
      <c r="E11" s="137"/>
      <c r="F11" s="137"/>
      <c r="G11" s="137"/>
      <c r="H11" s="138"/>
    </row>
    <row r="12" spans="1:8" x14ac:dyDescent="0.2">
      <c r="A12" s="136" t="s">
        <v>179</v>
      </c>
      <c r="B12" s="137"/>
      <c r="C12" s="137"/>
      <c r="D12" s="137"/>
      <c r="E12" s="137"/>
      <c r="F12" s="137"/>
      <c r="G12" s="137"/>
      <c r="H12" s="138"/>
    </row>
    <row r="13" spans="1:8" x14ac:dyDescent="0.2">
      <c r="A13" s="136" t="s">
        <v>180</v>
      </c>
      <c r="B13" s="137"/>
      <c r="C13" s="137"/>
      <c r="D13" s="137"/>
      <c r="E13" s="137"/>
      <c r="F13" s="137"/>
      <c r="G13" s="137"/>
      <c r="H13" s="138"/>
    </row>
    <row r="14" spans="1:8" x14ac:dyDescent="0.2">
      <c r="A14" s="136" t="s">
        <v>181</v>
      </c>
      <c r="B14" s="137"/>
      <c r="C14" s="137"/>
      <c r="D14" s="137"/>
      <c r="E14" s="137"/>
      <c r="F14" s="137"/>
      <c r="G14" s="137"/>
      <c r="H14" s="138"/>
    </row>
    <row r="15" spans="1:8" x14ac:dyDescent="0.2">
      <c r="A15" s="136"/>
      <c r="B15" s="137"/>
      <c r="C15" s="137"/>
      <c r="D15" s="137"/>
      <c r="E15" s="137"/>
      <c r="F15" s="137"/>
      <c r="G15" s="137"/>
      <c r="H15" s="138"/>
    </row>
    <row r="16" spans="1:8" x14ac:dyDescent="0.2">
      <c r="A16" s="136" t="s">
        <v>182</v>
      </c>
      <c r="B16" s="137"/>
      <c r="C16" s="137"/>
      <c r="D16" s="137"/>
      <c r="E16" s="137"/>
      <c r="F16" s="137"/>
      <c r="G16" s="137"/>
      <c r="H16" s="138"/>
    </row>
    <row r="17" spans="1:8" x14ac:dyDescent="0.2">
      <c r="A17" s="136" t="s">
        <v>185</v>
      </c>
      <c r="B17" s="137"/>
      <c r="C17" s="137"/>
      <c r="D17" s="137"/>
      <c r="E17" s="137"/>
      <c r="F17" s="137"/>
      <c r="G17" s="137"/>
      <c r="H17" s="138"/>
    </row>
    <row r="18" spans="1:8" x14ac:dyDescent="0.2">
      <c r="A18" s="139" t="s">
        <v>186</v>
      </c>
      <c r="B18" s="140"/>
      <c r="C18" s="140"/>
      <c r="D18" s="140"/>
      <c r="E18" s="140"/>
      <c r="F18" s="140"/>
      <c r="G18" s="140"/>
      <c r="H18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5"/>
  <sheetViews>
    <sheetView zoomScale="150" zoomScaleNormal="150" workbookViewId="0">
      <pane xSplit="1" ySplit="1" topLeftCell="BU21" activePane="bottomRight" state="frozen"/>
      <selection pane="topRight" activeCell="B1" sqref="B1"/>
      <selection pane="bottomLeft" activeCell="A2" sqref="A2"/>
      <selection pane="bottomRight" activeCell="BX36" sqref="BX36"/>
    </sheetView>
  </sheetViews>
  <sheetFormatPr baseColWidth="10" defaultColWidth="8.83203125" defaultRowHeight="15" x14ac:dyDescent="0.2"/>
  <cols>
    <col min="1" max="1" width="82.1640625" customWidth="1"/>
    <col min="2" max="17" width="15.1640625" bestFit="1" customWidth="1"/>
    <col min="18" max="72" width="16.1640625" bestFit="1" customWidth="1"/>
    <col min="73" max="73" width="15.6640625" customWidth="1"/>
    <col min="74" max="74" width="16.1640625" bestFit="1" customWidth="1"/>
    <col min="75" max="75" width="15.6640625" customWidth="1"/>
    <col min="76" max="76" width="12.6640625" bestFit="1" customWidth="1"/>
  </cols>
  <sheetData>
    <row r="1" spans="1:76" x14ac:dyDescent="0.2">
      <c r="A1" s="12" t="s">
        <v>145</v>
      </c>
      <c r="B1" s="12">
        <v>1950</v>
      </c>
      <c r="C1" s="12">
        <v>1951</v>
      </c>
      <c r="D1" s="12">
        <v>1952</v>
      </c>
      <c r="E1" s="12">
        <v>1953</v>
      </c>
      <c r="F1" s="12">
        <v>1954</v>
      </c>
      <c r="G1" s="12">
        <v>1955</v>
      </c>
      <c r="H1" s="12">
        <v>1956</v>
      </c>
      <c r="I1" s="12">
        <v>1957</v>
      </c>
      <c r="J1" s="12">
        <v>1958</v>
      </c>
      <c r="K1" s="12">
        <v>1959</v>
      </c>
      <c r="L1" s="12">
        <v>1960</v>
      </c>
      <c r="M1" s="12">
        <v>1961</v>
      </c>
      <c r="N1" s="12">
        <v>1962</v>
      </c>
      <c r="O1" s="12">
        <v>1963</v>
      </c>
      <c r="P1" s="12">
        <v>1964</v>
      </c>
      <c r="Q1" s="12">
        <v>1965</v>
      </c>
      <c r="R1" s="12">
        <v>1966</v>
      </c>
      <c r="S1" s="12">
        <v>1967</v>
      </c>
      <c r="T1" s="12">
        <v>1968</v>
      </c>
      <c r="U1" s="12">
        <v>1969</v>
      </c>
      <c r="V1" s="12">
        <v>1970</v>
      </c>
      <c r="W1" s="12">
        <v>1971</v>
      </c>
      <c r="X1" s="12">
        <v>1972</v>
      </c>
      <c r="Y1" s="12">
        <v>1973</v>
      </c>
      <c r="Z1" s="12">
        <v>1974</v>
      </c>
      <c r="AA1" s="12">
        <v>1975</v>
      </c>
      <c r="AB1" s="12">
        <v>1976</v>
      </c>
      <c r="AC1" s="12">
        <v>1977</v>
      </c>
      <c r="AD1" s="12">
        <v>1978</v>
      </c>
      <c r="AE1" s="12">
        <v>1979</v>
      </c>
      <c r="AF1" s="12">
        <v>1980</v>
      </c>
      <c r="AG1" s="12">
        <v>1981</v>
      </c>
      <c r="AH1" s="12">
        <v>1982</v>
      </c>
      <c r="AI1" s="12">
        <v>1983</v>
      </c>
      <c r="AJ1" s="12">
        <v>1984</v>
      </c>
      <c r="AK1" s="12">
        <v>1985</v>
      </c>
      <c r="AL1" s="12">
        <v>1986</v>
      </c>
      <c r="AM1" s="12">
        <v>1987</v>
      </c>
      <c r="AN1" s="12">
        <v>1988</v>
      </c>
      <c r="AO1" s="12">
        <v>1989</v>
      </c>
      <c r="AP1" s="12">
        <v>1990</v>
      </c>
      <c r="AQ1" s="12">
        <v>1991</v>
      </c>
      <c r="AR1" s="12">
        <v>1992</v>
      </c>
      <c r="AS1" s="12">
        <v>1993</v>
      </c>
      <c r="AT1" s="12">
        <v>1994</v>
      </c>
      <c r="AU1" s="12">
        <v>1995</v>
      </c>
      <c r="AV1" s="12">
        <v>1996</v>
      </c>
      <c r="AW1" s="12">
        <v>1997</v>
      </c>
      <c r="AX1" s="12">
        <v>1998</v>
      </c>
      <c r="AY1" s="12">
        <v>1999</v>
      </c>
      <c r="AZ1" s="12">
        <v>2000</v>
      </c>
      <c r="BA1" s="12">
        <v>2001</v>
      </c>
      <c r="BB1" s="12">
        <v>2002</v>
      </c>
      <c r="BC1" s="12">
        <v>2003</v>
      </c>
      <c r="BD1" s="12">
        <v>2004</v>
      </c>
      <c r="BE1" s="12">
        <v>2005</v>
      </c>
      <c r="BF1" s="12">
        <v>2006</v>
      </c>
      <c r="BG1" s="12">
        <v>2007</v>
      </c>
      <c r="BH1" s="12">
        <v>2008</v>
      </c>
      <c r="BI1" s="12">
        <v>2009</v>
      </c>
      <c r="BJ1" s="12">
        <v>2010</v>
      </c>
      <c r="BK1" s="12">
        <v>2011</v>
      </c>
      <c r="BL1" s="12">
        <v>2012</v>
      </c>
      <c r="BM1" s="12">
        <v>2013</v>
      </c>
      <c r="BN1" s="12">
        <v>2014</v>
      </c>
      <c r="BO1" s="12">
        <v>2015</v>
      </c>
      <c r="BP1" s="12">
        <v>2016</v>
      </c>
      <c r="BQ1" s="12">
        <v>2017</v>
      </c>
      <c r="BR1" s="12">
        <v>2018</v>
      </c>
      <c r="BS1" s="12">
        <v>2019</v>
      </c>
      <c r="BT1" s="12">
        <v>2020</v>
      </c>
      <c r="BU1" s="12">
        <v>2021</v>
      </c>
      <c r="BV1" s="12">
        <v>2022</v>
      </c>
      <c r="BW1" s="12">
        <v>2023</v>
      </c>
      <c r="BX1" s="12">
        <v>2024</v>
      </c>
    </row>
    <row r="2" spans="1:76" x14ac:dyDescent="0.2">
      <c r="A2" s="1" t="s">
        <v>0</v>
      </c>
      <c r="B2" s="82">
        <v>38831.509382153403</v>
      </c>
      <c r="C2" s="82">
        <v>44094.380255292999</v>
      </c>
      <c r="D2" s="82">
        <v>46430.2321508967</v>
      </c>
      <c r="E2" s="82">
        <v>49023.3423507279</v>
      </c>
      <c r="F2" s="82">
        <v>50437.599880324102</v>
      </c>
      <c r="G2" s="82">
        <v>54687.476217517898</v>
      </c>
      <c r="H2" s="82">
        <v>57865.080234294597</v>
      </c>
      <c r="I2" s="82">
        <v>62314.609193827797</v>
      </c>
      <c r="J2" s="82">
        <v>60519.291937793299</v>
      </c>
      <c r="K2" s="82">
        <v>59949.957861907496</v>
      </c>
      <c r="L2" s="82">
        <v>64587.697797881498</v>
      </c>
      <c r="M2" s="82">
        <v>69051.838607352794</v>
      </c>
      <c r="N2" s="82">
        <v>76771.172019766906</v>
      </c>
      <c r="O2" s="82">
        <v>81816.948159635896</v>
      </c>
      <c r="P2" s="82">
        <v>87147.781902153904</v>
      </c>
      <c r="Q2" s="82">
        <v>93996.039575612202</v>
      </c>
      <c r="R2" s="82">
        <v>103165.235790422</v>
      </c>
      <c r="S2" s="82">
        <v>107964.183347446</v>
      </c>
      <c r="T2" s="82">
        <v>104400.294382894</v>
      </c>
      <c r="U2" s="82">
        <v>108522.049717028</v>
      </c>
      <c r="V2" s="82">
        <v>112262.848942061</v>
      </c>
      <c r="W2" s="82">
        <v>119135.89973231099</v>
      </c>
      <c r="X2" s="82">
        <v>121254.15867191499</v>
      </c>
      <c r="Y2" s="82">
        <v>136083.467445491</v>
      </c>
      <c r="Z2" s="82">
        <v>153528.07818744</v>
      </c>
      <c r="AA2" s="82">
        <v>158584.91073424101</v>
      </c>
      <c r="AB2" s="82">
        <v>156709.61552952899</v>
      </c>
      <c r="AC2" s="82">
        <v>154463.05199301499</v>
      </c>
      <c r="AD2" s="82">
        <v>141395.51964442999</v>
      </c>
      <c r="AE2" s="82">
        <v>142767.38199304699</v>
      </c>
      <c r="AF2" s="82">
        <v>163098.65189889801</v>
      </c>
      <c r="AG2" s="82">
        <v>177827.979571648</v>
      </c>
      <c r="AH2" s="82">
        <v>174624.410980788</v>
      </c>
      <c r="AI2" s="82">
        <v>152822.38528884001</v>
      </c>
      <c r="AJ2" s="82">
        <v>152816.395641148</v>
      </c>
      <c r="AK2" s="82">
        <v>152380.19180789401</v>
      </c>
      <c r="AL2" s="82">
        <v>176112.17262001301</v>
      </c>
      <c r="AM2" s="82">
        <v>197355.81828618801</v>
      </c>
      <c r="AN2" s="82">
        <v>177840.26828360601</v>
      </c>
      <c r="AO2" s="82">
        <v>147157.87078134899</v>
      </c>
      <c r="AP2" s="82">
        <v>144695.597942755</v>
      </c>
      <c r="AQ2" s="82">
        <v>149775.45187785401</v>
      </c>
      <c r="AR2" s="82">
        <v>149740.59941347601</v>
      </c>
      <c r="AS2" s="82">
        <v>157823.82922973399</v>
      </c>
      <c r="AT2" s="82">
        <v>176336.507685827</v>
      </c>
      <c r="AU2" s="82">
        <v>196188.06502524301</v>
      </c>
      <c r="AV2" s="82">
        <v>198546.54914381501</v>
      </c>
      <c r="AW2" s="82">
        <v>211377.625612373</v>
      </c>
      <c r="AX2" s="82">
        <v>208820.46186998801</v>
      </c>
      <c r="AY2" s="82">
        <v>201141.731868312</v>
      </c>
      <c r="AZ2" s="82">
        <v>204669.827013281</v>
      </c>
      <c r="BA2" s="82">
        <v>203449.141731963</v>
      </c>
      <c r="BB2" s="82">
        <v>212427.52375833999</v>
      </c>
      <c r="BC2" s="82">
        <v>220146.40563370101</v>
      </c>
      <c r="BD2" s="82">
        <v>226094.09349144</v>
      </c>
      <c r="BE2" s="82">
        <v>235314.54622486301</v>
      </c>
      <c r="BF2" s="82">
        <v>263488.992287862</v>
      </c>
      <c r="BG2" s="82">
        <v>296927.75226061401</v>
      </c>
      <c r="BH2" s="82">
        <v>335543.855646646</v>
      </c>
      <c r="BI2" s="82">
        <v>326562.68453940202</v>
      </c>
      <c r="BJ2" s="82">
        <v>374245.49538854999</v>
      </c>
      <c r="BK2" s="82">
        <v>402703.23623826797</v>
      </c>
      <c r="BL2" s="82">
        <v>433060.01094016602</v>
      </c>
      <c r="BM2" s="82">
        <v>464660.55981869402</v>
      </c>
      <c r="BN2" s="82">
        <v>475740.82047491602</v>
      </c>
      <c r="BO2" s="82">
        <v>489265.78645098303</v>
      </c>
      <c r="BP2" s="82">
        <v>495341.41752518999</v>
      </c>
      <c r="BQ2" s="82">
        <v>503403.10990677599</v>
      </c>
      <c r="BR2" s="82">
        <v>523975.671320475</v>
      </c>
      <c r="BS2" s="82">
        <v>535554.83464217</v>
      </c>
      <c r="BT2" s="82">
        <v>484243.20230877801</v>
      </c>
      <c r="BU2" s="82">
        <v>554142.88810362795</v>
      </c>
      <c r="BV2" s="82">
        <v>568563.75529507699</v>
      </c>
      <c r="BW2" s="82">
        <v>557557.20153863297</v>
      </c>
      <c r="BX2" s="82">
        <v>578504.80974500696</v>
      </c>
    </row>
    <row r="3" spans="1:76" x14ac:dyDescent="0.2">
      <c r="A3" s="1" t="s">
        <v>1</v>
      </c>
      <c r="B3" s="82">
        <v>30156</v>
      </c>
      <c r="C3" s="82">
        <v>33508</v>
      </c>
      <c r="D3" s="82">
        <v>34356</v>
      </c>
      <c r="E3" s="82">
        <v>36175</v>
      </c>
      <c r="F3" s="82">
        <v>38076</v>
      </c>
      <c r="G3" s="82">
        <v>41149</v>
      </c>
      <c r="H3" s="82">
        <v>42263</v>
      </c>
      <c r="I3" s="82">
        <v>44707</v>
      </c>
      <c r="J3" s="82">
        <v>44274</v>
      </c>
      <c r="K3" s="82">
        <v>44719</v>
      </c>
      <c r="L3" s="82">
        <v>46682</v>
      </c>
      <c r="M3" s="82">
        <v>48688</v>
      </c>
      <c r="N3" s="82">
        <v>54666</v>
      </c>
      <c r="O3" s="82">
        <v>59612</v>
      </c>
      <c r="P3" s="82">
        <v>63353</v>
      </c>
      <c r="Q3" s="82">
        <v>67778</v>
      </c>
      <c r="R3" s="82">
        <v>74505</v>
      </c>
      <c r="S3" s="82">
        <v>79682</v>
      </c>
      <c r="T3" s="82">
        <v>78662</v>
      </c>
      <c r="U3" s="82">
        <v>81410</v>
      </c>
      <c r="V3" s="82">
        <v>83297</v>
      </c>
      <c r="W3" s="82">
        <v>87096</v>
      </c>
      <c r="X3" s="82">
        <v>89075</v>
      </c>
      <c r="Y3" s="82">
        <v>95745</v>
      </c>
      <c r="Z3" s="82">
        <v>104616</v>
      </c>
      <c r="AA3" s="82">
        <v>108208</v>
      </c>
      <c r="AB3" s="82">
        <v>109208</v>
      </c>
      <c r="AC3" s="82">
        <v>106956</v>
      </c>
      <c r="AD3" s="82">
        <v>98306</v>
      </c>
      <c r="AE3" s="82">
        <v>97732</v>
      </c>
      <c r="AF3" s="82">
        <v>104622</v>
      </c>
      <c r="AG3" s="82">
        <v>112440</v>
      </c>
      <c r="AH3" s="82">
        <v>109726</v>
      </c>
      <c r="AI3" s="82">
        <v>103589</v>
      </c>
      <c r="AJ3" s="82">
        <v>106445</v>
      </c>
      <c r="AK3" s="82">
        <v>108307</v>
      </c>
      <c r="AL3" s="82">
        <v>124563</v>
      </c>
      <c r="AM3" s="82">
        <v>138641</v>
      </c>
      <c r="AN3" s="82">
        <v>127082</v>
      </c>
      <c r="AO3" s="82">
        <v>106319</v>
      </c>
      <c r="AP3" s="82">
        <v>105735</v>
      </c>
      <c r="AQ3" s="82">
        <v>109665</v>
      </c>
      <c r="AR3" s="82">
        <v>108852</v>
      </c>
      <c r="AS3" s="82">
        <v>113680</v>
      </c>
      <c r="AT3" s="82">
        <v>124433</v>
      </c>
      <c r="AU3" s="82">
        <v>136275</v>
      </c>
      <c r="AV3" s="82">
        <v>139501</v>
      </c>
      <c r="AW3" s="82">
        <v>144555</v>
      </c>
      <c r="AX3" s="82">
        <v>141698</v>
      </c>
      <c r="AY3" s="82">
        <v>139666</v>
      </c>
      <c r="AZ3" s="82">
        <v>143191</v>
      </c>
      <c r="BA3" s="82">
        <v>144629</v>
      </c>
      <c r="BB3" s="82">
        <v>151674</v>
      </c>
      <c r="BC3" s="82">
        <v>155487</v>
      </c>
      <c r="BD3" s="82">
        <v>160769</v>
      </c>
      <c r="BE3" s="82">
        <v>166654</v>
      </c>
      <c r="BF3" s="82">
        <v>177006</v>
      </c>
      <c r="BG3" s="82">
        <v>192316</v>
      </c>
      <c r="BH3" s="82">
        <v>209436.56099999999</v>
      </c>
      <c r="BI3" s="82">
        <v>215885.090539</v>
      </c>
      <c r="BJ3" s="82">
        <v>235492.02652688001</v>
      </c>
      <c r="BK3" s="82">
        <v>252506.82931516599</v>
      </c>
      <c r="BL3" s="82">
        <v>271304.65992051997</v>
      </c>
      <c r="BM3" s="82">
        <v>286857.16181517497</v>
      </c>
      <c r="BN3" s="82">
        <v>298044.67857761902</v>
      </c>
      <c r="BO3" s="82">
        <v>309917.40839975799</v>
      </c>
      <c r="BP3" s="82">
        <v>321383.35121792002</v>
      </c>
      <c r="BQ3" s="82">
        <v>329870.42706358398</v>
      </c>
      <c r="BR3" s="82">
        <v>342501.11432479002</v>
      </c>
      <c r="BS3" s="82">
        <v>353614.87796253501</v>
      </c>
      <c r="BT3" s="82">
        <v>318738.74607318698</v>
      </c>
      <c r="BU3" s="82">
        <v>358285.18214948202</v>
      </c>
      <c r="BV3" s="82">
        <v>371149.95183199598</v>
      </c>
      <c r="BW3" s="82">
        <v>371705.81241513998</v>
      </c>
      <c r="BX3" s="82">
        <v>381938.20542175003</v>
      </c>
    </row>
    <row r="4" spans="1:76" x14ac:dyDescent="0.2">
      <c r="A4" s="1" t="s">
        <v>2</v>
      </c>
      <c r="B4" s="82">
        <v>3396</v>
      </c>
      <c r="C4" s="82">
        <v>3493</v>
      </c>
      <c r="D4" s="82">
        <v>3887</v>
      </c>
      <c r="E4" s="82">
        <v>3966</v>
      </c>
      <c r="F4" s="82">
        <v>4703</v>
      </c>
      <c r="G4" s="82">
        <v>4701</v>
      </c>
      <c r="H4" s="82">
        <v>4976</v>
      </c>
      <c r="I4" s="82">
        <v>5760</v>
      </c>
      <c r="J4" s="82">
        <v>5756</v>
      </c>
      <c r="K4" s="82">
        <v>6449</v>
      </c>
      <c r="L4" s="82">
        <v>7578</v>
      </c>
      <c r="M4" s="82">
        <v>8758</v>
      </c>
      <c r="N4" s="82">
        <v>9200</v>
      </c>
      <c r="O4" s="82">
        <v>9737</v>
      </c>
      <c r="P4" s="82">
        <v>10956</v>
      </c>
      <c r="Q4" s="82">
        <v>11698</v>
      </c>
      <c r="R4" s="82">
        <v>11713</v>
      </c>
      <c r="S4" s="82">
        <v>12118</v>
      </c>
      <c r="T4" s="82">
        <v>12893</v>
      </c>
      <c r="U4" s="82">
        <v>13604</v>
      </c>
      <c r="V4" s="82">
        <v>14280</v>
      </c>
      <c r="W4" s="82">
        <v>15264</v>
      </c>
      <c r="X4" s="82">
        <v>16274</v>
      </c>
      <c r="Y4" s="82">
        <v>17253</v>
      </c>
      <c r="Z4" s="82">
        <v>18290</v>
      </c>
      <c r="AA4" s="82">
        <v>20315</v>
      </c>
      <c r="AB4" s="82">
        <v>21292</v>
      </c>
      <c r="AC4" s="82">
        <v>24362</v>
      </c>
      <c r="AD4" s="82">
        <v>21274</v>
      </c>
      <c r="AE4" s="82">
        <v>19469</v>
      </c>
      <c r="AF4" s="82">
        <v>24185</v>
      </c>
      <c r="AG4" s="82">
        <v>23736</v>
      </c>
      <c r="AH4" s="82">
        <v>25954</v>
      </c>
      <c r="AI4" s="82">
        <v>23837</v>
      </c>
      <c r="AJ4" s="82">
        <v>22270</v>
      </c>
      <c r="AK4" s="82">
        <v>23252</v>
      </c>
      <c r="AL4" s="82">
        <v>25101</v>
      </c>
      <c r="AM4" s="82">
        <v>26538</v>
      </c>
      <c r="AN4" s="82">
        <v>22354</v>
      </c>
      <c r="AO4" s="82">
        <v>18091</v>
      </c>
      <c r="AP4" s="82">
        <v>16249</v>
      </c>
      <c r="AQ4" s="82">
        <v>16568</v>
      </c>
      <c r="AR4" s="82">
        <v>17037</v>
      </c>
      <c r="AS4" s="82">
        <v>17563</v>
      </c>
      <c r="AT4" s="82">
        <v>19086</v>
      </c>
      <c r="AU4" s="82">
        <v>20708</v>
      </c>
      <c r="AV4" s="82">
        <v>21619</v>
      </c>
      <c r="AW4" s="82">
        <v>23262</v>
      </c>
      <c r="AX4" s="82">
        <v>23844</v>
      </c>
      <c r="AY4" s="82">
        <v>24679</v>
      </c>
      <c r="AZ4" s="82">
        <v>25444</v>
      </c>
      <c r="BA4" s="82">
        <v>25240</v>
      </c>
      <c r="BB4" s="82">
        <v>25240</v>
      </c>
      <c r="BC4" s="82">
        <v>26224</v>
      </c>
      <c r="BD4" s="82">
        <v>27299</v>
      </c>
      <c r="BE4" s="82">
        <v>29783</v>
      </c>
      <c r="BF4" s="82">
        <v>32046</v>
      </c>
      <c r="BG4" s="82">
        <v>33424</v>
      </c>
      <c r="BH4" s="82">
        <v>35196.529298016299</v>
      </c>
      <c r="BI4" s="82">
        <v>39900.939137178</v>
      </c>
      <c r="BJ4" s="82">
        <v>41767.796193394599</v>
      </c>
      <c r="BK4" s="82">
        <v>44478.035506459797</v>
      </c>
      <c r="BL4" s="82">
        <v>48650.943564140201</v>
      </c>
      <c r="BM4" s="82">
        <v>52501.6938171367</v>
      </c>
      <c r="BN4" s="82">
        <v>55783.828614714002</v>
      </c>
      <c r="BO4" s="82">
        <v>61431.237765383099</v>
      </c>
      <c r="BP4" s="82">
        <v>62615.055264667397</v>
      </c>
      <c r="BQ4" s="82">
        <v>64425.040243703399</v>
      </c>
      <c r="BR4" s="82">
        <v>65974.310093196502</v>
      </c>
      <c r="BS4" s="82">
        <v>68783.799178008805</v>
      </c>
      <c r="BT4" s="82">
        <v>74190.507582337494</v>
      </c>
      <c r="BU4" s="82">
        <v>77731.280453790707</v>
      </c>
      <c r="BV4" s="82">
        <v>77612.202538355195</v>
      </c>
      <c r="BW4" s="82">
        <v>81161.065131121795</v>
      </c>
      <c r="BX4" s="82">
        <v>82991.066443029398</v>
      </c>
    </row>
    <row r="5" spans="1:76" x14ac:dyDescent="0.2">
      <c r="A5" s="1" t="s">
        <v>3</v>
      </c>
      <c r="B5" s="82">
        <v>5279.5093821534001</v>
      </c>
      <c r="C5" s="82">
        <v>7093.3802552930401</v>
      </c>
      <c r="D5" s="82">
        <v>8187.2321508966897</v>
      </c>
      <c r="E5" s="82">
        <v>8882.3423507278803</v>
      </c>
      <c r="F5" s="82">
        <v>7658.59988032405</v>
      </c>
      <c r="G5" s="82">
        <v>8837.4762175179003</v>
      </c>
      <c r="H5" s="82">
        <v>10626.080234294601</v>
      </c>
      <c r="I5" s="82">
        <v>11847.6091938278</v>
      </c>
      <c r="J5" s="82">
        <v>10489.291937793299</v>
      </c>
      <c r="K5" s="82">
        <v>8781.9578619075492</v>
      </c>
      <c r="L5" s="82">
        <v>10327.697797881499</v>
      </c>
      <c r="M5" s="82">
        <v>11605.8386073528</v>
      </c>
      <c r="N5" s="82">
        <v>12905.1720197669</v>
      </c>
      <c r="O5" s="82">
        <v>12467.9481596359</v>
      </c>
      <c r="P5" s="82">
        <v>12838.7819021539</v>
      </c>
      <c r="Q5" s="82">
        <v>14520.0395756122</v>
      </c>
      <c r="R5" s="82">
        <v>16947.235790422401</v>
      </c>
      <c r="S5" s="82">
        <v>16164.1833474457</v>
      </c>
      <c r="T5" s="82">
        <v>12845.2943828937</v>
      </c>
      <c r="U5" s="82">
        <v>13508.049717028</v>
      </c>
      <c r="V5" s="82">
        <v>14685.8489420606</v>
      </c>
      <c r="W5" s="82">
        <v>16775.8997323111</v>
      </c>
      <c r="X5" s="82">
        <v>15905.1586719154</v>
      </c>
      <c r="Y5" s="82">
        <v>23085.467445490998</v>
      </c>
      <c r="Z5" s="82">
        <v>30622.0781874405</v>
      </c>
      <c r="AA5" s="82">
        <v>30061.910734240599</v>
      </c>
      <c r="AB5" s="82">
        <v>26209.615529529099</v>
      </c>
      <c r="AC5" s="82">
        <v>23145.051993015099</v>
      </c>
      <c r="AD5" s="82">
        <v>21815.519644429802</v>
      </c>
      <c r="AE5" s="82">
        <v>25566.3819930467</v>
      </c>
      <c r="AF5" s="82">
        <v>34291.651898897901</v>
      </c>
      <c r="AG5" s="82">
        <v>41651.979571647702</v>
      </c>
      <c r="AH5" s="82">
        <v>38944.410980787601</v>
      </c>
      <c r="AI5" s="82">
        <v>25396.3852888404</v>
      </c>
      <c r="AJ5" s="82">
        <v>24101.395641148301</v>
      </c>
      <c r="AK5" s="82">
        <v>20821.191807894302</v>
      </c>
      <c r="AL5" s="82">
        <v>26448.172620013302</v>
      </c>
      <c r="AM5" s="82">
        <v>32176.818286187601</v>
      </c>
      <c r="AN5" s="82">
        <v>28404.2682836065</v>
      </c>
      <c r="AO5" s="82">
        <v>22747.870781349</v>
      </c>
      <c r="AP5" s="82">
        <v>22711.597942755001</v>
      </c>
      <c r="AQ5" s="82">
        <v>23542.4518778538</v>
      </c>
      <c r="AR5" s="82">
        <v>23851.599413476</v>
      </c>
      <c r="AS5" s="82">
        <v>26580.829229734201</v>
      </c>
      <c r="AT5" s="82">
        <v>32817.507685826997</v>
      </c>
      <c r="AU5" s="82">
        <v>39205.065025243101</v>
      </c>
      <c r="AV5" s="82">
        <v>37426.549143814998</v>
      </c>
      <c r="AW5" s="82">
        <v>43560.625612372904</v>
      </c>
      <c r="AX5" s="82">
        <v>43278.461869988198</v>
      </c>
      <c r="AY5" s="82">
        <v>36796.731868311799</v>
      </c>
      <c r="AZ5" s="82">
        <v>36034.827013281501</v>
      </c>
      <c r="BA5" s="82">
        <v>33580.141731962904</v>
      </c>
      <c r="BB5" s="82">
        <v>35513.523758340401</v>
      </c>
      <c r="BC5" s="82">
        <v>38435.405633701303</v>
      </c>
      <c r="BD5" s="82">
        <v>38026.0934914401</v>
      </c>
      <c r="BE5" s="82">
        <v>38877.546224862897</v>
      </c>
      <c r="BF5" s="82">
        <v>54436.992287862398</v>
      </c>
      <c r="BG5" s="82">
        <v>71187.752260613794</v>
      </c>
      <c r="BH5" s="82">
        <v>90910.765348629895</v>
      </c>
      <c r="BI5" s="82">
        <v>70776.654863224205</v>
      </c>
      <c r="BJ5" s="82">
        <v>96985.672668275103</v>
      </c>
      <c r="BK5" s="82">
        <v>105718.371416642</v>
      </c>
      <c r="BL5" s="82">
        <v>113104.40745550601</v>
      </c>
      <c r="BM5" s="82">
        <v>125301.704186382</v>
      </c>
      <c r="BN5" s="82">
        <v>121912.313282583</v>
      </c>
      <c r="BO5" s="82">
        <v>117917.140285842</v>
      </c>
      <c r="BP5" s="82">
        <v>111343.011042603</v>
      </c>
      <c r="BQ5" s="82">
        <v>109107.642599489</v>
      </c>
      <c r="BR5" s="82">
        <v>115500.246902488</v>
      </c>
      <c r="BS5" s="82">
        <v>113156.157501626</v>
      </c>
      <c r="BT5" s="82">
        <v>91313.948653254105</v>
      </c>
      <c r="BU5" s="82">
        <v>118126.42550035501</v>
      </c>
      <c r="BV5" s="82">
        <v>119801.60092472599</v>
      </c>
      <c r="BW5" s="82">
        <v>104690.32399237101</v>
      </c>
      <c r="BX5" s="82">
        <v>113575.537880228</v>
      </c>
    </row>
    <row r="6" spans="1:76" x14ac:dyDescent="0.2">
      <c r="A6" s="1" t="s">
        <v>4</v>
      </c>
      <c r="B6" s="82">
        <v>5111.4928985548504</v>
      </c>
      <c r="C6" s="82">
        <v>6821.0923659911496</v>
      </c>
      <c r="D6" s="82">
        <v>7987.1610909564997</v>
      </c>
      <c r="E6" s="82">
        <v>8625.3088607016598</v>
      </c>
      <c r="F6" s="82">
        <v>7244.26193939738</v>
      </c>
      <c r="G6" s="82">
        <v>8577.2294863223397</v>
      </c>
      <c r="H6" s="82">
        <v>10475.111241464099</v>
      </c>
      <c r="I6" s="82">
        <v>11405.147483914399</v>
      </c>
      <c r="J6" s="82">
        <v>10191.5632584291</v>
      </c>
      <c r="K6" s="82">
        <v>8006.8070827256597</v>
      </c>
      <c r="L6" s="82">
        <v>8596.1854318163096</v>
      </c>
      <c r="M6" s="82">
        <v>10992.999184612199</v>
      </c>
      <c r="N6" s="82">
        <v>12476.4256297377</v>
      </c>
      <c r="O6" s="82">
        <v>11869.149889869201</v>
      </c>
      <c r="P6" s="82">
        <v>11789.6964014041</v>
      </c>
      <c r="Q6" s="82">
        <v>14111.0986030892</v>
      </c>
      <c r="R6" s="82">
        <v>15846.8772645995</v>
      </c>
      <c r="S6" s="82">
        <v>14556.064806636001</v>
      </c>
      <c r="T6" s="82">
        <v>12388.043795690301</v>
      </c>
      <c r="U6" s="82">
        <v>12881.5810381427</v>
      </c>
      <c r="V6" s="82">
        <v>14462.159931505699</v>
      </c>
      <c r="W6" s="82">
        <v>16334.8874710767</v>
      </c>
      <c r="X6" s="82">
        <v>16981.993692341999</v>
      </c>
      <c r="Y6" s="82">
        <v>23098.1233548813</v>
      </c>
      <c r="Z6" s="82">
        <v>29492.1266097892</v>
      </c>
      <c r="AA6" s="82">
        <v>30657.920850145802</v>
      </c>
      <c r="AB6" s="82">
        <v>26500.364473686299</v>
      </c>
      <c r="AC6" s="82">
        <v>24066.510103897599</v>
      </c>
      <c r="AD6" s="82">
        <v>21846.463132102501</v>
      </c>
      <c r="AE6" s="82">
        <v>24021.509551265899</v>
      </c>
      <c r="AF6" s="82">
        <v>31447.637276642399</v>
      </c>
      <c r="AG6" s="82">
        <v>37745.413454115398</v>
      </c>
      <c r="AH6" s="82">
        <v>36309.864720268</v>
      </c>
      <c r="AI6" s="82">
        <v>25633.097493737801</v>
      </c>
      <c r="AJ6" s="82">
        <v>24704.217055621899</v>
      </c>
      <c r="AK6" s="82">
        <v>21016.723664048899</v>
      </c>
      <c r="AL6" s="82">
        <v>25324.7455874773</v>
      </c>
      <c r="AM6" s="82">
        <v>29372.329007794699</v>
      </c>
      <c r="AN6" s="82">
        <v>24839.802224260999</v>
      </c>
      <c r="AO6" s="82">
        <v>21618.0338082788</v>
      </c>
      <c r="AP6" s="82">
        <v>21822.784365657499</v>
      </c>
      <c r="AQ6" s="82">
        <v>22226.995520705499</v>
      </c>
      <c r="AR6" s="82">
        <v>22545.915840043999</v>
      </c>
      <c r="AS6" s="82">
        <v>25141.0129012738</v>
      </c>
      <c r="AT6" s="82">
        <v>34352.408560245603</v>
      </c>
      <c r="AU6" s="82">
        <v>41085.793537147103</v>
      </c>
      <c r="AV6" s="82">
        <v>40118.628357121997</v>
      </c>
      <c r="AW6" s="82">
        <v>46388.509947735802</v>
      </c>
      <c r="AX6" s="82">
        <v>46234.013547287097</v>
      </c>
      <c r="AY6" s="82">
        <v>41987.411901314998</v>
      </c>
      <c r="AZ6" s="82">
        <v>39663.482054419401</v>
      </c>
      <c r="BA6" s="82">
        <v>35883.063177084397</v>
      </c>
      <c r="BB6" s="82">
        <v>35457.852862713</v>
      </c>
      <c r="BC6" s="82">
        <v>37393.710318384801</v>
      </c>
      <c r="BD6" s="82">
        <v>39801.515560219697</v>
      </c>
      <c r="BE6" s="82">
        <v>44441.449067287002</v>
      </c>
      <c r="BF6" s="82">
        <v>53146.764625508098</v>
      </c>
      <c r="BG6" s="82">
        <v>64947.715312797103</v>
      </c>
      <c r="BH6" s="82">
        <v>80796.337331330098</v>
      </c>
      <c r="BI6" s="82">
        <v>79688.093864399503</v>
      </c>
      <c r="BJ6" s="82">
        <v>98132.146753082605</v>
      </c>
      <c r="BK6" s="82">
        <v>104026.933191466</v>
      </c>
      <c r="BL6" s="82">
        <v>121023.005133675</v>
      </c>
      <c r="BM6" s="82">
        <v>130541.49138203901</v>
      </c>
      <c r="BN6" s="82">
        <v>127664.005617143</v>
      </c>
      <c r="BO6" s="82">
        <v>121495.813215421</v>
      </c>
      <c r="BP6" s="82">
        <v>116614.12430156099</v>
      </c>
      <c r="BQ6" s="82">
        <v>116233.774877198</v>
      </c>
      <c r="BR6" s="82">
        <v>121326.842769293</v>
      </c>
      <c r="BS6" s="82">
        <v>125336.525077863</v>
      </c>
      <c r="BT6" s="82">
        <v>104979.752844369</v>
      </c>
      <c r="BU6" s="82">
        <v>141318.43340167301</v>
      </c>
      <c r="BV6" s="82">
        <v>142310.75981496199</v>
      </c>
      <c r="BW6" s="82">
        <v>134634.32159703801</v>
      </c>
      <c r="BX6" s="82">
        <v>141294.456337279</v>
      </c>
    </row>
    <row r="7" spans="1:76" x14ac:dyDescent="0.2">
      <c r="A7" s="1" t="s">
        <v>5</v>
      </c>
      <c r="B7" s="82">
        <v>4491.6390806865902</v>
      </c>
      <c r="C7" s="82">
        <v>6165.2870266865302</v>
      </c>
      <c r="D7" s="82">
        <v>6519.4687415927701</v>
      </c>
      <c r="E7" s="82">
        <v>7399.7857489829503</v>
      </c>
      <c r="F7" s="82">
        <v>6284.67734292162</v>
      </c>
      <c r="G7" s="82">
        <v>6474.7796354439597</v>
      </c>
      <c r="H7" s="82">
        <v>8812.0734094192903</v>
      </c>
      <c r="I7" s="82">
        <v>10021.5000076531</v>
      </c>
      <c r="J7" s="82">
        <v>8769.1736528324709</v>
      </c>
      <c r="K7" s="82">
        <v>7066.60755342631</v>
      </c>
      <c r="L7" s="82">
        <v>7739.6636606246102</v>
      </c>
      <c r="M7" s="82">
        <v>8835.4208429803402</v>
      </c>
      <c r="N7" s="82">
        <v>10573.441532418399</v>
      </c>
      <c r="O7" s="82">
        <v>9897.6583650463399</v>
      </c>
      <c r="P7" s="82">
        <v>9112.4109106947508</v>
      </c>
      <c r="Q7" s="82">
        <v>10646.691178111299</v>
      </c>
      <c r="R7" s="82">
        <v>11845.486688749899</v>
      </c>
      <c r="S7" s="82">
        <v>11098.863349101999</v>
      </c>
      <c r="T7" s="82">
        <v>9328.4205057726904</v>
      </c>
      <c r="U7" s="82">
        <v>9240.6293231407399</v>
      </c>
      <c r="V7" s="82">
        <v>10089.3769217884</v>
      </c>
      <c r="W7" s="82">
        <v>11284.3230948532</v>
      </c>
      <c r="X7" s="82">
        <v>11492.0302153871</v>
      </c>
      <c r="Y7" s="82">
        <v>16619.966452074401</v>
      </c>
      <c r="Z7" s="82">
        <v>19321.420272382398</v>
      </c>
      <c r="AA7" s="82">
        <v>19276.900458587599</v>
      </c>
      <c r="AB7" s="82">
        <v>15768.062244446901</v>
      </c>
      <c r="AC7" s="82">
        <v>16199.7325698652</v>
      </c>
      <c r="AD7" s="82">
        <v>15332.7713339236</v>
      </c>
      <c r="AE7" s="82">
        <v>16589.3872095439</v>
      </c>
      <c r="AF7" s="82">
        <v>21770.131577270298</v>
      </c>
      <c r="AG7" s="82">
        <v>25700.058048455299</v>
      </c>
      <c r="AH7" s="82">
        <v>23834.864735232401</v>
      </c>
      <c r="AI7" s="82">
        <v>14650.5597504783</v>
      </c>
      <c r="AJ7" s="82">
        <v>13639.133812538799</v>
      </c>
      <c r="AK7" s="82">
        <v>12079.386562682599</v>
      </c>
      <c r="AL7" s="82">
        <v>16802.118982266002</v>
      </c>
      <c r="AM7" s="82">
        <v>21260.457573072599</v>
      </c>
      <c r="AN7" s="82">
        <v>19321.401560021601</v>
      </c>
      <c r="AO7" s="82">
        <v>15242.3031464015</v>
      </c>
      <c r="AP7" s="82">
        <v>17158.888840233201</v>
      </c>
      <c r="AQ7" s="82">
        <v>17154.398519361501</v>
      </c>
      <c r="AR7" s="82">
        <v>16450.267459983999</v>
      </c>
      <c r="AS7" s="82">
        <v>18028.443502818802</v>
      </c>
      <c r="AT7" s="82">
        <v>25088</v>
      </c>
      <c r="AU7" s="82">
        <v>31946</v>
      </c>
      <c r="AV7" s="82">
        <v>31247</v>
      </c>
      <c r="AW7" s="82">
        <v>36241</v>
      </c>
      <c r="AX7" s="82">
        <v>35373</v>
      </c>
      <c r="AY7" s="82">
        <v>29981</v>
      </c>
      <c r="AZ7" s="82">
        <v>29461</v>
      </c>
      <c r="BA7" s="82">
        <v>28089</v>
      </c>
      <c r="BB7" s="82">
        <v>28145</v>
      </c>
      <c r="BC7" s="82">
        <v>29915</v>
      </c>
      <c r="BD7" s="82">
        <v>32335</v>
      </c>
      <c r="BE7" s="82">
        <v>36217</v>
      </c>
      <c r="BF7" s="82">
        <v>43482</v>
      </c>
      <c r="BG7" s="82">
        <v>53625.998895381599</v>
      </c>
      <c r="BH7" s="82">
        <v>66440.202464095899</v>
      </c>
      <c r="BI7" s="82">
        <v>60565.811989149799</v>
      </c>
      <c r="BJ7" s="82">
        <v>76166.725948459702</v>
      </c>
      <c r="BK7" s="82">
        <v>84517.953508024002</v>
      </c>
      <c r="BL7" s="82">
        <v>97724.429449348594</v>
      </c>
      <c r="BM7" s="82">
        <v>104661.483090985</v>
      </c>
      <c r="BN7" s="82">
        <v>102542.41155108</v>
      </c>
      <c r="BO7" s="82">
        <v>98101.031366463896</v>
      </c>
      <c r="BP7" s="82">
        <v>93159.089084814201</v>
      </c>
      <c r="BQ7" s="82">
        <v>93199.277987944704</v>
      </c>
      <c r="BR7" s="82">
        <v>97026.385353805599</v>
      </c>
      <c r="BS7" s="82">
        <v>101406.10986674399</v>
      </c>
      <c r="BT7" s="82">
        <v>84654.089334307602</v>
      </c>
      <c r="BU7" s="82">
        <v>115974.47676162601</v>
      </c>
      <c r="BV7" s="82">
        <v>115451.093301621</v>
      </c>
      <c r="BW7" s="82">
        <v>107031.912927333</v>
      </c>
      <c r="BX7" s="82">
        <v>109808.354788325</v>
      </c>
    </row>
    <row r="8" spans="1:76" x14ac:dyDescent="0.2">
      <c r="A8" s="1" t="s">
        <v>6</v>
      </c>
      <c r="B8" s="82">
        <v>619.85381786825599</v>
      </c>
      <c r="C8" s="82">
        <v>655.80533930461502</v>
      </c>
      <c r="D8" s="82">
        <v>1467.69234936373</v>
      </c>
      <c r="E8" s="82">
        <v>1225.52311171871</v>
      </c>
      <c r="F8" s="82">
        <v>959.58459647575296</v>
      </c>
      <c r="G8" s="82">
        <v>2102.4498508783699</v>
      </c>
      <c r="H8" s="82">
        <v>1663.0378320447901</v>
      </c>
      <c r="I8" s="82">
        <v>1383.64747626127</v>
      </c>
      <c r="J8" s="82">
        <v>1422.3896055965799</v>
      </c>
      <c r="K8" s="82">
        <v>940.19952929934198</v>
      </c>
      <c r="L8" s="82">
        <v>856.52177119170096</v>
      </c>
      <c r="M8" s="82">
        <v>2157.57834163189</v>
      </c>
      <c r="N8" s="82">
        <v>1902.98409731933</v>
      </c>
      <c r="O8" s="82">
        <v>1971.4915248228299</v>
      </c>
      <c r="P8" s="82">
        <v>2677.2854907094002</v>
      </c>
      <c r="Q8" s="82">
        <v>3464.4074249779601</v>
      </c>
      <c r="R8" s="82">
        <v>4001.3905758495498</v>
      </c>
      <c r="S8" s="82">
        <v>3457.2014575340099</v>
      </c>
      <c r="T8" s="82">
        <v>3059.6232899175998</v>
      </c>
      <c r="U8" s="82">
        <v>3640.9517150019401</v>
      </c>
      <c r="V8" s="82">
        <v>4372.7830097173301</v>
      </c>
      <c r="W8" s="82">
        <v>5050.5643762235204</v>
      </c>
      <c r="X8" s="82">
        <v>5489.9634769549602</v>
      </c>
      <c r="Y8" s="82">
        <v>6478.1569028068598</v>
      </c>
      <c r="Z8" s="82">
        <v>10170.7063374068</v>
      </c>
      <c r="AA8" s="82">
        <v>11381.020391558201</v>
      </c>
      <c r="AB8" s="82">
        <v>10732.3022292394</v>
      </c>
      <c r="AC8" s="82">
        <v>7866.7775340324397</v>
      </c>
      <c r="AD8" s="82">
        <v>6513.6917981788602</v>
      </c>
      <c r="AE8" s="82">
        <v>7432.1223417220799</v>
      </c>
      <c r="AF8" s="82">
        <v>9677.50569937209</v>
      </c>
      <c r="AG8" s="82">
        <v>12045.355405660101</v>
      </c>
      <c r="AH8" s="82">
        <v>12474.9999850356</v>
      </c>
      <c r="AI8" s="82">
        <v>10982.5377432595</v>
      </c>
      <c r="AJ8" s="82">
        <v>11065.0832430831</v>
      </c>
      <c r="AK8" s="82">
        <v>8937.3371013662199</v>
      </c>
      <c r="AL8" s="82">
        <v>8522.6266052113897</v>
      </c>
      <c r="AM8" s="82">
        <v>8111.8714347220903</v>
      </c>
      <c r="AN8" s="82">
        <v>5518.4006642394197</v>
      </c>
      <c r="AO8" s="82">
        <v>6375.73066187728</v>
      </c>
      <c r="AP8" s="82">
        <v>4663.8955254242401</v>
      </c>
      <c r="AQ8" s="82">
        <v>5072.5970013440001</v>
      </c>
      <c r="AR8" s="82">
        <v>6095.6483800600499</v>
      </c>
      <c r="AS8" s="82">
        <v>7112.5693984550398</v>
      </c>
      <c r="AT8" s="82">
        <v>9264.4085602455998</v>
      </c>
      <c r="AU8" s="82">
        <v>9139.7935371470794</v>
      </c>
      <c r="AV8" s="82">
        <v>8871.6283571220192</v>
      </c>
      <c r="AW8" s="82">
        <v>10147.5099477358</v>
      </c>
      <c r="AX8" s="82">
        <v>10861.013547287101</v>
      </c>
      <c r="AY8" s="82">
        <v>12006.411901314999</v>
      </c>
      <c r="AZ8" s="82">
        <v>10202.482054419401</v>
      </c>
      <c r="BA8" s="82">
        <v>7794.0631770844302</v>
      </c>
      <c r="BB8" s="82">
        <v>7312.8528627129799</v>
      </c>
      <c r="BC8" s="82">
        <v>7478.7103183848103</v>
      </c>
      <c r="BD8" s="82">
        <v>7466.5155602196901</v>
      </c>
      <c r="BE8" s="82">
        <v>8224.4490672870197</v>
      </c>
      <c r="BF8" s="82">
        <v>9664.7646255080508</v>
      </c>
      <c r="BG8" s="82">
        <v>11321.7164174155</v>
      </c>
      <c r="BH8" s="82">
        <v>14356.134867234099</v>
      </c>
      <c r="BI8" s="82">
        <v>19122.281875249701</v>
      </c>
      <c r="BJ8" s="82">
        <v>21965.4208046229</v>
      </c>
      <c r="BK8" s="82">
        <v>19508.979683441801</v>
      </c>
      <c r="BL8" s="82">
        <v>23298.575684325901</v>
      </c>
      <c r="BM8" s="82">
        <v>25880.008291053298</v>
      </c>
      <c r="BN8" s="82">
        <v>25121.5940660632</v>
      </c>
      <c r="BO8" s="82">
        <v>23394.781848957002</v>
      </c>
      <c r="BP8" s="82">
        <v>23455.035216746801</v>
      </c>
      <c r="BQ8" s="82">
        <v>23034.4968892537</v>
      </c>
      <c r="BR8" s="82">
        <v>24300.457415486999</v>
      </c>
      <c r="BS8" s="82">
        <v>23930.415211119402</v>
      </c>
      <c r="BT8" s="82">
        <v>20325.6635100618</v>
      </c>
      <c r="BU8" s="82">
        <v>25343.956640047301</v>
      </c>
      <c r="BV8" s="82">
        <v>26859.666513341199</v>
      </c>
      <c r="BW8" s="82">
        <v>27602.408669704899</v>
      </c>
      <c r="BX8" s="82">
        <v>31486.101548954</v>
      </c>
    </row>
    <row r="9" spans="1:76" x14ac:dyDescent="0.2">
      <c r="A9" s="1" t="s">
        <v>7</v>
      </c>
      <c r="B9" s="82">
        <v>168.01648359854499</v>
      </c>
      <c r="C9" s="82">
        <v>272.28788930189</v>
      </c>
      <c r="D9" s="82">
        <v>200.07105994018701</v>
      </c>
      <c r="E9" s="82">
        <v>257.03349002621701</v>
      </c>
      <c r="F9" s="82">
        <v>414.33794092667398</v>
      </c>
      <c r="G9" s="82">
        <v>260.24673119556201</v>
      </c>
      <c r="H9" s="82">
        <v>150.968992830518</v>
      </c>
      <c r="I9" s="82">
        <v>442.46170991343803</v>
      </c>
      <c r="J9" s="82">
        <v>297.72867936425399</v>
      </c>
      <c r="K9" s="82">
        <v>775.15077918189195</v>
      </c>
      <c r="L9" s="82">
        <v>1731.51236606523</v>
      </c>
      <c r="M9" s="82">
        <v>612.83942274060098</v>
      </c>
      <c r="N9" s="82">
        <v>428.74639002918798</v>
      </c>
      <c r="O9" s="82">
        <v>598.79826976668505</v>
      </c>
      <c r="P9" s="82">
        <v>1049.08550074971</v>
      </c>
      <c r="Q9" s="82">
        <v>408.94097252296501</v>
      </c>
      <c r="R9" s="82">
        <v>1100.35852582299</v>
      </c>
      <c r="S9" s="82">
        <v>1608.1185408096201</v>
      </c>
      <c r="T9" s="82">
        <v>457.25058720336898</v>
      </c>
      <c r="U9" s="82">
        <v>626.46867888529403</v>
      </c>
      <c r="V9" s="82">
        <v>223.689010554866</v>
      </c>
      <c r="W9" s="82">
        <v>441.01226123436601</v>
      </c>
      <c r="X9" s="82">
        <v>-1076.8350204266301</v>
      </c>
      <c r="Y9" s="82">
        <v>-12.655909390247</v>
      </c>
      <c r="Z9" s="82">
        <v>1129.9515776512901</v>
      </c>
      <c r="AA9" s="82">
        <v>-596.01011590511598</v>
      </c>
      <c r="AB9" s="82">
        <v>-290.74894415717802</v>
      </c>
      <c r="AC9" s="82">
        <v>-921.45811088255095</v>
      </c>
      <c r="AD9" s="82">
        <v>-30.943487672629999</v>
      </c>
      <c r="AE9" s="82">
        <v>1544.87244178079</v>
      </c>
      <c r="AF9" s="82">
        <v>2844.01462225552</v>
      </c>
      <c r="AG9" s="82">
        <v>3906.5661175322898</v>
      </c>
      <c r="AH9" s="82">
        <v>2634.5462605196099</v>
      </c>
      <c r="AI9" s="82">
        <v>-236.71220489733699</v>
      </c>
      <c r="AJ9" s="82">
        <v>-602.82141447357799</v>
      </c>
      <c r="AK9" s="82">
        <v>-195.531856154574</v>
      </c>
      <c r="AL9" s="82">
        <v>1123.42703253592</v>
      </c>
      <c r="AM9" s="82">
        <v>2804.4892783929099</v>
      </c>
      <c r="AN9" s="82">
        <v>3564.4660593454701</v>
      </c>
      <c r="AO9" s="82">
        <v>1129.83697307024</v>
      </c>
      <c r="AP9" s="82">
        <v>888.813577097554</v>
      </c>
      <c r="AQ9" s="82">
        <v>1315.45635714831</v>
      </c>
      <c r="AR9" s="82">
        <v>1305.68357343197</v>
      </c>
      <c r="AS9" s="82">
        <v>1439.81632846038</v>
      </c>
      <c r="AT9" s="82">
        <v>-1534.9008744186101</v>
      </c>
      <c r="AU9" s="82">
        <v>-1880.72851190399</v>
      </c>
      <c r="AV9" s="82">
        <v>-2692.0792133069999</v>
      </c>
      <c r="AW9" s="82">
        <v>-2827.88433536298</v>
      </c>
      <c r="AX9" s="82">
        <v>-2955.5516772989099</v>
      </c>
      <c r="AY9" s="82">
        <v>-5190.6800330032502</v>
      </c>
      <c r="AZ9" s="82">
        <v>-3628.6550411378698</v>
      </c>
      <c r="BA9" s="82">
        <v>-2302.9214451215598</v>
      </c>
      <c r="BB9" s="82">
        <v>55.6708956274529</v>
      </c>
      <c r="BC9" s="82">
        <v>1041.69531531653</v>
      </c>
      <c r="BD9" s="82">
        <v>-1775.4220687796201</v>
      </c>
      <c r="BE9" s="82">
        <v>-5563.9028424240796</v>
      </c>
      <c r="BF9" s="82">
        <v>1290.2276623543901</v>
      </c>
      <c r="BG9" s="82">
        <v>6240.0369478167104</v>
      </c>
      <c r="BH9" s="82">
        <v>10114.428017299901</v>
      </c>
      <c r="BI9" s="82">
        <v>-8911.4390011753003</v>
      </c>
      <c r="BJ9" s="82">
        <v>-1146.4740848074</v>
      </c>
      <c r="BK9" s="82">
        <v>1691.43822517644</v>
      </c>
      <c r="BL9" s="82">
        <v>-7918.5976781684903</v>
      </c>
      <c r="BM9" s="82">
        <v>-5239.7871956569597</v>
      </c>
      <c r="BN9" s="82">
        <v>-5751.6923345605601</v>
      </c>
      <c r="BO9" s="82">
        <v>-3578.6729295789401</v>
      </c>
      <c r="BP9" s="82">
        <v>-5271.1132589579101</v>
      </c>
      <c r="BQ9" s="82">
        <v>-7126.1322777097103</v>
      </c>
      <c r="BR9" s="82">
        <v>-5826.5958668045096</v>
      </c>
      <c r="BS9" s="82">
        <v>-12180.367576237</v>
      </c>
      <c r="BT9" s="82">
        <v>-13665.8041911152</v>
      </c>
      <c r="BU9" s="82">
        <v>-23192.007901318098</v>
      </c>
      <c r="BV9" s="82">
        <v>-22509.1588902361</v>
      </c>
      <c r="BW9" s="82">
        <v>-29943.9976046667</v>
      </c>
      <c r="BX9" s="82">
        <v>-27718.918457050699</v>
      </c>
    </row>
    <row r="10" spans="1:76" x14ac:dyDescent="0.2">
      <c r="A10" s="1" t="s">
        <v>8</v>
      </c>
      <c r="B10" s="82">
        <v>5943.2792643146204</v>
      </c>
      <c r="C10" s="82">
        <v>5824.4327736742498</v>
      </c>
      <c r="D10" s="82">
        <v>6692.2490704002103</v>
      </c>
      <c r="E10" s="82">
        <v>7328.0300587113798</v>
      </c>
      <c r="F10" s="82">
        <v>7826.3295963799601</v>
      </c>
      <c r="G10" s="82">
        <v>8213.0315367676703</v>
      </c>
      <c r="H10" s="82">
        <v>8889.1941651595607</v>
      </c>
      <c r="I10" s="82">
        <v>9146.9718851144298</v>
      </c>
      <c r="J10" s="82">
        <v>9209.9842166589497</v>
      </c>
      <c r="K10" s="82">
        <v>10416.482955322899</v>
      </c>
      <c r="L10" s="82">
        <v>13387.5037795105</v>
      </c>
      <c r="M10" s="82">
        <v>15797.212734485</v>
      </c>
      <c r="N10" s="82">
        <v>16862.4464537772</v>
      </c>
      <c r="O10" s="82">
        <v>16558.8062231527</v>
      </c>
      <c r="P10" s="82">
        <v>17701.373258431398</v>
      </c>
      <c r="Q10" s="82">
        <v>18214.7009896501</v>
      </c>
      <c r="R10" s="82">
        <v>19066.5343605298</v>
      </c>
      <c r="S10" s="82">
        <v>20188.9812966789</v>
      </c>
      <c r="T10" s="82">
        <v>22181.295435967899</v>
      </c>
      <c r="U10" s="82">
        <v>21789.6783922779</v>
      </c>
      <c r="V10" s="82">
        <v>23035.0029109844</v>
      </c>
      <c r="W10" s="82">
        <v>22360.042538076599</v>
      </c>
      <c r="X10" s="82">
        <v>24439.025153580798</v>
      </c>
      <c r="Y10" s="82">
        <v>19914.3366394925</v>
      </c>
      <c r="Z10" s="82">
        <v>20950.468703980401</v>
      </c>
      <c r="AA10" s="82">
        <v>21432.325629882402</v>
      </c>
      <c r="AB10" s="82">
        <v>22166.620846971899</v>
      </c>
      <c r="AC10" s="82">
        <v>25038.031268263301</v>
      </c>
      <c r="AD10" s="82">
        <v>28277.2965072078</v>
      </c>
      <c r="AE10" s="82">
        <v>32989.411226962002</v>
      </c>
      <c r="AF10" s="82">
        <v>29746.6309091638</v>
      </c>
      <c r="AG10" s="82">
        <v>28972.574632310101</v>
      </c>
      <c r="AH10" s="82">
        <v>31855.995826740502</v>
      </c>
      <c r="AI10" s="82">
        <v>28197.166310020599</v>
      </c>
      <c r="AJ10" s="82">
        <v>30287.830917576001</v>
      </c>
      <c r="AK10" s="82">
        <v>31534.444278796898</v>
      </c>
      <c r="AL10" s="82">
        <v>27328.167079234001</v>
      </c>
      <c r="AM10" s="82">
        <v>26350.919024298801</v>
      </c>
      <c r="AN10" s="82">
        <v>24600.634683510802</v>
      </c>
      <c r="AO10" s="82">
        <v>29218.008032916099</v>
      </c>
      <c r="AP10" s="82">
        <v>25796.964227742999</v>
      </c>
      <c r="AQ10" s="82">
        <v>27297.066856445301</v>
      </c>
      <c r="AR10" s="82">
        <v>28481.516326355199</v>
      </c>
      <c r="AS10" s="82">
        <v>29370.9082005733</v>
      </c>
      <c r="AT10" s="82">
        <v>37496.6220846492</v>
      </c>
      <c r="AU10" s="82">
        <v>39743.474059778797</v>
      </c>
      <c r="AV10" s="82">
        <v>42912.509432402301</v>
      </c>
      <c r="AW10" s="82">
        <v>48021.024531212999</v>
      </c>
      <c r="AX10" s="82">
        <v>50793.4782202567</v>
      </c>
      <c r="AY10" s="82">
        <v>54616.405168889403</v>
      </c>
      <c r="AZ10" s="82">
        <v>58430.3117272456</v>
      </c>
      <c r="BA10" s="82">
        <v>62203.309887161398</v>
      </c>
      <c r="BB10" s="82">
        <v>66394.518112431397</v>
      </c>
      <c r="BC10" s="82">
        <v>70291.041948826096</v>
      </c>
      <c r="BD10" s="82">
        <v>80806.916596978801</v>
      </c>
      <c r="BE10" s="82">
        <v>93127.940363338494</v>
      </c>
      <c r="BF10" s="82">
        <v>92696.148026751995</v>
      </c>
      <c r="BG10" s="82">
        <v>97501.431317828799</v>
      </c>
      <c r="BH10" s="82">
        <v>105495.29932083801</v>
      </c>
      <c r="BI10" s="82">
        <v>104421.428796562</v>
      </c>
      <c r="BJ10" s="82">
        <v>105861.0188526</v>
      </c>
      <c r="BK10" s="82">
        <v>112458.16040968</v>
      </c>
      <c r="BL10" s="82">
        <v>119090.471894738</v>
      </c>
      <c r="BM10" s="82">
        <v>117803.62147431201</v>
      </c>
      <c r="BN10" s="82">
        <v>116200.74759037299</v>
      </c>
      <c r="BO10" s="82">
        <v>119781.53522734399</v>
      </c>
      <c r="BP10" s="82">
        <v>130608.931648496</v>
      </c>
      <c r="BQ10" s="82">
        <v>140834.00048871001</v>
      </c>
      <c r="BR10" s="82">
        <v>143854.43149178301</v>
      </c>
      <c r="BS10" s="82">
        <v>145505.133443506</v>
      </c>
      <c r="BT10" s="82">
        <v>116909.2561153</v>
      </c>
      <c r="BU10" s="82">
        <v>132462.23380076999</v>
      </c>
      <c r="BV10" s="82">
        <v>139411.96378784601</v>
      </c>
      <c r="BW10" s="82">
        <v>146281.678670786</v>
      </c>
      <c r="BX10" s="82">
        <v>153766.208057585</v>
      </c>
    </row>
    <row r="11" spans="1:76" x14ac:dyDescent="0.2">
      <c r="A11" s="1" t="s">
        <v>9</v>
      </c>
      <c r="B11" s="82">
        <v>3854.78864646801</v>
      </c>
      <c r="C11" s="82">
        <v>5207.8130289672899</v>
      </c>
      <c r="D11" s="82">
        <v>5775.4812212969</v>
      </c>
      <c r="E11" s="82">
        <v>6266.3724094392601</v>
      </c>
      <c r="F11" s="82">
        <v>5501.9294767040101</v>
      </c>
      <c r="G11" s="82">
        <v>7042.5077542855597</v>
      </c>
      <c r="H11" s="82">
        <v>8270.2743994541706</v>
      </c>
      <c r="I11" s="82">
        <v>9090.5810789422503</v>
      </c>
      <c r="J11" s="82">
        <v>8023.27615445225</v>
      </c>
      <c r="K11" s="82">
        <v>6713.4408172304102</v>
      </c>
      <c r="L11" s="82">
        <v>8029.2015773920002</v>
      </c>
      <c r="M11" s="82">
        <v>9764.0513418377905</v>
      </c>
      <c r="N11" s="82">
        <v>11013.6184735441</v>
      </c>
      <c r="O11" s="82">
        <v>12179.7543827885</v>
      </c>
      <c r="P11" s="82">
        <v>13009.1551605852</v>
      </c>
      <c r="Q11" s="82">
        <v>15207.7405652623</v>
      </c>
      <c r="R11" s="82">
        <v>17236.770150952201</v>
      </c>
      <c r="S11" s="82">
        <v>19113.164644124601</v>
      </c>
      <c r="T11" s="82">
        <v>17375.589818861601</v>
      </c>
      <c r="U11" s="82">
        <v>17267.728109305899</v>
      </c>
      <c r="V11" s="82">
        <v>18448.851853044998</v>
      </c>
      <c r="W11" s="82">
        <v>19282.942270387601</v>
      </c>
      <c r="X11" s="82">
        <v>19230.183825496199</v>
      </c>
      <c r="Y11" s="82">
        <v>21596.804084983502</v>
      </c>
      <c r="Z11" s="82">
        <v>27461.546891420901</v>
      </c>
      <c r="AA11" s="82">
        <v>26677.236364123</v>
      </c>
      <c r="AB11" s="82">
        <v>23317.236376501001</v>
      </c>
      <c r="AC11" s="82">
        <v>23399.0832612784</v>
      </c>
      <c r="AD11" s="82">
        <v>17695.816151637599</v>
      </c>
      <c r="AE11" s="82">
        <v>17562.793220008702</v>
      </c>
      <c r="AF11" s="82">
        <v>25249.2828080617</v>
      </c>
      <c r="AG11" s="82">
        <v>29899.554203957799</v>
      </c>
      <c r="AH11" s="82">
        <v>29973.406807528001</v>
      </c>
      <c r="AI11" s="82">
        <v>22883.551598861101</v>
      </c>
      <c r="AJ11" s="82">
        <v>19262.2265587244</v>
      </c>
      <c r="AK11" s="82">
        <v>16695.6360866912</v>
      </c>
      <c r="AL11" s="82">
        <v>20459.339699247201</v>
      </c>
      <c r="AM11" s="82">
        <v>22928.737310486398</v>
      </c>
      <c r="AN11" s="82">
        <v>20618.902967117301</v>
      </c>
      <c r="AO11" s="82">
        <v>16939.878814265099</v>
      </c>
      <c r="AP11" s="82">
        <v>19000.562170498</v>
      </c>
      <c r="AQ11" s="82">
        <v>22218.518734299101</v>
      </c>
      <c r="AR11" s="82">
        <v>24205.115739831199</v>
      </c>
      <c r="AS11" s="82">
        <v>25101.737430307501</v>
      </c>
      <c r="AT11" s="82">
        <v>31789.458450268899</v>
      </c>
      <c r="AU11" s="82">
        <v>40395.547648081898</v>
      </c>
      <c r="AV11" s="82">
        <v>40449.768852201203</v>
      </c>
      <c r="AW11" s="82">
        <v>45370.358754528803</v>
      </c>
      <c r="AX11" s="82">
        <v>46423.946697656298</v>
      </c>
      <c r="AY11" s="82">
        <v>39381.396406687003</v>
      </c>
      <c r="AZ11" s="82">
        <v>40893.431391833001</v>
      </c>
      <c r="BA11" s="82">
        <v>42072.875868506002</v>
      </c>
      <c r="BB11" s="82">
        <v>43049.094741793102</v>
      </c>
      <c r="BC11" s="82">
        <v>44844.833829537602</v>
      </c>
      <c r="BD11" s="82">
        <v>49131.223855345997</v>
      </c>
      <c r="BE11" s="82">
        <v>54471.332701410298</v>
      </c>
      <c r="BF11" s="82">
        <v>61587.309504185803</v>
      </c>
      <c r="BG11" s="82">
        <v>74736.183578442593</v>
      </c>
      <c r="BH11" s="82">
        <v>92169.154967484501</v>
      </c>
      <c r="BI11" s="82">
        <v>78291.113335964095</v>
      </c>
      <c r="BJ11" s="82">
        <v>98025.514241149896</v>
      </c>
      <c r="BK11" s="82">
        <v>108905.396647948</v>
      </c>
      <c r="BL11" s="82">
        <v>120951.482834904</v>
      </c>
      <c r="BM11" s="82">
        <v>126029.181293006</v>
      </c>
      <c r="BN11" s="82">
        <v>124633.568065289</v>
      </c>
      <c r="BO11" s="82">
        <v>126541.32167832799</v>
      </c>
      <c r="BP11" s="82">
        <v>124369.349173686</v>
      </c>
      <c r="BQ11" s="82">
        <v>130022.110395486</v>
      </c>
      <c r="BR11" s="82">
        <v>133204.102812258</v>
      </c>
      <c r="BS11" s="82">
        <v>134454.968085676</v>
      </c>
      <c r="BT11" s="82">
        <v>113961.458424078</v>
      </c>
      <c r="BU11" s="82">
        <v>134319.286863357</v>
      </c>
      <c r="BV11" s="82">
        <v>140177.26860720699</v>
      </c>
      <c r="BW11" s="82">
        <v>138330.096166528</v>
      </c>
      <c r="BX11" s="82">
        <v>147913.468302269</v>
      </c>
    </row>
    <row r="12" spans="1:76" x14ac:dyDescent="0.2">
      <c r="A12" s="1" t="s">
        <v>10</v>
      </c>
      <c r="B12" s="82">
        <v>40920</v>
      </c>
      <c r="C12" s="82">
        <v>44711</v>
      </c>
      <c r="D12" s="82">
        <v>47347</v>
      </c>
      <c r="E12" s="82">
        <v>50085</v>
      </c>
      <c r="F12" s="82">
        <v>52762</v>
      </c>
      <c r="G12" s="82">
        <v>55858</v>
      </c>
      <c r="H12" s="82">
        <v>58484</v>
      </c>
      <c r="I12" s="82">
        <v>62371</v>
      </c>
      <c r="J12" s="82">
        <v>61706</v>
      </c>
      <c r="K12" s="82">
        <v>63653</v>
      </c>
      <c r="L12" s="82">
        <v>69946</v>
      </c>
      <c r="M12" s="82">
        <v>75085</v>
      </c>
      <c r="N12" s="82">
        <v>82620</v>
      </c>
      <c r="O12" s="82">
        <v>86196</v>
      </c>
      <c r="P12" s="82">
        <v>91840</v>
      </c>
      <c r="Q12" s="82">
        <v>97003</v>
      </c>
      <c r="R12" s="82">
        <v>104995</v>
      </c>
      <c r="S12" s="82">
        <v>109040</v>
      </c>
      <c r="T12" s="82">
        <v>109206</v>
      </c>
      <c r="U12" s="82">
        <v>113044</v>
      </c>
      <c r="V12" s="82">
        <v>116849</v>
      </c>
      <c r="W12" s="82">
        <v>122213</v>
      </c>
      <c r="X12" s="82">
        <v>126463</v>
      </c>
      <c r="Y12" s="82">
        <v>134401</v>
      </c>
      <c r="Z12" s="82">
        <v>147017</v>
      </c>
      <c r="AA12" s="82">
        <v>153340</v>
      </c>
      <c r="AB12" s="82">
        <v>155559</v>
      </c>
      <c r="AC12" s="82">
        <v>156102</v>
      </c>
      <c r="AD12" s="82">
        <v>151977</v>
      </c>
      <c r="AE12" s="82">
        <v>158194</v>
      </c>
      <c r="AF12" s="82">
        <v>167596</v>
      </c>
      <c r="AG12" s="82">
        <v>176901</v>
      </c>
      <c r="AH12" s="82">
        <v>176507</v>
      </c>
      <c r="AI12" s="82">
        <v>158136</v>
      </c>
      <c r="AJ12" s="82">
        <v>163842</v>
      </c>
      <c r="AK12" s="82">
        <v>167219</v>
      </c>
      <c r="AL12" s="82">
        <v>182981</v>
      </c>
      <c r="AM12" s="82">
        <v>200778</v>
      </c>
      <c r="AN12" s="82">
        <v>181822</v>
      </c>
      <c r="AO12" s="82">
        <v>159436</v>
      </c>
      <c r="AP12" s="82">
        <v>151492</v>
      </c>
      <c r="AQ12" s="82">
        <v>154854</v>
      </c>
      <c r="AR12" s="82">
        <v>154017</v>
      </c>
      <c r="AS12" s="82">
        <v>162093</v>
      </c>
      <c r="AT12" s="82">
        <v>182043.67132020701</v>
      </c>
      <c r="AU12" s="82">
        <v>195535.99143694001</v>
      </c>
      <c r="AV12" s="82">
        <v>201009.28972401601</v>
      </c>
      <c r="AW12" s="82">
        <v>214028.29138905701</v>
      </c>
      <c r="AX12" s="82">
        <v>213189.99339258901</v>
      </c>
      <c r="AY12" s="82">
        <v>216376.74063051399</v>
      </c>
      <c r="AZ12" s="82">
        <v>222206.70734869401</v>
      </c>
      <c r="BA12" s="82">
        <v>223579.57575061801</v>
      </c>
      <c r="BB12" s="82">
        <v>235772.94712897899</v>
      </c>
      <c r="BC12" s="82">
        <v>245592.61375299</v>
      </c>
      <c r="BD12" s="82">
        <v>257769.78623307301</v>
      </c>
      <c r="BE12" s="82">
        <v>273971.15388679103</v>
      </c>
      <c r="BF12" s="82">
        <v>294597.830810429</v>
      </c>
      <c r="BG12" s="82">
        <v>319693</v>
      </c>
      <c r="BH12" s="82">
        <v>348870</v>
      </c>
      <c r="BI12" s="82">
        <v>352693</v>
      </c>
      <c r="BJ12" s="82">
        <v>382081</v>
      </c>
      <c r="BK12" s="82">
        <v>406256</v>
      </c>
      <c r="BL12" s="82">
        <v>431199</v>
      </c>
      <c r="BM12" s="82">
        <v>456435</v>
      </c>
      <c r="BN12" s="82">
        <v>467308</v>
      </c>
      <c r="BO12" s="82">
        <v>482506</v>
      </c>
      <c r="BP12" s="82">
        <v>501581</v>
      </c>
      <c r="BQ12" s="82">
        <v>514215</v>
      </c>
      <c r="BR12" s="82">
        <v>534626</v>
      </c>
      <c r="BS12" s="82">
        <v>546605</v>
      </c>
      <c r="BT12" s="82">
        <v>487191</v>
      </c>
      <c r="BU12" s="82">
        <v>552285.83504103997</v>
      </c>
      <c r="BV12" s="82">
        <v>567798.45047571696</v>
      </c>
      <c r="BW12" s="82">
        <v>565508.784042891</v>
      </c>
      <c r="BX12" s="82">
        <v>584357.54950032395</v>
      </c>
    </row>
    <row r="13" spans="1:76" x14ac:dyDescent="0.2">
      <c r="A13" s="2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6" x14ac:dyDescent="0.2">
      <c r="A14" s="1" t="s">
        <v>11</v>
      </c>
      <c r="B14" s="82">
        <v>1.52906637599789E-5</v>
      </c>
      <c r="C14" s="82">
        <v>2.0130369306250202E-5</v>
      </c>
      <c r="D14" s="82">
        <v>2.23190483465945E-5</v>
      </c>
      <c r="E14" s="82">
        <v>2.5301669636170801E-5</v>
      </c>
      <c r="F14" s="82">
        <v>2.7771851371928999E-5</v>
      </c>
      <c r="G14" s="82">
        <v>3.15893958209696E-5</v>
      </c>
      <c r="H14" s="82">
        <v>3.6061686678860799E-5</v>
      </c>
      <c r="I14" s="82">
        <v>4.0331492608150001E-5</v>
      </c>
      <c r="J14" s="82">
        <v>4.4556437729717699E-5</v>
      </c>
      <c r="K14" s="82">
        <v>4.96421847897669E-5</v>
      </c>
      <c r="L14" s="82">
        <v>5.8146467883783497E-5</v>
      </c>
      <c r="M14" s="82">
        <v>6.6012669124754605E-5</v>
      </c>
      <c r="N14" s="82">
        <v>7.6959798006324303E-5</v>
      </c>
      <c r="O14" s="82">
        <v>8.4838660159702596E-5</v>
      </c>
      <c r="P14" s="82">
        <v>9.8117487921977502E-5</v>
      </c>
      <c r="Q14" s="82">
        <v>1.2086040523504699E-4</v>
      </c>
      <c r="R14" s="82">
        <v>1.4604635885835199E-4</v>
      </c>
      <c r="S14" s="82">
        <v>1.66147877218738E-4</v>
      </c>
      <c r="T14" s="82">
        <v>1.88392004114102E-4</v>
      </c>
      <c r="U14" s="82">
        <v>2.0766591509564799E-4</v>
      </c>
      <c r="V14" s="82">
        <v>2.2837693872600001E-4</v>
      </c>
      <c r="W14" s="82">
        <v>2.6004879830099999E-4</v>
      </c>
      <c r="X14" s="82">
        <v>2.90483145427E-4</v>
      </c>
      <c r="Y14" s="82">
        <v>3.6039651994799999E-4</v>
      </c>
      <c r="Z14" s="82">
        <v>4.7717561292100002E-4</v>
      </c>
      <c r="AA14" s="82">
        <v>6.2167541802499995E-4</v>
      </c>
      <c r="AB14" s="82">
        <v>8.0280742318999997E-4</v>
      </c>
      <c r="AC14" s="82">
        <v>1.091657253764E-3</v>
      </c>
      <c r="AD14" s="82">
        <v>1.596617224653E-3</v>
      </c>
      <c r="AE14" s="82">
        <v>2.62592174885E-3</v>
      </c>
      <c r="AF14" s="82">
        <v>4.8779005626629996E-3</v>
      </c>
      <c r="AG14" s="82">
        <v>9.2729489042290003E-3</v>
      </c>
      <c r="AH14" s="82">
        <v>1.5298504604478E-2</v>
      </c>
      <c r="AI14" s="82">
        <v>2.7307521966464E-2</v>
      </c>
      <c r="AJ14" s="82">
        <v>5.6771225212009002E-2</v>
      </c>
      <c r="AK14" s="82">
        <v>0.14781152326115601</v>
      </c>
      <c r="AL14" s="82">
        <v>0.30089643183118198</v>
      </c>
      <c r="AM14" s="82">
        <v>0.61463388364521998</v>
      </c>
      <c r="AN14" s="82">
        <v>3.86258435782538</v>
      </c>
      <c r="AO14" s="82">
        <v>84.431587397163597</v>
      </c>
      <c r="AP14" s="82">
        <v>5216.7294550954202</v>
      </c>
      <c r="AQ14" s="82">
        <v>26858.379908889001</v>
      </c>
      <c r="AR14" s="82">
        <v>45316.805692841699</v>
      </c>
      <c r="AS14" s="82">
        <v>70756.237758631294</v>
      </c>
      <c r="AT14" s="82">
        <v>98056.076611533907</v>
      </c>
      <c r="AU14" s="82">
        <v>122443.814076076</v>
      </c>
      <c r="AV14" s="82">
        <v>137589.99851369901</v>
      </c>
      <c r="AW14" s="82">
        <v>156696.84966119999</v>
      </c>
      <c r="AX14" s="82">
        <v>166771.835526137</v>
      </c>
      <c r="AY14" s="82">
        <v>168822.76369906199</v>
      </c>
      <c r="AZ14" s="82">
        <v>179428.61165673001</v>
      </c>
      <c r="BA14" s="82">
        <v>182321.572850058</v>
      </c>
      <c r="BB14" s="82">
        <v>191068.15804814801</v>
      </c>
      <c r="BC14" s="82">
        <v>202805.71018492701</v>
      </c>
      <c r="BD14" s="82">
        <v>217034.57994350401</v>
      </c>
      <c r="BE14" s="82">
        <v>229155.48571760001</v>
      </c>
      <c r="BF14" s="82">
        <v>260093.58372744199</v>
      </c>
      <c r="BG14" s="82">
        <v>296927.75226061401</v>
      </c>
      <c r="BH14" s="82">
        <v>354254.567226913</v>
      </c>
      <c r="BI14" s="82">
        <v>353364.14884923899</v>
      </c>
      <c r="BJ14" s="82">
        <v>409285.271314913</v>
      </c>
      <c r="BK14" s="82">
        <v>453021.14892435097</v>
      </c>
      <c r="BL14" s="82">
        <v>500544.28270338202</v>
      </c>
      <c r="BM14" s="82">
        <v>553685.56983351603</v>
      </c>
      <c r="BN14" s="82">
        <v>589776.44249001797</v>
      </c>
      <c r="BO14" s="82">
        <v>631520.61027726904</v>
      </c>
      <c r="BP14" s="82">
        <v>664816.39089104906</v>
      </c>
      <c r="BQ14" s="82">
        <v>693129.94181183097</v>
      </c>
      <c r="BR14" s="82">
        <v>735553.53610908298</v>
      </c>
      <c r="BS14" s="82">
        <v>767748.15482166805</v>
      </c>
      <c r="BT14" s="82">
        <v>710174.92753468</v>
      </c>
      <c r="BU14" s="82">
        <v>848600.97976291599</v>
      </c>
      <c r="BV14" s="82">
        <v>932644.13240745303</v>
      </c>
      <c r="BW14" s="82">
        <v>964545.51945430401</v>
      </c>
      <c r="BX14" s="82">
        <v>1025480.09078964</v>
      </c>
    </row>
    <row r="15" spans="1:76" x14ac:dyDescent="0.2">
      <c r="A15" s="1" t="s">
        <v>12</v>
      </c>
      <c r="B15" s="82">
        <v>1.15180157065028E-5</v>
      </c>
      <c r="C15" s="82">
        <v>1.47116578252539E-5</v>
      </c>
      <c r="D15" s="82">
        <v>1.56732557785224E-5</v>
      </c>
      <c r="E15" s="82">
        <v>1.7452837561171601E-5</v>
      </c>
      <c r="F15" s="82">
        <v>1.9742710938071802E-5</v>
      </c>
      <c r="G15" s="82">
        <v>2.2155563810671501E-5</v>
      </c>
      <c r="H15" s="82">
        <v>2.3759377842274E-5</v>
      </c>
      <c r="I15" s="82">
        <v>2.5631851290401299E-5</v>
      </c>
      <c r="J15" s="82">
        <v>2.8822960084734298E-5</v>
      </c>
      <c r="K15" s="82">
        <v>3.2941199694952199E-5</v>
      </c>
      <c r="L15" s="82">
        <v>3.7732787298511897E-5</v>
      </c>
      <c r="M15" s="82">
        <v>4.1071116158507801E-5</v>
      </c>
      <c r="N15" s="82">
        <v>4.7604101393841003E-5</v>
      </c>
      <c r="O15" s="82">
        <v>5.4097059687117703E-5</v>
      </c>
      <c r="P15" s="82">
        <v>6.2286057410485606E-5</v>
      </c>
      <c r="Q15" s="82">
        <v>7.7857696759481596E-5</v>
      </c>
      <c r="R15" s="82">
        <v>9.4359557427495705E-5</v>
      </c>
      <c r="S15" s="82">
        <v>1.11574015891377E-4</v>
      </c>
      <c r="T15" s="82">
        <v>1.29896631369724E-4</v>
      </c>
      <c r="U15" s="82">
        <v>1.4312008261551E-4</v>
      </c>
      <c r="V15" s="82">
        <v>1.5539598892599999E-4</v>
      </c>
      <c r="W15" s="82">
        <v>1.75618100199E-4</v>
      </c>
      <c r="X15" s="82">
        <v>1.9744555772599999E-4</v>
      </c>
      <c r="Y15" s="82">
        <v>2.3214841186900001E-4</v>
      </c>
      <c r="Z15" s="82">
        <v>3.0496208762900002E-4</v>
      </c>
      <c r="AA15" s="82">
        <v>4.0793888412099999E-4</v>
      </c>
      <c r="AB15" s="82">
        <v>5.3133415033300001E-4</v>
      </c>
      <c r="AC15" s="82">
        <v>7.0334229690100002E-4</v>
      </c>
      <c r="AD15" s="82">
        <v>1.0439515779870001E-3</v>
      </c>
      <c r="AE15" s="82">
        <v>1.6518927616690001E-3</v>
      </c>
      <c r="AF15" s="82">
        <v>2.8335128325709998E-3</v>
      </c>
      <c r="AG15" s="82">
        <v>5.3038000979769998E-3</v>
      </c>
      <c r="AH15" s="82">
        <v>8.5189289137310008E-3</v>
      </c>
      <c r="AI15" s="82">
        <v>1.6862870730166998E-2</v>
      </c>
      <c r="AJ15" s="82">
        <v>3.6943887804625999E-2</v>
      </c>
      <c r="AK15" s="82">
        <v>9.7923505307423997E-2</v>
      </c>
      <c r="AL15" s="82">
        <v>0.20279632391716301</v>
      </c>
      <c r="AM15" s="82">
        <v>0.41570815625463098</v>
      </c>
      <c r="AN15" s="82">
        <v>2.6356193828087302</v>
      </c>
      <c r="AO15" s="82">
        <v>61.612753968362</v>
      </c>
      <c r="AP15" s="82">
        <v>4080.3751872481398</v>
      </c>
      <c r="AQ15" s="82">
        <v>20635.194685692801</v>
      </c>
      <c r="AR15" s="82">
        <v>34766.254874247003</v>
      </c>
      <c r="AS15" s="82">
        <v>53216.161200740098</v>
      </c>
      <c r="AT15" s="82">
        <v>71308</v>
      </c>
      <c r="AU15" s="82">
        <v>85519</v>
      </c>
      <c r="AV15" s="82">
        <v>97738</v>
      </c>
      <c r="AW15" s="82">
        <v>109188</v>
      </c>
      <c r="AX15" s="82">
        <v>116023</v>
      </c>
      <c r="AY15" s="82">
        <v>119244</v>
      </c>
      <c r="AZ15" s="82">
        <v>128075</v>
      </c>
      <c r="BA15" s="82">
        <v>131392</v>
      </c>
      <c r="BB15" s="82">
        <v>137902</v>
      </c>
      <c r="BC15" s="82">
        <v>144193</v>
      </c>
      <c r="BD15" s="82">
        <v>154995</v>
      </c>
      <c r="BE15" s="82">
        <v>162815</v>
      </c>
      <c r="BF15" s="82">
        <v>174582</v>
      </c>
      <c r="BG15" s="82">
        <v>192316</v>
      </c>
      <c r="BH15" s="82">
        <v>221644.959354744</v>
      </c>
      <c r="BI15" s="82">
        <v>235082.037500042</v>
      </c>
      <c r="BJ15" s="82">
        <v>260420.29289292</v>
      </c>
      <c r="BK15" s="82">
        <v>288646.27207317</v>
      </c>
      <c r="BL15" s="82">
        <v>321457.46076464199</v>
      </c>
      <c r="BM15" s="82">
        <v>349437.87208901899</v>
      </c>
      <c r="BN15" s="82">
        <v>374811.48720846802</v>
      </c>
      <c r="BO15" s="82">
        <v>403631.18413508602</v>
      </c>
      <c r="BP15" s="82">
        <v>433542.28288049903</v>
      </c>
      <c r="BQ15" s="82">
        <v>457461.64696254203</v>
      </c>
      <c r="BR15" s="82">
        <v>481219.86060111597</v>
      </c>
      <c r="BS15" s="82">
        <v>507461.75917261199</v>
      </c>
      <c r="BT15" s="82">
        <v>465782.48570089199</v>
      </c>
      <c r="BU15" s="82">
        <v>544471.62230760301</v>
      </c>
      <c r="BV15" s="82">
        <v>608464.89984015306</v>
      </c>
      <c r="BW15" s="82">
        <v>647485.22156047495</v>
      </c>
      <c r="BX15" s="82">
        <v>680939.46019331703</v>
      </c>
    </row>
    <row r="16" spans="1:76" x14ac:dyDescent="0.2">
      <c r="A16" s="1" t="s">
        <v>13</v>
      </c>
      <c r="B16" s="82">
        <v>1.32456290839351E-6</v>
      </c>
      <c r="C16" s="82">
        <v>1.6003184345186401E-6</v>
      </c>
      <c r="D16" s="82">
        <v>1.87141671024729E-6</v>
      </c>
      <c r="E16" s="82">
        <v>2.0226773723092202E-6</v>
      </c>
      <c r="F16" s="82">
        <v>2.5132334357558602E-6</v>
      </c>
      <c r="G16" s="82">
        <v>2.6778745464388101E-6</v>
      </c>
      <c r="H16" s="82">
        <v>3.43922065456871E-6</v>
      </c>
      <c r="I16" s="82">
        <v>4.14276355873001E-6</v>
      </c>
      <c r="J16" s="82">
        <v>4.6440335933984199E-6</v>
      </c>
      <c r="K16" s="82">
        <v>6.2623181900810901E-6</v>
      </c>
      <c r="L16" s="82">
        <v>7.8549137030837404E-6</v>
      </c>
      <c r="M16" s="82">
        <v>9.9098784933577397E-6</v>
      </c>
      <c r="N16" s="82">
        <v>1.12305059313001E-5</v>
      </c>
      <c r="O16" s="82">
        <v>1.27266404738077E-5</v>
      </c>
      <c r="P16" s="82">
        <v>1.6348407494241201E-5</v>
      </c>
      <c r="Q16" s="82">
        <v>1.93196685802218E-5</v>
      </c>
      <c r="R16" s="82">
        <v>2.3008731400142701E-5</v>
      </c>
      <c r="S16" s="82">
        <v>2.5253082795712801E-5</v>
      </c>
      <c r="T16" s="82">
        <v>2.99518346895082E-5</v>
      </c>
      <c r="U16" s="82">
        <v>3.3055639492985097E-5</v>
      </c>
      <c r="V16" s="82">
        <v>3.7263989307000001E-5</v>
      </c>
      <c r="W16" s="82">
        <v>4.2238441419000003E-5</v>
      </c>
      <c r="X16" s="82">
        <v>4.9483259975999997E-5</v>
      </c>
      <c r="Y16" s="82">
        <v>5.8250856243999998E-5</v>
      </c>
      <c r="Z16" s="82">
        <v>6.5311196966E-5</v>
      </c>
      <c r="AA16" s="82">
        <v>8.9484557206999995E-5</v>
      </c>
      <c r="AB16" s="82">
        <v>1.16107160427E-4</v>
      </c>
      <c r="AC16" s="82">
        <v>1.82642370384E-4</v>
      </c>
      <c r="AD16" s="82">
        <v>2.3095138595400001E-4</v>
      </c>
      <c r="AE16" s="82">
        <v>3.3079189580300001E-4</v>
      </c>
      <c r="AF16" s="82">
        <v>6.8331221094299999E-4</v>
      </c>
      <c r="AG16" s="82">
        <v>1.1937724773750001E-3</v>
      </c>
      <c r="AH16" s="82">
        <v>2.1195525599069999E-3</v>
      </c>
      <c r="AI16" s="82">
        <v>3.8371143547259999E-3</v>
      </c>
      <c r="AJ16" s="82">
        <v>7.2275637671319996E-3</v>
      </c>
      <c r="AK16" s="82">
        <v>1.9403081215872E-2</v>
      </c>
      <c r="AL16" s="82">
        <v>3.7884102987206E-2</v>
      </c>
      <c r="AM16" s="82">
        <v>7.5821006781720005E-2</v>
      </c>
      <c r="AN16" s="82">
        <v>0.32838695734566298</v>
      </c>
      <c r="AO16" s="82">
        <v>7.76441765716757</v>
      </c>
      <c r="AP16" s="82">
        <v>397.65217712497002</v>
      </c>
      <c r="AQ16" s="82">
        <v>2033.5330336673901</v>
      </c>
      <c r="AR16" s="82">
        <v>3534.62120499502</v>
      </c>
      <c r="AS16" s="82">
        <v>5532.8082812493503</v>
      </c>
      <c r="AT16" s="82">
        <v>8672</v>
      </c>
      <c r="AU16" s="82">
        <v>11880</v>
      </c>
      <c r="AV16" s="82">
        <v>14048</v>
      </c>
      <c r="AW16" s="82">
        <v>15860</v>
      </c>
      <c r="AX16" s="82">
        <v>17854</v>
      </c>
      <c r="AY16" s="82">
        <v>19617</v>
      </c>
      <c r="AZ16" s="82">
        <v>20678</v>
      </c>
      <c r="BA16" s="82">
        <v>21387</v>
      </c>
      <c r="BB16" s="82">
        <v>21514</v>
      </c>
      <c r="BC16" s="82">
        <v>23537</v>
      </c>
      <c r="BD16" s="82">
        <v>25657</v>
      </c>
      <c r="BE16" s="82">
        <v>28697</v>
      </c>
      <c r="BF16" s="82">
        <v>31688</v>
      </c>
      <c r="BG16" s="82">
        <v>33424</v>
      </c>
      <c r="BH16" s="82">
        <v>36741.551831999997</v>
      </c>
      <c r="BI16" s="82">
        <v>42399.746253750003</v>
      </c>
      <c r="BJ16" s="82">
        <v>44909.071502619998</v>
      </c>
      <c r="BK16" s="82">
        <v>49757.941580780003</v>
      </c>
      <c r="BL16" s="82">
        <v>56659.137100840002</v>
      </c>
      <c r="BM16" s="82">
        <v>64343.243455529999</v>
      </c>
      <c r="BN16" s="82">
        <v>72610.804237279997</v>
      </c>
      <c r="BO16" s="82">
        <v>82042.259943149998</v>
      </c>
      <c r="BP16" s="82">
        <v>86455.967736489998</v>
      </c>
      <c r="BQ16" s="82">
        <v>91851.578231820007</v>
      </c>
      <c r="BR16" s="82">
        <v>96385.361191639997</v>
      </c>
      <c r="BS16" s="82">
        <v>102350.1061612</v>
      </c>
      <c r="BT16" s="82">
        <v>112195.18944333</v>
      </c>
      <c r="BU16" s="82">
        <v>121352.05415061</v>
      </c>
      <c r="BV16" s="82">
        <v>127105.74434795001</v>
      </c>
      <c r="BW16" s="82">
        <v>139617.09447444</v>
      </c>
      <c r="BX16" s="82">
        <v>147988.27835149999</v>
      </c>
    </row>
    <row r="17" spans="1:76" x14ac:dyDescent="0.2">
      <c r="A17" s="1" t="s">
        <v>14</v>
      </c>
      <c r="B17" s="82">
        <v>2.44808514508264E-6</v>
      </c>
      <c r="C17" s="82">
        <v>3.8183930464776403E-6</v>
      </c>
      <c r="D17" s="82">
        <v>4.7743758578248097E-6</v>
      </c>
      <c r="E17" s="82">
        <v>5.8261547026900299E-6</v>
      </c>
      <c r="F17" s="82">
        <v>5.51590699810134E-6</v>
      </c>
      <c r="G17" s="82">
        <v>6.7559574638592401E-6</v>
      </c>
      <c r="H17" s="82">
        <v>8.8630881820180905E-6</v>
      </c>
      <c r="I17" s="82">
        <v>1.05568777590187E-5</v>
      </c>
      <c r="J17" s="82">
        <v>1.1089444051585001E-5</v>
      </c>
      <c r="K17" s="82">
        <v>1.04386669047336E-5</v>
      </c>
      <c r="L17" s="82">
        <v>1.2558766882187901E-5</v>
      </c>
      <c r="M17" s="82">
        <v>1.50316744728891E-5</v>
      </c>
      <c r="N17" s="82">
        <v>1.8125190681183201E-5</v>
      </c>
      <c r="O17" s="82">
        <v>1.80149599987772E-5</v>
      </c>
      <c r="P17" s="82">
        <v>1.9483023017250699E-5</v>
      </c>
      <c r="Q17" s="82">
        <v>2.3683039895343099E-5</v>
      </c>
      <c r="R17" s="82">
        <v>2.8678070030713801E-5</v>
      </c>
      <c r="S17" s="82">
        <v>2.93207785316486E-5</v>
      </c>
      <c r="T17" s="82">
        <v>2.8543538054869201E-5</v>
      </c>
      <c r="U17" s="82">
        <v>3.1490192987152997E-5</v>
      </c>
      <c r="V17" s="82">
        <v>3.5716960492999997E-5</v>
      </c>
      <c r="W17" s="82">
        <v>4.2192256683000001E-5</v>
      </c>
      <c r="X17" s="82">
        <v>4.3554327725E-5</v>
      </c>
      <c r="Y17" s="82">
        <v>6.9997251833999998E-5</v>
      </c>
      <c r="Z17" s="82">
        <v>1.06902328327E-4</v>
      </c>
      <c r="AA17" s="82">
        <v>1.2425197669800001E-4</v>
      </c>
      <c r="AB17" s="82">
        <v>1.5536611243000001E-4</v>
      </c>
      <c r="AC17" s="82">
        <v>2.05672586479E-4</v>
      </c>
      <c r="AD17" s="82">
        <v>3.2171426071100001E-4</v>
      </c>
      <c r="AE17" s="82">
        <v>6.4323709137799996E-4</v>
      </c>
      <c r="AF17" s="82">
        <v>1.361075519149E-3</v>
      </c>
      <c r="AG17" s="82">
        <v>2.7753763288769998E-3</v>
      </c>
      <c r="AH17" s="82">
        <v>4.6600231308400004E-3</v>
      </c>
      <c r="AI17" s="82">
        <v>6.607536881571E-3</v>
      </c>
      <c r="AJ17" s="82">
        <v>1.2599773640252001E-2</v>
      </c>
      <c r="AK17" s="82">
        <v>3.0484936737859999E-2</v>
      </c>
      <c r="AL17" s="82">
        <v>6.0216004926813997E-2</v>
      </c>
      <c r="AM17" s="82">
        <v>0.123104720608869</v>
      </c>
      <c r="AN17" s="82">
        <v>0.89857801767098799</v>
      </c>
      <c r="AO17" s="82">
        <v>15.054415771634</v>
      </c>
      <c r="AP17" s="82">
        <v>738.70209072230296</v>
      </c>
      <c r="AQ17" s="82">
        <v>4189.6521895288597</v>
      </c>
      <c r="AR17" s="82">
        <v>7015.9296135996801</v>
      </c>
      <c r="AS17" s="82">
        <v>12007.2682766419</v>
      </c>
      <c r="AT17" s="82">
        <v>18076.076611533899</v>
      </c>
      <c r="AU17" s="82">
        <v>25044.814076076</v>
      </c>
      <c r="AV17" s="82">
        <v>25803.998513698902</v>
      </c>
      <c r="AW17" s="82">
        <v>31648.8496611999</v>
      </c>
      <c r="AX17" s="82">
        <v>32894.835526137402</v>
      </c>
      <c r="AY17" s="82">
        <v>29961.763699061699</v>
      </c>
      <c r="AZ17" s="82">
        <v>30675.611656730202</v>
      </c>
      <c r="BA17" s="82">
        <v>29542.572850058099</v>
      </c>
      <c r="BB17" s="82">
        <v>31652.158048148001</v>
      </c>
      <c r="BC17" s="82">
        <v>35075.710184926698</v>
      </c>
      <c r="BD17" s="82">
        <v>36382.579943504199</v>
      </c>
      <c r="BE17" s="82">
        <v>37643.485717600197</v>
      </c>
      <c r="BF17" s="82">
        <v>53823.583727442201</v>
      </c>
      <c r="BG17" s="82">
        <v>71187.752260613794</v>
      </c>
      <c r="BH17" s="82">
        <v>95868.056040169395</v>
      </c>
      <c r="BI17" s="82">
        <v>75882.365095447807</v>
      </c>
      <c r="BJ17" s="82">
        <v>103955.906919373</v>
      </c>
      <c r="BK17" s="82">
        <v>114616.93527040099</v>
      </c>
      <c r="BL17" s="82">
        <v>122427.6848379</v>
      </c>
      <c r="BM17" s="82">
        <v>139904.454288968</v>
      </c>
      <c r="BN17" s="82">
        <v>142354.15104426999</v>
      </c>
      <c r="BO17" s="82">
        <v>145847.166199033</v>
      </c>
      <c r="BP17" s="82">
        <v>144818.14027405999</v>
      </c>
      <c r="BQ17" s="82">
        <v>143816.71661746901</v>
      </c>
      <c r="BR17" s="82">
        <v>157948.314316328</v>
      </c>
      <c r="BS17" s="82">
        <v>157936.289487856</v>
      </c>
      <c r="BT17" s="82">
        <v>132197.25239045799</v>
      </c>
      <c r="BU17" s="82">
        <v>182777.30330470399</v>
      </c>
      <c r="BV17" s="82">
        <v>197073.48821934999</v>
      </c>
      <c r="BW17" s="82">
        <v>177443.203419389</v>
      </c>
      <c r="BX17" s="82">
        <v>196552.352244826</v>
      </c>
    </row>
    <row r="18" spans="1:76" x14ac:dyDescent="0.2">
      <c r="A18" s="1" t="s">
        <v>15</v>
      </c>
      <c r="B18" s="82">
        <v>2.3835305219561801E-6</v>
      </c>
      <c r="C18" s="82">
        <v>3.6981353277885802E-6</v>
      </c>
      <c r="D18" s="82">
        <v>4.6825611139463896E-6</v>
      </c>
      <c r="E18" s="82">
        <v>5.7014109666066496E-6</v>
      </c>
      <c r="F18" s="82">
        <v>5.2997935964317104E-6</v>
      </c>
      <c r="G18" s="82">
        <v>6.6150025140504601E-6</v>
      </c>
      <c r="H18" s="82">
        <v>8.7777125312378601E-6</v>
      </c>
      <c r="I18" s="82">
        <v>1.0301694801174801E-5</v>
      </c>
      <c r="J18" s="82">
        <v>1.0894467664924E-5</v>
      </c>
      <c r="K18" s="82">
        <v>9.8642793208892102E-6</v>
      </c>
      <c r="L18" s="82">
        <v>1.1150883905237599E-5</v>
      </c>
      <c r="M18" s="82">
        <v>1.45116392113725E-5</v>
      </c>
      <c r="N18" s="82">
        <v>1.7749613603873101E-5</v>
      </c>
      <c r="O18" s="82">
        <v>1.7468331799939499E-5</v>
      </c>
      <c r="P18" s="82">
        <v>1.8445480103915801E-5</v>
      </c>
      <c r="Q18" s="82">
        <v>2.32104929555228E-5</v>
      </c>
      <c r="R18" s="82">
        <v>2.7276204955987401E-5</v>
      </c>
      <c r="S18" s="82">
        <v>2.7055652219427501E-5</v>
      </c>
      <c r="T18" s="82">
        <v>2.7783983970706998E-5</v>
      </c>
      <c r="U18" s="82">
        <v>3.0382310459064999E-5</v>
      </c>
      <c r="V18" s="82">
        <v>3.5297175780000003E-5</v>
      </c>
      <c r="W18" s="82">
        <v>4.129773009E-5</v>
      </c>
      <c r="X18" s="82">
        <v>4.5955438706999998E-5</v>
      </c>
      <c r="Y18" s="82">
        <v>7.0028120260999998E-5</v>
      </c>
      <c r="Z18" s="82">
        <v>1.0358888839999999E-4</v>
      </c>
      <c r="AA18" s="82">
        <v>1.2651224966799999E-4</v>
      </c>
      <c r="AB18" s="82">
        <v>1.5678910604E-4</v>
      </c>
      <c r="AC18" s="82">
        <v>2.1176807765700001E-4</v>
      </c>
      <c r="AD18" s="82">
        <v>3.2204481372300001E-4</v>
      </c>
      <c r="AE18" s="82">
        <v>6.1697016740700004E-4</v>
      </c>
      <c r="AF18" s="82">
        <v>1.2678189237560001E-3</v>
      </c>
      <c r="AG18" s="82">
        <v>2.5431720052730001E-3</v>
      </c>
      <c r="AH18" s="82">
        <v>4.3924254042920002E-3</v>
      </c>
      <c r="AI18" s="82">
        <v>6.3397103961660003E-3</v>
      </c>
      <c r="AJ18" s="82">
        <v>1.233626133369E-2</v>
      </c>
      <c r="AK18" s="82">
        <v>2.9705441629780002E-2</v>
      </c>
      <c r="AL18" s="82">
        <v>5.6771914453684999E-2</v>
      </c>
      <c r="AM18" s="82">
        <v>0.107752201216105</v>
      </c>
      <c r="AN18" s="82">
        <v>0.72058649827757304</v>
      </c>
      <c r="AO18" s="82">
        <v>15.198970706174199</v>
      </c>
      <c r="AP18" s="82">
        <v>802.83454812794298</v>
      </c>
      <c r="AQ18" s="82">
        <v>3988.14129257583</v>
      </c>
      <c r="AR18" s="82">
        <v>6702.2175508706396</v>
      </c>
      <c r="AS18" s="82">
        <v>11521.9398060187</v>
      </c>
      <c r="AT18" s="82">
        <v>18911.501507949601</v>
      </c>
      <c r="AU18" s="82">
        <v>26105.2072432725</v>
      </c>
      <c r="AV18" s="82">
        <v>27584.2075560304</v>
      </c>
      <c r="AW18" s="82">
        <v>33637.4605602995</v>
      </c>
      <c r="AX18" s="82">
        <v>35093.658344068703</v>
      </c>
      <c r="AY18" s="82">
        <v>34132.680465072503</v>
      </c>
      <c r="AZ18" s="82">
        <v>33769.554094774103</v>
      </c>
      <c r="BA18" s="82">
        <v>31392.310126600602</v>
      </c>
      <c r="BB18" s="82">
        <v>31394.285326941201</v>
      </c>
      <c r="BC18" s="82">
        <v>33948.639365236697</v>
      </c>
      <c r="BD18" s="82">
        <v>37962.184713342802</v>
      </c>
      <c r="BE18" s="82">
        <v>42938.801107646002</v>
      </c>
      <c r="BF18" s="82">
        <v>52520.713534600101</v>
      </c>
      <c r="BG18" s="82">
        <v>64947.715312797103</v>
      </c>
      <c r="BH18" s="82">
        <v>84962.533604704993</v>
      </c>
      <c r="BI18" s="82">
        <v>85200.542557008303</v>
      </c>
      <c r="BJ18" s="82">
        <v>105237.50417904901</v>
      </c>
      <c r="BK18" s="82">
        <v>112708.380918365</v>
      </c>
      <c r="BL18" s="82">
        <v>131344.08674510501</v>
      </c>
      <c r="BM18" s="82">
        <v>146151.87132317599</v>
      </c>
      <c r="BN18" s="82">
        <v>149191.01137750901</v>
      </c>
      <c r="BO18" s="82">
        <v>150511.916264859</v>
      </c>
      <c r="BP18" s="82">
        <v>151581.114300986</v>
      </c>
      <c r="BQ18" s="82">
        <v>153112.86474387301</v>
      </c>
      <c r="BR18" s="82">
        <v>165869.02111523101</v>
      </c>
      <c r="BS18" s="82">
        <v>174684.90779507099</v>
      </c>
      <c r="BT18" s="82">
        <v>151515.50146325</v>
      </c>
      <c r="BU18" s="82">
        <v>220158.84174485199</v>
      </c>
      <c r="BV18" s="82">
        <v>236410.92504717899</v>
      </c>
      <c r="BW18" s="82">
        <v>228878.02366701001</v>
      </c>
      <c r="BX18" s="82">
        <v>244597.204967456</v>
      </c>
    </row>
    <row r="19" spans="1:76" x14ac:dyDescent="0.2">
      <c r="A19" s="1" t="s">
        <v>16</v>
      </c>
      <c r="B19" s="82">
        <v>2.0944500441423901E-6</v>
      </c>
      <c r="C19" s="82">
        <v>3.3425351569031601E-6</v>
      </c>
      <c r="D19" s="82">
        <v>3.8220062802279704E-6</v>
      </c>
      <c r="E19" s="82">
        <v>4.8912256175263699E-6</v>
      </c>
      <c r="F19" s="82">
        <v>4.5976856536235903E-6</v>
      </c>
      <c r="G19" s="82">
        <v>4.9933522803981902E-6</v>
      </c>
      <c r="H19" s="82">
        <v>7.3839815489215104E-6</v>
      </c>
      <c r="I19" s="82">
        <v>9.0517531123070804E-6</v>
      </c>
      <c r="J19" s="82">
        <v>9.3737831272880304E-6</v>
      </c>
      <c r="K19" s="82">
        <v>8.7058146313382304E-6</v>
      </c>
      <c r="L19" s="82">
        <v>1.00396644298785E-5</v>
      </c>
      <c r="M19" s="82">
        <v>1.16631239337839E-5</v>
      </c>
      <c r="N19" s="82">
        <v>1.50419893442319E-5</v>
      </c>
      <c r="O19" s="82">
        <v>1.4566445609850899E-5</v>
      </c>
      <c r="P19" s="82">
        <v>1.4256273820210199E-5</v>
      </c>
      <c r="Q19" s="82">
        <v>1.7511461773245098E-5</v>
      </c>
      <c r="R19" s="82">
        <v>2.0388107539541801E-5</v>
      </c>
      <c r="S19" s="82">
        <v>2.0628956115771299E-5</v>
      </c>
      <c r="T19" s="82">
        <v>2.0921075831632601E-5</v>
      </c>
      <c r="U19" s="82">
        <v>2.17939019741637E-5</v>
      </c>
      <c r="V19" s="82">
        <v>2.4623608247999999E-5</v>
      </c>
      <c r="W19" s="82">
        <v>2.8527627569999998E-5</v>
      </c>
      <c r="X19" s="82">
        <v>3.1097408807000002E-5</v>
      </c>
      <c r="Y19" s="82">
        <v>5.0385766826000003E-5</v>
      </c>
      <c r="Z19" s="82">
        <v>6.7861576503999994E-5</v>
      </c>
      <c r="AA19" s="82">
        <v>7.9543226442000005E-5</v>
      </c>
      <c r="AB19" s="82">
        <v>9.3285965101999997E-5</v>
      </c>
      <c r="AC19" s="82">
        <v>1.4253915934899999E-4</v>
      </c>
      <c r="AD19" s="82">
        <v>2.2601468149800001E-4</v>
      </c>
      <c r="AE19" s="82">
        <v>4.4097016740699999E-4</v>
      </c>
      <c r="AF19" s="82">
        <v>9.0441892375600001E-4</v>
      </c>
      <c r="AG19" s="82">
        <v>1.7721720052729999E-3</v>
      </c>
      <c r="AH19" s="82">
        <v>2.9084254042920001E-3</v>
      </c>
      <c r="AI19" s="82">
        <v>3.6367103961660002E-3</v>
      </c>
      <c r="AJ19" s="82">
        <v>6.9252613336900004E-3</v>
      </c>
      <c r="AK19" s="82">
        <v>1.807144162978E-2</v>
      </c>
      <c r="AL19" s="82">
        <v>3.8174914453684997E-2</v>
      </c>
      <c r="AM19" s="82">
        <v>7.7988201216105002E-2</v>
      </c>
      <c r="AN19" s="82">
        <v>0.57025649827757297</v>
      </c>
      <c r="AO19" s="82">
        <v>11.4349707061742</v>
      </c>
      <c r="AP19" s="82">
        <v>627.24406305337595</v>
      </c>
      <c r="AQ19" s="82">
        <v>3056.5895194712102</v>
      </c>
      <c r="AR19" s="82">
        <v>4852.5549354632903</v>
      </c>
      <c r="AS19" s="82">
        <v>8302.2955236839298</v>
      </c>
      <c r="AT19" s="82">
        <v>14172.101507949599</v>
      </c>
      <c r="AU19" s="82">
        <v>20434.635718427598</v>
      </c>
      <c r="AV19" s="82">
        <v>21752.262913772902</v>
      </c>
      <c r="AW19" s="82">
        <v>26671.722827881698</v>
      </c>
      <c r="AX19" s="82">
        <v>27565.240792973102</v>
      </c>
      <c r="AY19" s="82">
        <v>25690.170311985901</v>
      </c>
      <c r="AZ19" s="82">
        <v>26410.214798818601</v>
      </c>
      <c r="BA19" s="82">
        <v>25572.153213658199</v>
      </c>
      <c r="BB19" s="82">
        <v>25790.563157402899</v>
      </c>
      <c r="BC19" s="82">
        <v>28006.0518530767</v>
      </c>
      <c r="BD19" s="82">
        <v>31420.598485270999</v>
      </c>
      <c r="BE19" s="82">
        <v>35376.700133736398</v>
      </c>
      <c r="BF19" s="82">
        <v>43226.870157626297</v>
      </c>
      <c r="BG19" s="82">
        <v>53625.998895381599</v>
      </c>
      <c r="BH19" s="82">
        <v>69079.176636736607</v>
      </c>
      <c r="BI19" s="82">
        <v>64352.545682991498</v>
      </c>
      <c r="BJ19" s="82">
        <v>80509.869353770802</v>
      </c>
      <c r="BK19" s="82">
        <v>90045.640747654703</v>
      </c>
      <c r="BL19" s="82">
        <v>103814.168603353</v>
      </c>
      <c r="BM19" s="82">
        <v>114551.11565866999</v>
      </c>
      <c r="BN19" s="82">
        <v>117361.951771472</v>
      </c>
      <c r="BO19" s="82">
        <v>119771.888080907</v>
      </c>
      <c r="BP19" s="82">
        <v>119627.28443224099</v>
      </c>
      <c r="BQ19" s="82">
        <v>120965.401580006</v>
      </c>
      <c r="BR19" s="82">
        <v>130602.45241489699</v>
      </c>
      <c r="BS19" s="82">
        <v>139341.02716034299</v>
      </c>
      <c r="BT19" s="82">
        <v>120740.785741207</v>
      </c>
      <c r="BU19" s="82">
        <v>179249.00405270499</v>
      </c>
      <c r="BV19" s="82">
        <v>189465.934043049</v>
      </c>
      <c r="BW19" s="82">
        <v>179089.805924279</v>
      </c>
      <c r="BX19" s="82">
        <v>186843.784728328</v>
      </c>
    </row>
    <row r="20" spans="1:76" x14ac:dyDescent="0.2">
      <c r="A20" s="1" t="s">
        <v>17</v>
      </c>
      <c r="B20" s="145">
        <v>2.8908047781379699E-7</v>
      </c>
      <c r="C20" s="145">
        <v>3.5560017088541801E-7</v>
      </c>
      <c r="D20" s="145">
        <v>8.6055483371842404E-7</v>
      </c>
      <c r="E20" s="145">
        <v>8.1018534908028199E-7</v>
      </c>
      <c r="F20" s="145">
        <v>7.02107942808117E-7</v>
      </c>
      <c r="G20" s="82">
        <v>1.6216502336522701E-6</v>
      </c>
      <c r="H20" s="82">
        <v>1.3937309823163601E-6</v>
      </c>
      <c r="I20" s="82">
        <v>1.24994168886776E-6</v>
      </c>
      <c r="J20" s="82">
        <v>1.5206845376359699E-6</v>
      </c>
      <c r="K20" s="82">
        <v>1.15846468955098E-6</v>
      </c>
      <c r="L20" s="82">
        <v>1.11121947535903E-6</v>
      </c>
      <c r="M20" s="82">
        <v>2.8485152775885699E-6</v>
      </c>
      <c r="N20" s="82">
        <v>2.7076242596411901E-6</v>
      </c>
      <c r="O20" s="82">
        <v>2.9018861900886498E-6</v>
      </c>
      <c r="P20" s="82">
        <v>4.1892062837055798E-6</v>
      </c>
      <c r="Q20" s="82">
        <v>5.6990311822777097E-6</v>
      </c>
      <c r="R20" s="82">
        <v>6.8880974164456097E-6</v>
      </c>
      <c r="S20" s="82">
        <v>6.4266961036562097E-6</v>
      </c>
      <c r="T20" s="82">
        <v>6.8629081390744398E-6</v>
      </c>
      <c r="U20" s="82">
        <v>8.5884084849012893E-6</v>
      </c>
      <c r="V20" s="82">
        <v>1.0673567531E-5</v>
      </c>
      <c r="W20" s="82">
        <v>1.277010252E-5</v>
      </c>
      <c r="X20" s="82">
        <v>1.4858029899999999E-5</v>
      </c>
      <c r="Y20" s="82">
        <v>1.9642353434999999E-5</v>
      </c>
      <c r="Z20" s="82">
        <v>3.5727311895999999E-5</v>
      </c>
      <c r="AA20" s="82">
        <v>4.6969023225999998E-5</v>
      </c>
      <c r="AB20" s="82">
        <v>6.3503140938000005E-5</v>
      </c>
      <c r="AC20" s="82">
        <v>6.9228918308000004E-5</v>
      </c>
      <c r="AD20" s="82">
        <v>9.6030132224000006E-5</v>
      </c>
      <c r="AE20" s="82">
        <v>1.76E-4</v>
      </c>
      <c r="AF20" s="82">
        <v>3.634E-4</v>
      </c>
      <c r="AG20" s="82">
        <v>7.7099999999999998E-4</v>
      </c>
      <c r="AH20" s="82">
        <v>1.4840000000000001E-3</v>
      </c>
      <c r="AI20" s="82">
        <v>2.7030000000000001E-3</v>
      </c>
      <c r="AJ20" s="82">
        <v>5.411E-3</v>
      </c>
      <c r="AK20" s="82">
        <v>1.1634E-2</v>
      </c>
      <c r="AL20" s="82">
        <v>1.8596999999999999E-2</v>
      </c>
      <c r="AM20" s="82">
        <v>2.9763999999999999E-2</v>
      </c>
      <c r="AN20" s="82">
        <v>0.15032999999999999</v>
      </c>
      <c r="AO20" s="82">
        <v>3.7639999999999998</v>
      </c>
      <c r="AP20" s="82">
        <v>175.59048507456799</v>
      </c>
      <c r="AQ20" s="82">
        <v>931.55177310461704</v>
      </c>
      <c r="AR20" s="82">
        <v>1849.6626154073499</v>
      </c>
      <c r="AS20" s="82">
        <v>3219.6442823347402</v>
      </c>
      <c r="AT20" s="82">
        <v>4739.3999999999996</v>
      </c>
      <c r="AU20" s="82">
        <v>5670.5715248448396</v>
      </c>
      <c r="AV20" s="82">
        <v>5831.9446422574101</v>
      </c>
      <c r="AW20" s="82">
        <v>6965.7377324178797</v>
      </c>
      <c r="AX20" s="82">
        <v>7528.4175510955502</v>
      </c>
      <c r="AY20" s="82">
        <v>8442.5101530866195</v>
      </c>
      <c r="AZ20" s="82">
        <v>7359.3392959555404</v>
      </c>
      <c r="BA20" s="82">
        <v>5820.1569129424397</v>
      </c>
      <c r="BB20" s="82">
        <v>5603.7221695383096</v>
      </c>
      <c r="BC20" s="82">
        <v>5942.5875121600802</v>
      </c>
      <c r="BD20" s="82">
        <v>6541.5862280718402</v>
      </c>
      <c r="BE20" s="82">
        <v>7562.1009739096498</v>
      </c>
      <c r="BF20" s="82">
        <v>9293.8433769738003</v>
      </c>
      <c r="BG20" s="82">
        <v>11321.7164174155</v>
      </c>
      <c r="BH20" s="82">
        <v>15883.356967968501</v>
      </c>
      <c r="BI20" s="82">
        <v>20847.996874016801</v>
      </c>
      <c r="BJ20" s="82">
        <v>24727.634825277899</v>
      </c>
      <c r="BK20" s="82">
        <v>22662.74017071</v>
      </c>
      <c r="BL20" s="82">
        <v>27529.918141751499</v>
      </c>
      <c r="BM20" s="82">
        <v>31600.755664505999</v>
      </c>
      <c r="BN20" s="82">
        <v>31829.059606036801</v>
      </c>
      <c r="BO20" s="82">
        <v>30740.028183951599</v>
      </c>
      <c r="BP20" s="82">
        <v>31953.829868744699</v>
      </c>
      <c r="BQ20" s="82">
        <v>32147.463163867102</v>
      </c>
      <c r="BR20" s="82">
        <v>35266.568700334399</v>
      </c>
      <c r="BS20" s="82">
        <v>35343.880634728201</v>
      </c>
      <c r="BT20" s="82">
        <v>30774.715722042802</v>
      </c>
      <c r="BU20" s="82">
        <v>40909.837692147303</v>
      </c>
      <c r="BV20" s="82">
        <v>46944.991004130301</v>
      </c>
      <c r="BW20" s="82">
        <v>49788.217742731496</v>
      </c>
      <c r="BX20" s="82">
        <v>57753.420239127903</v>
      </c>
    </row>
    <row r="21" spans="1:76" x14ac:dyDescent="0.2">
      <c r="A21" s="1" t="s">
        <v>18</v>
      </c>
      <c r="B21" s="145">
        <v>6.4554623126458797E-8</v>
      </c>
      <c r="C21" s="145">
        <v>1.2025771868906501E-7</v>
      </c>
      <c r="D21" s="145">
        <v>9.1814743878415901E-8</v>
      </c>
      <c r="E21" s="145">
        <v>1.2474373608338199E-7</v>
      </c>
      <c r="F21" s="145">
        <v>2.1611340166963399E-7</v>
      </c>
      <c r="G21" s="145">
        <v>1.4095494980877801E-7</v>
      </c>
      <c r="H21" s="145">
        <v>8.5375650780225894E-8</v>
      </c>
      <c r="I21" s="145">
        <v>2.5518295784390403E-7</v>
      </c>
      <c r="J21" s="145">
        <v>1.94976386661044E-7</v>
      </c>
      <c r="K21" s="82">
        <v>5.7438758384439001E-7</v>
      </c>
      <c r="L21" s="82">
        <v>1.40788297695031E-6</v>
      </c>
      <c r="M21" s="145">
        <v>5.2003526151656697E-7</v>
      </c>
      <c r="N21" s="145">
        <v>3.7557707731015802E-7</v>
      </c>
      <c r="O21" s="145">
        <v>5.4662819883766497E-7</v>
      </c>
      <c r="P21" s="82">
        <v>1.0375429133349199E-6</v>
      </c>
      <c r="Q21" s="145">
        <v>4.7254693982026098E-7</v>
      </c>
      <c r="R21" s="82">
        <v>1.40186507472641E-6</v>
      </c>
      <c r="S21" s="82">
        <v>2.2651263122211E-6</v>
      </c>
      <c r="T21" s="145">
        <v>7.5955408416223104E-7</v>
      </c>
      <c r="U21" s="82">
        <v>1.1078825280879899E-6</v>
      </c>
      <c r="V21" s="145">
        <v>4.1978471378062298E-7</v>
      </c>
      <c r="W21" s="145">
        <v>8.9452659292856196E-7</v>
      </c>
      <c r="X21" s="145">
        <v>-2.4011109829050098E-6</v>
      </c>
      <c r="Y21" s="145">
        <v>-3.0868426877358102E-8</v>
      </c>
      <c r="Z21" s="82">
        <v>3.313439927E-6</v>
      </c>
      <c r="AA21" s="82">
        <v>-2.2602729710000001E-6</v>
      </c>
      <c r="AB21" s="145">
        <v>-1.4229936099391501E-6</v>
      </c>
      <c r="AC21" s="145">
        <v>-6.0954911779140197E-6</v>
      </c>
      <c r="AD21" s="145">
        <v>-3.3055301195594902E-7</v>
      </c>
      <c r="AE21" s="82">
        <v>2.6266923971000001E-5</v>
      </c>
      <c r="AF21" s="82">
        <v>7.7482837733999996E-5</v>
      </c>
      <c r="AG21" s="82">
        <v>2.32204323604E-4</v>
      </c>
      <c r="AH21" s="82">
        <v>2.6759772654699998E-4</v>
      </c>
      <c r="AI21" s="82">
        <v>2.6782648540499997E-4</v>
      </c>
      <c r="AJ21" s="82">
        <v>2.63512306562E-4</v>
      </c>
      <c r="AK21" s="82">
        <v>7.7949510807999998E-4</v>
      </c>
      <c r="AL21" s="82">
        <v>3.4440904731279998E-3</v>
      </c>
      <c r="AM21" s="82">
        <v>1.5352519392764E-2</v>
      </c>
      <c r="AN21" s="82">
        <v>0.17799151939341501</v>
      </c>
      <c r="AO21" s="82">
        <v>-0.14455493454017199</v>
      </c>
      <c r="AP21" s="82">
        <v>-64.132457405639997</v>
      </c>
      <c r="AQ21" s="82">
        <v>201.510896953035</v>
      </c>
      <c r="AR21" s="82">
        <v>313.71206272903697</v>
      </c>
      <c r="AS21" s="82">
        <v>485.32847062324299</v>
      </c>
      <c r="AT21" s="82">
        <v>-835.42489641568102</v>
      </c>
      <c r="AU21" s="82">
        <v>-1060.3931671964499</v>
      </c>
      <c r="AV21" s="82">
        <v>-1780.2090423314401</v>
      </c>
      <c r="AW21" s="82">
        <v>-1988.6108990995999</v>
      </c>
      <c r="AX21" s="82">
        <v>-2198.82281793127</v>
      </c>
      <c r="AY21" s="82">
        <v>-4170.9167660107896</v>
      </c>
      <c r="AZ21" s="82">
        <v>-3093.94243804387</v>
      </c>
      <c r="BA21" s="82">
        <v>-1849.73727654246</v>
      </c>
      <c r="BB21" s="82">
        <v>257.87272120683798</v>
      </c>
      <c r="BC21" s="82">
        <v>1127.07081968999</v>
      </c>
      <c r="BD21" s="82">
        <v>-1579.6047698385801</v>
      </c>
      <c r="BE21" s="82">
        <v>-5295.3153900457801</v>
      </c>
      <c r="BF21" s="82">
        <v>1302.8701928420401</v>
      </c>
      <c r="BG21" s="82">
        <v>6240.0369478167104</v>
      </c>
      <c r="BH21" s="82">
        <v>10905.5224354643</v>
      </c>
      <c r="BI21" s="82">
        <v>-9318.17746156047</v>
      </c>
      <c r="BJ21" s="82">
        <v>-1281.59725967598</v>
      </c>
      <c r="BK21" s="82">
        <v>1908.5543520364199</v>
      </c>
      <c r="BL21" s="82">
        <v>-8916.4019072044593</v>
      </c>
      <c r="BM21" s="82">
        <v>-6247.4170342081698</v>
      </c>
      <c r="BN21" s="82">
        <v>-6836.8603332391303</v>
      </c>
      <c r="BO21" s="82">
        <v>-4664.7500658259696</v>
      </c>
      <c r="BP21" s="82">
        <v>-6762.9740269260001</v>
      </c>
      <c r="BQ21" s="82">
        <v>-9296.1481264044396</v>
      </c>
      <c r="BR21" s="82">
        <v>-7920.7067989030402</v>
      </c>
      <c r="BS21" s="82">
        <v>-16748.6183072155</v>
      </c>
      <c r="BT21" s="82">
        <v>-19318.249072791099</v>
      </c>
      <c r="BU21" s="82">
        <v>-37381.538440148703</v>
      </c>
      <c r="BV21" s="82">
        <v>-39337.436827828999</v>
      </c>
      <c r="BW21" s="82">
        <v>-51434.820247621603</v>
      </c>
      <c r="BX21" s="82">
        <v>-48044.852722630603</v>
      </c>
    </row>
    <row r="22" spans="1:76" x14ac:dyDescent="0.2">
      <c r="A22" s="1" t="s">
        <v>19</v>
      </c>
      <c r="B22" s="82">
        <v>3.61043008012891E-6</v>
      </c>
      <c r="C22" s="82">
        <v>4.6182813259317001E-6</v>
      </c>
      <c r="D22" s="82">
        <v>4.5861379220017798E-6</v>
      </c>
      <c r="E22" s="82">
        <v>4.6867156697825097E-6</v>
      </c>
      <c r="F22" s="82">
        <v>5.9506772630269499E-6</v>
      </c>
      <c r="G22" s="82">
        <v>6.4628979579102602E-6</v>
      </c>
      <c r="H22" s="82">
        <v>7.37431899192327E-6</v>
      </c>
      <c r="I22" s="82">
        <v>7.6926423792292998E-6</v>
      </c>
      <c r="J22" s="82">
        <v>8.38217023772606E-6</v>
      </c>
      <c r="K22" s="82">
        <v>1.09391261761517E-5</v>
      </c>
      <c r="L22" s="82">
        <v>1.47102732759302E-5</v>
      </c>
      <c r="M22" s="82">
        <v>1.6762266707456599E-5</v>
      </c>
      <c r="N22" s="82">
        <v>1.82315313322535E-5</v>
      </c>
      <c r="O22" s="82">
        <v>1.8455498275765201E-5</v>
      </c>
      <c r="P22" s="82">
        <v>2.24081000751482E-5</v>
      </c>
      <c r="Q22" s="82">
        <v>2.2498308982951499E-5</v>
      </c>
      <c r="R22" s="82">
        <v>2.6450910782334499E-5</v>
      </c>
      <c r="S22" s="82">
        <v>2.9968021302666799E-5</v>
      </c>
      <c r="T22" s="82">
        <v>4.1734580909014601E-5</v>
      </c>
      <c r="U22" s="82">
        <v>4.5047425281792303E-5</v>
      </c>
      <c r="V22" s="82">
        <v>5.1918855534811899E-5</v>
      </c>
      <c r="W22" s="82">
        <v>4.6068756019565697E-5</v>
      </c>
      <c r="X22" s="82">
        <v>5.0708811909449899E-5</v>
      </c>
      <c r="Y22" s="82">
        <v>5.8760216151897101E-5</v>
      </c>
      <c r="Z22" s="82">
        <v>7.8462048992945194E-5</v>
      </c>
      <c r="AA22" s="82">
        <v>7.4874430360766502E-5</v>
      </c>
      <c r="AB22" s="82">
        <v>1.0939437241351E-4</v>
      </c>
      <c r="AC22" s="82">
        <v>1.96577652711442E-4</v>
      </c>
      <c r="AD22" s="82">
        <v>4.0873656125691501E-4</v>
      </c>
      <c r="AE22" s="82">
        <v>9.9280324903995294E-4</v>
      </c>
      <c r="AF22" s="82">
        <v>1.3610091364739401E-3</v>
      </c>
      <c r="AG22" s="82">
        <v>1.7258068967527099E-3</v>
      </c>
      <c r="AH22" s="82">
        <v>2.91778959358269E-3</v>
      </c>
      <c r="AI22" s="82">
        <v>6.2696037620250103E-3</v>
      </c>
      <c r="AJ22" s="82">
        <v>1.3681286020816001E-2</v>
      </c>
      <c r="AK22" s="82">
        <v>4.4308575795236699E-2</v>
      </c>
      <c r="AL22" s="82">
        <v>5.0282656215473003E-2</v>
      </c>
      <c r="AM22" s="82">
        <v>7.9667599799944894E-2</v>
      </c>
      <c r="AN22" s="82">
        <v>0.58466578691432403</v>
      </c>
      <c r="AO22" s="82">
        <v>15.7361577835542</v>
      </c>
      <c r="AP22" s="82">
        <v>858.17926</v>
      </c>
      <c r="AQ22" s="82">
        <v>3259.855528</v>
      </c>
      <c r="AR22" s="82">
        <v>5627.7490459999999</v>
      </c>
      <c r="AS22" s="82">
        <v>8626.6039999999994</v>
      </c>
      <c r="AT22" s="82">
        <v>12590.4514470674</v>
      </c>
      <c r="AU22" s="82">
        <v>15118.170885833801</v>
      </c>
      <c r="AV22" s="82">
        <v>17974.756927754501</v>
      </c>
      <c r="AW22" s="82">
        <v>22272.178088995901</v>
      </c>
      <c r="AX22" s="82">
        <v>22075.666404387801</v>
      </c>
      <c r="AY22" s="82">
        <v>25855.253648066398</v>
      </c>
      <c r="AZ22" s="82">
        <v>29867.827839919999</v>
      </c>
      <c r="BA22" s="82">
        <v>29819.766269802702</v>
      </c>
      <c r="BB22" s="82">
        <v>32681.948105448999</v>
      </c>
      <c r="BC22" s="82">
        <v>38060.704147667697</v>
      </c>
      <c r="BD22" s="82">
        <v>51041.543245485802</v>
      </c>
      <c r="BE22" s="82">
        <v>65646.945835517399</v>
      </c>
      <c r="BF22" s="82">
        <v>86233.951450318898</v>
      </c>
      <c r="BG22" s="82">
        <v>97501.431317828799</v>
      </c>
      <c r="BH22" s="82">
        <v>100895.073425343</v>
      </c>
      <c r="BI22" s="82">
        <v>91770.705427774199</v>
      </c>
      <c r="BJ22" s="82">
        <v>111035.48070546299</v>
      </c>
      <c r="BK22" s="82">
        <v>138751.58152175299</v>
      </c>
      <c r="BL22" s="82">
        <v>137014.31587985999</v>
      </c>
      <c r="BM22" s="82">
        <v>130608.050702632</v>
      </c>
      <c r="BN22" s="82">
        <v>127765.308550709</v>
      </c>
      <c r="BO22" s="82">
        <v>128079.289728808</v>
      </c>
      <c r="BP22" s="82">
        <v>144812.21736458901</v>
      </c>
      <c r="BQ22" s="82">
        <v>167979.31315043801</v>
      </c>
      <c r="BR22" s="82">
        <v>182197.691000505</v>
      </c>
      <c r="BS22" s="82">
        <v>182384.91351657599</v>
      </c>
      <c r="BT22" s="82">
        <v>159683.04587409299</v>
      </c>
      <c r="BU22" s="82">
        <v>257377.128871953</v>
      </c>
      <c r="BV22" s="82">
        <v>272522.42326768098</v>
      </c>
      <c r="BW22" s="82">
        <v>274276.15729496599</v>
      </c>
      <c r="BX22" s="82">
        <v>310991.82156337699</v>
      </c>
    </row>
    <row r="23" spans="1:76" x14ac:dyDescent="0.2">
      <c r="A23" s="1" t="s">
        <v>20</v>
      </c>
      <c r="B23" s="82">
        <v>3.19853442804416E-6</v>
      </c>
      <c r="C23" s="82">
        <v>4.6646140991311501E-6</v>
      </c>
      <c r="D23" s="82">
        <v>5.5440585620231302E-6</v>
      </c>
      <c r="E23" s="82">
        <v>6.1144265894016402E-6</v>
      </c>
      <c r="F23" s="82">
        <v>6.2150797707037303E-6</v>
      </c>
      <c r="G23" s="82">
        <v>8.0126032509268902E-6</v>
      </c>
      <c r="H23" s="82">
        <v>9.4888499100241892E-6</v>
      </c>
      <c r="I23" s="82">
        <v>1.0983397147540099E-5</v>
      </c>
      <c r="J23" s="82">
        <v>1.2090582141863001E-5</v>
      </c>
      <c r="K23" s="82">
        <v>1.21648011543383E-5</v>
      </c>
      <c r="L23" s="82">
        <v>1.4534726059542001E-5</v>
      </c>
      <c r="M23" s="82">
        <v>1.7618373523069699E-5</v>
      </c>
      <c r="N23" s="82">
        <v>1.9754457704036199E-5</v>
      </c>
      <c r="O23" s="82">
        <v>2.12673055199707E-5</v>
      </c>
      <c r="P23" s="82">
        <v>2.2418208562738001E-5</v>
      </c>
      <c r="Q23" s="82">
        <v>2.67961135999783E-5</v>
      </c>
      <c r="R23" s="82">
        <v>3.1967043702022999E-5</v>
      </c>
      <c r="S23" s="82">
        <v>3.8439348269387602E-5</v>
      </c>
      <c r="T23" s="82">
        <v>4.2610863450018597E-5</v>
      </c>
      <c r="U23" s="82">
        <v>4.2512243666318597E-5</v>
      </c>
      <c r="V23" s="82">
        <v>4.5559289973009101E-5</v>
      </c>
      <c r="W23" s="82">
        <v>4.81986400604861E-5</v>
      </c>
      <c r="X23" s="82">
        <v>5.2030577841572702E-5</v>
      </c>
      <c r="Y23" s="82">
        <v>6.6353830550500302E-5</v>
      </c>
      <c r="Z23" s="82">
        <v>1.1645064727251199E-4</v>
      </c>
      <c r="AA23" s="82">
        <v>1.4846140902297899E-4</v>
      </c>
      <c r="AB23" s="82">
        <v>1.8007464154224301E-4</v>
      </c>
      <c r="AC23" s="82">
        <v>2.7549080732021999E-4</v>
      </c>
      <c r="AD23" s="82">
        <v>3.87715037676845E-4</v>
      </c>
      <c r="AE23" s="82">
        <v>5.6526022613841197E-4</v>
      </c>
      <c r="AF23" s="82">
        <v>1.17574014756641E-3</v>
      </c>
      <c r="AG23" s="82">
        <v>2.0915149802452002E-3</v>
      </c>
      <c r="AH23" s="82">
        <v>3.42213907267394E-3</v>
      </c>
      <c r="AI23" s="82">
        <v>6.1241059731404496E-3</v>
      </c>
      <c r="AJ23" s="82">
        <v>1.10711938908775E-2</v>
      </c>
      <c r="AK23" s="82">
        <v>3.1031823683790202E-2</v>
      </c>
      <c r="AL23" s="82">
        <v>5.4383014510699899E-2</v>
      </c>
      <c r="AM23" s="82">
        <v>8.9684223310921005E-2</v>
      </c>
      <c r="AN23" s="82">
        <v>0.68970143971533904</v>
      </c>
      <c r="AO23" s="82">
        <v>12.1179312277341</v>
      </c>
      <c r="AP23" s="82">
        <v>752.92627300000004</v>
      </c>
      <c r="AQ23" s="82">
        <v>3861.996161</v>
      </c>
      <c r="AR23" s="82">
        <v>6954.3354010000003</v>
      </c>
      <c r="AS23" s="82">
        <v>11304.266</v>
      </c>
      <c r="AT23" s="82">
        <v>15922.0746275154</v>
      </c>
      <c r="AU23" s="82">
        <v>21990.692954876598</v>
      </c>
      <c r="AV23" s="82">
        <v>24754.049485018899</v>
      </c>
      <c r="AW23" s="82">
        <v>29219.064900140002</v>
      </c>
      <c r="AX23" s="82">
        <v>31013.9339033951</v>
      </c>
      <c r="AY23" s="82">
        <v>29907.0550703546</v>
      </c>
      <c r="AZ23" s="82">
        <v>33434.378167214301</v>
      </c>
      <c r="BA23" s="82">
        <v>33166.712797883403</v>
      </c>
      <c r="BB23" s="82">
        <v>34008.658803614402</v>
      </c>
      <c r="BC23" s="82">
        <v>37253.8016717133</v>
      </c>
      <c r="BD23" s="82">
        <v>42384.304455393103</v>
      </c>
      <c r="BE23" s="82">
        <v>50150.8312906516</v>
      </c>
      <c r="BF23" s="82">
        <v>60013.451437937998</v>
      </c>
      <c r="BG23" s="82">
        <v>74736.183578442593</v>
      </c>
      <c r="BH23" s="82">
        <v>100322.104878136</v>
      </c>
      <c r="BI23" s="82">
        <v>78082.008965279107</v>
      </c>
      <c r="BJ23" s="82">
        <v>98738.686787093306</v>
      </c>
      <c r="BK23" s="82">
        <v>119787.19365155</v>
      </c>
      <c r="BL23" s="82">
        <v>127800.39682571001</v>
      </c>
      <c r="BM23" s="82">
        <v>135597.10506071401</v>
      </c>
      <c r="BN23" s="82">
        <v>139048.50997631601</v>
      </c>
      <c r="BO23" s="82">
        <v>145348.80330430801</v>
      </c>
      <c r="BP23" s="82">
        <v>146840.213725868</v>
      </c>
      <c r="BQ23" s="82">
        <v>154876.34006158001</v>
      </c>
      <c r="BR23" s="82">
        <v>169656.25458669799</v>
      </c>
      <c r="BS23" s="82">
        <v>172608.61784161601</v>
      </c>
      <c r="BT23" s="82">
        <v>148166.01545249601</v>
      </c>
      <c r="BU23" s="82">
        <v>228011.09733088399</v>
      </c>
      <c r="BV23" s="82">
        <v>267981.69430196501</v>
      </c>
      <c r="BW23" s="82">
        <v>237491.11770233599</v>
      </c>
      <c r="BX23" s="82">
        <v>251256.22699705901</v>
      </c>
    </row>
    <row r="24" spans="1:76" x14ac:dyDescent="0.2">
      <c r="A24" s="1" t="s">
        <v>21</v>
      </c>
      <c r="B24" s="82">
        <v>1.5702559412063699E-5</v>
      </c>
      <c r="C24" s="82">
        <v>2.0084036533050801E-5</v>
      </c>
      <c r="D24" s="82">
        <v>2.1361127706573101E-5</v>
      </c>
      <c r="E24" s="82">
        <v>2.38739587165517E-5</v>
      </c>
      <c r="F24" s="82">
        <v>2.75074488642522E-5</v>
      </c>
      <c r="G24" s="82">
        <v>3.0039690527952901E-5</v>
      </c>
      <c r="H24" s="82">
        <v>3.3947155760759798E-5</v>
      </c>
      <c r="I24" s="82">
        <v>3.70407378398393E-5</v>
      </c>
      <c r="J24" s="82">
        <v>4.0848025825580802E-5</v>
      </c>
      <c r="K24" s="82">
        <v>4.84165098115803E-5</v>
      </c>
      <c r="L24" s="82">
        <v>5.8322015100171698E-5</v>
      </c>
      <c r="M24" s="82">
        <v>6.5156562309141494E-5</v>
      </c>
      <c r="N24" s="82">
        <v>7.5436871634541495E-5</v>
      </c>
      <c r="O24" s="82">
        <v>8.2026852915497198E-5</v>
      </c>
      <c r="P24" s="82">
        <v>9.8107379434387706E-5</v>
      </c>
      <c r="Q24" s="82">
        <v>1.1656260061802E-4</v>
      </c>
      <c r="R24" s="82">
        <v>1.40530225938664E-4</v>
      </c>
      <c r="S24" s="82">
        <v>1.5767655025201801E-4</v>
      </c>
      <c r="T24" s="82">
        <v>1.8751572157309801E-4</v>
      </c>
      <c r="U24" s="82">
        <v>2.1020109671112099E-4</v>
      </c>
      <c r="V24" s="82">
        <v>2.3473650428800001E-4</v>
      </c>
      <c r="W24" s="82">
        <v>2.5791891426E-4</v>
      </c>
      <c r="X24" s="82">
        <v>2.8916137949500001E-4</v>
      </c>
      <c r="Y24" s="82">
        <v>3.5280290554899998E-4</v>
      </c>
      <c r="Z24" s="82">
        <v>4.3918701464200002E-4</v>
      </c>
      <c r="AA24" s="82">
        <v>5.4808843936300004E-4</v>
      </c>
      <c r="AB24" s="82">
        <v>7.3212715406199998E-4</v>
      </c>
      <c r="AC24" s="82">
        <v>1.0127440991550001E-3</v>
      </c>
      <c r="AD24" s="82">
        <v>1.6176387482330001E-3</v>
      </c>
      <c r="AE24" s="82">
        <v>3.053464771751E-3</v>
      </c>
      <c r="AF24" s="82">
        <v>5.063169551571E-3</v>
      </c>
      <c r="AG24" s="82">
        <v>8.9072408207360003E-3</v>
      </c>
      <c r="AH24" s="82">
        <v>1.4794155125386999E-2</v>
      </c>
      <c r="AI24" s="82">
        <v>2.7453019755348002E-2</v>
      </c>
      <c r="AJ24" s="82">
        <v>5.9381317341948001E-2</v>
      </c>
      <c r="AK24" s="82">
        <v>0.16108827537260301</v>
      </c>
      <c r="AL24" s="82">
        <v>0.296796073535955</v>
      </c>
      <c r="AM24" s="82">
        <v>0.60461726013424399</v>
      </c>
      <c r="AN24" s="82">
        <v>3.7575487050243601</v>
      </c>
      <c r="AO24" s="82">
        <v>88.049813952983698</v>
      </c>
      <c r="AP24" s="82">
        <v>5321.9824420954201</v>
      </c>
      <c r="AQ24" s="82">
        <v>26256.239275888998</v>
      </c>
      <c r="AR24" s="82">
        <v>43990.2193378417</v>
      </c>
      <c r="AS24" s="82">
        <v>68078.575758631298</v>
      </c>
      <c r="AT24" s="82">
        <v>94724.4534310858</v>
      </c>
      <c r="AU24" s="82">
        <v>115571.292007033</v>
      </c>
      <c r="AV24" s="82">
        <v>130810.705956434</v>
      </c>
      <c r="AW24" s="82">
        <v>149749.96285005601</v>
      </c>
      <c r="AX24" s="82">
        <v>157833.56802713001</v>
      </c>
      <c r="AY24" s="82">
        <v>164770.962276773</v>
      </c>
      <c r="AZ24" s="82">
        <v>175862.06132943599</v>
      </c>
      <c r="BA24" s="82">
        <v>178974.626321977</v>
      </c>
      <c r="BB24" s="82">
        <v>189741.44734998301</v>
      </c>
      <c r="BC24" s="82">
        <v>203612.61266088099</v>
      </c>
      <c r="BD24" s="82">
        <v>225691.818733597</v>
      </c>
      <c r="BE24" s="82">
        <v>244651.600262466</v>
      </c>
      <c r="BF24" s="82">
        <v>286314.08373982302</v>
      </c>
      <c r="BG24" s="82">
        <v>319693</v>
      </c>
      <c r="BH24" s="82">
        <v>354827.53577412001</v>
      </c>
      <c r="BI24" s="82">
        <v>367052.845311735</v>
      </c>
      <c r="BJ24" s="82">
        <v>421582.06523328298</v>
      </c>
      <c r="BK24" s="82">
        <v>471985.53679455398</v>
      </c>
      <c r="BL24" s="82">
        <v>509758.20175753301</v>
      </c>
      <c r="BM24" s="82">
        <v>548696.51547543495</v>
      </c>
      <c r="BN24" s="82">
        <v>578493.24106441101</v>
      </c>
      <c r="BO24" s="82">
        <v>614251.09670176904</v>
      </c>
      <c r="BP24" s="82">
        <v>662788.39452977001</v>
      </c>
      <c r="BQ24" s="82">
        <v>706232.91490068997</v>
      </c>
      <c r="BR24" s="82">
        <v>748094.97252288996</v>
      </c>
      <c r="BS24" s="82">
        <v>777524.45049662795</v>
      </c>
      <c r="BT24" s="82">
        <v>721691.95795627695</v>
      </c>
      <c r="BU24" s="82">
        <v>877967.01130398503</v>
      </c>
      <c r="BV24" s="82">
        <v>937184.861373169</v>
      </c>
      <c r="BW24" s="82">
        <v>1001330.5590469301</v>
      </c>
      <c r="BX24" s="82">
        <v>1085215.6853559599</v>
      </c>
    </row>
    <row r="25" spans="1:76" x14ac:dyDescent="0.2">
      <c r="A25" s="121" t="s">
        <v>173</v>
      </c>
      <c r="B25" s="82">
        <v>1025.39826329939</v>
      </c>
      <c r="C25" s="82">
        <v>1349.66168031385</v>
      </c>
      <c r="D25" s="82">
        <v>1375.8119112055699</v>
      </c>
      <c r="E25" s="82">
        <v>1408.42760271324</v>
      </c>
      <c r="F25" s="82">
        <v>1427.73958106334</v>
      </c>
      <c r="G25" s="82">
        <v>1589.4916497133599</v>
      </c>
      <c r="H25" s="82">
        <v>1816.15320842349</v>
      </c>
      <c r="I25" s="82">
        <v>1929.51153911906</v>
      </c>
      <c r="J25" s="82">
        <v>1771.7701886372399</v>
      </c>
      <c r="K25" s="82">
        <v>1788.0319707485501</v>
      </c>
      <c r="L25" s="82">
        <v>2225.2709170012799</v>
      </c>
      <c r="M25" s="82">
        <v>2498.5125701854599</v>
      </c>
      <c r="N25" s="82">
        <v>2909.8037557321099</v>
      </c>
      <c r="O25" s="82">
        <v>3140.3901868285802</v>
      </c>
      <c r="P25" s="82">
        <v>3752.1795709234498</v>
      </c>
      <c r="Q25" s="82">
        <v>4468.2063372401399</v>
      </c>
      <c r="R25" s="82">
        <v>5340.9922560134501</v>
      </c>
      <c r="S25" s="82">
        <v>4800.2716098627898</v>
      </c>
      <c r="T25" s="82">
        <v>4399.0499494208998</v>
      </c>
      <c r="U25" s="82">
        <v>4907.2360702058704</v>
      </c>
      <c r="V25" s="82">
        <v>6211.7275497902901</v>
      </c>
      <c r="W25" s="82">
        <v>6722.8414468677302</v>
      </c>
      <c r="X25" s="82">
        <v>7675.5358499535096</v>
      </c>
      <c r="Y25" s="82">
        <v>9342.9250775851506</v>
      </c>
      <c r="Z25" s="82">
        <v>11343.206467530999</v>
      </c>
      <c r="AA25" s="82">
        <v>13475.7278133121</v>
      </c>
      <c r="AB25" s="82">
        <v>13209.3211718163</v>
      </c>
      <c r="AC25" s="82">
        <v>12405.125055991</v>
      </c>
      <c r="AD25" s="82">
        <v>10681.985805558101</v>
      </c>
      <c r="AE25" s="82">
        <v>14182.840810415</v>
      </c>
      <c r="AF25" s="82">
        <v>17492.192976528499</v>
      </c>
      <c r="AG25" s="82">
        <v>21021.081143748801</v>
      </c>
      <c r="AH25" s="82">
        <v>21100.355700191001</v>
      </c>
      <c r="AI25" s="82">
        <v>16680.293476896299</v>
      </c>
      <c r="AJ25" s="82">
        <v>16966.708504698101</v>
      </c>
      <c r="AK25" s="82">
        <v>14511.168039480501</v>
      </c>
      <c r="AL25" s="82">
        <v>20349.376723197802</v>
      </c>
      <c r="AM25" s="82">
        <v>27509.4193001362</v>
      </c>
      <c r="AN25" s="82">
        <v>22524.641732164499</v>
      </c>
      <c r="AO25" s="82">
        <v>25304.688235864502</v>
      </c>
      <c r="AP25" s="82">
        <v>29408.3851327058</v>
      </c>
      <c r="AQ25" s="82">
        <v>33490.430671320501</v>
      </c>
      <c r="AR25" s="82">
        <v>35625.132616903</v>
      </c>
      <c r="AS25" s="82">
        <v>34160.906047786499</v>
      </c>
      <c r="AT25" s="82">
        <v>42721.171595169799</v>
      </c>
      <c r="AU25" s="82">
        <v>51406.968177894603</v>
      </c>
      <c r="AV25" s="82">
        <v>53412.4697438398</v>
      </c>
      <c r="AW25" s="82">
        <v>56302.725628047097</v>
      </c>
      <c r="AX25" s="82">
        <v>54032.093510017301</v>
      </c>
      <c r="AY25" s="82">
        <v>48725.029479593803</v>
      </c>
      <c r="AZ25" s="82">
        <v>50431.929961817099</v>
      </c>
      <c r="BA25" s="82">
        <v>51049.353720858802</v>
      </c>
      <c r="BB25" s="82">
        <v>53988.672207750998</v>
      </c>
      <c r="BC25" s="82">
        <v>58546.130817811201</v>
      </c>
      <c r="BD25" s="82">
        <v>66155.8961256732</v>
      </c>
      <c r="BE25" s="82">
        <v>74239.983646284003</v>
      </c>
      <c r="BF25" s="82">
        <v>87568.325520743194</v>
      </c>
      <c r="BG25" s="82">
        <v>102387.685786437</v>
      </c>
      <c r="BH25" s="82">
        <v>121465.901626789</v>
      </c>
      <c r="BI25" s="82">
        <v>122270.72738361001</v>
      </c>
      <c r="BJ25" s="82">
        <v>149049.70126306999</v>
      </c>
      <c r="BK25" s="82">
        <v>171087.003923827</v>
      </c>
      <c r="BL25" s="82">
        <v>193351.07408473</v>
      </c>
      <c r="BM25" s="82">
        <v>202607.73499348501</v>
      </c>
      <c r="BN25" s="82">
        <v>202916.90204485299</v>
      </c>
      <c r="BO25" s="82">
        <v>192035.99209216199</v>
      </c>
      <c r="BP25" s="82">
        <v>195740.35538054301</v>
      </c>
      <c r="BQ25" s="82">
        <v>215885.1560241</v>
      </c>
      <c r="BR25" s="82">
        <v>226856.48375052601</v>
      </c>
      <c r="BS25" s="82">
        <v>232446.72455709401</v>
      </c>
      <c r="BT25" s="82">
        <v>205689.39069806199</v>
      </c>
      <c r="BU25" s="82">
        <v>225432.822931926</v>
      </c>
      <c r="BV25" s="122">
        <f>BV24/BV43</f>
        <v>244365.22327712018</v>
      </c>
      <c r="BW25" s="122">
        <f t="shared" ref="BW25:BX25" si="0">BW24/BW43</f>
        <v>267461.83157201484</v>
      </c>
      <c r="BX25" s="122">
        <f t="shared" si="0"/>
        <v>289090.73470020585</v>
      </c>
    </row>
    <row r="26" spans="1:76" x14ac:dyDescent="0.2">
      <c r="A26" s="2" t="s">
        <v>151</v>
      </c>
    </row>
    <row r="27" spans="1:76" x14ac:dyDescent="0.2">
      <c r="A27" s="1" t="s">
        <v>80</v>
      </c>
      <c r="B27" s="82">
        <v>40920</v>
      </c>
      <c r="C27" s="82">
        <v>44711</v>
      </c>
      <c r="D27" s="82">
        <v>47347</v>
      </c>
      <c r="E27" s="82">
        <v>50085</v>
      </c>
      <c r="F27" s="82">
        <v>52762</v>
      </c>
      <c r="G27" s="82">
        <v>55858</v>
      </c>
      <c r="H27" s="82">
        <v>58484</v>
      </c>
      <c r="I27" s="82">
        <v>62371</v>
      </c>
      <c r="J27" s="82">
        <v>61706</v>
      </c>
      <c r="K27" s="82">
        <v>63653</v>
      </c>
      <c r="L27" s="82">
        <v>69946</v>
      </c>
      <c r="M27" s="82">
        <v>75085</v>
      </c>
      <c r="N27" s="82">
        <v>82620</v>
      </c>
      <c r="O27" s="82">
        <v>86196</v>
      </c>
      <c r="P27" s="82">
        <v>91840</v>
      </c>
      <c r="Q27" s="82">
        <v>97003</v>
      </c>
      <c r="R27" s="82">
        <v>104995</v>
      </c>
      <c r="S27" s="82">
        <v>109040</v>
      </c>
      <c r="T27" s="82">
        <v>109206</v>
      </c>
      <c r="U27" s="82">
        <v>113044</v>
      </c>
      <c r="V27" s="82">
        <v>116849</v>
      </c>
      <c r="W27" s="82">
        <v>122213</v>
      </c>
      <c r="X27" s="82">
        <v>126463</v>
      </c>
      <c r="Y27" s="82">
        <v>134401</v>
      </c>
      <c r="Z27" s="82">
        <v>147017</v>
      </c>
      <c r="AA27" s="82">
        <v>153340</v>
      </c>
      <c r="AB27" s="82">
        <v>155559</v>
      </c>
      <c r="AC27" s="82">
        <v>156102</v>
      </c>
      <c r="AD27" s="82">
        <v>151977</v>
      </c>
      <c r="AE27" s="82">
        <v>158194</v>
      </c>
      <c r="AF27" s="82">
        <v>167596</v>
      </c>
      <c r="AG27" s="82">
        <v>176901</v>
      </c>
      <c r="AH27" s="82">
        <v>176507</v>
      </c>
      <c r="AI27" s="82">
        <v>158136</v>
      </c>
      <c r="AJ27" s="82">
        <v>163842</v>
      </c>
      <c r="AK27" s="82">
        <v>167219</v>
      </c>
      <c r="AL27" s="82">
        <v>182981</v>
      </c>
      <c r="AM27" s="82">
        <v>200778</v>
      </c>
      <c r="AN27" s="82">
        <v>181822</v>
      </c>
      <c r="AO27" s="82">
        <v>159436</v>
      </c>
      <c r="AP27" s="82">
        <v>151492</v>
      </c>
      <c r="AQ27" s="82">
        <v>154854</v>
      </c>
      <c r="AR27" s="82">
        <v>154017</v>
      </c>
      <c r="AS27" s="82">
        <v>162093</v>
      </c>
      <c r="AT27" s="82">
        <v>182043.67132020701</v>
      </c>
      <c r="AU27" s="82">
        <v>195535.99143694001</v>
      </c>
      <c r="AV27" s="82">
        <v>201009.28972401601</v>
      </c>
      <c r="AW27" s="82">
        <v>214028.29138905701</v>
      </c>
      <c r="AX27" s="82">
        <v>213189.99339258901</v>
      </c>
      <c r="AY27" s="82">
        <v>216376.74063051399</v>
      </c>
      <c r="AZ27" s="82">
        <v>222206.70734869401</v>
      </c>
      <c r="BA27" s="82">
        <v>223579.57575061801</v>
      </c>
      <c r="BB27" s="82">
        <v>235772.94712897899</v>
      </c>
      <c r="BC27" s="82">
        <v>245592.61375299</v>
      </c>
      <c r="BD27" s="82">
        <v>257769.78623307301</v>
      </c>
      <c r="BE27" s="82">
        <v>273971.15388679103</v>
      </c>
      <c r="BF27" s="82">
        <v>294597.830810429</v>
      </c>
      <c r="BG27" s="82">
        <v>319693</v>
      </c>
      <c r="BH27" s="82">
        <v>348870</v>
      </c>
      <c r="BI27" s="82">
        <v>352693</v>
      </c>
      <c r="BJ27" s="82">
        <v>382081</v>
      </c>
      <c r="BK27" s="82">
        <v>406256</v>
      </c>
      <c r="BL27" s="82">
        <v>431199</v>
      </c>
      <c r="BM27" s="82">
        <v>456435</v>
      </c>
      <c r="BN27" s="82">
        <v>467308</v>
      </c>
      <c r="BO27" s="82">
        <v>482506</v>
      </c>
      <c r="BP27" s="82">
        <v>501581</v>
      </c>
      <c r="BQ27" s="82">
        <v>514215</v>
      </c>
      <c r="BR27" s="82">
        <v>534626</v>
      </c>
      <c r="BS27" s="82">
        <v>546605</v>
      </c>
      <c r="BT27" s="82">
        <v>487191</v>
      </c>
      <c r="BU27" s="82">
        <v>552285.83504103997</v>
      </c>
      <c r="BV27" s="82">
        <v>567798.45047571696</v>
      </c>
      <c r="BW27" s="82">
        <v>565508.784042891</v>
      </c>
      <c r="BX27" s="82">
        <v>584357.54950032395</v>
      </c>
    </row>
    <row r="28" spans="1:76" x14ac:dyDescent="0.2">
      <c r="A28" s="1" t="s">
        <v>81</v>
      </c>
      <c r="B28" s="82">
        <v>581.94934796099903</v>
      </c>
      <c r="C28" s="82">
        <v>309.80616311404498</v>
      </c>
      <c r="D28" s="82">
        <v>299.20388497276201</v>
      </c>
      <c r="E28" s="82">
        <v>203.65649078425199</v>
      </c>
      <c r="F28" s="82">
        <v>643.18025692689696</v>
      </c>
      <c r="G28" s="82">
        <v>974.69806365547004</v>
      </c>
      <c r="H28" s="82">
        <v>789.85727138678999</v>
      </c>
      <c r="I28" s="82">
        <v>747.06800917514897</v>
      </c>
      <c r="J28" s="82">
        <v>620.88801812022302</v>
      </c>
      <c r="K28" s="82">
        <v>887.33812362865001</v>
      </c>
      <c r="L28" s="82">
        <v>1067.45803028556</v>
      </c>
      <c r="M28" s="82">
        <v>1032.26809246229</v>
      </c>
      <c r="N28" s="82">
        <v>988.58126784399997</v>
      </c>
      <c r="O28" s="82">
        <v>1045.1263662072199</v>
      </c>
      <c r="P28" s="82">
        <v>953.20217220838902</v>
      </c>
      <c r="Q28" s="82">
        <v>998.64075243915602</v>
      </c>
      <c r="R28" s="82">
        <v>1353.13332857674</v>
      </c>
      <c r="S28" s="82">
        <v>1755.94814946713</v>
      </c>
      <c r="T28" s="82">
        <v>2013.10622720484</v>
      </c>
      <c r="U28" s="82">
        <v>2332.6632477692501</v>
      </c>
      <c r="V28" s="82">
        <v>1776.6117360031899</v>
      </c>
      <c r="W28" s="82">
        <v>1530.1610837450501</v>
      </c>
      <c r="X28" s="82">
        <v>1363.76219640712</v>
      </c>
      <c r="Y28" s="82">
        <v>2100.34729664323</v>
      </c>
      <c r="Z28" s="82">
        <v>2210.9176137517002</v>
      </c>
      <c r="AA28" s="82">
        <v>1787.04642458068</v>
      </c>
      <c r="AB28" s="82">
        <v>2464.6798594246202</v>
      </c>
      <c r="AC28" s="82">
        <v>3102.3971381401698</v>
      </c>
      <c r="AD28" s="82">
        <v>4937.0911055573697</v>
      </c>
      <c r="AE28" s="82">
        <v>6296.8934381904</v>
      </c>
      <c r="AF28" s="82">
        <v>5443.0908847269002</v>
      </c>
      <c r="AG28" s="82">
        <v>5198.2982408656799</v>
      </c>
      <c r="AH28" s="82">
        <v>5085.5457296959003</v>
      </c>
      <c r="AI28" s="82">
        <v>6321.7818495535203</v>
      </c>
      <c r="AJ28" s="82">
        <v>6066.63448610671</v>
      </c>
      <c r="AK28" s="82">
        <v>7144.6525068453602</v>
      </c>
      <c r="AL28" s="82">
        <v>5590.5064093678302</v>
      </c>
      <c r="AM28" s="82">
        <v>5156.3215126224504</v>
      </c>
      <c r="AN28" s="82">
        <v>6499.8522125938098</v>
      </c>
      <c r="AO28" s="82">
        <v>5676.6168200218999</v>
      </c>
      <c r="AP28" s="82">
        <v>-4923.9064819847299</v>
      </c>
      <c r="AQ28" s="82">
        <v>-3401.1297334492901</v>
      </c>
      <c r="AR28" s="82">
        <v>-3274.9183212770299</v>
      </c>
      <c r="AS28" s="82">
        <v>-4138.5825852858898</v>
      </c>
      <c r="AT28" s="82">
        <v>-7763.6883262860702</v>
      </c>
      <c r="AU28" s="82">
        <v>-8955.2121280910305</v>
      </c>
      <c r="AV28" s="82">
        <v>-6726.4752491442696</v>
      </c>
      <c r="AW28" s="82">
        <v>-6548.9806680863803</v>
      </c>
      <c r="AX28" s="82">
        <v>-4425.8593708210701</v>
      </c>
      <c r="AY28" s="82">
        <v>-4485.3742046831303</v>
      </c>
      <c r="AZ28" s="82">
        <v>-5610.8799461439903</v>
      </c>
      <c r="BA28" s="82">
        <v>-4311.7715040795601</v>
      </c>
      <c r="BB28" s="82">
        <v>-5632.6254114990697</v>
      </c>
      <c r="BC28" s="82">
        <v>-8024.3850339649698</v>
      </c>
      <c r="BD28" s="82">
        <v>-12926.999276349699</v>
      </c>
      <c r="BE28" s="82">
        <v>-17170.832558017701</v>
      </c>
      <c r="BF28" s="82">
        <v>-24946.648916537801</v>
      </c>
      <c r="BG28" s="82">
        <v>-25630.240250877101</v>
      </c>
      <c r="BH28" s="82">
        <v>-23994.166696729299</v>
      </c>
      <c r="BI28" s="82">
        <v>-23102.026357023999</v>
      </c>
      <c r="BJ28" s="82">
        <v>-28788.753710376099</v>
      </c>
      <c r="BK28" s="82">
        <v>-33261.783002452503</v>
      </c>
      <c r="BL28" s="82">
        <v>-30341.651535836401</v>
      </c>
      <c r="BM28" s="82">
        <v>-27669.806767302001</v>
      </c>
      <c r="BN28" s="82">
        <v>-23073.718335481899</v>
      </c>
      <c r="BO28" s="82">
        <v>-19084.383680122399</v>
      </c>
      <c r="BP28" s="82">
        <v>-22293.5377811242</v>
      </c>
      <c r="BQ28" s="82">
        <v>-26728.0189491653</v>
      </c>
      <c r="BR28" s="82">
        <v>-26968.201604107599</v>
      </c>
      <c r="BS28" s="82">
        <v>-22850.704908871801</v>
      </c>
      <c r="BT28" s="82">
        <v>-15621.276993556599</v>
      </c>
      <c r="BU28" s="82">
        <v>-45772.352768096702</v>
      </c>
      <c r="BV28" s="82">
        <v>-40589.491876721499</v>
      </c>
      <c r="BW28" s="82">
        <v>-32418.086739929498</v>
      </c>
      <c r="BX28" s="82">
        <v>-36698.9473161762</v>
      </c>
    </row>
    <row r="29" spans="1:76" x14ac:dyDescent="0.2">
      <c r="A29" s="1" t="s">
        <v>82</v>
      </c>
      <c r="B29" s="82">
        <v>41501.949347961003</v>
      </c>
      <c r="C29" s="82">
        <v>45020.806163114001</v>
      </c>
      <c r="D29" s="82">
        <v>47646.203884972798</v>
      </c>
      <c r="E29" s="82">
        <v>50288.656490784299</v>
      </c>
      <c r="F29" s="82">
        <v>53405.180256926898</v>
      </c>
      <c r="G29" s="82">
        <v>56832.698063655502</v>
      </c>
      <c r="H29" s="82">
        <v>59273.857271386798</v>
      </c>
      <c r="I29" s="82">
        <v>63118.068009175098</v>
      </c>
      <c r="J29" s="82">
        <v>62326.888018120197</v>
      </c>
      <c r="K29" s="82">
        <v>64540.338123628702</v>
      </c>
      <c r="L29" s="82">
        <v>71013.458030285605</v>
      </c>
      <c r="M29" s="82">
        <v>76117.268092462298</v>
      </c>
      <c r="N29" s="82">
        <v>83608.581267843998</v>
      </c>
      <c r="O29" s="82">
        <v>87241.126366207201</v>
      </c>
      <c r="P29" s="82">
        <v>92793.202172208403</v>
      </c>
      <c r="Q29" s="82">
        <v>98001.640752439198</v>
      </c>
      <c r="R29" s="82">
        <v>106348.13332857699</v>
      </c>
      <c r="S29" s="82">
        <v>110795.948149467</v>
      </c>
      <c r="T29" s="82">
        <v>111219.106227205</v>
      </c>
      <c r="U29" s="82">
        <v>115376.663247769</v>
      </c>
      <c r="V29" s="82">
        <v>118625.611736003</v>
      </c>
      <c r="W29" s="82">
        <v>123743.161083745</v>
      </c>
      <c r="X29" s="82">
        <v>127826.762196407</v>
      </c>
      <c r="Y29" s="82">
        <v>136501.34729664301</v>
      </c>
      <c r="Z29" s="82">
        <v>149227.91761375201</v>
      </c>
      <c r="AA29" s="82">
        <v>155127.046424581</v>
      </c>
      <c r="AB29" s="82">
        <v>158023.679859425</v>
      </c>
      <c r="AC29" s="82">
        <v>159204.39713813999</v>
      </c>
      <c r="AD29" s="82">
        <v>156914.09110555699</v>
      </c>
      <c r="AE29" s="82">
        <v>164490.89343818999</v>
      </c>
      <c r="AF29" s="82">
        <v>173039.09088472699</v>
      </c>
      <c r="AG29" s="82">
        <v>182099.29824086599</v>
      </c>
      <c r="AH29" s="82">
        <v>181592.54572969599</v>
      </c>
      <c r="AI29" s="82">
        <v>164457.78184955401</v>
      </c>
      <c r="AJ29" s="82">
        <v>169908.63448610701</v>
      </c>
      <c r="AK29" s="82">
        <v>174363.65250684501</v>
      </c>
      <c r="AL29" s="82">
        <v>188571.50640936801</v>
      </c>
      <c r="AM29" s="82">
        <v>205934.321512622</v>
      </c>
      <c r="AN29" s="82">
        <v>188321.85221259401</v>
      </c>
      <c r="AO29" s="82">
        <v>165112.616820022</v>
      </c>
      <c r="AP29" s="82">
        <v>146568.093518015</v>
      </c>
      <c r="AQ29" s="82">
        <v>151452.87026655101</v>
      </c>
      <c r="AR29" s="82">
        <v>150742.08167872301</v>
      </c>
      <c r="AS29" s="82">
        <v>157954.417414714</v>
      </c>
      <c r="AT29" s="82">
        <v>174279.982993921</v>
      </c>
      <c r="AU29" s="82">
        <v>186580.77930884901</v>
      </c>
      <c r="AV29" s="82">
        <v>194282.81447487199</v>
      </c>
      <c r="AW29" s="82">
        <v>207479.310720971</v>
      </c>
      <c r="AX29" s="82">
        <v>208764.134021768</v>
      </c>
      <c r="AY29" s="82">
        <v>211891.36642583099</v>
      </c>
      <c r="AZ29" s="82">
        <v>216595.82740255</v>
      </c>
      <c r="BA29" s="82">
        <v>219267.80424653899</v>
      </c>
      <c r="BB29" s="82">
        <v>230140.32171747999</v>
      </c>
      <c r="BC29" s="82">
        <v>237568.22871902501</v>
      </c>
      <c r="BD29" s="82">
        <v>244842.78695672299</v>
      </c>
      <c r="BE29" s="82">
        <v>256800.32132877299</v>
      </c>
      <c r="BF29" s="82">
        <v>269651.18189389101</v>
      </c>
      <c r="BG29" s="82">
        <v>294062.75974912301</v>
      </c>
      <c r="BH29" s="82">
        <v>324875.83330327098</v>
      </c>
      <c r="BI29" s="82">
        <v>329590.97364297602</v>
      </c>
      <c r="BJ29" s="82">
        <v>353292.24628962402</v>
      </c>
      <c r="BK29" s="82">
        <v>372994.21699754702</v>
      </c>
      <c r="BL29" s="82">
        <v>400857.34846416401</v>
      </c>
      <c r="BM29" s="82">
        <v>428765.19323269802</v>
      </c>
      <c r="BN29" s="82">
        <v>444234.281664518</v>
      </c>
      <c r="BO29" s="82">
        <v>463421.61631987803</v>
      </c>
      <c r="BP29" s="82">
        <v>479287.462218876</v>
      </c>
      <c r="BQ29" s="82">
        <v>487486.98105083499</v>
      </c>
      <c r="BR29" s="82">
        <v>507657.79839589202</v>
      </c>
      <c r="BS29" s="82">
        <v>523754.29509112798</v>
      </c>
      <c r="BT29" s="82">
        <v>471569.723006443</v>
      </c>
      <c r="BU29" s="82">
        <v>506513.48227294401</v>
      </c>
      <c r="BV29" s="82">
        <v>527208.958598995</v>
      </c>
      <c r="BW29" s="82">
        <v>533090.69730296195</v>
      </c>
      <c r="BX29" s="82">
        <v>547658.60218414804</v>
      </c>
    </row>
    <row r="30" spans="1:76" x14ac:dyDescent="0.2">
      <c r="A30" s="1" t="s">
        <v>83</v>
      </c>
      <c r="B30" s="82">
        <v>-1623.1162150561599</v>
      </c>
      <c r="C30" s="82">
        <v>-2059.9288378322099</v>
      </c>
      <c r="D30" s="82">
        <v>-1670.0065883007401</v>
      </c>
      <c r="E30" s="82">
        <v>-1260.1891477420299</v>
      </c>
      <c r="F30" s="82">
        <v>-1498.3014529326299</v>
      </c>
      <c r="G30" s="82">
        <v>-1824.4824305024199</v>
      </c>
      <c r="H30" s="82">
        <v>-2077.4235257358901</v>
      </c>
      <c r="I30" s="82">
        <v>-2158.85733548299</v>
      </c>
      <c r="J30" s="82">
        <v>-1416.8232499328501</v>
      </c>
      <c r="K30" s="82">
        <v>-1656.3222927623001</v>
      </c>
      <c r="L30" s="82">
        <v>-1969.2157632830899</v>
      </c>
      <c r="M30" s="82">
        <v>-1985.6392317407101</v>
      </c>
      <c r="N30" s="82">
        <v>-2407.6967782982902</v>
      </c>
      <c r="O30" s="82">
        <v>-2678.8527046051499</v>
      </c>
      <c r="P30" s="82">
        <v>-3240.4692755869501</v>
      </c>
      <c r="Q30" s="82">
        <v>-3337.3057132487502</v>
      </c>
      <c r="R30" s="82">
        <v>-4642.7233371469201</v>
      </c>
      <c r="S30" s="82">
        <v>-3984.9518497207901</v>
      </c>
      <c r="T30" s="82">
        <v>-4139.7309779347797</v>
      </c>
      <c r="U30" s="82">
        <v>-5000.3664417536102</v>
      </c>
      <c r="V30" s="82">
        <v>-5252.7956711774104</v>
      </c>
      <c r="W30" s="82">
        <v>-3697.3510093503701</v>
      </c>
      <c r="X30" s="82">
        <v>-3071.7619532254598</v>
      </c>
      <c r="Y30" s="82">
        <v>-4554.5512629820296</v>
      </c>
      <c r="Z30" s="82">
        <v>-6184.6800479282201</v>
      </c>
      <c r="AA30" s="82">
        <v>-4681.2484033716601</v>
      </c>
      <c r="AB30" s="82">
        <v>-3912.9419202684799</v>
      </c>
      <c r="AC30" s="82">
        <v>-3994.6971485290101</v>
      </c>
      <c r="AD30" s="82">
        <v>-3061.14691720565</v>
      </c>
      <c r="AE30" s="82">
        <v>-7080.5362761838396</v>
      </c>
      <c r="AF30" s="82">
        <v>-6815.2640706101001</v>
      </c>
      <c r="AG30" s="82">
        <v>-4723.0760159208503</v>
      </c>
      <c r="AH30" s="82">
        <v>-4471.2093553060104</v>
      </c>
      <c r="AI30" s="82">
        <v>-4642.5934914402796</v>
      </c>
      <c r="AJ30" s="82">
        <v>-4465.9804592865903</v>
      </c>
      <c r="AK30" s="82">
        <v>-3834.2759413777299</v>
      </c>
      <c r="AL30" s="82">
        <v>-1896.4420320495001</v>
      </c>
      <c r="AM30" s="82">
        <v>-1846.6324478101201</v>
      </c>
      <c r="AN30" s="82">
        <v>-2025.05289219575</v>
      </c>
      <c r="AO30" s="82">
        <v>-1678.7528275095499</v>
      </c>
      <c r="AP30" s="82">
        <v>1552.19456223257</v>
      </c>
      <c r="AQ30" s="82">
        <v>831.15623102747998</v>
      </c>
      <c r="AR30" s="82">
        <v>476.71078187378203</v>
      </c>
      <c r="AS30" s="82">
        <v>-1069.6905664544799</v>
      </c>
      <c r="AT30" s="82">
        <v>-21308.202761107601</v>
      </c>
      <c r="AU30" s="82">
        <v>-19854.858718803502</v>
      </c>
      <c r="AV30" s="82">
        <v>-23193.994298096899</v>
      </c>
      <c r="AW30" s="82">
        <v>-23688.418455827501</v>
      </c>
      <c r="AX30" s="82">
        <v>-25047.587892166401</v>
      </c>
      <c r="AY30" s="82">
        <v>-29719.621364996601</v>
      </c>
      <c r="AZ30" s="82">
        <v>-32039.5940660042</v>
      </c>
      <c r="BA30" s="82">
        <v>-33185.725712050997</v>
      </c>
      <c r="BB30" s="82">
        <v>-30925.945617128102</v>
      </c>
      <c r="BC30" s="82">
        <v>-32425.988128500001</v>
      </c>
      <c r="BD30" s="82">
        <v>-27692.428261795401</v>
      </c>
      <c r="BE30" s="82">
        <v>-26858.673346213</v>
      </c>
      <c r="BF30" s="82">
        <v>-5296.9980530864204</v>
      </c>
      <c r="BG30" s="82">
        <v>-47.357151403787803</v>
      </c>
      <c r="BH30" s="82">
        <v>-13310.496202583399</v>
      </c>
      <c r="BI30" s="82">
        <v>-15146.8406638221</v>
      </c>
      <c r="BJ30" s="82">
        <v>4044.26183062363</v>
      </c>
      <c r="BK30" s="82">
        <v>13132.880167581599</v>
      </c>
      <c r="BL30" s="82">
        <v>10255.249458636499</v>
      </c>
      <c r="BM30" s="82">
        <v>2306.1668777096702</v>
      </c>
      <c r="BN30" s="82">
        <v>-3770.9560229487602</v>
      </c>
      <c r="BO30" s="82">
        <v>-12458.7398776318</v>
      </c>
      <c r="BP30" s="82">
        <v>-13407.3421556916</v>
      </c>
      <c r="BQ30" s="82">
        <v>-4680.9664781750998</v>
      </c>
      <c r="BR30" s="82">
        <v>-5642.3104182000397</v>
      </c>
      <c r="BS30" s="82">
        <v>-7993.7949814656704</v>
      </c>
      <c r="BT30" s="82">
        <v>4651.2976323173098</v>
      </c>
      <c r="BU30" s="82">
        <v>20810.612151085599</v>
      </c>
      <c r="BV30" s="82">
        <v>5758.8541395296497</v>
      </c>
      <c r="BW30" s="82">
        <v>13560.733834696901</v>
      </c>
      <c r="BX30" s="82">
        <v>31917.825365762001</v>
      </c>
    </row>
    <row r="31" spans="1:76" x14ac:dyDescent="0.2">
      <c r="A31" s="1" t="s">
        <v>84</v>
      </c>
      <c r="B31" s="82">
        <v>39878.833132904801</v>
      </c>
      <c r="C31" s="82">
        <v>42960.877325281799</v>
      </c>
      <c r="D31" s="82">
        <v>45976.197296671999</v>
      </c>
      <c r="E31" s="82">
        <v>49028.467343042197</v>
      </c>
      <c r="F31" s="82">
        <v>51906.878803994303</v>
      </c>
      <c r="G31" s="82">
        <v>55008.215633152999</v>
      </c>
      <c r="H31" s="82">
        <v>57196.433745650902</v>
      </c>
      <c r="I31" s="82">
        <v>60959.2106736922</v>
      </c>
      <c r="J31" s="82">
        <v>60910.064768187403</v>
      </c>
      <c r="K31" s="82">
        <v>62884.015830866403</v>
      </c>
      <c r="L31" s="82">
        <v>69044.242267002497</v>
      </c>
      <c r="M31" s="82">
        <v>74131.628860721597</v>
      </c>
      <c r="N31" s="82">
        <v>81200.8844895457</v>
      </c>
      <c r="O31" s="82">
        <v>84562.273661602099</v>
      </c>
      <c r="P31" s="82">
        <v>89552.732896621397</v>
      </c>
      <c r="Q31" s="82">
        <v>94664.335039190395</v>
      </c>
      <c r="R31" s="82">
        <v>101705.40999143</v>
      </c>
      <c r="S31" s="82">
        <v>106810.996299746</v>
      </c>
      <c r="T31" s="82">
        <v>107079.37524927</v>
      </c>
      <c r="U31" s="82">
        <v>110376.29680601601</v>
      </c>
      <c r="V31" s="82">
        <v>113372.81606482599</v>
      </c>
      <c r="W31" s="82">
        <v>120045.81007439501</v>
      </c>
      <c r="X31" s="82">
        <v>124755.000243182</v>
      </c>
      <c r="Y31" s="82">
        <v>131946.796033661</v>
      </c>
      <c r="Z31" s="82">
        <v>143043.23756582299</v>
      </c>
      <c r="AA31" s="82">
        <v>150445.79802120899</v>
      </c>
      <c r="AB31" s="82">
        <v>154110.73793915601</v>
      </c>
      <c r="AC31" s="82">
        <v>155209.69998961099</v>
      </c>
      <c r="AD31" s="82">
        <v>153852.944188352</v>
      </c>
      <c r="AE31" s="82">
        <v>157410.35716200701</v>
      </c>
      <c r="AF31" s="82">
        <v>166223.826814117</v>
      </c>
      <c r="AG31" s="82">
        <v>177376.222224945</v>
      </c>
      <c r="AH31" s="82">
        <v>177121.33637439</v>
      </c>
      <c r="AI31" s="82">
        <v>159815.188358113</v>
      </c>
      <c r="AJ31" s="82">
        <v>165442.65402682</v>
      </c>
      <c r="AK31" s="82">
        <v>170529.376565468</v>
      </c>
      <c r="AL31" s="82">
        <v>186675.06437731799</v>
      </c>
      <c r="AM31" s="82">
        <v>204087.689064812</v>
      </c>
      <c r="AN31" s="82">
        <v>186296.79932039799</v>
      </c>
      <c r="AO31" s="82">
        <v>163433.86399251199</v>
      </c>
      <c r="AP31" s="82">
        <v>148120.28808024799</v>
      </c>
      <c r="AQ31" s="82">
        <v>152284.02649757799</v>
      </c>
      <c r="AR31" s="82">
        <v>151218.792460597</v>
      </c>
      <c r="AS31" s="82">
        <v>156884.72684826</v>
      </c>
      <c r="AT31" s="82">
        <v>152971.780232814</v>
      </c>
      <c r="AU31" s="82">
        <v>166725.92059004601</v>
      </c>
      <c r="AV31" s="82">
        <v>171088.82017677501</v>
      </c>
      <c r="AW31" s="82">
        <v>183790.89226514299</v>
      </c>
      <c r="AX31" s="82">
        <v>183716.54612960099</v>
      </c>
      <c r="AY31" s="82">
        <v>182171.74506083399</v>
      </c>
      <c r="AZ31" s="82">
        <v>184556.23333654599</v>
      </c>
      <c r="BA31" s="82">
        <v>186082.07853448801</v>
      </c>
      <c r="BB31" s="82">
        <v>199214.376100352</v>
      </c>
      <c r="BC31" s="82">
        <v>205142.24059052501</v>
      </c>
      <c r="BD31" s="82">
        <v>217150.358694928</v>
      </c>
      <c r="BE31" s="82">
        <v>229941.64798256001</v>
      </c>
      <c r="BF31" s="82">
        <v>264354.18384080398</v>
      </c>
      <c r="BG31" s="82">
        <v>294015.40259771899</v>
      </c>
      <c r="BH31" s="82">
        <v>311565.33710068697</v>
      </c>
      <c r="BI31" s="82">
        <v>314444.132979154</v>
      </c>
      <c r="BJ31" s="82">
        <v>357336.50812024798</v>
      </c>
      <c r="BK31" s="82">
        <v>386127.09716512897</v>
      </c>
      <c r="BL31" s="82">
        <v>411112.59792279999</v>
      </c>
      <c r="BM31" s="82">
        <v>431071.36011040799</v>
      </c>
      <c r="BN31" s="82">
        <v>440463.32564156898</v>
      </c>
      <c r="BO31" s="82">
        <v>450962.87644224602</v>
      </c>
      <c r="BP31" s="82">
        <v>465880.120063184</v>
      </c>
      <c r="BQ31" s="82">
        <v>482806.01457265997</v>
      </c>
      <c r="BR31" s="82">
        <v>502015.48797769198</v>
      </c>
      <c r="BS31" s="82">
        <v>515760.50010966201</v>
      </c>
      <c r="BT31" s="82">
        <v>476221.02063876099</v>
      </c>
      <c r="BU31" s="82">
        <v>527324.094424029</v>
      </c>
      <c r="BV31" s="82">
        <v>532967.81273852498</v>
      </c>
      <c r="BW31" s="82">
        <v>546651.431137659</v>
      </c>
      <c r="BX31" s="82">
        <v>579576.42754990899</v>
      </c>
    </row>
    <row r="32" spans="1:76" x14ac:dyDescent="0.2">
      <c r="A32" s="1" t="s">
        <v>85</v>
      </c>
      <c r="B32" s="82">
        <v>29.121516698626898</v>
      </c>
      <c r="C32" s="82">
        <v>27.1878378296446</v>
      </c>
      <c r="D32" s="82">
        <v>66.577865856838997</v>
      </c>
      <c r="E32" s="82">
        <v>87.906521807760598</v>
      </c>
      <c r="F32" s="82">
        <v>156.96253877208801</v>
      </c>
      <c r="G32" s="82">
        <v>143.89048490773899</v>
      </c>
      <c r="H32" s="82">
        <v>195.14242679888699</v>
      </c>
      <c r="I32" s="82">
        <v>282.77786735997501</v>
      </c>
      <c r="J32" s="82">
        <v>259.86312914989401</v>
      </c>
      <c r="K32" s="82">
        <v>183.194063943255</v>
      </c>
      <c r="L32" s="82">
        <v>333.89651754652698</v>
      </c>
      <c r="M32" s="82">
        <v>415.57417219349298</v>
      </c>
      <c r="N32" s="82">
        <v>267.93021048283401</v>
      </c>
      <c r="O32" s="82">
        <v>272.008600550295</v>
      </c>
      <c r="P32" s="82">
        <v>195.74275243077599</v>
      </c>
      <c r="Q32" s="82">
        <v>279.07385972585001</v>
      </c>
      <c r="R32" s="82">
        <v>292.29920061762402</v>
      </c>
      <c r="S32" s="82">
        <v>350.792071100893</v>
      </c>
      <c r="T32" s="82">
        <v>489.13998636566498</v>
      </c>
      <c r="U32" s="82">
        <v>395.026115914993</v>
      </c>
      <c r="V32" s="82">
        <v>862.77764936640494</v>
      </c>
      <c r="W32" s="82">
        <v>386.64031794270801</v>
      </c>
      <c r="X32" s="82">
        <v>349.17660315067099</v>
      </c>
      <c r="Y32" s="82">
        <v>340.88068963088102</v>
      </c>
      <c r="Z32" s="82">
        <v>312.57800746144699</v>
      </c>
      <c r="AA32" s="82">
        <v>436.83357045305502</v>
      </c>
      <c r="AB32" s="82">
        <v>492.93597188492498</v>
      </c>
      <c r="AC32" s="82">
        <v>683.57903043766305</v>
      </c>
      <c r="AD32" s="82">
        <v>993.53226582423804</v>
      </c>
      <c r="AE32" s="82">
        <v>1028.0642348066001</v>
      </c>
      <c r="AF32" s="82">
        <v>400.615544572148</v>
      </c>
      <c r="AG32" s="82">
        <v>387.29390201808502</v>
      </c>
      <c r="AH32" s="82">
        <v>395.57312532539601</v>
      </c>
      <c r="AI32" s="82">
        <v>586.52330145096403</v>
      </c>
      <c r="AJ32" s="82">
        <v>596.088340360551</v>
      </c>
      <c r="AK32" s="82">
        <v>575.70936395057902</v>
      </c>
      <c r="AL32" s="82">
        <v>532.08987735183803</v>
      </c>
      <c r="AM32" s="82">
        <v>463.88835000052899</v>
      </c>
      <c r="AN32" s="82">
        <v>697.64147872828596</v>
      </c>
      <c r="AO32" s="82">
        <v>592.12359093388295</v>
      </c>
      <c r="AP32" s="82">
        <v>795.45405410895103</v>
      </c>
      <c r="AQ32" s="82">
        <v>1142.58250387466</v>
      </c>
      <c r="AR32" s="82">
        <v>1050.21388873349</v>
      </c>
      <c r="AS32" s="82">
        <v>1317.1692575885199</v>
      </c>
      <c r="AT32" s="82">
        <v>3165.5376808289702</v>
      </c>
      <c r="AU32" s="82">
        <v>3006.1437445295501</v>
      </c>
      <c r="AV32" s="82">
        <v>3230.00616745755</v>
      </c>
      <c r="AW32" s="82">
        <v>3418.9295337751</v>
      </c>
      <c r="AX32" s="82">
        <v>3618.7983717049201</v>
      </c>
      <c r="AY32" s="82">
        <v>3802.3588729303601</v>
      </c>
      <c r="AZ32" s="82">
        <v>3984.5791350898398</v>
      </c>
      <c r="BA32" s="82">
        <v>4066.5408929761602</v>
      </c>
      <c r="BB32" s="82">
        <v>3987.5723997874902</v>
      </c>
      <c r="BC32" s="82">
        <v>4565.2224128714697</v>
      </c>
      <c r="BD32" s="82">
        <v>5084.4399117961902</v>
      </c>
      <c r="BE32" s="82">
        <v>6003.3521825059197</v>
      </c>
      <c r="BF32" s="82">
        <v>7239.6184038873698</v>
      </c>
      <c r="BG32" s="82">
        <v>9260.2329668668408</v>
      </c>
      <c r="BH32" s="82">
        <v>9398.1718293282502</v>
      </c>
      <c r="BI32" s="82">
        <v>9440.7662056466597</v>
      </c>
      <c r="BJ32" s="82">
        <v>9199.2343760434305</v>
      </c>
      <c r="BK32" s="82">
        <v>9380.3034468617097</v>
      </c>
      <c r="BL32" s="82">
        <v>10022.034839191199</v>
      </c>
      <c r="BM32" s="82">
        <v>10175.211631329799</v>
      </c>
      <c r="BN32" s="82">
        <v>12474.070155155699</v>
      </c>
      <c r="BO32" s="82">
        <v>10945.692193504499</v>
      </c>
      <c r="BP32" s="82">
        <v>12988.9998202279</v>
      </c>
      <c r="BQ32" s="82">
        <v>12782.3368605821</v>
      </c>
      <c r="BR32" s="82">
        <v>11834.2897487848</v>
      </c>
      <c r="BS32" s="82">
        <v>12559.0131131411</v>
      </c>
      <c r="BT32" s="82">
        <v>12349.4272294289</v>
      </c>
      <c r="BU32" s="82">
        <v>14712.178834438801</v>
      </c>
      <c r="BV32" s="82">
        <v>13527.0778798134</v>
      </c>
      <c r="BW32" s="82">
        <v>14693.8066283608</v>
      </c>
      <c r="BX32" s="82">
        <v>16068.143067282999</v>
      </c>
    </row>
    <row r="33" spans="1:77" x14ac:dyDescent="0.2">
      <c r="A33" s="1" t="s">
        <v>86</v>
      </c>
      <c r="B33" s="82">
        <v>39907.954649603496</v>
      </c>
      <c r="C33" s="82">
        <v>42988.065163111503</v>
      </c>
      <c r="D33" s="82">
        <v>46042.775162528902</v>
      </c>
      <c r="E33" s="82">
        <v>49116.37386485</v>
      </c>
      <c r="F33" s="82">
        <v>52063.841342766398</v>
      </c>
      <c r="G33" s="82">
        <v>55152.106118060801</v>
      </c>
      <c r="H33" s="82">
        <v>57391.576172449801</v>
      </c>
      <c r="I33" s="82">
        <v>61241.988541052102</v>
      </c>
      <c r="J33" s="82">
        <v>61169.9278973373</v>
      </c>
      <c r="K33" s="82">
        <v>63067.209894809603</v>
      </c>
      <c r="L33" s="82">
        <v>69378.138784548995</v>
      </c>
      <c r="M33" s="82">
        <v>74547.203032915102</v>
      </c>
      <c r="N33" s="82">
        <v>81468.814700028597</v>
      </c>
      <c r="O33" s="82">
        <v>84834.282262152396</v>
      </c>
      <c r="P33" s="82">
        <v>89748.475649052198</v>
      </c>
      <c r="Q33" s="82">
        <v>94943.408898916299</v>
      </c>
      <c r="R33" s="82">
        <v>101997.709192047</v>
      </c>
      <c r="S33" s="82">
        <v>107161.788370847</v>
      </c>
      <c r="T33" s="82">
        <v>107568.515235636</v>
      </c>
      <c r="U33" s="82">
        <v>110771.322921931</v>
      </c>
      <c r="V33" s="82">
        <v>114235.593714192</v>
      </c>
      <c r="W33" s="82">
        <v>120432.45039233701</v>
      </c>
      <c r="X33" s="82">
        <v>125104.176846332</v>
      </c>
      <c r="Y33" s="82">
        <v>132287.67672329201</v>
      </c>
      <c r="Z33" s="82">
        <v>143355.81557328501</v>
      </c>
      <c r="AA33" s="82">
        <v>150882.63159166201</v>
      </c>
      <c r="AB33" s="82">
        <v>154603.673911041</v>
      </c>
      <c r="AC33" s="82">
        <v>155893.279020049</v>
      </c>
      <c r="AD33" s="82">
        <v>154846.47645417601</v>
      </c>
      <c r="AE33" s="82">
        <v>158438.42139681301</v>
      </c>
      <c r="AF33" s="82">
        <v>166624.442358689</v>
      </c>
      <c r="AG33" s="82">
        <v>177763.51612696299</v>
      </c>
      <c r="AH33" s="82">
        <v>177516.909499715</v>
      </c>
      <c r="AI33" s="82">
        <v>160401.711659564</v>
      </c>
      <c r="AJ33" s="82">
        <v>166038.742367181</v>
      </c>
      <c r="AK33" s="82">
        <v>171105.08592941801</v>
      </c>
      <c r="AL33" s="82">
        <v>187207.15425466999</v>
      </c>
      <c r="AM33" s="82">
        <v>204551.57741481299</v>
      </c>
      <c r="AN33" s="82">
        <v>186994.44079912599</v>
      </c>
      <c r="AO33" s="82">
        <v>164025.987583446</v>
      </c>
      <c r="AP33" s="82">
        <v>148915.74213435699</v>
      </c>
      <c r="AQ33" s="82">
        <v>153426.60900145301</v>
      </c>
      <c r="AR33" s="82">
        <v>152269.00634933001</v>
      </c>
      <c r="AS33" s="82">
        <v>158201.89610584799</v>
      </c>
      <c r="AT33" s="82">
        <v>156137.317913643</v>
      </c>
      <c r="AU33" s="82">
        <v>169732.064334575</v>
      </c>
      <c r="AV33" s="82">
        <v>174318.82634423301</v>
      </c>
      <c r="AW33" s="82">
        <v>187209.82179891801</v>
      </c>
      <c r="AX33" s="82">
        <v>187335.34450130601</v>
      </c>
      <c r="AY33" s="82">
        <v>185974.103933765</v>
      </c>
      <c r="AZ33" s="82">
        <v>188540.81247163599</v>
      </c>
      <c r="BA33" s="82">
        <v>190148.619427464</v>
      </c>
      <c r="BB33" s="82">
        <v>203201.948500139</v>
      </c>
      <c r="BC33" s="82">
        <v>209707.463003396</v>
      </c>
      <c r="BD33" s="82">
        <v>222234.79860672401</v>
      </c>
      <c r="BE33" s="82">
        <v>235945.00016506601</v>
      </c>
      <c r="BF33" s="82">
        <v>271593.80224469199</v>
      </c>
      <c r="BG33" s="82">
        <v>303275.63556458597</v>
      </c>
      <c r="BH33" s="82">
        <v>320963.50893001602</v>
      </c>
      <c r="BI33" s="82">
        <v>323884.89918480098</v>
      </c>
      <c r="BJ33" s="82">
        <v>366535.742496291</v>
      </c>
      <c r="BK33" s="82">
        <v>395507.400611991</v>
      </c>
      <c r="BL33" s="82">
        <v>421134.632761991</v>
      </c>
      <c r="BM33" s="82">
        <v>441246.57174173801</v>
      </c>
      <c r="BN33" s="82">
        <v>452937.395796725</v>
      </c>
      <c r="BO33" s="82">
        <v>461908.56863574998</v>
      </c>
      <c r="BP33" s="82">
        <v>478869.11988341197</v>
      </c>
      <c r="BQ33" s="82">
        <v>495588.35143324197</v>
      </c>
      <c r="BR33" s="82">
        <v>513849.77772647701</v>
      </c>
      <c r="BS33" s="82">
        <v>528319.51322280394</v>
      </c>
      <c r="BT33" s="82">
        <v>488570.44786819001</v>
      </c>
      <c r="BU33" s="82">
        <v>542036.27325846802</v>
      </c>
      <c r="BV33" s="82">
        <v>546494.89061833802</v>
      </c>
      <c r="BW33" s="82">
        <v>561345.23776602</v>
      </c>
      <c r="BX33" s="82">
        <v>595644.57061719196</v>
      </c>
    </row>
    <row r="34" spans="1:77" x14ac:dyDescent="0.2">
      <c r="A34" s="1" t="s">
        <v>89</v>
      </c>
      <c r="B34" s="87">
        <f t="shared" ref="B34:AG34" si="1">B33*B24/B12</f>
        <v>1.5314199142212675E-5</v>
      </c>
      <c r="C34" s="87">
        <f t="shared" si="1"/>
        <v>1.9310099779049894E-5</v>
      </c>
      <c r="D34" s="87">
        <f t="shared" si="1"/>
        <v>2.0772712108725198E-5</v>
      </c>
      <c r="E34" s="87">
        <f t="shared" si="1"/>
        <v>2.3412244822923984E-5</v>
      </c>
      <c r="F34" s="87">
        <f t="shared" si="1"/>
        <v>2.7143464110774539E-5</v>
      </c>
      <c r="G34" s="87">
        <f t="shared" si="1"/>
        <v>2.9660070173500024E-5</v>
      </c>
      <c r="H34" s="87">
        <f t="shared" si="1"/>
        <v>3.3313056146666849E-5</v>
      </c>
      <c r="I34" s="87">
        <f t="shared" si="1"/>
        <v>3.6370243259520504E-5</v>
      </c>
      <c r="J34" s="87">
        <f t="shared" si="1"/>
        <v>4.0493157788535147E-5</v>
      </c>
      <c r="K34" s="87">
        <f t="shared" si="1"/>
        <v>4.7970939102022576E-5</v>
      </c>
      <c r="L34" s="87">
        <f t="shared" si="1"/>
        <v>5.784852397298307E-5</v>
      </c>
      <c r="M34" s="87">
        <f t="shared" si="1"/>
        <v>6.4689877863572678E-5</v>
      </c>
      <c r="N34" s="87">
        <f t="shared" si="1"/>
        <v>7.4385772412785087E-5</v>
      </c>
      <c r="O34" s="87">
        <f t="shared" si="1"/>
        <v>8.0730999040667177E-5</v>
      </c>
      <c r="P34" s="87">
        <f t="shared" si="1"/>
        <v>9.5873124500865301E-5</v>
      </c>
      <c r="Q34" s="87">
        <f t="shared" si="1"/>
        <v>1.1408771535723377E-4</v>
      </c>
      <c r="R34" s="87">
        <f t="shared" si="1"/>
        <v>1.365185115289729E-4</v>
      </c>
      <c r="S34" s="87">
        <f t="shared" si="1"/>
        <v>1.5496057510227417E-4</v>
      </c>
      <c r="T34" s="87">
        <f t="shared" si="1"/>
        <v>1.8470402498907635E-4</v>
      </c>
      <c r="U34" s="87">
        <f t="shared" si="1"/>
        <v>2.0597513855075573E-4</v>
      </c>
      <c r="V34" s="87">
        <f t="shared" si="1"/>
        <v>2.2948646487118979E-4</v>
      </c>
      <c r="W34" s="87">
        <f t="shared" si="1"/>
        <v>2.5416123364014362E-4</v>
      </c>
      <c r="X34" s="87">
        <f t="shared" si="1"/>
        <v>2.8605439027598427E-4</v>
      </c>
      <c r="Y34" s="87">
        <f t="shared" si="1"/>
        <v>3.4725542753628495E-4</v>
      </c>
      <c r="Z34" s="87">
        <f t="shared" si="1"/>
        <v>4.2824988044375947E-4</v>
      </c>
      <c r="AA34" s="87">
        <f t="shared" si="1"/>
        <v>5.3930498288806911E-4</v>
      </c>
      <c r="AB34" s="87">
        <f t="shared" si="1"/>
        <v>7.2763098109411811E-4</v>
      </c>
      <c r="AC34" s="87">
        <f t="shared" si="1"/>
        <v>1.0113899785107083E-3</v>
      </c>
      <c r="AD34" s="87">
        <f t="shared" si="1"/>
        <v>1.6481813717840461E-3</v>
      </c>
      <c r="AE34" s="87">
        <f t="shared" si="1"/>
        <v>3.0581826000164888E-3</v>
      </c>
      <c r="AF34" s="87">
        <f t="shared" si="1"/>
        <v>5.0338182480370135E-3</v>
      </c>
      <c r="AG34" s="87">
        <f t="shared" si="1"/>
        <v>8.9506698508411316E-3</v>
      </c>
      <c r="AH34" s="87">
        <f t="shared" ref="AH34:BM34" si="2">AH33*AH24/AH12</f>
        <v>1.487880195413252E-2</v>
      </c>
      <c r="AI34" s="87">
        <f t="shared" si="2"/>
        <v>2.7846356041518975E-2</v>
      </c>
      <c r="AJ34" s="87">
        <f t="shared" si="2"/>
        <v>6.0177483499734626E-2</v>
      </c>
      <c r="AK34" s="87">
        <f t="shared" si="2"/>
        <v>0.16483188632781554</v>
      </c>
      <c r="AL34" s="87">
        <f t="shared" si="2"/>
        <v>0.30365091632806634</v>
      </c>
      <c r="AM34" s="87">
        <f t="shared" si="2"/>
        <v>0.6159809057400808</v>
      </c>
      <c r="AN34" s="87">
        <f t="shared" si="2"/>
        <v>3.864442800494496</v>
      </c>
      <c r="AO34" s="87">
        <f t="shared" si="2"/>
        <v>90.584671530751109</v>
      </c>
      <c r="AP34" s="87">
        <f t="shared" si="2"/>
        <v>5231.477338675686</v>
      </c>
      <c r="AQ34" s="87">
        <f t="shared" si="2"/>
        <v>26014.218278058139</v>
      </c>
      <c r="AR34" s="87">
        <f t="shared" si="2"/>
        <v>43490.958710156912</v>
      </c>
      <c r="AS34" s="87">
        <f t="shared" si="2"/>
        <v>66444.323747485018</v>
      </c>
      <c r="AT34" s="87">
        <f t="shared" si="2"/>
        <v>81244.362917458973</v>
      </c>
      <c r="AU34" s="87">
        <f t="shared" si="2"/>
        <v>100319.91464084938</v>
      </c>
      <c r="AV34" s="87">
        <f t="shared" si="2"/>
        <v>113441.36764472003</v>
      </c>
      <c r="AW34" s="87">
        <f t="shared" si="2"/>
        <v>130985.78546605617</v>
      </c>
      <c r="AX34" s="87">
        <f t="shared" si="2"/>
        <v>138692.27804601344</v>
      </c>
      <c r="AY34" s="87">
        <f t="shared" si="2"/>
        <v>141619.34399434098</v>
      </c>
      <c r="AZ34" s="87">
        <f t="shared" si="2"/>
        <v>149217.70958946447</v>
      </c>
      <c r="BA34" s="87">
        <f t="shared" si="2"/>
        <v>152213.26900463141</v>
      </c>
      <c r="BB34" s="87">
        <f t="shared" si="2"/>
        <v>163529.49853768089</v>
      </c>
      <c r="BC34" s="87">
        <f t="shared" si="2"/>
        <v>173861.43574965984</v>
      </c>
      <c r="BD34" s="87">
        <f t="shared" si="2"/>
        <v>194578.95596070786</v>
      </c>
      <c r="BE34" s="87">
        <f t="shared" si="2"/>
        <v>210694.88902530138</v>
      </c>
      <c r="BF34" s="87">
        <f t="shared" si="2"/>
        <v>263956.90160102455</v>
      </c>
      <c r="BG34" s="87">
        <f t="shared" si="2"/>
        <v>303275.63556458597</v>
      </c>
      <c r="BH34" s="87">
        <f t="shared" si="2"/>
        <v>326444.49493235978</v>
      </c>
      <c r="BI34" s="87">
        <f t="shared" si="2"/>
        <v>337071.82677083369</v>
      </c>
      <c r="BJ34" s="87">
        <f t="shared" si="2"/>
        <v>404429.6767004932</v>
      </c>
      <c r="BK34" s="87">
        <f t="shared" si="2"/>
        <v>459497.88503817609</v>
      </c>
      <c r="BL34" s="87">
        <f t="shared" si="2"/>
        <v>497860.22948701552</v>
      </c>
      <c r="BM34" s="87">
        <f t="shared" si="2"/>
        <v>530437.97338103596</v>
      </c>
      <c r="BN34" s="87">
        <f t="shared" ref="BN34:BW34" si="3">BN33*BN24/BN12</f>
        <v>560703.48056040425</v>
      </c>
      <c r="BO34" s="87">
        <f t="shared" si="3"/>
        <v>588029.67188066838</v>
      </c>
      <c r="BP34" s="87">
        <f t="shared" si="3"/>
        <v>632776.94960018538</v>
      </c>
      <c r="BQ34" s="87">
        <f t="shared" si="3"/>
        <v>680650.71229646355</v>
      </c>
      <c r="BR34" s="87">
        <f t="shared" si="3"/>
        <v>719023.08407967805</v>
      </c>
      <c r="BS34" s="87">
        <f t="shared" si="3"/>
        <v>751514.05348506989</v>
      </c>
      <c r="BT34" s="87">
        <f t="shared" si="3"/>
        <v>723735.37918715482</v>
      </c>
      <c r="BU34" s="87">
        <f t="shared" si="3"/>
        <v>861673.31598451047</v>
      </c>
      <c r="BV34" s="87">
        <f t="shared" si="3"/>
        <v>902022.07821487554</v>
      </c>
      <c r="BW34" s="87">
        <f t="shared" si="3"/>
        <v>993958.28431189992</v>
      </c>
      <c r="BX34" s="87">
        <f t="shared" ref="BX34" si="4">BX33*BX24/BX12</f>
        <v>1106176.914260152</v>
      </c>
    </row>
    <row r="35" spans="1:77" x14ac:dyDescent="0.2">
      <c r="A35" s="1" t="s">
        <v>96</v>
      </c>
      <c r="B35" s="87">
        <f t="shared" ref="B35:AG35" si="5">B30*B24/B12</f>
        <v>-6.2285138806459701E-7</v>
      </c>
      <c r="C35" s="87">
        <f t="shared" si="5"/>
        <v>-9.2531336884674883E-7</v>
      </c>
      <c r="D35" s="87">
        <f t="shared" si="5"/>
        <v>-7.534421188989916E-7</v>
      </c>
      <c r="E35" s="87">
        <f t="shared" si="5"/>
        <v>-6.0069289584186264E-7</v>
      </c>
      <c r="F35" s="87">
        <f t="shared" si="5"/>
        <v>-7.8113889920357632E-7</v>
      </c>
      <c r="G35" s="87">
        <f t="shared" si="5"/>
        <v>-9.8118241945612141E-7</v>
      </c>
      <c r="H35" s="87">
        <f t="shared" si="5"/>
        <v>-1.2058446756244963E-6</v>
      </c>
      <c r="I35" s="87">
        <f t="shared" si="5"/>
        <v>-1.2820969456516561E-6</v>
      </c>
      <c r="J35" s="87">
        <f t="shared" si="5"/>
        <v>-9.3790608212394875E-7</v>
      </c>
      <c r="K35" s="87">
        <f t="shared" si="5"/>
        <v>-1.2598517672170218E-6</v>
      </c>
      <c r="L35" s="87">
        <f t="shared" si="5"/>
        <v>-1.6419613913832459E-6</v>
      </c>
      <c r="M35" s="87">
        <f t="shared" si="5"/>
        <v>-1.7230795275539647E-6</v>
      </c>
      <c r="N35" s="87">
        <f t="shared" si="5"/>
        <v>-2.198367378351334E-6</v>
      </c>
      <c r="O35" s="87">
        <f t="shared" si="5"/>
        <v>-2.5492813678468667E-6</v>
      </c>
      <c r="P35" s="87">
        <f t="shared" si="5"/>
        <v>-3.4616065849900301E-6</v>
      </c>
      <c r="Q35" s="87">
        <f t="shared" si="5"/>
        <v>-4.0102371369303058E-6</v>
      </c>
      <c r="R35" s="87">
        <f t="shared" si="5"/>
        <v>-6.214038378398636E-6</v>
      </c>
      <c r="S35" s="87">
        <f t="shared" si="5"/>
        <v>-5.762412514530193E-6</v>
      </c>
      <c r="T35" s="87">
        <f t="shared" si="5"/>
        <v>-7.1082599989556151E-6</v>
      </c>
      <c r="U35" s="87">
        <f t="shared" si="5"/>
        <v>-9.2979946747646451E-6</v>
      </c>
      <c r="V35" s="87">
        <f t="shared" si="5"/>
        <v>-1.0552275959497507E-5</v>
      </c>
      <c r="W35" s="87">
        <f t="shared" si="5"/>
        <v>-7.8029076936967635E-6</v>
      </c>
      <c r="X35" s="87">
        <f t="shared" si="5"/>
        <v>-7.0236743069113464E-6</v>
      </c>
      <c r="Y35" s="87">
        <f t="shared" si="5"/>
        <v>-1.1955706572510082E-5</v>
      </c>
      <c r="Z35" s="87">
        <f t="shared" si="5"/>
        <v>-1.8475626402154422E-5</v>
      </c>
      <c r="AA35" s="87">
        <f t="shared" si="5"/>
        <v>-1.6732347278430342E-5</v>
      </c>
      <c r="AB35" s="87">
        <f t="shared" si="5"/>
        <v>-1.8415977423974564E-5</v>
      </c>
      <c r="AC35" s="87">
        <f t="shared" si="5"/>
        <v>-2.5916426215449257E-5</v>
      </c>
      <c r="AD35" s="87">
        <f t="shared" si="5"/>
        <v>-3.2582758360185122E-5</v>
      </c>
      <c r="AE35" s="87">
        <f t="shared" si="5"/>
        <v>-1.3666869846158745E-4</v>
      </c>
      <c r="AF35" s="87">
        <f t="shared" si="5"/>
        <v>-2.0589296599100745E-4</v>
      </c>
      <c r="AG35" s="87">
        <f t="shared" si="5"/>
        <v>-2.3781423218890426E-4</v>
      </c>
      <c r="AH35" s="87">
        <f t="shared" ref="AH35:BM35" si="6">AH30*AH24/AH12</f>
        <v>-3.7476000838764873E-4</v>
      </c>
      <c r="AI35" s="87">
        <f t="shared" si="6"/>
        <v>-8.0597214319674229E-4</v>
      </c>
      <c r="AJ35" s="87">
        <f t="shared" si="6"/>
        <v>-1.6186069682733104E-3</v>
      </c>
      <c r="AK35" s="87">
        <f t="shared" si="6"/>
        <v>-3.6937004688414733E-3</v>
      </c>
      <c r="AL35" s="87">
        <f t="shared" si="6"/>
        <v>-3.0760382159942257E-3</v>
      </c>
      <c r="AM35" s="87">
        <f t="shared" si="6"/>
        <v>-5.5608973646014363E-3</v>
      </c>
      <c r="AN35" s="87">
        <f t="shared" si="6"/>
        <v>-4.184991295154588E-2</v>
      </c>
      <c r="AO35" s="87">
        <f t="shared" si="6"/>
        <v>-0.92710475761597877</v>
      </c>
      <c r="AP35" s="87">
        <f t="shared" si="6"/>
        <v>54.529296642183908</v>
      </c>
      <c r="AQ35" s="87">
        <f t="shared" si="6"/>
        <v>140.92653000570596</v>
      </c>
      <c r="AR35" s="87">
        <f t="shared" si="6"/>
        <v>136.15777385185845</v>
      </c>
      <c r="AS35" s="87">
        <f t="shared" si="6"/>
        <v>-449.26684228599959</v>
      </c>
      <c r="AT35" s="87">
        <f t="shared" si="6"/>
        <v>-11087.492608267485</v>
      </c>
      <c r="AU35" s="87">
        <f t="shared" si="6"/>
        <v>-11735.188278569398</v>
      </c>
      <c r="AV35" s="87">
        <f t="shared" si="6"/>
        <v>-15093.943032430228</v>
      </c>
      <c r="AW35" s="87">
        <f t="shared" si="6"/>
        <v>-16574.162979642981</v>
      </c>
      <c r="AX35" s="87">
        <f t="shared" si="6"/>
        <v>-18543.788592430206</v>
      </c>
      <c r="AY35" s="87">
        <f t="shared" si="6"/>
        <v>-22631.501872809222</v>
      </c>
      <c r="AZ35" s="87">
        <f t="shared" si="6"/>
        <v>-25357.241119476861</v>
      </c>
      <c r="BA35" s="87">
        <f t="shared" si="6"/>
        <v>-26565.051117025094</v>
      </c>
      <c r="BB35" s="87">
        <f t="shared" si="6"/>
        <v>-24888.070296083253</v>
      </c>
      <c r="BC35" s="87">
        <f t="shared" si="6"/>
        <v>-26883.301008372506</v>
      </c>
      <c r="BD35" s="87">
        <f t="shared" si="6"/>
        <v>-24246.264819815289</v>
      </c>
      <c r="BE35" s="87">
        <f t="shared" si="6"/>
        <v>-23984.340401738409</v>
      </c>
      <c r="BF35" s="87">
        <f t="shared" si="6"/>
        <v>-5148.0526518777606</v>
      </c>
      <c r="BG35" s="87">
        <f t="shared" si="6"/>
        <v>-47.357151403787803</v>
      </c>
      <c r="BH35" s="87">
        <f t="shared" si="6"/>
        <v>-13537.795074077594</v>
      </c>
      <c r="BI35" s="87">
        <f t="shared" si="6"/>
        <v>-15763.542126266728</v>
      </c>
      <c r="BJ35" s="87">
        <f t="shared" si="6"/>
        <v>4462.3738288437462</v>
      </c>
      <c r="BK35" s="87">
        <f t="shared" si="6"/>
        <v>15257.693413893094</v>
      </c>
      <c r="BL35" s="87">
        <f t="shared" si="6"/>
        <v>12123.630905010114</v>
      </c>
      <c r="BM35" s="87">
        <f t="shared" si="6"/>
        <v>2772.3240546937891</v>
      </c>
      <c r="BN35" s="87">
        <f t="shared" ref="BN35:BV35" si="7">BN30*BN24/BN12</f>
        <v>-4668.1686845228196</v>
      </c>
      <c r="BO35" s="87">
        <f t="shared" si="7"/>
        <v>-15860.517036798294</v>
      </c>
      <c r="BP35" s="87">
        <f t="shared" si="7"/>
        <v>-17716.442174408799</v>
      </c>
      <c r="BQ35" s="87">
        <f t="shared" si="7"/>
        <v>-6428.9307010375378</v>
      </c>
      <c r="BR35" s="87">
        <f t="shared" si="7"/>
        <v>-7895.2090943369276</v>
      </c>
      <c r="BS35" s="87">
        <f t="shared" si="7"/>
        <v>-11370.863878571909</v>
      </c>
      <c r="BT35" s="87">
        <f t="shared" si="7"/>
        <v>6890.1192659644257</v>
      </c>
      <c r="BU35" s="87">
        <f t="shared" si="7"/>
        <v>33082.563039729801</v>
      </c>
      <c r="BV35" s="87">
        <f t="shared" si="7"/>
        <v>9505.3287199032493</v>
      </c>
      <c r="BW35" s="87">
        <f t="shared" ref="BW35:BX35" si="8">BW30*BW24/BW12</f>
        <v>24011.611446081064</v>
      </c>
      <c r="BX35" s="87">
        <f t="shared" si="8"/>
        <v>59274.881892080441</v>
      </c>
    </row>
    <row r="36" spans="1:77" x14ac:dyDescent="0.2">
      <c r="A36" s="1" t="s">
        <v>97</v>
      </c>
      <c r="B36" s="87">
        <f>B34+B35</f>
        <v>1.4691347754148078E-5</v>
      </c>
      <c r="C36" s="87">
        <f t="shared" ref="C36:BN36" si="9">C34+C35</f>
        <v>1.8384786410203144E-5</v>
      </c>
      <c r="D36" s="87">
        <f t="shared" si="9"/>
        <v>2.0019269989826207E-5</v>
      </c>
      <c r="E36" s="87">
        <f t="shared" si="9"/>
        <v>2.2811551927082121E-5</v>
      </c>
      <c r="F36" s="87">
        <f t="shared" si="9"/>
        <v>2.6362325211570963E-5</v>
      </c>
      <c r="G36" s="87">
        <f t="shared" si="9"/>
        <v>2.8678887754043904E-5</v>
      </c>
      <c r="H36" s="87">
        <f t="shared" si="9"/>
        <v>3.2107211471042354E-5</v>
      </c>
      <c r="I36" s="87">
        <f t="shared" si="9"/>
        <v>3.5088146313868851E-5</v>
      </c>
      <c r="J36" s="87">
        <f t="shared" si="9"/>
        <v>3.9555251706411197E-5</v>
      </c>
      <c r="K36" s="87">
        <f t="shared" si="9"/>
        <v>4.6711087334805553E-5</v>
      </c>
      <c r="L36" s="87">
        <f t="shared" si="9"/>
        <v>5.6206562581599826E-5</v>
      </c>
      <c r="M36" s="87">
        <f t="shared" si="9"/>
        <v>6.2966798336018718E-5</v>
      </c>
      <c r="N36" s="87">
        <f t="shared" si="9"/>
        <v>7.2187405034433759E-5</v>
      </c>
      <c r="O36" s="87">
        <f t="shared" si="9"/>
        <v>7.8181717672820317E-5</v>
      </c>
      <c r="P36" s="87">
        <f t="shared" si="9"/>
        <v>9.2411517915875273E-5</v>
      </c>
      <c r="Q36" s="87">
        <f t="shared" si="9"/>
        <v>1.1007747822030347E-4</v>
      </c>
      <c r="R36" s="87">
        <f t="shared" si="9"/>
        <v>1.3030447315057425E-4</v>
      </c>
      <c r="S36" s="87">
        <f t="shared" si="9"/>
        <v>1.4919816258774399E-4</v>
      </c>
      <c r="T36" s="87">
        <f t="shared" si="9"/>
        <v>1.7759576499012074E-4</v>
      </c>
      <c r="U36" s="87">
        <f t="shared" si="9"/>
        <v>1.9667714387599109E-4</v>
      </c>
      <c r="V36" s="87">
        <f t="shared" si="9"/>
        <v>2.1893418891169228E-4</v>
      </c>
      <c r="W36" s="87">
        <f t="shared" si="9"/>
        <v>2.4635832594644688E-4</v>
      </c>
      <c r="X36" s="87">
        <f t="shared" si="9"/>
        <v>2.7903071596907292E-4</v>
      </c>
      <c r="Y36" s="87">
        <f t="shared" si="9"/>
        <v>3.3529972096377485E-4</v>
      </c>
      <c r="Z36" s="87">
        <f t="shared" si="9"/>
        <v>4.0977425404160504E-4</v>
      </c>
      <c r="AA36" s="87">
        <f t="shared" si="9"/>
        <v>5.2257263560963872E-4</v>
      </c>
      <c r="AB36" s="87">
        <f t="shared" si="9"/>
        <v>7.0921500367014353E-4</v>
      </c>
      <c r="AC36" s="87">
        <f t="shared" si="9"/>
        <v>9.8547355229525917E-4</v>
      </c>
      <c r="AD36" s="87">
        <f t="shared" si="9"/>
        <v>1.615598613423861E-3</v>
      </c>
      <c r="AE36" s="87">
        <f t="shared" si="9"/>
        <v>2.9215139015549012E-3</v>
      </c>
      <c r="AF36" s="87">
        <f t="shared" si="9"/>
        <v>4.8279252820460057E-3</v>
      </c>
      <c r="AG36" s="87">
        <f t="shared" si="9"/>
        <v>8.7128556186522269E-3</v>
      </c>
      <c r="AH36" s="87">
        <f t="shared" si="9"/>
        <v>1.4504041945744872E-2</v>
      </c>
      <c r="AI36" s="87">
        <f t="shared" si="9"/>
        <v>2.7040383898322234E-2</v>
      </c>
      <c r="AJ36" s="87">
        <f t="shared" si="9"/>
        <v>5.8558876531461315E-2</v>
      </c>
      <c r="AK36" s="87">
        <f t="shared" si="9"/>
        <v>0.16113818585897408</v>
      </c>
      <c r="AL36" s="87">
        <f t="shared" si="9"/>
        <v>0.30057487811207212</v>
      </c>
      <c r="AM36" s="87">
        <f t="shared" si="9"/>
        <v>0.61042000837547938</v>
      </c>
      <c r="AN36" s="87">
        <f t="shared" si="9"/>
        <v>3.82259288754295</v>
      </c>
      <c r="AO36" s="87">
        <f t="shared" si="9"/>
        <v>89.65756677313513</v>
      </c>
      <c r="AP36" s="87">
        <f t="shared" si="9"/>
        <v>5286.00663531787</v>
      </c>
      <c r="AQ36" s="87">
        <f t="shared" si="9"/>
        <v>26155.144808063844</v>
      </c>
      <c r="AR36" s="87">
        <f t="shared" si="9"/>
        <v>43627.116484008773</v>
      </c>
      <c r="AS36" s="87">
        <f>AS34-AS35</f>
        <v>66893.590589771018</v>
      </c>
      <c r="AT36" s="87">
        <f t="shared" ref="AT36:BF36" si="10">AT34-AT35</f>
        <v>92331.855525726452</v>
      </c>
      <c r="AU36" s="87">
        <f t="shared" si="10"/>
        <v>112055.10291941879</v>
      </c>
      <c r="AV36" s="87">
        <f t="shared" si="10"/>
        <v>128535.31067715025</v>
      </c>
      <c r="AW36" s="87">
        <f t="shared" si="10"/>
        <v>147559.94844569915</v>
      </c>
      <c r="AX36" s="87">
        <f t="shared" si="10"/>
        <v>157236.06663844365</v>
      </c>
      <c r="AY36" s="87">
        <f t="shared" si="10"/>
        <v>164250.8458671502</v>
      </c>
      <c r="AZ36" s="87">
        <f t="shared" si="10"/>
        <v>174574.95070894132</v>
      </c>
      <c r="BA36" s="87">
        <f t="shared" si="10"/>
        <v>178778.32012165649</v>
      </c>
      <c r="BB36" s="87">
        <f t="shared" si="10"/>
        <v>188417.56883376415</v>
      </c>
      <c r="BC36" s="87">
        <f t="shared" si="10"/>
        <v>200744.73675803235</v>
      </c>
      <c r="BD36" s="87">
        <f t="shared" si="10"/>
        <v>218825.22078052314</v>
      </c>
      <c r="BE36" s="87">
        <f t="shared" si="10"/>
        <v>234679.2294270398</v>
      </c>
      <c r="BF36" s="87">
        <f t="shared" si="10"/>
        <v>269104.9542529023</v>
      </c>
      <c r="BG36" s="87">
        <f t="shared" si="9"/>
        <v>303228.27841318218</v>
      </c>
      <c r="BH36" s="87">
        <f t="shared" si="9"/>
        <v>312906.69985828217</v>
      </c>
      <c r="BI36" s="87">
        <f t="shared" si="9"/>
        <v>321308.28464456694</v>
      </c>
      <c r="BJ36" s="87">
        <f t="shared" si="9"/>
        <v>408892.05052933696</v>
      </c>
      <c r="BK36" s="87">
        <f t="shared" si="9"/>
        <v>474755.5784520692</v>
      </c>
      <c r="BL36" s="87">
        <f t="shared" si="9"/>
        <v>509983.86039202561</v>
      </c>
      <c r="BM36" s="87">
        <f t="shared" si="9"/>
        <v>533210.29743572976</v>
      </c>
      <c r="BN36" s="87">
        <f t="shared" si="9"/>
        <v>556035.31187588139</v>
      </c>
      <c r="BO36" s="87">
        <f t="shared" ref="BO36:BV36" si="11">BO34+BO35</f>
        <v>572169.15484387008</v>
      </c>
      <c r="BP36" s="87">
        <f t="shared" si="11"/>
        <v>615060.50742577657</v>
      </c>
      <c r="BQ36" s="87">
        <f t="shared" si="11"/>
        <v>674221.78159542603</v>
      </c>
      <c r="BR36" s="87">
        <f t="shared" si="11"/>
        <v>711127.8749853411</v>
      </c>
      <c r="BS36" s="87">
        <f t="shared" si="11"/>
        <v>740143.189606498</v>
      </c>
      <c r="BT36" s="87">
        <f t="shared" si="11"/>
        <v>730625.49845311919</v>
      </c>
      <c r="BU36" s="87">
        <f t="shared" si="11"/>
        <v>894755.8790242403</v>
      </c>
      <c r="BV36" s="87">
        <f t="shared" si="11"/>
        <v>911527.40693477879</v>
      </c>
      <c r="BW36" s="87">
        <f t="shared" ref="BW36:BX36" si="12">BW34+BW35</f>
        <v>1017969.895757981</v>
      </c>
      <c r="BX36" s="87">
        <f t="shared" si="12"/>
        <v>1165451.7961522324</v>
      </c>
    </row>
    <row r="38" spans="1:77" x14ac:dyDescent="0.2">
      <c r="A38" s="12" t="s">
        <v>152</v>
      </c>
      <c r="B38" s="13">
        <v>1.1284395940723</v>
      </c>
      <c r="C38" s="13">
        <v>9.4097655621716708E-3</v>
      </c>
      <c r="D38" s="13">
        <v>-3.5831932837972098</v>
      </c>
      <c r="E38" s="13">
        <v>-4.5120530070255098</v>
      </c>
      <c r="F38" s="13">
        <v>-1.27355158049606</v>
      </c>
      <c r="G38" s="13">
        <v>-5.9839886555649802</v>
      </c>
      <c r="H38" s="13">
        <v>-5.9303917478136796</v>
      </c>
      <c r="I38" s="13">
        <v>-8.0525561443876406</v>
      </c>
      <c r="J38" s="13">
        <v>-6.9034348125067497</v>
      </c>
      <c r="K38" s="13">
        <v>-2.2390539238087399</v>
      </c>
      <c r="L38" s="13">
        <v>0.35335023434342</v>
      </c>
      <c r="M38" s="13">
        <v>-0.49517461499429799</v>
      </c>
      <c r="N38" s="13">
        <v>-1.2777837655462501</v>
      </c>
      <c r="O38" s="13">
        <v>-2.6034981367257402</v>
      </c>
      <c r="P38" s="13">
        <v>0.376581123928525</v>
      </c>
      <c r="Q38" s="13">
        <v>-3.1891096615742902</v>
      </c>
      <c r="R38" s="13">
        <v>-4.27568491122382</v>
      </c>
      <c r="S38" s="13">
        <v>-5.8716469172471797</v>
      </c>
      <c r="T38" s="13">
        <v>-0.92217638959385595</v>
      </c>
      <c r="U38" s="13">
        <v>2.6878674290977501E-2</v>
      </c>
      <c r="V38" s="13">
        <v>2.66130474453248</v>
      </c>
      <c r="W38" s="13">
        <v>-0.95959425058368897</v>
      </c>
      <c r="X38" s="13">
        <v>-0.83145986479089296</v>
      </c>
      <c r="Y38" s="13">
        <v>-2.8885172230210499</v>
      </c>
      <c r="Z38" s="13">
        <v>-7.9937626331275196</v>
      </c>
      <c r="AA38" s="13">
        <v>-11.620893666708</v>
      </c>
      <c r="AB38" s="13">
        <v>-8.3804457897648792</v>
      </c>
      <c r="AC38" s="13">
        <v>-6.5811509058969397</v>
      </c>
      <c r="AD38" s="13">
        <v>-1.5352950564179499</v>
      </c>
      <c r="AE38" s="13">
        <v>6.7236177346059796</v>
      </c>
      <c r="AF38" s="13">
        <v>-2.2535100442858398</v>
      </c>
      <c r="AG38" s="13">
        <v>-10.4518807696266</v>
      </c>
      <c r="AH38" s="13">
        <v>-9.7405973968645796</v>
      </c>
      <c r="AI38" s="13">
        <v>-6.4490023152202198</v>
      </c>
      <c r="AJ38" s="13">
        <v>-1.62842046227088</v>
      </c>
      <c r="AK38" s="13">
        <v>-0.48370410667138303</v>
      </c>
      <c r="AL38" s="13">
        <v>-7.2390875361906897</v>
      </c>
      <c r="AM38" s="13">
        <v>-7.5131442292433102</v>
      </c>
      <c r="AN38" s="13">
        <v>-8.1254193839941298</v>
      </c>
      <c r="AO38" s="13">
        <v>-2.3713702881180798</v>
      </c>
      <c r="AP38" s="13">
        <v>-4.9624769305656802</v>
      </c>
      <c r="AQ38" s="13">
        <v>-4.5347092181494704</v>
      </c>
      <c r="AR38" s="13">
        <v>-5.3784059907678197</v>
      </c>
      <c r="AS38" s="13">
        <v>-7.2137800003505399</v>
      </c>
      <c r="AT38" s="13">
        <v>-6.32301296298305</v>
      </c>
      <c r="AU38" s="13">
        <v>-8.9959398621655193</v>
      </c>
      <c r="AV38" s="13">
        <v>-6.8221505797941804</v>
      </c>
      <c r="AW38" s="13">
        <v>-5.9820261009345597</v>
      </c>
      <c r="AX38" s="13">
        <v>-6.17405190773699</v>
      </c>
      <c r="AY38" s="13">
        <v>-2.8320452999455901</v>
      </c>
      <c r="AZ38" s="13">
        <v>-3.0651781948282801</v>
      </c>
      <c r="BA38" s="13">
        <v>-2.3561734717292802</v>
      </c>
      <c r="BB38" s="13">
        <v>-2.0258036955725398</v>
      </c>
      <c r="BC38" s="13">
        <v>-1.58827853761708</v>
      </c>
      <c r="BD38" s="13">
        <v>9.0406417986549803E-2</v>
      </c>
      <c r="BE38" s="13">
        <v>1.56106989104365</v>
      </c>
      <c r="BF38" s="13">
        <v>3.32585643737101</v>
      </c>
      <c r="BG38" s="13">
        <v>1.4850618497838</v>
      </c>
      <c r="BH38" s="13">
        <v>-4.3514165226737704</v>
      </c>
      <c r="BI38" s="13">
        <v>-0.51968558921395502</v>
      </c>
      <c r="BJ38" s="13">
        <v>-2.3914395203428902</v>
      </c>
      <c r="BK38" s="13">
        <v>-1.97196862283023</v>
      </c>
      <c r="BL38" s="109">
        <v>-2.7794601718804799</v>
      </c>
      <c r="BM38" s="109">
        <v>-4.74031170964727</v>
      </c>
      <c r="BN38" s="109">
        <v>-4.2302847694549603</v>
      </c>
      <c r="BO38" s="109">
        <v>-4.5661338539957397</v>
      </c>
      <c r="BP38" s="109">
        <v>-2.1505768541094801</v>
      </c>
      <c r="BQ38" s="109">
        <v>-0.80242744396427002</v>
      </c>
      <c r="BR38" s="109">
        <v>-1.16666139746801</v>
      </c>
      <c r="BS38" s="109">
        <v>-0.55136935431898404</v>
      </c>
      <c r="BT38" s="109">
        <v>1.0853459924569699</v>
      </c>
      <c r="BU38" s="109">
        <v>-2.2392480169545999</v>
      </c>
      <c r="BV38" s="109">
        <v>-4.0407107223112497</v>
      </c>
      <c r="BW38" s="109">
        <v>0.62568087086372304</v>
      </c>
      <c r="BY38" s="21" t="s">
        <v>153</v>
      </c>
    </row>
    <row r="39" spans="1:77" x14ac:dyDescent="0.2">
      <c r="A39" s="1" t="s">
        <v>90</v>
      </c>
      <c r="B39" s="83">
        <f t="shared" ref="B39:AG39" si="13">B38*B24/100</f>
        <v>1.7719389768845333E-7</v>
      </c>
      <c r="C39" s="83">
        <f t="shared" si="13"/>
        <v>1.8898607531809915E-9</v>
      </c>
      <c r="D39" s="83">
        <f t="shared" si="13"/>
        <v>-7.6541049332527226E-7</v>
      </c>
      <c r="E39" s="83">
        <f t="shared" si="13"/>
        <v>-1.0772056721661998E-6</v>
      </c>
      <c r="F39" s="83">
        <f t="shared" si="13"/>
        <v>-3.5032154976482939E-7</v>
      </c>
      <c r="G39" s="83">
        <f t="shared" si="13"/>
        <v>-1.7975716733595293E-6</v>
      </c>
      <c r="H39" s="83">
        <f t="shared" si="13"/>
        <v>-2.0131993238535553E-6</v>
      </c>
      <c r="I39" s="83">
        <f t="shared" si="13"/>
        <v>-2.9827262108484977E-6</v>
      </c>
      <c r="J39" s="83">
        <f t="shared" si="13"/>
        <v>-2.819916835064893E-6</v>
      </c>
      <c r="K39" s="83">
        <f t="shared" si="13"/>
        <v>-1.0840717627074322E-6</v>
      </c>
      <c r="L39" s="83">
        <f t="shared" si="13"/>
        <v>2.060809770302615E-7</v>
      </c>
      <c r="M39" s="83">
        <f t="shared" si="13"/>
        <v>-3.2263875655781129E-7</v>
      </c>
      <c r="N39" s="83">
        <f t="shared" si="13"/>
        <v>-9.6392009898213539E-7</v>
      </c>
      <c r="O39" s="83">
        <f t="shared" si="13"/>
        <v>-2.1355675872697332E-6</v>
      </c>
      <c r="P39" s="83">
        <f t="shared" si="13"/>
        <v>3.6945387213083984E-7</v>
      </c>
      <c r="Q39" s="83">
        <f t="shared" si="13"/>
        <v>-3.7173091580915291E-6</v>
      </c>
      <c r="R39" s="83">
        <f t="shared" si="13"/>
        <v>-6.0086296661681998E-6</v>
      </c>
      <c r="S39" s="83">
        <f t="shared" si="13"/>
        <v>-9.2582103020943155E-6</v>
      </c>
      <c r="T39" s="83">
        <f t="shared" si="13"/>
        <v>-1.7292257111236625E-6</v>
      </c>
      <c r="U39" s="83">
        <f t="shared" si="13"/>
        <v>5.6499268141044831E-8</v>
      </c>
      <c r="V39" s="83">
        <f t="shared" si="13"/>
        <v>6.2470537257662324E-6</v>
      </c>
      <c r="W39" s="83">
        <f t="shared" si="13"/>
        <v>-2.4749750724068344E-6</v>
      </c>
      <c r="X39" s="83">
        <f t="shared" si="13"/>
        <v>-2.4042608149766082E-6</v>
      </c>
      <c r="Y39" s="83">
        <f t="shared" si="13"/>
        <v>-1.0190772690101553E-5</v>
      </c>
      <c r="Z39" s="83">
        <f t="shared" si="13"/>
        <v>-3.5107567466000487E-5</v>
      </c>
      <c r="AA39" s="83">
        <f t="shared" si="13"/>
        <v>-6.3692774737893589E-5</v>
      </c>
      <c r="AB39" s="83">
        <f t="shared" si="13"/>
        <v>-6.1355519258314309E-5</v>
      </c>
      <c r="AC39" s="83">
        <f t="shared" si="13"/>
        <v>-6.6650217455957084E-5</v>
      </c>
      <c r="AD39" s="83">
        <f t="shared" si="13"/>
        <v>-2.483552773232246E-5</v>
      </c>
      <c r="AE39" s="83">
        <f t="shared" si="13"/>
        <v>2.0530329891339623E-4</v>
      </c>
      <c r="AF39" s="83">
        <f t="shared" si="13"/>
        <v>-1.1409903440387479E-4</v>
      </c>
      <c r="AG39" s="83">
        <f t="shared" si="13"/>
        <v>-9.3097419044683657E-4</v>
      </c>
      <c r="AH39" s="83">
        <f t="shared" ref="AH39:BM39" si="14">AH38*AH24/100</f>
        <v>-1.4410390890315539E-3</v>
      </c>
      <c r="AI39" s="83">
        <f t="shared" si="14"/>
        <v>-1.7704458796202569E-3</v>
      </c>
      <c r="AJ39" s="83">
        <f t="shared" si="14"/>
        <v>-9.6697752236228781E-4</v>
      </c>
      <c r="AK39" s="83">
        <f t="shared" si="14"/>
        <v>-7.7919060334338689E-4</v>
      </c>
      <c r="AL39" s="83">
        <f t="shared" si="14"/>
        <v>-2.1485327567244673E-2</v>
      </c>
      <c r="AM39" s="83">
        <f t="shared" si="14"/>
        <v>-4.5425766788784967E-2</v>
      </c>
      <c r="AN39" s="83">
        <f t="shared" si="14"/>
        <v>-0.30531659084106977</v>
      </c>
      <c r="AO39" s="80">
        <f t="shared" si="14"/>
        <v>-2.0879871268243027</v>
      </c>
      <c r="AP39" s="80">
        <f t="shared" si="14"/>
        <v>-264.10215093774127</v>
      </c>
      <c r="AQ39" s="80">
        <f t="shared" si="14"/>
        <v>-1190.6441027831202</v>
      </c>
      <c r="AR39" s="80">
        <f t="shared" si="14"/>
        <v>-2365.9725922183816</v>
      </c>
      <c r="AS39" s="80">
        <f t="shared" si="14"/>
        <v>-4911.0386825996356</v>
      </c>
      <c r="AT39" s="80">
        <f t="shared" si="14"/>
        <v>-5989.4394695623978</v>
      </c>
      <c r="AU39" s="80">
        <f t="shared" si="14"/>
        <v>-10396.723926880395</v>
      </c>
      <c r="AV39" s="80">
        <f t="shared" si="14"/>
        <v>-8924.1033348397232</v>
      </c>
      <c r="AW39" s="80">
        <f t="shared" si="14"/>
        <v>-8958.0818638301571</v>
      </c>
      <c r="AX39" s="80">
        <f t="shared" si="14"/>
        <v>-9744.7264178283804</v>
      </c>
      <c r="AY39" s="80">
        <f t="shared" si="14"/>
        <v>-4666.388292834471</v>
      </c>
      <c r="AZ39" s="80">
        <f t="shared" si="14"/>
        <v>-5390.4855568454086</v>
      </c>
      <c r="BA39" s="80">
        <f t="shared" si="14"/>
        <v>-4216.9526665250314</v>
      </c>
      <c r="BB39" s="80">
        <f t="shared" si="14"/>
        <v>-3843.7892524487806</v>
      </c>
      <c r="BC39" s="80">
        <f t="shared" si="14"/>
        <v>-3233.9354267741701</v>
      </c>
      <c r="BD39" s="80">
        <f t="shared" si="14"/>
        <v>204.039889005742</v>
      </c>
      <c r="BE39" s="80">
        <f t="shared" si="14"/>
        <v>3819.1824696538242</v>
      </c>
      <c r="BF39" s="80">
        <f t="shared" si="14"/>
        <v>9522.3953851607275</v>
      </c>
      <c r="BG39" s="80">
        <f t="shared" si="14"/>
        <v>4747.6387794293232</v>
      </c>
      <c r="BH39" s="80">
        <f t="shared" si="14"/>
        <v>-15440.024018671242</v>
      </c>
      <c r="BI39" s="80">
        <f t="shared" si="14"/>
        <v>-1907.520741884877</v>
      </c>
      <c r="BJ39" s="80">
        <f t="shared" si="14"/>
        <v>-10081.880118666473</v>
      </c>
      <c r="BK39" s="80">
        <f t="shared" si="14"/>
        <v>-9307.4066898854344</v>
      </c>
      <c r="BL39" s="80">
        <f t="shared" si="14"/>
        <v>-14168.526190744771</v>
      </c>
      <c r="BM39" s="80">
        <f t="shared" si="14"/>
        <v>-26009.925173508589</v>
      </c>
      <c r="BN39" s="80">
        <f t="shared" ref="BN39:BW39" si="15">BN38*BN24/100</f>
        <v>-24471.911469074148</v>
      </c>
      <c r="BO39" s="80">
        <f t="shared" si="15"/>
        <v>-28047.527275039585</v>
      </c>
      <c r="BP39" s="80">
        <f t="shared" si="15"/>
        <v>-14253.773804481058</v>
      </c>
      <c r="BQ39" s="80">
        <f t="shared" si="15"/>
        <v>-5667.006727471965</v>
      </c>
      <c r="BR39" s="80">
        <f t="shared" si="15"/>
        <v>-8727.7352608234742</v>
      </c>
      <c r="BS39" s="80">
        <f t="shared" si="15"/>
        <v>-4287.0315423754864</v>
      </c>
      <c r="BT39" s="80">
        <f t="shared" si="15"/>
        <v>7832.8547435626924</v>
      </c>
      <c r="BU39" s="80">
        <f t="shared" si="15"/>
        <v>-19659.858890140051</v>
      </c>
      <c r="BV39" s="80">
        <f t="shared" si="15"/>
        <v>-37868.929181383464</v>
      </c>
      <c r="BW39" s="80">
        <f t="shared" si="15"/>
        <v>6265.1337620694176</v>
      </c>
      <c r="BX39" s="80"/>
    </row>
    <row r="40" spans="1:77" x14ac:dyDescent="0.2"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7" x14ac:dyDescent="0.2">
      <c r="A41" s="21" t="s">
        <v>187</v>
      </c>
      <c r="B41" s="146">
        <f>B32/B27</f>
        <v>7.1166951853926931E-4</v>
      </c>
      <c r="C41" s="146">
        <f t="shared" ref="C41:BN41" si="16">C32/C27</f>
        <v>6.0807939499551793E-4</v>
      </c>
      <c r="D41" s="146">
        <f t="shared" si="16"/>
        <v>1.406168624344499E-3</v>
      </c>
      <c r="E41" s="146">
        <f t="shared" si="16"/>
        <v>1.7551466867876729E-3</v>
      </c>
      <c r="F41" s="146">
        <f t="shared" si="16"/>
        <v>2.9749163938457223E-3</v>
      </c>
      <c r="G41" s="146">
        <f t="shared" si="16"/>
        <v>2.5760049573514804E-3</v>
      </c>
      <c r="H41" s="146">
        <f t="shared" si="16"/>
        <v>3.3366805758649714E-3</v>
      </c>
      <c r="I41" s="146">
        <f t="shared" si="16"/>
        <v>4.533803648490084E-3</v>
      </c>
      <c r="J41" s="146">
        <f t="shared" si="16"/>
        <v>4.2113105556978898E-3</v>
      </c>
      <c r="K41" s="146">
        <f t="shared" si="16"/>
        <v>2.8780114675389218E-3</v>
      </c>
      <c r="L41" s="146">
        <f t="shared" si="16"/>
        <v>4.7736327673709288E-3</v>
      </c>
      <c r="M41" s="146">
        <f t="shared" si="16"/>
        <v>5.5347162841245653E-3</v>
      </c>
      <c r="N41" s="146">
        <f t="shared" si="16"/>
        <v>3.2429219375796903E-3</v>
      </c>
      <c r="O41" s="146">
        <f t="shared" si="16"/>
        <v>3.1556986466923639E-3</v>
      </c>
      <c r="P41" s="146">
        <f t="shared" si="16"/>
        <v>2.1313453008577525E-3</v>
      </c>
      <c r="Q41" s="146">
        <f t="shared" si="16"/>
        <v>2.8769611220874612E-3</v>
      </c>
      <c r="R41" s="146">
        <f t="shared" si="16"/>
        <v>2.78393447895256E-3</v>
      </c>
      <c r="S41" s="146">
        <f t="shared" si="16"/>
        <v>3.2170952962297596E-3</v>
      </c>
      <c r="T41" s="146">
        <f t="shared" si="16"/>
        <v>4.4790578023704286E-3</v>
      </c>
      <c r="U41" s="146">
        <f t="shared" si="16"/>
        <v>3.4944456664218622E-3</v>
      </c>
      <c r="V41" s="146">
        <f t="shared" si="16"/>
        <v>7.3836973304555872E-3</v>
      </c>
      <c r="W41" s="146">
        <f t="shared" si="16"/>
        <v>3.1636594956568286E-3</v>
      </c>
      <c r="X41" s="146">
        <f t="shared" si="16"/>
        <v>2.7610969465430282E-3</v>
      </c>
      <c r="Y41" s="146">
        <f t="shared" si="16"/>
        <v>2.5362957837432834E-3</v>
      </c>
      <c r="Z41" s="146">
        <f t="shared" si="16"/>
        <v>2.1261351235669821E-3</v>
      </c>
      <c r="AA41" s="146">
        <f t="shared" si="16"/>
        <v>2.8487907294447307E-3</v>
      </c>
      <c r="AB41" s="146">
        <f t="shared" si="16"/>
        <v>3.1688039386015914E-3</v>
      </c>
      <c r="AC41" s="146">
        <f t="shared" si="16"/>
        <v>4.3790536344035505E-3</v>
      </c>
      <c r="AD41" s="146">
        <f t="shared" si="16"/>
        <v>6.5373856953633647E-3</v>
      </c>
      <c r="AE41" s="146">
        <f t="shared" si="16"/>
        <v>6.4987561778992887E-3</v>
      </c>
      <c r="AF41" s="146">
        <f t="shared" si="16"/>
        <v>2.3903645944542114E-3</v>
      </c>
      <c r="AG41" s="146">
        <f t="shared" si="16"/>
        <v>2.1893256794370017E-3</v>
      </c>
      <c r="AH41" s="146">
        <f t="shared" si="16"/>
        <v>2.2411186260340725E-3</v>
      </c>
      <c r="AI41" s="146">
        <f t="shared" si="16"/>
        <v>3.7089802540279508E-3</v>
      </c>
      <c r="AJ41" s="146">
        <f t="shared" si="16"/>
        <v>3.6381900877708465E-3</v>
      </c>
      <c r="AK41" s="146">
        <f t="shared" si="16"/>
        <v>3.4428465901038697E-3</v>
      </c>
      <c r="AL41" s="146">
        <f t="shared" si="16"/>
        <v>2.9078968709966499E-3</v>
      </c>
      <c r="AM41" s="146">
        <f t="shared" si="16"/>
        <v>2.3104540836173734E-3</v>
      </c>
      <c r="AN41" s="146">
        <f t="shared" si="16"/>
        <v>3.8369475571068735E-3</v>
      </c>
      <c r="AO41" s="146">
        <f t="shared" si="16"/>
        <v>3.7138638132785755E-3</v>
      </c>
      <c r="AP41" s="146">
        <f t="shared" si="16"/>
        <v>5.2507990792183814E-3</v>
      </c>
      <c r="AQ41" s="146">
        <f t="shared" si="16"/>
        <v>7.3784500489148487E-3</v>
      </c>
      <c r="AR41" s="146">
        <f t="shared" si="16"/>
        <v>6.8188179794015594E-3</v>
      </c>
      <c r="AS41" s="146">
        <f t="shared" si="16"/>
        <v>8.1260094981801794E-3</v>
      </c>
      <c r="AT41" s="146">
        <f t="shared" si="16"/>
        <v>1.7388891675673389E-2</v>
      </c>
      <c r="AU41" s="146">
        <f t="shared" si="16"/>
        <v>1.5373864025943406E-2</v>
      </c>
      <c r="AV41" s="146">
        <f t="shared" si="16"/>
        <v>1.6068939758417732E-2</v>
      </c>
      <c r="AW41" s="146">
        <f t="shared" si="16"/>
        <v>1.5974194400123615E-2</v>
      </c>
      <c r="AX41" s="146">
        <f t="shared" si="16"/>
        <v>1.6974522650511598E-2</v>
      </c>
      <c r="AY41" s="146">
        <f t="shared" si="16"/>
        <v>1.7572863246994221E-2</v>
      </c>
      <c r="AZ41" s="146">
        <f t="shared" si="16"/>
        <v>1.7931858055198615E-2</v>
      </c>
      <c r="BA41" s="146">
        <f t="shared" si="16"/>
        <v>1.8188337996991301E-2</v>
      </c>
      <c r="BB41" s="146">
        <f t="shared" si="16"/>
        <v>1.6912764794877414E-2</v>
      </c>
      <c r="BC41" s="146">
        <f t="shared" si="16"/>
        <v>1.8588598179353388E-2</v>
      </c>
      <c r="BD41" s="146">
        <f t="shared" si="16"/>
        <v>1.9724731847350362E-2</v>
      </c>
      <c r="BE41" s="146">
        <f t="shared" si="16"/>
        <v>2.1912351345523749E-2</v>
      </c>
      <c r="BF41" s="146">
        <f t="shared" si="16"/>
        <v>2.457458150310006E-2</v>
      </c>
      <c r="BG41" s="146">
        <f t="shared" si="16"/>
        <v>2.8966017294300598E-2</v>
      </c>
      <c r="BH41" s="146">
        <f t="shared" si="16"/>
        <v>2.693889365473744E-2</v>
      </c>
      <c r="BI41" s="146">
        <f t="shared" si="16"/>
        <v>2.6767659708717383E-2</v>
      </c>
      <c r="BJ41" s="146">
        <f t="shared" si="16"/>
        <v>2.40766601219203E-2</v>
      </c>
      <c r="BK41" s="146">
        <f t="shared" si="16"/>
        <v>2.3089636699179114E-2</v>
      </c>
      <c r="BL41" s="146">
        <f t="shared" si="16"/>
        <v>2.3242249725048528E-2</v>
      </c>
      <c r="BM41" s="146">
        <f t="shared" si="16"/>
        <v>2.2292794442428383E-2</v>
      </c>
      <c r="BN41" s="146">
        <f t="shared" si="16"/>
        <v>2.6693465883647828E-2</v>
      </c>
      <c r="BO41" s="146">
        <f t="shared" ref="BO41:BX41" si="17">BO32/BO27</f>
        <v>2.2685090327383493E-2</v>
      </c>
      <c r="BP41" s="146">
        <f t="shared" si="17"/>
        <v>2.5896116121280312E-2</v>
      </c>
      <c r="BQ41" s="146">
        <f t="shared" si="17"/>
        <v>2.4857961865332789E-2</v>
      </c>
      <c r="BR41" s="146">
        <f t="shared" si="17"/>
        <v>2.2135642016633685E-2</v>
      </c>
      <c r="BS41" s="146">
        <f t="shared" si="17"/>
        <v>2.2976396324843534E-2</v>
      </c>
      <c r="BT41" s="146">
        <f t="shared" si="17"/>
        <v>2.5348225294451049E-2</v>
      </c>
      <c r="BU41" s="146">
        <f t="shared" si="17"/>
        <v>2.6638703911979835E-2</v>
      </c>
      <c r="BV41" s="146">
        <f t="shared" si="17"/>
        <v>2.382373158729131E-2</v>
      </c>
      <c r="BW41" s="146">
        <f t="shared" si="17"/>
        <v>2.5983339327309812E-2</v>
      </c>
      <c r="BX41" s="146">
        <f t="shared" si="17"/>
        <v>2.7497108715413443E-2</v>
      </c>
    </row>
    <row r="43" spans="1:77" x14ac:dyDescent="0.2">
      <c r="A43" s="21" t="s">
        <v>189</v>
      </c>
      <c r="BS43" s="147">
        <v>3.3369710000000001</v>
      </c>
      <c r="BT43" s="147">
        <v>3.4949409999999999</v>
      </c>
      <c r="BU43" s="147">
        <v>3.8805540000000001</v>
      </c>
      <c r="BV43" s="147">
        <v>3.835181</v>
      </c>
      <c r="BW43" s="147">
        <v>3.7438259999999999</v>
      </c>
      <c r="BX43" s="147">
        <v>3.7538930000000001</v>
      </c>
    </row>
    <row r="44" spans="1:77" x14ac:dyDescent="0.2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</row>
    <row r="45" spans="1:77" x14ac:dyDescent="0.2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</row>
    <row r="46" spans="1:77" x14ac:dyDescent="0.2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</row>
    <row r="47" spans="1:77" x14ac:dyDescent="0.2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</row>
    <row r="48" spans="1:77" x14ac:dyDescent="0.2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</row>
    <row r="49" spans="2:76" x14ac:dyDescent="0.2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</row>
    <row r="50" spans="2:76" x14ac:dyDescent="0.2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</row>
    <row r="51" spans="2:76" x14ac:dyDescent="0.2">
      <c r="B51" s="145"/>
      <c r="C51" s="145"/>
      <c r="D51" s="145"/>
      <c r="E51" s="145"/>
      <c r="F51" s="145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</row>
    <row r="52" spans="2:76" x14ac:dyDescent="0.2">
      <c r="B52" s="145"/>
      <c r="C52" s="145"/>
      <c r="D52" s="145"/>
      <c r="E52" s="145"/>
      <c r="F52" s="145"/>
      <c r="G52" s="145"/>
      <c r="H52" s="145"/>
      <c r="I52" s="145"/>
      <c r="J52" s="14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</row>
    <row r="53" spans="2:76" x14ac:dyDescent="0.2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</row>
    <row r="54" spans="2:76" x14ac:dyDescent="0.2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</row>
    <row r="55" spans="2:76" x14ac:dyDescent="0.2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797C-7993-9D45-B39B-092213062A7F}">
  <dimension ref="A1:BX60"/>
  <sheetViews>
    <sheetView zoomScale="200" zoomScaleNormal="200" workbookViewId="0">
      <pane xSplit="1" ySplit="5" topLeftCell="BM24" activePane="bottomRight" state="frozen"/>
      <selection pane="topRight" activeCell="B1" sqref="B1"/>
      <selection pane="bottomLeft" activeCell="A6" sqref="A6"/>
      <selection pane="bottomRight" activeCell="BP41" sqref="BP41"/>
    </sheetView>
  </sheetViews>
  <sheetFormatPr baseColWidth="10" defaultRowHeight="15" x14ac:dyDescent="0.2"/>
  <cols>
    <col min="1" max="1" width="26.6640625" style="1" customWidth="1"/>
    <col min="2" max="2" width="10.83203125" style="1" customWidth="1"/>
    <col min="3" max="57" width="11.6640625" style="1" bestFit="1" customWidth="1"/>
    <col min="58" max="73" width="12.6640625" style="1" bestFit="1" customWidth="1"/>
    <col min="74" max="74" width="12.5" style="1" customWidth="1"/>
    <col min="75" max="75" width="12.6640625" style="1" customWidth="1"/>
    <col min="76" max="76" width="11.6640625" style="1" customWidth="1"/>
    <col min="77" max="16384" width="10.83203125" style="1"/>
  </cols>
  <sheetData>
    <row r="1" spans="1:76" x14ac:dyDescent="0.2">
      <c r="A1" s="8" t="s">
        <v>35</v>
      </c>
    </row>
    <row r="3" spans="1:76" s="7" customFormat="1" x14ac:dyDescent="0.2"/>
    <row r="4" spans="1:76" x14ac:dyDescent="0.2"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f>BT4+1</f>
        <v>2021</v>
      </c>
      <c r="BV4" s="2">
        <f>BU4+1</f>
        <v>2022</v>
      </c>
      <c r="BW4" s="2">
        <f>BV4+1</f>
        <v>2023</v>
      </c>
      <c r="BX4" s="2">
        <f>BW4+1</f>
        <v>2024</v>
      </c>
    </row>
    <row r="5" spans="1:76" s="5" customForma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6" x14ac:dyDescent="0.2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 x14ac:dyDescent="0.2">
      <c r="A7" s="1" t="s">
        <v>24</v>
      </c>
      <c r="B7" s="84">
        <f>Anuales!B2</f>
        <v>38831.509382153403</v>
      </c>
      <c r="C7" s="84">
        <f>Anuales!C2</f>
        <v>44094.380255292999</v>
      </c>
      <c r="D7" s="84">
        <f>Anuales!D2</f>
        <v>46430.2321508967</v>
      </c>
      <c r="E7" s="84">
        <f>Anuales!E2</f>
        <v>49023.3423507279</v>
      </c>
      <c r="F7" s="84">
        <f>Anuales!F2</f>
        <v>50437.599880324102</v>
      </c>
      <c r="G7" s="84">
        <f>Anuales!G2</f>
        <v>54687.476217517898</v>
      </c>
      <c r="H7" s="84">
        <f>Anuales!H2</f>
        <v>57865.080234294597</v>
      </c>
      <c r="I7" s="84">
        <f>Anuales!I2</f>
        <v>62314.609193827797</v>
      </c>
      <c r="J7" s="84">
        <f>Anuales!J2</f>
        <v>60519.291937793299</v>
      </c>
      <c r="K7" s="84">
        <f>Anuales!K2</f>
        <v>59949.957861907496</v>
      </c>
      <c r="L7" s="84">
        <f>Anuales!L2</f>
        <v>64587.697797881498</v>
      </c>
      <c r="M7" s="84">
        <f>Anuales!M2</f>
        <v>69051.838607352794</v>
      </c>
      <c r="N7" s="84">
        <f>Anuales!N2</f>
        <v>76771.172019766906</v>
      </c>
      <c r="O7" s="84">
        <f>Anuales!O2</f>
        <v>81816.948159635896</v>
      </c>
      <c r="P7" s="84">
        <f>Anuales!P2</f>
        <v>87147.781902153904</v>
      </c>
      <c r="Q7" s="84">
        <f>Anuales!Q2</f>
        <v>93996.039575612202</v>
      </c>
      <c r="R7" s="84">
        <f>Anuales!R2</f>
        <v>103165.235790422</v>
      </c>
      <c r="S7" s="84">
        <f>Anuales!S2</f>
        <v>107964.183347446</v>
      </c>
      <c r="T7" s="84">
        <f>Anuales!T2</f>
        <v>104400.294382894</v>
      </c>
      <c r="U7" s="84">
        <f>Anuales!U2</f>
        <v>108522.049717028</v>
      </c>
      <c r="V7" s="84">
        <f>Anuales!V2</f>
        <v>112262.848942061</v>
      </c>
      <c r="W7" s="84">
        <f>Anuales!W2</f>
        <v>119135.89973231099</v>
      </c>
      <c r="X7" s="84">
        <f>Anuales!X2</f>
        <v>121254.15867191499</v>
      </c>
      <c r="Y7" s="84">
        <f>Anuales!Y2</f>
        <v>136083.467445491</v>
      </c>
      <c r="Z7" s="84">
        <f>Anuales!Z2</f>
        <v>153528.07818744</v>
      </c>
      <c r="AA7" s="84">
        <f>Anuales!AA2</f>
        <v>158584.91073424101</v>
      </c>
      <c r="AB7" s="84">
        <f>Anuales!AB2</f>
        <v>156709.61552952899</v>
      </c>
      <c r="AC7" s="84">
        <f>Anuales!AC2</f>
        <v>154463.05199301499</v>
      </c>
      <c r="AD7" s="84">
        <f>Anuales!AD2</f>
        <v>141395.51964442999</v>
      </c>
      <c r="AE7" s="84">
        <f>Anuales!AE2</f>
        <v>142767.38199304699</v>
      </c>
      <c r="AF7" s="84">
        <f>Anuales!AF2</f>
        <v>163098.65189889801</v>
      </c>
      <c r="AG7" s="84">
        <f>Anuales!AG2</f>
        <v>177827.979571648</v>
      </c>
      <c r="AH7" s="84">
        <f>Anuales!AH2</f>
        <v>174624.410980788</v>
      </c>
      <c r="AI7" s="84">
        <f>Anuales!AI2</f>
        <v>152822.38528884001</v>
      </c>
      <c r="AJ7" s="84">
        <f>Anuales!AJ2</f>
        <v>152816.395641148</v>
      </c>
      <c r="AK7" s="84">
        <f>Anuales!AK2</f>
        <v>152380.19180789401</v>
      </c>
      <c r="AL7" s="84">
        <f>Anuales!AL2</f>
        <v>176112.17262001301</v>
      </c>
      <c r="AM7" s="84">
        <f>Anuales!AM2</f>
        <v>197355.81828618801</v>
      </c>
      <c r="AN7" s="84">
        <f>Anuales!AN2</f>
        <v>177840.26828360601</v>
      </c>
      <c r="AO7" s="84">
        <f>Anuales!AO2</f>
        <v>147157.87078134899</v>
      </c>
      <c r="AP7" s="84">
        <f>Anuales!AP2</f>
        <v>144695.597942755</v>
      </c>
      <c r="AQ7" s="84">
        <f>Anuales!AQ2</f>
        <v>149775.45187785401</v>
      </c>
      <c r="AR7" s="84">
        <f>Anuales!AR2</f>
        <v>149740.59941347601</v>
      </c>
      <c r="AS7" s="84">
        <f>Anuales!AS2</f>
        <v>157823.82922973399</v>
      </c>
      <c r="AT7" s="84">
        <f>Anuales!AT2</f>
        <v>176336.507685827</v>
      </c>
      <c r="AU7" s="84">
        <f>Anuales!AU2</f>
        <v>196188.06502524301</v>
      </c>
      <c r="AV7" s="84">
        <f>Anuales!AV2</f>
        <v>198546.54914381501</v>
      </c>
      <c r="AW7" s="84">
        <f>Anuales!AW2</f>
        <v>211377.625612373</v>
      </c>
      <c r="AX7" s="84">
        <f>Anuales!AX2</f>
        <v>208820.46186998801</v>
      </c>
      <c r="AY7" s="84">
        <f>Anuales!AY2</f>
        <v>201141.731868312</v>
      </c>
      <c r="AZ7" s="84">
        <f>Anuales!AZ2</f>
        <v>204669.827013281</v>
      </c>
      <c r="BA7" s="84">
        <f>Anuales!BA2</f>
        <v>203449.141731963</v>
      </c>
      <c r="BB7" s="84">
        <f>Anuales!BB2</f>
        <v>212427.52375833999</v>
      </c>
      <c r="BC7" s="84">
        <f>Anuales!BC2</f>
        <v>220146.40563370101</v>
      </c>
      <c r="BD7" s="84">
        <f>Anuales!BD2</f>
        <v>226094.09349144</v>
      </c>
      <c r="BE7" s="84">
        <f>Anuales!BE2</f>
        <v>235314.54622486301</v>
      </c>
      <c r="BF7" s="84">
        <f>Anuales!BF2</f>
        <v>263488.992287862</v>
      </c>
      <c r="BG7" s="84">
        <f>Anuales!BG2</f>
        <v>296927.75226061401</v>
      </c>
      <c r="BH7" s="84">
        <f>Anuales!BH2</f>
        <v>335543.855646646</v>
      </c>
      <c r="BI7" s="84">
        <f>Anuales!BI2</f>
        <v>326562.68453940202</v>
      </c>
      <c r="BJ7" s="84">
        <f>Anuales!BJ2</f>
        <v>374245.49538854999</v>
      </c>
      <c r="BK7" s="84">
        <f>Anuales!BK2</f>
        <v>402703.23623826797</v>
      </c>
      <c r="BL7" s="84">
        <f>Anuales!BL2</f>
        <v>433060.01094016602</v>
      </c>
      <c r="BM7" s="84">
        <f>Anuales!BM2</f>
        <v>464660.55981869402</v>
      </c>
      <c r="BN7" s="84">
        <f>Anuales!BN2</f>
        <v>475740.82047491602</v>
      </c>
      <c r="BO7" s="84">
        <f>Anuales!BO2</f>
        <v>489265.78645098303</v>
      </c>
      <c r="BP7" s="84">
        <f>Anuales!BP2</f>
        <v>495341.41752518999</v>
      </c>
      <c r="BQ7" s="84">
        <f>Anuales!BQ2</f>
        <v>503403.10990677599</v>
      </c>
      <c r="BR7" s="84">
        <f>Anuales!BR2</f>
        <v>523975.671320475</v>
      </c>
      <c r="BS7" s="84">
        <f>Anuales!BS2</f>
        <v>535554.83464217</v>
      </c>
      <c r="BT7" s="84">
        <f>Anuales!BT2</f>
        <v>484243.20230877801</v>
      </c>
      <c r="BU7" s="84">
        <f>Anuales!BU2</f>
        <v>554142.88810362795</v>
      </c>
      <c r="BV7" s="84">
        <f>Anuales!BV2</f>
        <v>568563.75529507699</v>
      </c>
      <c r="BW7" s="84">
        <f>Anuales!BW2</f>
        <v>557557.20153863297</v>
      </c>
      <c r="BX7" s="84">
        <f>Anuales!BX2</f>
        <v>578504.80974500696</v>
      </c>
    </row>
    <row r="8" spans="1:76" x14ac:dyDescent="0.2">
      <c r="A8" s="1" t="s">
        <v>25</v>
      </c>
      <c r="B8" s="84">
        <f>Anuales!B3</f>
        <v>30156</v>
      </c>
      <c r="C8" s="84">
        <f>Anuales!C3</f>
        <v>33508</v>
      </c>
      <c r="D8" s="84">
        <f>Anuales!D3</f>
        <v>34356</v>
      </c>
      <c r="E8" s="84">
        <f>Anuales!E3</f>
        <v>36175</v>
      </c>
      <c r="F8" s="84">
        <f>Anuales!F3</f>
        <v>38076</v>
      </c>
      <c r="G8" s="84">
        <f>Anuales!G3</f>
        <v>41149</v>
      </c>
      <c r="H8" s="84">
        <f>Anuales!H3</f>
        <v>42263</v>
      </c>
      <c r="I8" s="84">
        <f>Anuales!I3</f>
        <v>44707</v>
      </c>
      <c r="J8" s="84">
        <f>Anuales!J3</f>
        <v>44274</v>
      </c>
      <c r="K8" s="84">
        <f>Anuales!K3</f>
        <v>44719</v>
      </c>
      <c r="L8" s="84">
        <f>Anuales!L3</f>
        <v>46682</v>
      </c>
      <c r="M8" s="84">
        <f>Anuales!M3</f>
        <v>48688</v>
      </c>
      <c r="N8" s="84">
        <f>Anuales!N3</f>
        <v>54666</v>
      </c>
      <c r="O8" s="84">
        <f>Anuales!O3</f>
        <v>59612</v>
      </c>
      <c r="P8" s="84">
        <f>Anuales!P3</f>
        <v>63353</v>
      </c>
      <c r="Q8" s="84">
        <f>Anuales!Q3</f>
        <v>67778</v>
      </c>
      <c r="R8" s="84">
        <f>Anuales!R3</f>
        <v>74505</v>
      </c>
      <c r="S8" s="84">
        <f>Anuales!S3</f>
        <v>79682</v>
      </c>
      <c r="T8" s="84">
        <f>Anuales!T3</f>
        <v>78662</v>
      </c>
      <c r="U8" s="84">
        <f>Anuales!U3</f>
        <v>81410</v>
      </c>
      <c r="V8" s="84">
        <f>Anuales!V3</f>
        <v>83297</v>
      </c>
      <c r="W8" s="84">
        <f>Anuales!W3</f>
        <v>87096</v>
      </c>
      <c r="X8" s="84">
        <f>Anuales!X3</f>
        <v>89075</v>
      </c>
      <c r="Y8" s="84">
        <f>Anuales!Y3</f>
        <v>95745</v>
      </c>
      <c r="Z8" s="84">
        <f>Anuales!Z3</f>
        <v>104616</v>
      </c>
      <c r="AA8" s="84">
        <f>Anuales!AA3</f>
        <v>108208</v>
      </c>
      <c r="AB8" s="84">
        <f>Anuales!AB3</f>
        <v>109208</v>
      </c>
      <c r="AC8" s="84">
        <f>Anuales!AC3</f>
        <v>106956</v>
      </c>
      <c r="AD8" s="84">
        <f>Anuales!AD3</f>
        <v>98306</v>
      </c>
      <c r="AE8" s="84">
        <f>Anuales!AE3</f>
        <v>97732</v>
      </c>
      <c r="AF8" s="84">
        <f>Anuales!AF3</f>
        <v>104622</v>
      </c>
      <c r="AG8" s="84">
        <f>Anuales!AG3</f>
        <v>112440</v>
      </c>
      <c r="AH8" s="84">
        <f>Anuales!AH3</f>
        <v>109726</v>
      </c>
      <c r="AI8" s="84">
        <f>Anuales!AI3</f>
        <v>103589</v>
      </c>
      <c r="AJ8" s="84">
        <f>Anuales!AJ3</f>
        <v>106445</v>
      </c>
      <c r="AK8" s="84">
        <f>Anuales!AK3</f>
        <v>108307</v>
      </c>
      <c r="AL8" s="84">
        <f>Anuales!AL3</f>
        <v>124563</v>
      </c>
      <c r="AM8" s="84">
        <f>Anuales!AM3</f>
        <v>138641</v>
      </c>
      <c r="AN8" s="84">
        <f>Anuales!AN3</f>
        <v>127082</v>
      </c>
      <c r="AO8" s="84">
        <f>Anuales!AO3</f>
        <v>106319</v>
      </c>
      <c r="AP8" s="84">
        <f>Anuales!AP3</f>
        <v>105735</v>
      </c>
      <c r="AQ8" s="84">
        <f>Anuales!AQ3</f>
        <v>109665</v>
      </c>
      <c r="AR8" s="84">
        <f>Anuales!AR3</f>
        <v>108852</v>
      </c>
      <c r="AS8" s="84">
        <f>Anuales!AS3</f>
        <v>113680</v>
      </c>
      <c r="AT8" s="84">
        <f>Anuales!AT3</f>
        <v>124433</v>
      </c>
      <c r="AU8" s="84">
        <f>Anuales!AU3</f>
        <v>136275</v>
      </c>
      <c r="AV8" s="84">
        <f>Anuales!AV3</f>
        <v>139501</v>
      </c>
      <c r="AW8" s="84">
        <f>Anuales!AW3</f>
        <v>144555</v>
      </c>
      <c r="AX8" s="84">
        <f>Anuales!AX3</f>
        <v>141698</v>
      </c>
      <c r="AY8" s="84">
        <f>Anuales!AY3</f>
        <v>139666</v>
      </c>
      <c r="AZ8" s="84">
        <f>Anuales!AZ3</f>
        <v>143191</v>
      </c>
      <c r="BA8" s="84">
        <f>Anuales!BA3</f>
        <v>144629</v>
      </c>
      <c r="BB8" s="84">
        <f>Anuales!BB3</f>
        <v>151674</v>
      </c>
      <c r="BC8" s="84">
        <f>Anuales!BC3</f>
        <v>155487</v>
      </c>
      <c r="BD8" s="84">
        <f>Anuales!BD3</f>
        <v>160769</v>
      </c>
      <c r="BE8" s="84">
        <f>Anuales!BE3</f>
        <v>166654</v>
      </c>
      <c r="BF8" s="84">
        <f>Anuales!BF3</f>
        <v>177006</v>
      </c>
      <c r="BG8" s="84">
        <f>Anuales!BG3</f>
        <v>192316</v>
      </c>
      <c r="BH8" s="84">
        <f>Anuales!BH3</f>
        <v>209436.56099999999</v>
      </c>
      <c r="BI8" s="84">
        <f>Anuales!BI3</f>
        <v>215885.090539</v>
      </c>
      <c r="BJ8" s="84">
        <f>Anuales!BJ3</f>
        <v>235492.02652688001</v>
      </c>
      <c r="BK8" s="84">
        <f>Anuales!BK3</f>
        <v>252506.82931516599</v>
      </c>
      <c r="BL8" s="84">
        <f>Anuales!BL3</f>
        <v>271304.65992051997</v>
      </c>
      <c r="BM8" s="84">
        <f>Anuales!BM3</f>
        <v>286857.16181517497</v>
      </c>
      <c r="BN8" s="84">
        <f>Anuales!BN3</f>
        <v>298044.67857761902</v>
      </c>
      <c r="BO8" s="84">
        <f>Anuales!BO3</f>
        <v>309917.40839975799</v>
      </c>
      <c r="BP8" s="84">
        <f>Anuales!BP3</f>
        <v>321383.35121792002</v>
      </c>
      <c r="BQ8" s="84">
        <f>Anuales!BQ3</f>
        <v>329870.42706358398</v>
      </c>
      <c r="BR8" s="84">
        <f>Anuales!BR3</f>
        <v>342501.11432479002</v>
      </c>
      <c r="BS8" s="84">
        <f>Anuales!BS3</f>
        <v>353614.87796253501</v>
      </c>
      <c r="BT8" s="84">
        <f>Anuales!BT3</f>
        <v>318738.74607318698</v>
      </c>
      <c r="BU8" s="84">
        <f>Anuales!BU3</f>
        <v>358285.18214948202</v>
      </c>
      <c r="BV8" s="84">
        <f>Anuales!BV3</f>
        <v>371149.95183199598</v>
      </c>
      <c r="BW8" s="84">
        <f>Anuales!BW3</f>
        <v>371705.81241513998</v>
      </c>
      <c r="BX8" s="84">
        <f>Anuales!BX3</f>
        <v>381938.20542175003</v>
      </c>
    </row>
    <row r="9" spans="1:76" x14ac:dyDescent="0.2">
      <c r="A9" s="1" t="s">
        <v>26</v>
      </c>
      <c r="B9" s="84">
        <f>Anuales!B4</f>
        <v>3396</v>
      </c>
      <c r="C9" s="84">
        <f>Anuales!C4</f>
        <v>3493</v>
      </c>
      <c r="D9" s="84">
        <f>Anuales!D4</f>
        <v>3887</v>
      </c>
      <c r="E9" s="84">
        <f>Anuales!E4</f>
        <v>3966</v>
      </c>
      <c r="F9" s="84">
        <f>Anuales!F4</f>
        <v>4703</v>
      </c>
      <c r="G9" s="84">
        <f>Anuales!G4</f>
        <v>4701</v>
      </c>
      <c r="H9" s="84">
        <f>Anuales!H4</f>
        <v>4976</v>
      </c>
      <c r="I9" s="84">
        <f>Anuales!I4</f>
        <v>5760</v>
      </c>
      <c r="J9" s="84">
        <f>Anuales!J4</f>
        <v>5756</v>
      </c>
      <c r="K9" s="84">
        <f>Anuales!K4</f>
        <v>6449</v>
      </c>
      <c r="L9" s="84">
        <f>Anuales!L4</f>
        <v>7578</v>
      </c>
      <c r="M9" s="84">
        <f>Anuales!M4</f>
        <v>8758</v>
      </c>
      <c r="N9" s="84">
        <f>Anuales!N4</f>
        <v>9200</v>
      </c>
      <c r="O9" s="84">
        <f>Anuales!O4</f>
        <v>9737</v>
      </c>
      <c r="P9" s="84">
        <f>Anuales!P4</f>
        <v>10956</v>
      </c>
      <c r="Q9" s="84">
        <f>Anuales!Q4</f>
        <v>11698</v>
      </c>
      <c r="R9" s="84">
        <f>Anuales!R4</f>
        <v>11713</v>
      </c>
      <c r="S9" s="84">
        <f>Anuales!S4</f>
        <v>12118</v>
      </c>
      <c r="T9" s="84">
        <f>Anuales!T4</f>
        <v>12893</v>
      </c>
      <c r="U9" s="84">
        <f>Anuales!U4</f>
        <v>13604</v>
      </c>
      <c r="V9" s="84">
        <f>Anuales!V4</f>
        <v>14280</v>
      </c>
      <c r="W9" s="84">
        <f>Anuales!W4</f>
        <v>15264</v>
      </c>
      <c r="X9" s="84">
        <f>Anuales!X4</f>
        <v>16274</v>
      </c>
      <c r="Y9" s="84">
        <f>Anuales!Y4</f>
        <v>17253</v>
      </c>
      <c r="Z9" s="84">
        <f>Anuales!Z4</f>
        <v>18290</v>
      </c>
      <c r="AA9" s="84">
        <f>Anuales!AA4</f>
        <v>20315</v>
      </c>
      <c r="AB9" s="84">
        <f>Anuales!AB4</f>
        <v>21292</v>
      </c>
      <c r="AC9" s="84">
        <f>Anuales!AC4</f>
        <v>24362</v>
      </c>
      <c r="AD9" s="84">
        <f>Anuales!AD4</f>
        <v>21274</v>
      </c>
      <c r="AE9" s="84">
        <f>Anuales!AE4</f>
        <v>19469</v>
      </c>
      <c r="AF9" s="84">
        <f>Anuales!AF4</f>
        <v>24185</v>
      </c>
      <c r="AG9" s="84">
        <f>Anuales!AG4</f>
        <v>23736</v>
      </c>
      <c r="AH9" s="84">
        <f>Anuales!AH4</f>
        <v>25954</v>
      </c>
      <c r="AI9" s="84">
        <f>Anuales!AI4</f>
        <v>23837</v>
      </c>
      <c r="AJ9" s="84">
        <f>Anuales!AJ4</f>
        <v>22270</v>
      </c>
      <c r="AK9" s="84">
        <f>Anuales!AK4</f>
        <v>23252</v>
      </c>
      <c r="AL9" s="84">
        <f>Anuales!AL4</f>
        <v>25101</v>
      </c>
      <c r="AM9" s="84">
        <f>Anuales!AM4</f>
        <v>26538</v>
      </c>
      <c r="AN9" s="84">
        <f>Anuales!AN4</f>
        <v>22354</v>
      </c>
      <c r="AO9" s="84">
        <f>Anuales!AO4</f>
        <v>18091</v>
      </c>
      <c r="AP9" s="84">
        <f>Anuales!AP4</f>
        <v>16249</v>
      </c>
      <c r="AQ9" s="84">
        <f>Anuales!AQ4</f>
        <v>16568</v>
      </c>
      <c r="AR9" s="84">
        <f>Anuales!AR4</f>
        <v>17037</v>
      </c>
      <c r="AS9" s="84">
        <f>Anuales!AS4</f>
        <v>17563</v>
      </c>
      <c r="AT9" s="84">
        <f>Anuales!AT4</f>
        <v>19086</v>
      </c>
      <c r="AU9" s="84">
        <f>Anuales!AU4</f>
        <v>20708</v>
      </c>
      <c r="AV9" s="84">
        <f>Anuales!AV4</f>
        <v>21619</v>
      </c>
      <c r="AW9" s="84">
        <f>Anuales!AW4</f>
        <v>23262</v>
      </c>
      <c r="AX9" s="84">
        <f>Anuales!AX4</f>
        <v>23844</v>
      </c>
      <c r="AY9" s="84">
        <f>Anuales!AY4</f>
        <v>24679</v>
      </c>
      <c r="AZ9" s="84">
        <f>Anuales!AZ4</f>
        <v>25444</v>
      </c>
      <c r="BA9" s="84">
        <f>Anuales!BA4</f>
        <v>25240</v>
      </c>
      <c r="BB9" s="84">
        <f>Anuales!BB4</f>
        <v>25240</v>
      </c>
      <c r="BC9" s="84">
        <f>Anuales!BC4</f>
        <v>26224</v>
      </c>
      <c r="BD9" s="84">
        <f>Anuales!BD4</f>
        <v>27299</v>
      </c>
      <c r="BE9" s="84">
        <f>Anuales!BE4</f>
        <v>29783</v>
      </c>
      <c r="BF9" s="84">
        <f>Anuales!BF4</f>
        <v>32046</v>
      </c>
      <c r="BG9" s="84">
        <f>Anuales!BG4</f>
        <v>33424</v>
      </c>
      <c r="BH9" s="84">
        <f>Anuales!BH4</f>
        <v>35196.529298016299</v>
      </c>
      <c r="BI9" s="84">
        <f>Anuales!BI4</f>
        <v>39900.939137178</v>
      </c>
      <c r="BJ9" s="84">
        <f>Anuales!BJ4</f>
        <v>41767.796193394599</v>
      </c>
      <c r="BK9" s="84">
        <f>Anuales!BK4</f>
        <v>44478.035506459797</v>
      </c>
      <c r="BL9" s="84">
        <f>Anuales!BL4</f>
        <v>48650.943564140201</v>
      </c>
      <c r="BM9" s="84">
        <f>Anuales!BM4</f>
        <v>52501.6938171367</v>
      </c>
      <c r="BN9" s="84">
        <f>Anuales!BN4</f>
        <v>55783.828614714002</v>
      </c>
      <c r="BO9" s="84">
        <f>Anuales!BO4</f>
        <v>61431.237765383099</v>
      </c>
      <c r="BP9" s="84">
        <f>Anuales!BP4</f>
        <v>62615.055264667397</v>
      </c>
      <c r="BQ9" s="84">
        <f>Anuales!BQ4</f>
        <v>64425.040243703399</v>
      </c>
      <c r="BR9" s="84">
        <f>Anuales!BR4</f>
        <v>65974.310093196502</v>
      </c>
      <c r="BS9" s="84">
        <f>Anuales!BS4</f>
        <v>68783.799178008805</v>
      </c>
      <c r="BT9" s="84">
        <f>Anuales!BT4</f>
        <v>74190.507582337494</v>
      </c>
      <c r="BU9" s="84">
        <f>Anuales!BU4</f>
        <v>77731.280453790707</v>
      </c>
      <c r="BV9" s="84">
        <f>Anuales!BV4</f>
        <v>77612.202538355195</v>
      </c>
      <c r="BW9" s="84">
        <f>Anuales!BW4</f>
        <v>81161.065131121795</v>
      </c>
      <c r="BX9" s="84">
        <f>Anuales!BX4</f>
        <v>82991.066443029398</v>
      </c>
    </row>
    <row r="10" spans="1:76" x14ac:dyDescent="0.2">
      <c r="A10" s="1" t="s">
        <v>27</v>
      </c>
      <c r="B10" s="84">
        <f>Anuales!B5</f>
        <v>5279.5093821534001</v>
      </c>
      <c r="C10" s="84">
        <f>Anuales!C5</f>
        <v>7093.3802552930401</v>
      </c>
      <c r="D10" s="84">
        <f>Anuales!D5</f>
        <v>8187.2321508966897</v>
      </c>
      <c r="E10" s="84">
        <f>Anuales!E5</f>
        <v>8882.3423507278803</v>
      </c>
      <c r="F10" s="84">
        <f>Anuales!F5</f>
        <v>7658.59988032405</v>
      </c>
      <c r="G10" s="84">
        <f>Anuales!G5</f>
        <v>8837.4762175179003</v>
      </c>
      <c r="H10" s="84">
        <f>Anuales!H5</f>
        <v>10626.080234294601</v>
      </c>
      <c r="I10" s="84">
        <f>Anuales!I5</f>
        <v>11847.6091938278</v>
      </c>
      <c r="J10" s="84">
        <f>Anuales!J5</f>
        <v>10489.291937793299</v>
      </c>
      <c r="K10" s="84">
        <f>Anuales!K5</f>
        <v>8781.9578619075492</v>
      </c>
      <c r="L10" s="84">
        <f>Anuales!L5</f>
        <v>10327.697797881499</v>
      </c>
      <c r="M10" s="84">
        <f>Anuales!M5</f>
        <v>11605.8386073528</v>
      </c>
      <c r="N10" s="84">
        <f>Anuales!N5</f>
        <v>12905.1720197669</v>
      </c>
      <c r="O10" s="84">
        <f>Anuales!O5</f>
        <v>12467.9481596359</v>
      </c>
      <c r="P10" s="84">
        <f>Anuales!P5</f>
        <v>12838.7819021539</v>
      </c>
      <c r="Q10" s="84">
        <f>Anuales!Q5</f>
        <v>14520.0395756122</v>
      </c>
      <c r="R10" s="84">
        <f>Anuales!R5</f>
        <v>16947.235790422401</v>
      </c>
      <c r="S10" s="84">
        <f>Anuales!S5</f>
        <v>16164.1833474457</v>
      </c>
      <c r="T10" s="84">
        <f>Anuales!T5</f>
        <v>12845.2943828937</v>
      </c>
      <c r="U10" s="84">
        <f>Anuales!U5</f>
        <v>13508.049717028</v>
      </c>
      <c r="V10" s="84">
        <f>Anuales!V5</f>
        <v>14685.8489420606</v>
      </c>
      <c r="W10" s="84">
        <f>Anuales!W5</f>
        <v>16775.8997323111</v>
      </c>
      <c r="X10" s="84">
        <f>Anuales!X5</f>
        <v>15905.1586719154</v>
      </c>
      <c r="Y10" s="84">
        <f>Anuales!Y5</f>
        <v>23085.467445490998</v>
      </c>
      <c r="Z10" s="84">
        <f>Anuales!Z5</f>
        <v>30622.0781874405</v>
      </c>
      <c r="AA10" s="84">
        <f>Anuales!AA5</f>
        <v>30061.910734240599</v>
      </c>
      <c r="AB10" s="84">
        <f>Anuales!AB5</f>
        <v>26209.615529529099</v>
      </c>
      <c r="AC10" s="84">
        <f>Anuales!AC5</f>
        <v>23145.051993015099</v>
      </c>
      <c r="AD10" s="84">
        <f>Anuales!AD5</f>
        <v>21815.519644429802</v>
      </c>
      <c r="AE10" s="84">
        <f>Anuales!AE5</f>
        <v>25566.3819930467</v>
      </c>
      <c r="AF10" s="84">
        <f>Anuales!AF5</f>
        <v>34291.651898897901</v>
      </c>
      <c r="AG10" s="84">
        <f>Anuales!AG5</f>
        <v>41651.979571647702</v>
      </c>
      <c r="AH10" s="84">
        <f>Anuales!AH5</f>
        <v>38944.410980787601</v>
      </c>
      <c r="AI10" s="84">
        <f>Anuales!AI5</f>
        <v>25396.3852888404</v>
      </c>
      <c r="AJ10" s="84">
        <f>Anuales!AJ5</f>
        <v>24101.395641148301</v>
      </c>
      <c r="AK10" s="84">
        <f>Anuales!AK5</f>
        <v>20821.191807894302</v>
      </c>
      <c r="AL10" s="84">
        <f>Anuales!AL5</f>
        <v>26448.172620013302</v>
      </c>
      <c r="AM10" s="84">
        <f>Anuales!AM5</f>
        <v>32176.818286187601</v>
      </c>
      <c r="AN10" s="84">
        <f>Anuales!AN5</f>
        <v>28404.2682836065</v>
      </c>
      <c r="AO10" s="84">
        <f>Anuales!AO5</f>
        <v>22747.870781349</v>
      </c>
      <c r="AP10" s="84">
        <f>Anuales!AP5</f>
        <v>22711.597942755001</v>
      </c>
      <c r="AQ10" s="84">
        <f>Anuales!AQ5</f>
        <v>23542.4518778538</v>
      </c>
      <c r="AR10" s="84">
        <f>Anuales!AR5</f>
        <v>23851.599413476</v>
      </c>
      <c r="AS10" s="84">
        <f>Anuales!AS5</f>
        <v>26580.829229734201</v>
      </c>
      <c r="AT10" s="84">
        <f>Anuales!AT5</f>
        <v>32817.507685826997</v>
      </c>
      <c r="AU10" s="84">
        <f>Anuales!AU5</f>
        <v>39205.065025243101</v>
      </c>
      <c r="AV10" s="84">
        <f>Anuales!AV5</f>
        <v>37426.549143814998</v>
      </c>
      <c r="AW10" s="84">
        <f>Anuales!AW5</f>
        <v>43560.625612372904</v>
      </c>
      <c r="AX10" s="84">
        <f>Anuales!AX5</f>
        <v>43278.461869988198</v>
      </c>
      <c r="AY10" s="84">
        <f>Anuales!AY5</f>
        <v>36796.731868311799</v>
      </c>
      <c r="AZ10" s="84">
        <f>Anuales!AZ5</f>
        <v>36034.827013281501</v>
      </c>
      <c r="BA10" s="84">
        <f>Anuales!BA5</f>
        <v>33580.141731962904</v>
      </c>
      <c r="BB10" s="84">
        <f>Anuales!BB5</f>
        <v>35513.523758340401</v>
      </c>
      <c r="BC10" s="84">
        <f>Anuales!BC5</f>
        <v>38435.405633701303</v>
      </c>
      <c r="BD10" s="84">
        <f>Anuales!BD5</f>
        <v>38026.0934914401</v>
      </c>
      <c r="BE10" s="84">
        <f>Anuales!BE5</f>
        <v>38877.546224862897</v>
      </c>
      <c r="BF10" s="84">
        <f>Anuales!BF5</f>
        <v>54436.992287862398</v>
      </c>
      <c r="BG10" s="84">
        <f>Anuales!BG5</f>
        <v>71187.752260613794</v>
      </c>
      <c r="BH10" s="84">
        <f>Anuales!BH5</f>
        <v>90910.765348629895</v>
      </c>
      <c r="BI10" s="84">
        <f>Anuales!BI5</f>
        <v>70776.654863224205</v>
      </c>
      <c r="BJ10" s="84">
        <f>Anuales!BJ5</f>
        <v>96985.672668275103</v>
      </c>
      <c r="BK10" s="84">
        <f>Anuales!BK5</f>
        <v>105718.371416642</v>
      </c>
      <c r="BL10" s="84">
        <f>Anuales!BL5</f>
        <v>113104.40745550601</v>
      </c>
      <c r="BM10" s="84">
        <f>Anuales!BM5</f>
        <v>125301.704186382</v>
      </c>
      <c r="BN10" s="84">
        <f>Anuales!BN5</f>
        <v>121912.313282583</v>
      </c>
      <c r="BO10" s="84">
        <f>Anuales!BO5</f>
        <v>117917.140285842</v>
      </c>
      <c r="BP10" s="84">
        <f>Anuales!BP5</f>
        <v>111343.011042603</v>
      </c>
      <c r="BQ10" s="84">
        <f>Anuales!BQ5</f>
        <v>109107.642599489</v>
      </c>
      <c r="BR10" s="84">
        <f>Anuales!BR5</f>
        <v>115500.246902488</v>
      </c>
      <c r="BS10" s="84">
        <f>Anuales!BS5</f>
        <v>113156.157501626</v>
      </c>
      <c r="BT10" s="84">
        <f>Anuales!BT5</f>
        <v>91313.948653254105</v>
      </c>
      <c r="BU10" s="84">
        <f>Anuales!BU5</f>
        <v>118126.42550035501</v>
      </c>
      <c r="BV10" s="84">
        <f>Anuales!BV5</f>
        <v>119801.60092472599</v>
      </c>
      <c r="BW10" s="84">
        <f>Anuales!BW5</f>
        <v>104690.32399237101</v>
      </c>
      <c r="BX10" s="84">
        <f>Anuales!BX5</f>
        <v>113575.537880228</v>
      </c>
    </row>
    <row r="11" spans="1:76" x14ac:dyDescent="0.2">
      <c r="A11" s="1" t="s">
        <v>28</v>
      </c>
      <c r="B11" s="84">
        <f>Anuales!B6</f>
        <v>5111.4928985548504</v>
      </c>
      <c r="C11" s="84">
        <f>Anuales!C6</f>
        <v>6821.0923659911496</v>
      </c>
      <c r="D11" s="84">
        <f>Anuales!D6</f>
        <v>7987.1610909564997</v>
      </c>
      <c r="E11" s="84">
        <f>Anuales!E6</f>
        <v>8625.3088607016598</v>
      </c>
      <c r="F11" s="84">
        <f>Anuales!F6</f>
        <v>7244.26193939738</v>
      </c>
      <c r="G11" s="84">
        <f>Anuales!G6</f>
        <v>8577.2294863223397</v>
      </c>
      <c r="H11" s="84">
        <f>Anuales!H6</f>
        <v>10475.111241464099</v>
      </c>
      <c r="I11" s="84">
        <f>Anuales!I6</f>
        <v>11405.147483914399</v>
      </c>
      <c r="J11" s="84">
        <f>Anuales!J6</f>
        <v>10191.5632584291</v>
      </c>
      <c r="K11" s="84">
        <f>Anuales!K6</f>
        <v>8006.8070827256597</v>
      </c>
      <c r="L11" s="84">
        <f>Anuales!L6</f>
        <v>8596.1854318163096</v>
      </c>
      <c r="M11" s="84">
        <f>Anuales!M6</f>
        <v>10992.999184612199</v>
      </c>
      <c r="N11" s="84">
        <f>Anuales!N6</f>
        <v>12476.4256297377</v>
      </c>
      <c r="O11" s="84">
        <f>Anuales!O6</f>
        <v>11869.149889869201</v>
      </c>
      <c r="P11" s="84">
        <f>Anuales!P6</f>
        <v>11789.6964014041</v>
      </c>
      <c r="Q11" s="84">
        <f>Anuales!Q6</f>
        <v>14111.0986030892</v>
      </c>
      <c r="R11" s="84">
        <f>Anuales!R6</f>
        <v>15846.8772645995</v>
      </c>
      <c r="S11" s="84">
        <f>Anuales!S6</f>
        <v>14556.064806636001</v>
      </c>
      <c r="T11" s="84">
        <f>Anuales!T6</f>
        <v>12388.043795690301</v>
      </c>
      <c r="U11" s="84">
        <f>Anuales!U6</f>
        <v>12881.5810381427</v>
      </c>
      <c r="V11" s="84">
        <f>Anuales!V6</f>
        <v>14462.159931505699</v>
      </c>
      <c r="W11" s="84">
        <f>Anuales!W6</f>
        <v>16334.8874710767</v>
      </c>
      <c r="X11" s="84">
        <f>Anuales!X6</f>
        <v>16981.993692341999</v>
      </c>
      <c r="Y11" s="84">
        <f>Anuales!Y6</f>
        <v>23098.1233548813</v>
      </c>
      <c r="Z11" s="84">
        <f>Anuales!Z6</f>
        <v>29492.1266097892</v>
      </c>
      <c r="AA11" s="84">
        <f>Anuales!AA6</f>
        <v>30657.920850145802</v>
      </c>
      <c r="AB11" s="84">
        <f>Anuales!AB6</f>
        <v>26500.364473686299</v>
      </c>
      <c r="AC11" s="84">
        <f>Anuales!AC6</f>
        <v>24066.510103897599</v>
      </c>
      <c r="AD11" s="84">
        <f>Anuales!AD6</f>
        <v>21846.463132102501</v>
      </c>
      <c r="AE11" s="84">
        <f>Anuales!AE6</f>
        <v>24021.509551265899</v>
      </c>
      <c r="AF11" s="84">
        <f>Anuales!AF6</f>
        <v>31447.637276642399</v>
      </c>
      <c r="AG11" s="84">
        <f>Anuales!AG6</f>
        <v>37745.413454115398</v>
      </c>
      <c r="AH11" s="84">
        <f>Anuales!AH6</f>
        <v>36309.864720268</v>
      </c>
      <c r="AI11" s="84">
        <f>Anuales!AI6</f>
        <v>25633.097493737801</v>
      </c>
      <c r="AJ11" s="84">
        <f>Anuales!AJ6</f>
        <v>24704.217055621899</v>
      </c>
      <c r="AK11" s="84">
        <f>Anuales!AK6</f>
        <v>21016.723664048899</v>
      </c>
      <c r="AL11" s="84">
        <f>Anuales!AL6</f>
        <v>25324.7455874773</v>
      </c>
      <c r="AM11" s="84">
        <f>Anuales!AM6</f>
        <v>29372.329007794699</v>
      </c>
      <c r="AN11" s="84">
        <f>Anuales!AN6</f>
        <v>24839.802224260999</v>
      </c>
      <c r="AO11" s="84">
        <f>Anuales!AO6</f>
        <v>21618.0338082788</v>
      </c>
      <c r="AP11" s="84">
        <f>Anuales!AP6</f>
        <v>21822.784365657499</v>
      </c>
      <c r="AQ11" s="84">
        <f>Anuales!AQ6</f>
        <v>22226.995520705499</v>
      </c>
      <c r="AR11" s="84">
        <f>Anuales!AR6</f>
        <v>22545.915840043999</v>
      </c>
      <c r="AS11" s="84">
        <f>Anuales!AS6</f>
        <v>25141.0129012738</v>
      </c>
      <c r="AT11" s="84">
        <f>Anuales!AT6</f>
        <v>34352.408560245603</v>
      </c>
      <c r="AU11" s="84">
        <f>Anuales!AU6</f>
        <v>41085.793537147103</v>
      </c>
      <c r="AV11" s="84">
        <f>Anuales!AV6</f>
        <v>40118.628357121997</v>
      </c>
      <c r="AW11" s="84">
        <f>Anuales!AW6</f>
        <v>46388.509947735802</v>
      </c>
      <c r="AX11" s="84">
        <f>Anuales!AX6</f>
        <v>46234.013547287097</v>
      </c>
      <c r="AY11" s="84">
        <f>Anuales!AY6</f>
        <v>41987.411901314998</v>
      </c>
      <c r="AZ11" s="84">
        <f>Anuales!AZ6</f>
        <v>39663.482054419401</v>
      </c>
      <c r="BA11" s="84">
        <f>Anuales!BA6</f>
        <v>35883.063177084397</v>
      </c>
      <c r="BB11" s="84">
        <f>Anuales!BB6</f>
        <v>35457.852862713</v>
      </c>
      <c r="BC11" s="84">
        <f>Anuales!BC6</f>
        <v>37393.710318384801</v>
      </c>
      <c r="BD11" s="84">
        <f>Anuales!BD6</f>
        <v>39801.515560219697</v>
      </c>
      <c r="BE11" s="84">
        <f>Anuales!BE6</f>
        <v>44441.449067287002</v>
      </c>
      <c r="BF11" s="84">
        <f>Anuales!BF6</f>
        <v>53146.764625508098</v>
      </c>
      <c r="BG11" s="84">
        <f>Anuales!BG6</f>
        <v>64947.715312797103</v>
      </c>
      <c r="BH11" s="84">
        <f>Anuales!BH6</f>
        <v>80796.337331330098</v>
      </c>
      <c r="BI11" s="84">
        <f>Anuales!BI6</f>
        <v>79688.093864399503</v>
      </c>
      <c r="BJ11" s="84">
        <f>Anuales!BJ6</f>
        <v>98132.146753082605</v>
      </c>
      <c r="BK11" s="84">
        <f>Anuales!BK6</f>
        <v>104026.933191466</v>
      </c>
      <c r="BL11" s="84">
        <f>Anuales!BL6</f>
        <v>121023.005133675</v>
      </c>
      <c r="BM11" s="84">
        <f>Anuales!BM6</f>
        <v>130541.49138203901</v>
      </c>
      <c r="BN11" s="84">
        <f>Anuales!BN6</f>
        <v>127664.005617143</v>
      </c>
      <c r="BO11" s="84">
        <f>Anuales!BO6</f>
        <v>121495.813215421</v>
      </c>
      <c r="BP11" s="84">
        <f>Anuales!BP6</f>
        <v>116614.12430156099</v>
      </c>
      <c r="BQ11" s="84">
        <f>Anuales!BQ6</f>
        <v>116233.774877198</v>
      </c>
      <c r="BR11" s="84">
        <f>Anuales!BR6</f>
        <v>121326.842769293</v>
      </c>
      <c r="BS11" s="84">
        <f>Anuales!BS6</f>
        <v>125336.525077863</v>
      </c>
      <c r="BT11" s="84">
        <f>Anuales!BT6</f>
        <v>104979.752844369</v>
      </c>
      <c r="BU11" s="84">
        <f>Anuales!BU6</f>
        <v>141318.43340167301</v>
      </c>
      <c r="BV11" s="84">
        <f>Anuales!BV6</f>
        <v>142310.75981496199</v>
      </c>
      <c r="BW11" s="84">
        <f>Anuales!BW6</f>
        <v>134634.32159703801</v>
      </c>
      <c r="BX11" s="84">
        <f>Anuales!BX6</f>
        <v>141294.456337279</v>
      </c>
    </row>
    <row r="12" spans="1:76" x14ac:dyDescent="0.2">
      <c r="A12" s="1" t="s">
        <v>29</v>
      </c>
      <c r="B12" s="84">
        <f>Anuales!B7</f>
        <v>4491.6390806865902</v>
      </c>
      <c r="C12" s="84">
        <f>Anuales!C7</f>
        <v>6165.2870266865302</v>
      </c>
      <c r="D12" s="84">
        <f>Anuales!D7</f>
        <v>6519.4687415927701</v>
      </c>
      <c r="E12" s="84">
        <f>Anuales!E7</f>
        <v>7399.7857489829503</v>
      </c>
      <c r="F12" s="84">
        <f>Anuales!F7</f>
        <v>6284.67734292162</v>
      </c>
      <c r="G12" s="84">
        <f>Anuales!G7</f>
        <v>6474.7796354439597</v>
      </c>
      <c r="H12" s="84">
        <f>Anuales!H7</f>
        <v>8812.0734094192903</v>
      </c>
      <c r="I12" s="84">
        <f>Anuales!I7</f>
        <v>10021.5000076531</v>
      </c>
      <c r="J12" s="84">
        <f>Anuales!J7</f>
        <v>8769.1736528324709</v>
      </c>
      <c r="K12" s="84">
        <f>Anuales!K7</f>
        <v>7066.60755342631</v>
      </c>
      <c r="L12" s="84">
        <f>Anuales!L7</f>
        <v>7739.6636606246102</v>
      </c>
      <c r="M12" s="84">
        <f>Anuales!M7</f>
        <v>8835.4208429803402</v>
      </c>
      <c r="N12" s="84">
        <f>Anuales!N7</f>
        <v>10573.441532418399</v>
      </c>
      <c r="O12" s="84">
        <f>Anuales!O7</f>
        <v>9897.6583650463399</v>
      </c>
      <c r="P12" s="84">
        <f>Anuales!P7</f>
        <v>9112.4109106947508</v>
      </c>
      <c r="Q12" s="84">
        <f>Anuales!Q7</f>
        <v>10646.691178111299</v>
      </c>
      <c r="R12" s="84">
        <f>Anuales!R7</f>
        <v>11845.486688749899</v>
      </c>
      <c r="S12" s="84">
        <f>Anuales!S7</f>
        <v>11098.863349101999</v>
      </c>
      <c r="T12" s="84">
        <f>Anuales!T7</f>
        <v>9328.4205057726904</v>
      </c>
      <c r="U12" s="84">
        <f>Anuales!U7</f>
        <v>9240.6293231407399</v>
      </c>
      <c r="V12" s="84">
        <f>Anuales!V7</f>
        <v>10089.3769217884</v>
      </c>
      <c r="W12" s="84">
        <f>Anuales!W7</f>
        <v>11284.3230948532</v>
      </c>
      <c r="X12" s="84">
        <f>Anuales!X7</f>
        <v>11492.0302153871</v>
      </c>
      <c r="Y12" s="84">
        <f>Anuales!Y7</f>
        <v>16619.966452074401</v>
      </c>
      <c r="Z12" s="84">
        <f>Anuales!Z7</f>
        <v>19321.420272382398</v>
      </c>
      <c r="AA12" s="84">
        <f>Anuales!AA7</f>
        <v>19276.900458587599</v>
      </c>
      <c r="AB12" s="84">
        <f>Anuales!AB7</f>
        <v>15768.062244446901</v>
      </c>
      <c r="AC12" s="84">
        <f>Anuales!AC7</f>
        <v>16199.7325698652</v>
      </c>
      <c r="AD12" s="84">
        <f>Anuales!AD7</f>
        <v>15332.7713339236</v>
      </c>
      <c r="AE12" s="84">
        <f>Anuales!AE7</f>
        <v>16589.3872095439</v>
      </c>
      <c r="AF12" s="84">
        <f>Anuales!AF7</f>
        <v>21770.131577270298</v>
      </c>
      <c r="AG12" s="84">
        <f>Anuales!AG7</f>
        <v>25700.058048455299</v>
      </c>
      <c r="AH12" s="84">
        <f>Anuales!AH7</f>
        <v>23834.864735232401</v>
      </c>
      <c r="AI12" s="84">
        <f>Anuales!AI7</f>
        <v>14650.5597504783</v>
      </c>
      <c r="AJ12" s="84">
        <f>Anuales!AJ7</f>
        <v>13639.133812538799</v>
      </c>
      <c r="AK12" s="84">
        <f>Anuales!AK7</f>
        <v>12079.386562682599</v>
      </c>
      <c r="AL12" s="84">
        <f>Anuales!AL7</f>
        <v>16802.118982266002</v>
      </c>
      <c r="AM12" s="84">
        <f>Anuales!AM7</f>
        <v>21260.457573072599</v>
      </c>
      <c r="AN12" s="84">
        <f>Anuales!AN7</f>
        <v>19321.401560021601</v>
      </c>
      <c r="AO12" s="84">
        <f>Anuales!AO7</f>
        <v>15242.3031464015</v>
      </c>
      <c r="AP12" s="84">
        <f>Anuales!AP7</f>
        <v>17158.888840233201</v>
      </c>
      <c r="AQ12" s="84">
        <f>Anuales!AQ7</f>
        <v>17154.398519361501</v>
      </c>
      <c r="AR12" s="84">
        <f>Anuales!AR7</f>
        <v>16450.267459983999</v>
      </c>
      <c r="AS12" s="84">
        <f>Anuales!AS7</f>
        <v>18028.443502818802</v>
      </c>
      <c r="AT12" s="84">
        <f>Anuales!AT7</f>
        <v>25088</v>
      </c>
      <c r="AU12" s="84">
        <f>Anuales!AU7</f>
        <v>31946</v>
      </c>
      <c r="AV12" s="84">
        <f>Anuales!AV7</f>
        <v>31247</v>
      </c>
      <c r="AW12" s="84">
        <f>Anuales!AW7</f>
        <v>36241</v>
      </c>
      <c r="AX12" s="84">
        <f>Anuales!AX7</f>
        <v>35373</v>
      </c>
      <c r="AY12" s="84">
        <f>Anuales!AY7</f>
        <v>29981</v>
      </c>
      <c r="AZ12" s="84">
        <f>Anuales!AZ7</f>
        <v>29461</v>
      </c>
      <c r="BA12" s="84">
        <f>Anuales!BA7</f>
        <v>28089</v>
      </c>
      <c r="BB12" s="84">
        <f>Anuales!BB7</f>
        <v>28145</v>
      </c>
      <c r="BC12" s="84">
        <f>Anuales!BC7</f>
        <v>29915</v>
      </c>
      <c r="BD12" s="84">
        <f>Anuales!BD7</f>
        <v>32335</v>
      </c>
      <c r="BE12" s="84">
        <f>Anuales!BE7</f>
        <v>36217</v>
      </c>
      <c r="BF12" s="84">
        <f>Anuales!BF7</f>
        <v>43482</v>
      </c>
      <c r="BG12" s="84">
        <f>Anuales!BG7</f>
        <v>53625.998895381599</v>
      </c>
      <c r="BH12" s="84">
        <f>Anuales!BH7</f>
        <v>66440.202464095899</v>
      </c>
      <c r="BI12" s="84">
        <f>Anuales!BI7</f>
        <v>60565.811989149799</v>
      </c>
      <c r="BJ12" s="84">
        <f>Anuales!BJ7</f>
        <v>76166.725948459702</v>
      </c>
      <c r="BK12" s="84">
        <f>Anuales!BK7</f>
        <v>84517.953508024002</v>
      </c>
      <c r="BL12" s="84">
        <f>Anuales!BL7</f>
        <v>97724.429449348594</v>
      </c>
      <c r="BM12" s="84">
        <f>Anuales!BM7</f>
        <v>104661.483090985</v>
      </c>
      <c r="BN12" s="84">
        <f>Anuales!BN7</f>
        <v>102542.41155108</v>
      </c>
      <c r="BO12" s="84">
        <f>Anuales!BO7</f>
        <v>98101.031366463896</v>
      </c>
      <c r="BP12" s="84">
        <f>Anuales!BP7</f>
        <v>93159.089084814201</v>
      </c>
      <c r="BQ12" s="84">
        <f>Anuales!BQ7</f>
        <v>93199.277987944704</v>
      </c>
      <c r="BR12" s="84">
        <f>Anuales!BR7</f>
        <v>97026.385353805599</v>
      </c>
      <c r="BS12" s="84">
        <f>Anuales!BS7</f>
        <v>101406.10986674399</v>
      </c>
      <c r="BT12" s="84">
        <f>Anuales!BT7</f>
        <v>84654.089334307602</v>
      </c>
      <c r="BU12" s="84">
        <f>Anuales!BU7</f>
        <v>115974.47676162601</v>
      </c>
      <c r="BV12" s="84">
        <f>Anuales!BV7</f>
        <v>115451.093301621</v>
      </c>
      <c r="BW12" s="84">
        <f>Anuales!BW7</f>
        <v>107031.912927333</v>
      </c>
      <c r="BX12" s="84">
        <f>Anuales!BX7</f>
        <v>109808.354788325</v>
      </c>
    </row>
    <row r="13" spans="1:76" x14ac:dyDescent="0.2">
      <c r="A13" s="1" t="s">
        <v>30</v>
      </c>
      <c r="B13" s="84">
        <f>Anuales!B8</f>
        <v>619.85381786825599</v>
      </c>
      <c r="C13" s="84">
        <f>Anuales!C8</f>
        <v>655.80533930461502</v>
      </c>
      <c r="D13" s="84">
        <f>Anuales!D8</f>
        <v>1467.69234936373</v>
      </c>
      <c r="E13" s="84">
        <f>Anuales!E8</f>
        <v>1225.52311171871</v>
      </c>
      <c r="F13" s="84">
        <f>Anuales!F8</f>
        <v>959.58459647575296</v>
      </c>
      <c r="G13" s="84">
        <f>Anuales!G8</f>
        <v>2102.4498508783699</v>
      </c>
      <c r="H13" s="84">
        <f>Anuales!H8</f>
        <v>1663.0378320447901</v>
      </c>
      <c r="I13" s="84">
        <f>Anuales!I8</f>
        <v>1383.64747626127</v>
      </c>
      <c r="J13" s="84">
        <f>Anuales!J8</f>
        <v>1422.3896055965799</v>
      </c>
      <c r="K13" s="84">
        <f>Anuales!K8</f>
        <v>940.19952929934198</v>
      </c>
      <c r="L13" s="84">
        <f>Anuales!L8</f>
        <v>856.52177119170096</v>
      </c>
      <c r="M13" s="84">
        <f>Anuales!M8</f>
        <v>2157.57834163189</v>
      </c>
      <c r="N13" s="84">
        <f>Anuales!N8</f>
        <v>1902.98409731933</v>
      </c>
      <c r="O13" s="84">
        <f>Anuales!O8</f>
        <v>1971.4915248228299</v>
      </c>
      <c r="P13" s="84">
        <f>Anuales!P8</f>
        <v>2677.2854907094002</v>
      </c>
      <c r="Q13" s="84">
        <f>Anuales!Q8</f>
        <v>3464.4074249779601</v>
      </c>
      <c r="R13" s="84">
        <f>Anuales!R8</f>
        <v>4001.3905758495498</v>
      </c>
      <c r="S13" s="84">
        <f>Anuales!S8</f>
        <v>3457.2014575340099</v>
      </c>
      <c r="T13" s="84">
        <f>Anuales!T8</f>
        <v>3059.6232899175998</v>
      </c>
      <c r="U13" s="84">
        <f>Anuales!U8</f>
        <v>3640.9517150019401</v>
      </c>
      <c r="V13" s="84">
        <f>Anuales!V8</f>
        <v>4372.7830097173301</v>
      </c>
      <c r="W13" s="84">
        <f>Anuales!W8</f>
        <v>5050.5643762235204</v>
      </c>
      <c r="X13" s="84">
        <f>Anuales!X8</f>
        <v>5489.9634769549602</v>
      </c>
      <c r="Y13" s="84">
        <f>Anuales!Y8</f>
        <v>6478.1569028068598</v>
      </c>
      <c r="Z13" s="84">
        <f>Anuales!Z8</f>
        <v>10170.7063374068</v>
      </c>
      <c r="AA13" s="84">
        <f>Anuales!AA8</f>
        <v>11381.020391558201</v>
      </c>
      <c r="AB13" s="84">
        <f>Anuales!AB8</f>
        <v>10732.3022292394</v>
      </c>
      <c r="AC13" s="84">
        <f>Anuales!AC8</f>
        <v>7866.7775340324397</v>
      </c>
      <c r="AD13" s="84">
        <f>Anuales!AD8</f>
        <v>6513.6917981788602</v>
      </c>
      <c r="AE13" s="84">
        <f>Anuales!AE8</f>
        <v>7432.1223417220799</v>
      </c>
      <c r="AF13" s="84">
        <f>Anuales!AF8</f>
        <v>9677.50569937209</v>
      </c>
      <c r="AG13" s="84">
        <f>Anuales!AG8</f>
        <v>12045.355405660101</v>
      </c>
      <c r="AH13" s="84">
        <f>Anuales!AH8</f>
        <v>12474.9999850356</v>
      </c>
      <c r="AI13" s="84">
        <f>Anuales!AI8</f>
        <v>10982.5377432595</v>
      </c>
      <c r="AJ13" s="84">
        <f>Anuales!AJ8</f>
        <v>11065.0832430831</v>
      </c>
      <c r="AK13" s="84">
        <f>Anuales!AK8</f>
        <v>8937.3371013662199</v>
      </c>
      <c r="AL13" s="84">
        <f>Anuales!AL8</f>
        <v>8522.6266052113897</v>
      </c>
      <c r="AM13" s="84">
        <f>Anuales!AM8</f>
        <v>8111.8714347220903</v>
      </c>
      <c r="AN13" s="84">
        <f>Anuales!AN8</f>
        <v>5518.4006642394197</v>
      </c>
      <c r="AO13" s="84">
        <f>Anuales!AO8</f>
        <v>6375.73066187728</v>
      </c>
      <c r="AP13" s="84">
        <f>Anuales!AP8</f>
        <v>4663.8955254242401</v>
      </c>
      <c r="AQ13" s="84">
        <f>Anuales!AQ8</f>
        <v>5072.5970013440001</v>
      </c>
      <c r="AR13" s="84">
        <f>Anuales!AR8</f>
        <v>6095.6483800600499</v>
      </c>
      <c r="AS13" s="84">
        <f>Anuales!AS8</f>
        <v>7112.5693984550398</v>
      </c>
      <c r="AT13" s="84">
        <f>Anuales!AT8</f>
        <v>9264.4085602455998</v>
      </c>
      <c r="AU13" s="84">
        <f>Anuales!AU8</f>
        <v>9139.7935371470794</v>
      </c>
      <c r="AV13" s="84">
        <f>Anuales!AV8</f>
        <v>8871.6283571220192</v>
      </c>
      <c r="AW13" s="84">
        <f>Anuales!AW8</f>
        <v>10147.5099477358</v>
      </c>
      <c r="AX13" s="84">
        <f>Anuales!AX8</f>
        <v>10861.013547287101</v>
      </c>
      <c r="AY13" s="84">
        <f>Anuales!AY8</f>
        <v>12006.411901314999</v>
      </c>
      <c r="AZ13" s="84">
        <f>Anuales!AZ8</f>
        <v>10202.482054419401</v>
      </c>
      <c r="BA13" s="84">
        <f>Anuales!BA8</f>
        <v>7794.0631770844302</v>
      </c>
      <c r="BB13" s="84">
        <f>Anuales!BB8</f>
        <v>7312.8528627129799</v>
      </c>
      <c r="BC13" s="84">
        <f>Anuales!BC8</f>
        <v>7478.7103183848103</v>
      </c>
      <c r="BD13" s="84">
        <f>Anuales!BD8</f>
        <v>7466.5155602196901</v>
      </c>
      <c r="BE13" s="84">
        <f>Anuales!BE8</f>
        <v>8224.4490672870197</v>
      </c>
      <c r="BF13" s="84">
        <f>Anuales!BF8</f>
        <v>9664.7646255080508</v>
      </c>
      <c r="BG13" s="84">
        <f>Anuales!BG8</f>
        <v>11321.7164174155</v>
      </c>
      <c r="BH13" s="84">
        <f>Anuales!BH8</f>
        <v>14356.134867234099</v>
      </c>
      <c r="BI13" s="84">
        <f>Anuales!BI8</f>
        <v>19122.281875249701</v>
      </c>
      <c r="BJ13" s="84">
        <f>Anuales!BJ8</f>
        <v>21965.4208046229</v>
      </c>
      <c r="BK13" s="84">
        <f>Anuales!BK8</f>
        <v>19508.979683441801</v>
      </c>
      <c r="BL13" s="84">
        <f>Anuales!BL8</f>
        <v>23298.575684325901</v>
      </c>
      <c r="BM13" s="84">
        <f>Anuales!BM8</f>
        <v>25880.008291053298</v>
      </c>
      <c r="BN13" s="84">
        <f>Anuales!BN8</f>
        <v>25121.5940660632</v>
      </c>
      <c r="BO13" s="84">
        <f>Anuales!BO8</f>
        <v>23394.781848957002</v>
      </c>
      <c r="BP13" s="84">
        <f>Anuales!BP8</f>
        <v>23455.035216746801</v>
      </c>
      <c r="BQ13" s="84">
        <f>Anuales!BQ8</f>
        <v>23034.4968892537</v>
      </c>
      <c r="BR13" s="84">
        <f>Anuales!BR8</f>
        <v>24300.457415486999</v>
      </c>
      <c r="BS13" s="84">
        <f>Anuales!BS8</f>
        <v>23930.415211119402</v>
      </c>
      <c r="BT13" s="84">
        <f>Anuales!BT8</f>
        <v>20325.6635100618</v>
      </c>
      <c r="BU13" s="84">
        <f>Anuales!BU8</f>
        <v>25343.956640047301</v>
      </c>
      <c r="BV13" s="84">
        <f>Anuales!BV8</f>
        <v>26859.666513341199</v>
      </c>
      <c r="BW13" s="84">
        <f>Anuales!BW8</f>
        <v>27602.408669704899</v>
      </c>
      <c r="BX13" s="84">
        <f>Anuales!BX8</f>
        <v>31486.101548954</v>
      </c>
    </row>
    <row r="14" spans="1:76" x14ac:dyDescent="0.2">
      <c r="A14" s="3" t="s">
        <v>31</v>
      </c>
      <c r="B14" s="84">
        <f>Anuales!B9</f>
        <v>168.01648359854499</v>
      </c>
      <c r="C14" s="84">
        <f>Anuales!C9</f>
        <v>272.28788930189</v>
      </c>
      <c r="D14" s="84">
        <f>Anuales!D9</f>
        <v>200.07105994018701</v>
      </c>
      <c r="E14" s="84">
        <f>Anuales!E9</f>
        <v>257.03349002621701</v>
      </c>
      <c r="F14" s="84">
        <f>Anuales!F9</f>
        <v>414.33794092667398</v>
      </c>
      <c r="G14" s="84">
        <f>Anuales!G9</f>
        <v>260.24673119556201</v>
      </c>
      <c r="H14" s="84">
        <f>Anuales!H9</f>
        <v>150.968992830518</v>
      </c>
      <c r="I14" s="84">
        <f>Anuales!I9</f>
        <v>442.46170991343803</v>
      </c>
      <c r="J14" s="84">
        <f>Anuales!J9</f>
        <v>297.72867936425399</v>
      </c>
      <c r="K14" s="84">
        <f>Anuales!K9</f>
        <v>775.15077918189195</v>
      </c>
      <c r="L14" s="84">
        <f>Anuales!L9</f>
        <v>1731.51236606523</v>
      </c>
      <c r="M14" s="84">
        <f>Anuales!M9</f>
        <v>612.83942274060098</v>
      </c>
      <c r="N14" s="84">
        <f>Anuales!N9</f>
        <v>428.74639002918798</v>
      </c>
      <c r="O14" s="84">
        <f>Anuales!O9</f>
        <v>598.79826976668505</v>
      </c>
      <c r="P14" s="84">
        <f>Anuales!P9</f>
        <v>1049.08550074971</v>
      </c>
      <c r="Q14" s="84">
        <f>Anuales!Q9</f>
        <v>408.94097252296501</v>
      </c>
      <c r="R14" s="84">
        <f>Anuales!R9</f>
        <v>1100.35852582299</v>
      </c>
      <c r="S14" s="84">
        <f>Anuales!S9</f>
        <v>1608.1185408096201</v>
      </c>
      <c r="T14" s="84">
        <f>Anuales!T9</f>
        <v>457.25058720336898</v>
      </c>
      <c r="U14" s="84">
        <f>Anuales!U9</f>
        <v>626.46867888529403</v>
      </c>
      <c r="V14" s="84">
        <f>Anuales!V9</f>
        <v>223.689010554866</v>
      </c>
      <c r="W14" s="84">
        <f>Anuales!W9</f>
        <v>441.01226123436601</v>
      </c>
      <c r="X14" s="84">
        <f>Anuales!X9</f>
        <v>-1076.8350204266301</v>
      </c>
      <c r="Y14" s="84">
        <f>Anuales!Y9</f>
        <v>-12.655909390247</v>
      </c>
      <c r="Z14" s="84">
        <f>Anuales!Z9</f>
        <v>1129.9515776512901</v>
      </c>
      <c r="AA14" s="84">
        <f>Anuales!AA9</f>
        <v>-596.01011590511598</v>
      </c>
      <c r="AB14" s="84">
        <f>Anuales!AB9</f>
        <v>-290.74894415717802</v>
      </c>
      <c r="AC14" s="84">
        <f>Anuales!AC9</f>
        <v>-921.45811088255095</v>
      </c>
      <c r="AD14" s="84">
        <f>Anuales!AD9</f>
        <v>-30.943487672629999</v>
      </c>
      <c r="AE14" s="84">
        <f>Anuales!AE9</f>
        <v>1544.87244178079</v>
      </c>
      <c r="AF14" s="84">
        <f>Anuales!AF9</f>
        <v>2844.01462225552</v>
      </c>
      <c r="AG14" s="84">
        <f>Anuales!AG9</f>
        <v>3906.5661175322898</v>
      </c>
      <c r="AH14" s="84">
        <f>Anuales!AH9</f>
        <v>2634.5462605196099</v>
      </c>
      <c r="AI14" s="84">
        <f>Anuales!AI9</f>
        <v>-236.71220489733699</v>
      </c>
      <c r="AJ14" s="84">
        <f>Anuales!AJ9</f>
        <v>-602.82141447357799</v>
      </c>
      <c r="AK14" s="84">
        <f>Anuales!AK9</f>
        <v>-195.531856154574</v>
      </c>
      <c r="AL14" s="84">
        <f>Anuales!AL9</f>
        <v>1123.42703253592</v>
      </c>
      <c r="AM14" s="84">
        <f>Anuales!AM9</f>
        <v>2804.4892783929099</v>
      </c>
      <c r="AN14" s="84">
        <f>Anuales!AN9</f>
        <v>3564.4660593454701</v>
      </c>
      <c r="AO14" s="84">
        <f>Anuales!AO9</f>
        <v>1129.83697307024</v>
      </c>
      <c r="AP14" s="84">
        <f>Anuales!AP9</f>
        <v>888.813577097554</v>
      </c>
      <c r="AQ14" s="84">
        <f>Anuales!AQ9</f>
        <v>1315.45635714831</v>
      </c>
      <c r="AR14" s="84">
        <f>Anuales!AR9</f>
        <v>1305.68357343197</v>
      </c>
      <c r="AS14" s="84">
        <f>Anuales!AS9</f>
        <v>1439.81632846038</v>
      </c>
      <c r="AT14" s="84">
        <f>Anuales!AT9</f>
        <v>-1534.9008744186101</v>
      </c>
      <c r="AU14" s="84">
        <f>Anuales!AU9</f>
        <v>-1880.72851190399</v>
      </c>
      <c r="AV14" s="84">
        <f>Anuales!AV9</f>
        <v>-2692.0792133069999</v>
      </c>
      <c r="AW14" s="84">
        <f>Anuales!AW9</f>
        <v>-2827.88433536298</v>
      </c>
      <c r="AX14" s="84">
        <f>Anuales!AX9</f>
        <v>-2955.5516772989099</v>
      </c>
      <c r="AY14" s="84">
        <f>Anuales!AY9</f>
        <v>-5190.6800330032502</v>
      </c>
      <c r="AZ14" s="84">
        <f>Anuales!AZ9</f>
        <v>-3628.6550411378698</v>
      </c>
      <c r="BA14" s="84">
        <f>Anuales!BA9</f>
        <v>-2302.9214451215598</v>
      </c>
      <c r="BB14" s="84">
        <f>Anuales!BB9</f>
        <v>55.6708956274529</v>
      </c>
      <c r="BC14" s="84">
        <f>Anuales!BC9</f>
        <v>1041.69531531653</v>
      </c>
      <c r="BD14" s="84">
        <f>Anuales!BD9</f>
        <v>-1775.4220687796201</v>
      </c>
      <c r="BE14" s="84">
        <f>Anuales!BE9</f>
        <v>-5563.9028424240796</v>
      </c>
      <c r="BF14" s="84">
        <f>Anuales!BF9</f>
        <v>1290.2276623543901</v>
      </c>
      <c r="BG14" s="84">
        <f>Anuales!BG9</f>
        <v>6240.0369478167104</v>
      </c>
      <c r="BH14" s="84">
        <f>Anuales!BH9</f>
        <v>10114.428017299901</v>
      </c>
      <c r="BI14" s="84">
        <f>Anuales!BI9</f>
        <v>-8911.4390011753003</v>
      </c>
      <c r="BJ14" s="84">
        <f>Anuales!BJ9</f>
        <v>-1146.4740848074</v>
      </c>
      <c r="BK14" s="84">
        <f>Anuales!BK9</f>
        <v>1691.43822517644</v>
      </c>
      <c r="BL14" s="84">
        <f>Anuales!BL9</f>
        <v>-7918.5976781684903</v>
      </c>
      <c r="BM14" s="84">
        <f>Anuales!BM9</f>
        <v>-5239.7871956569597</v>
      </c>
      <c r="BN14" s="84">
        <f>Anuales!BN9</f>
        <v>-5751.6923345605601</v>
      </c>
      <c r="BO14" s="84">
        <f>Anuales!BO9</f>
        <v>-3578.6729295789401</v>
      </c>
      <c r="BP14" s="84">
        <f>Anuales!BP9</f>
        <v>-5271.1132589579101</v>
      </c>
      <c r="BQ14" s="84">
        <f>Anuales!BQ9</f>
        <v>-7126.1322777097103</v>
      </c>
      <c r="BR14" s="84">
        <f>Anuales!BR9</f>
        <v>-5826.5958668045096</v>
      </c>
      <c r="BS14" s="84">
        <f>Anuales!BS9</f>
        <v>-12180.367576237</v>
      </c>
      <c r="BT14" s="84">
        <f>Anuales!BT9</f>
        <v>-13665.8041911152</v>
      </c>
      <c r="BU14" s="84">
        <f>Anuales!BU9</f>
        <v>-23192.007901318098</v>
      </c>
      <c r="BV14" s="84">
        <f>Anuales!BV9</f>
        <v>-22509.1588902361</v>
      </c>
      <c r="BW14" s="84">
        <f>Anuales!BW9</f>
        <v>-29943.9976046667</v>
      </c>
      <c r="BX14" s="84">
        <f>Anuales!BX9</f>
        <v>-27718.918457050699</v>
      </c>
    </row>
    <row r="15" spans="1:76" x14ac:dyDescent="0.2">
      <c r="A15" s="1" t="s">
        <v>32</v>
      </c>
      <c r="B15" s="84">
        <f>Anuales!B10</f>
        <v>5943.2792643146204</v>
      </c>
      <c r="C15" s="84">
        <f>Anuales!C10</f>
        <v>5824.4327736742498</v>
      </c>
      <c r="D15" s="84">
        <f>Anuales!D10</f>
        <v>6692.2490704002103</v>
      </c>
      <c r="E15" s="84">
        <f>Anuales!E10</f>
        <v>7328.0300587113798</v>
      </c>
      <c r="F15" s="84">
        <f>Anuales!F10</f>
        <v>7826.3295963799601</v>
      </c>
      <c r="G15" s="84">
        <f>Anuales!G10</f>
        <v>8213.0315367676703</v>
      </c>
      <c r="H15" s="84">
        <f>Anuales!H10</f>
        <v>8889.1941651595607</v>
      </c>
      <c r="I15" s="84">
        <f>Anuales!I10</f>
        <v>9146.9718851144298</v>
      </c>
      <c r="J15" s="84">
        <f>Anuales!J10</f>
        <v>9209.9842166589497</v>
      </c>
      <c r="K15" s="84">
        <f>Anuales!K10</f>
        <v>10416.482955322899</v>
      </c>
      <c r="L15" s="84">
        <f>Anuales!L10</f>
        <v>13387.5037795105</v>
      </c>
      <c r="M15" s="84">
        <f>Anuales!M10</f>
        <v>15797.212734485</v>
      </c>
      <c r="N15" s="84">
        <f>Anuales!N10</f>
        <v>16862.4464537772</v>
      </c>
      <c r="O15" s="84">
        <f>Anuales!O10</f>
        <v>16558.8062231527</v>
      </c>
      <c r="P15" s="84">
        <f>Anuales!P10</f>
        <v>17701.373258431398</v>
      </c>
      <c r="Q15" s="84">
        <f>Anuales!Q10</f>
        <v>18214.7009896501</v>
      </c>
      <c r="R15" s="84">
        <f>Anuales!R10</f>
        <v>19066.5343605298</v>
      </c>
      <c r="S15" s="84">
        <f>Anuales!S10</f>
        <v>20188.9812966789</v>
      </c>
      <c r="T15" s="84">
        <f>Anuales!T10</f>
        <v>22181.295435967899</v>
      </c>
      <c r="U15" s="84">
        <f>Anuales!U10</f>
        <v>21789.6783922779</v>
      </c>
      <c r="V15" s="84">
        <f>Anuales!V10</f>
        <v>23035.0029109844</v>
      </c>
      <c r="W15" s="84">
        <f>Anuales!W10</f>
        <v>22360.042538076599</v>
      </c>
      <c r="X15" s="84">
        <f>Anuales!X10</f>
        <v>24439.025153580798</v>
      </c>
      <c r="Y15" s="84">
        <f>Anuales!Y10</f>
        <v>19914.3366394925</v>
      </c>
      <c r="Z15" s="84">
        <f>Anuales!Z10</f>
        <v>20950.468703980401</v>
      </c>
      <c r="AA15" s="84">
        <f>Anuales!AA10</f>
        <v>21432.325629882402</v>
      </c>
      <c r="AB15" s="84">
        <f>Anuales!AB10</f>
        <v>22166.620846971899</v>
      </c>
      <c r="AC15" s="84">
        <f>Anuales!AC10</f>
        <v>25038.031268263301</v>
      </c>
      <c r="AD15" s="84">
        <f>Anuales!AD10</f>
        <v>28277.2965072078</v>
      </c>
      <c r="AE15" s="84">
        <f>Anuales!AE10</f>
        <v>32989.411226962002</v>
      </c>
      <c r="AF15" s="84">
        <f>Anuales!AF10</f>
        <v>29746.6309091638</v>
      </c>
      <c r="AG15" s="84">
        <f>Anuales!AG10</f>
        <v>28972.574632310101</v>
      </c>
      <c r="AH15" s="84">
        <f>Anuales!AH10</f>
        <v>31855.995826740502</v>
      </c>
      <c r="AI15" s="84">
        <f>Anuales!AI10</f>
        <v>28197.166310020599</v>
      </c>
      <c r="AJ15" s="84">
        <f>Anuales!AJ10</f>
        <v>30287.830917576001</v>
      </c>
      <c r="AK15" s="84">
        <f>Anuales!AK10</f>
        <v>31534.444278796898</v>
      </c>
      <c r="AL15" s="84">
        <f>Anuales!AL10</f>
        <v>27328.167079234001</v>
      </c>
      <c r="AM15" s="84">
        <f>Anuales!AM10</f>
        <v>26350.919024298801</v>
      </c>
      <c r="AN15" s="84">
        <f>Anuales!AN10</f>
        <v>24600.634683510802</v>
      </c>
      <c r="AO15" s="84">
        <f>Anuales!AO10</f>
        <v>29218.008032916099</v>
      </c>
      <c r="AP15" s="84">
        <f>Anuales!AP10</f>
        <v>25796.964227742999</v>
      </c>
      <c r="AQ15" s="84">
        <f>Anuales!AQ10</f>
        <v>27297.066856445301</v>
      </c>
      <c r="AR15" s="84">
        <f>Anuales!AR10</f>
        <v>28481.516326355199</v>
      </c>
      <c r="AS15" s="84">
        <f>Anuales!AS10</f>
        <v>29370.9082005733</v>
      </c>
      <c r="AT15" s="84">
        <f>Anuales!AT10</f>
        <v>37496.6220846492</v>
      </c>
      <c r="AU15" s="84">
        <f>Anuales!AU10</f>
        <v>39743.474059778797</v>
      </c>
      <c r="AV15" s="84">
        <f>Anuales!AV10</f>
        <v>42912.509432402301</v>
      </c>
      <c r="AW15" s="84">
        <f>Anuales!AW10</f>
        <v>48021.024531212999</v>
      </c>
      <c r="AX15" s="84">
        <f>Anuales!AX10</f>
        <v>50793.4782202567</v>
      </c>
      <c r="AY15" s="84">
        <f>Anuales!AY10</f>
        <v>54616.405168889403</v>
      </c>
      <c r="AZ15" s="84">
        <f>Anuales!AZ10</f>
        <v>58430.3117272456</v>
      </c>
      <c r="BA15" s="84">
        <f>Anuales!BA10</f>
        <v>62203.309887161398</v>
      </c>
      <c r="BB15" s="84">
        <f>Anuales!BB10</f>
        <v>66394.518112431397</v>
      </c>
      <c r="BC15" s="84">
        <f>Anuales!BC10</f>
        <v>70291.041948826096</v>
      </c>
      <c r="BD15" s="84">
        <f>Anuales!BD10</f>
        <v>80806.916596978801</v>
      </c>
      <c r="BE15" s="84">
        <f>Anuales!BE10</f>
        <v>93127.940363338494</v>
      </c>
      <c r="BF15" s="84">
        <f>Anuales!BF10</f>
        <v>92696.148026751995</v>
      </c>
      <c r="BG15" s="84">
        <f>Anuales!BG10</f>
        <v>97501.431317828799</v>
      </c>
      <c r="BH15" s="84">
        <f>Anuales!BH10</f>
        <v>105495.29932083801</v>
      </c>
      <c r="BI15" s="84">
        <f>Anuales!BI10</f>
        <v>104421.428796562</v>
      </c>
      <c r="BJ15" s="84">
        <f>Anuales!BJ10</f>
        <v>105861.0188526</v>
      </c>
      <c r="BK15" s="84">
        <f>Anuales!BK10</f>
        <v>112458.16040968</v>
      </c>
      <c r="BL15" s="84">
        <f>Anuales!BL10</f>
        <v>119090.471894738</v>
      </c>
      <c r="BM15" s="84">
        <f>Anuales!BM10</f>
        <v>117803.62147431201</v>
      </c>
      <c r="BN15" s="84">
        <f>Anuales!BN10</f>
        <v>116200.74759037299</v>
      </c>
      <c r="BO15" s="84">
        <f>Anuales!BO10</f>
        <v>119781.53522734399</v>
      </c>
      <c r="BP15" s="84">
        <f>Anuales!BP10</f>
        <v>130608.931648496</v>
      </c>
      <c r="BQ15" s="84">
        <f>Anuales!BQ10</f>
        <v>140834.00048871001</v>
      </c>
      <c r="BR15" s="84">
        <f>Anuales!BR10</f>
        <v>143854.43149178301</v>
      </c>
      <c r="BS15" s="84">
        <f>Anuales!BS10</f>
        <v>145505.133443506</v>
      </c>
      <c r="BT15" s="84">
        <f>Anuales!BT10</f>
        <v>116909.2561153</v>
      </c>
      <c r="BU15" s="84">
        <f>Anuales!BU10</f>
        <v>132462.23380076999</v>
      </c>
      <c r="BV15" s="84">
        <f>Anuales!BV10</f>
        <v>139411.96378784601</v>
      </c>
      <c r="BW15" s="84">
        <f>Anuales!BW10</f>
        <v>146281.678670786</v>
      </c>
      <c r="BX15" s="84">
        <f>Anuales!BX10</f>
        <v>153766.208057585</v>
      </c>
    </row>
    <row r="16" spans="1:76" x14ac:dyDescent="0.2">
      <c r="A16" s="1" t="s">
        <v>33</v>
      </c>
      <c r="B16" s="84">
        <f>Anuales!B11</f>
        <v>3854.78864646801</v>
      </c>
      <c r="C16" s="84">
        <f>Anuales!C11</f>
        <v>5207.8130289672899</v>
      </c>
      <c r="D16" s="84">
        <f>Anuales!D11</f>
        <v>5775.4812212969</v>
      </c>
      <c r="E16" s="84">
        <f>Anuales!E11</f>
        <v>6266.3724094392601</v>
      </c>
      <c r="F16" s="84">
        <f>Anuales!F11</f>
        <v>5501.9294767040101</v>
      </c>
      <c r="G16" s="84">
        <f>Anuales!G11</f>
        <v>7042.5077542855597</v>
      </c>
      <c r="H16" s="84">
        <f>Anuales!H11</f>
        <v>8270.2743994541706</v>
      </c>
      <c r="I16" s="84">
        <f>Anuales!I11</f>
        <v>9090.5810789422503</v>
      </c>
      <c r="J16" s="84">
        <f>Anuales!J11</f>
        <v>8023.27615445225</v>
      </c>
      <c r="K16" s="84">
        <f>Anuales!K11</f>
        <v>6713.4408172304102</v>
      </c>
      <c r="L16" s="84">
        <f>Anuales!L11</f>
        <v>8029.2015773920002</v>
      </c>
      <c r="M16" s="84">
        <f>Anuales!M11</f>
        <v>9764.0513418377905</v>
      </c>
      <c r="N16" s="84">
        <f>Anuales!N11</f>
        <v>11013.6184735441</v>
      </c>
      <c r="O16" s="84">
        <f>Anuales!O11</f>
        <v>12179.7543827885</v>
      </c>
      <c r="P16" s="84">
        <f>Anuales!P11</f>
        <v>13009.1551605852</v>
      </c>
      <c r="Q16" s="84">
        <f>Anuales!Q11</f>
        <v>15207.7405652623</v>
      </c>
      <c r="R16" s="84">
        <f>Anuales!R11</f>
        <v>17236.770150952201</v>
      </c>
      <c r="S16" s="84">
        <f>Anuales!S11</f>
        <v>19113.164644124601</v>
      </c>
      <c r="T16" s="84">
        <f>Anuales!T11</f>
        <v>17375.589818861601</v>
      </c>
      <c r="U16" s="84">
        <f>Anuales!U11</f>
        <v>17267.728109305899</v>
      </c>
      <c r="V16" s="84">
        <f>Anuales!V11</f>
        <v>18448.851853044998</v>
      </c>
      <c r="W16" s="84">
        <f>Anuales!W11</f>
        <v>19282.942270387601</v>
      </c>
      <c r="X16" s="84">
        <f>Anuales!X11</f>
        <v>19230.183825496199</v>
      </c>
      <c r="Y16" s="84">
        <f>Anuales!Y11</f>
        <v>21596.804084983502</v>
      </c>
      <c r="Z16" s="84">
        <f>Anuales!Z11</f>
        <v>27461.546891420901</v>
      </c>
      <c r="AA16" s="84">
        <f>Anuales!AA11</f>
        <v>26677.236364123</v>
      </c>
      <c r="AB16" s="84">
        <f>Anuales!AB11</f>
        <v>23317.236376501001</v>
      </c>
      <c r="AC16" s="84">
        <f>Anuales!AC11</f>
        <v>23399.0832612784</v>
      </c>
      <c r="AD16" s="84">
        <f>Anuales!AD11</f>
        <v>17695.816151637599</v>
      </c>
      <c r="AE16" s="84">
        <f>Anuales!AE11</f>
        <v>17562.793220008702</v>
      </c>
      <c r="AF16" s="84">
        <f>Anuales!AF11</f>
        <v>25249.2828080617</v>
      </c>
      <c r="AG16" s="84">
        <f>Anuales!AG11</f>
        <v>29899.554203957799</v>
      </c>
      <c r="AH16" s="84">
        <f>Anuales!AH11</f>
        <v>29973.406807528001</v>
      </c>
      <c r="AI16" s="84">
        <f>Anuales!AI11</f>
        <v>22883.551598861101</v>
      </c>
      <c r="AJ16" s="84">
        <f>Anuales!AJ11</f>
        <v>19262.2265587244</v>
      </c>
      <c r="AK16" s="84">
        <f>Anuales!AK11</f>
        <v>16695.6360866912</v>
      </c>
      <c r="AL16" s="84">
        <f>Anuales!AL11</f>
        <v>20459.339699247201</v>
      </c>
      <c r="AM16" s="84">
        <f>Anuales!AM11</f>
        <v>22928.737310486398</v>
      </c>
      <c r="AN16" s="84">
        <f>Anuales!AN11</f>
        <v>20618.902967117301</v>
      </c>
      <c r="AO16" s="84">
        <f>Anuales!AO11</f>
        <v>16939.878814265099</v>
      </c>
      <c r="AP16" s="84">
        <f>Anuales!AP11</f>
        <v>19000.562170498</v>
      </c>
      <c r="AQ16" s="84">
        <f>Anuales!AQ11</f>
        <v>22218.518734299101</v>
      </c>
      <c r="AR16" s="84">
        <f>Anuales!AR11</f>
        <v>24205.115739831199</v>
      </c>
      <c r="AS16" s="84">
        <f>Anuales!AS11</f>
        <v>25101.737430307501</v>
      </c>
      <c r="AT16" s="84">
        <f>Anuales!AT11</f>
        <v>31789.458450268899</v>
      </c>
      <c r="AU16" s="84">
        <f>Anuales!AU11</f>
        <v>40395.547648081898</v>
      </c>
      <c r="AV16" s="84">
        <f>Anuales!AV11</f>
        <v>40449.768852201203</v>
      </c>
      <c r="AW16" s="84">
        <f>Anuales!AW11</f>
        <v>45370.358754528803</v>
      </c>
      <c r="AX16" s="84">
        <f>Anuales!AX11</f>
        <v>46423.946697656298</v>
      </c>
      <c r="AY16" s="84">
        <f>Anuales!AY11</f>
        <v>39381.396406687003</v>
      </c>
      <c r="AZ16" s="84">
        <f>Anuales!AZ11</f>
        <v>40893.431391833001</v>
      </c>
      <c r="BA16" s="84">
        <f>Anuales!BA11</f>
        <v>42072.875868506002</v>
      </c>
      <c r="BB16" s="84">
        <f>Anuales!BB11</f>
        <v>43049.094741793102</v>
      </c>
      <c r="BC16" s="84">
        <f>Anuales!BC11</f>
        <v>44844.833829537602</v>
      </c>
      <c r="BD16" s="84">
        <f>Anuales!BD11</f>
        <v>49131.223855345997</v>
      </c>
      <c r="BE16" s="84">
        <f>Anuales!BE11</f>
        <v>54471.332701410298</v>
      </c>
      <c r="BF16" s="84">
        <f>Anuales!BF11</f>
        <v>61587.309504185803</v>
      </c>
      <c r="BG16" s="84">
        <f>Anuales!BG11</f>
        <v>74736.183578442593</v>
      </c>
      <c r="BH16" s="84">
        <f>Anuales!BH11</f>
        <v>92169.154967484501</v>
      </c>
      <c r="BI16" s="84">
        <f>Anuales!BI11</f>
        <v>78291.113335964095</v>
      </c>
      <c r="BJ16" s="84">
        <f>Anuales!BJ11</f>
        <v>98025.514241149896</v>
      </c>
      <c r="BK16" s="84">
        <f>Anuales!BK11</f>
        <v>108905.396647948</v>
      </c>
      <c r="BL16" s="84">
        <f>Anuales!BL11</f>
        <v>120951.482834904</v>
      </c>
      <c r="BM16" s="84">
        <f>Anuales!BM11</f>
        <v>126029.181293006</v>
      </c>
      <c r="BN16" s="84">
        <f>Anuales!BN11</f>
        <v>124633.568065289</v>
      </c>
      <c r="BO16" s="84">
        <f>Anuales!BO11</f>
        <v>126541.32167832799</v>
      </c>
      <c r="BP16" s="84">
        <f>Anuales!BP11</f>
        <v>124369.349173686</v>
      </c>
      <c r="BQ16" s="84">
        <f>Anuales!BQ11</f>
        <v>130022.110395486</v>
      </c>
      <c r="BR16" s="84">
        <f>Anuales!BR11</f>
        <v>133204.102812258</v>
      </c>
      <c r="BS16" s="84">
        <f>Anuales!BS11</f>
        <v>134454.968085676</v>
      </c>
      <c r="BT16" s="84">
        <f>Anuales!BT11</f>
        <v>113961.458424078</v>
      </c>
      <c r="BU16" s="84">
        <f>Anuales!BU11</f>
        <v>134319.286863357</v>
      </c>
      <c r="BV16" s="84">
        <f>Anuales!BV11</f>
        <v>140177.26860720699</v>
      </c>
      <c r="BW16" s="84">
        <f>Anuales!BW11</f>
        <v>138330.096166528</v>
      </c>
      <c r="BX16" s="84">
        <f>Anuales!BX11</f>
        <v>147913.468302269</v>
      </c>
    </row>
    <row r="17" spans="1:76" x14ac:dyDescent="0.2">
      <c r="A17" s="1" t="s">
        <v>34</v>
      </c>
      <c r="B17" s="84">
        <f>Anuales!B12</f>
        <v>40920</v>
      </c>
      <c r="C17" s="84">
        <f>Anuales!C12</f>
        <v>44711</v>
      </c>
      <c r="D17" s="84">
        <f>Anuales!D12</f>
        <v>47347</v>
      </c>
      <c r="E17" s="84">
        <f>Anuales!E12</f>
        <v>50085</v>
      </c>
      <c r="F17" s="84">
        <f>Anuales!F12</f>
        <v>52762</v>
      </c>
      <c r="G17" s="84">
        <f>Anuales!G12</f>
        <v>55858</v>
      </c>
      <c r="H17" s="84">
        <f>Anuales!H12</f>
        <v>58484</v>
      </c>
      <c r="I17" s="84">
        <f>Anuales!I12</f>
        <v>62371</v>
      </c>
      <c r="J17" s="84">
        <f>Anuales!J12</f>
        <v>61706</v>
      </c>
      <c r="K17" s="84">
        <f>Anuales!K12</f>
        <v>63653</v>
      </c>
      <c r="L17" s="84">
        <f>Anuales!L12</f>
        <v>69946</v>
      </c>
      <c r="M17" s="84">
        <f>Anuales!M12</f>
        <v>75085</v>
      </c>
      <c r="N17" s="84">
        <f>Anuales!N12</f>
        <v>82620</v>
      </c>
      <c r="O17" s="84">
        <f>Anuales!O12</f>
        <v>86196</v>
      </c>
      <c r="P17" s="84">
        <f>Anuales!P12</f>
        <v>91840</v>
      </c>
      <c r="Q17" s="84">
        <f>Anuales!Q12</f>
        <v>97003</v>
      </c>
      <c r="R17" s="84">
        <f>Anuales!R12</f>
        <v>104995</v>
      </c>
      <c r="S17" s="84">
        <f>Anuales!S12</f>
        <v>109040</v>
      </c>
      <c r="T17" s="84">
        <f>Anuales!T12</f>
        <v>109206</v>
      </c>
      <c r="U17" s="84">
        <f>Anuales!U12</f>
        <v>113044</v>
      </c>
      <c r="V17" s="84">
        <f>Anuales!V12</f>
        <v>116849</v>
      </c>
      <c r="W17" s="84">
        <f>Anuales!W12</f>
        <v>122213</v>
      </c>
      <c r="X17" s="84">
        <f>Anuales!X12</f>
        <v>126463</v>
      </c>
      <c r="Y17" s="84">
        <f>Anuales!Y12</f>
        <v>134401</v>
      </c>
      <c r="Z17" s="84">
        <f>Anuales!Z12</f>
        <v>147017</v>
      </c>
      <c r="AA17" s="84">
        <f>Anuales!AA12</f>
        <v>153340</v>
      </c>
      <c r="AB17" s="84">
        <f>Anuales!AB12</f>
        <v>155559</v>
      </c>
      <c r="AC17" s="84">
        <f>Anuales!AC12</f>
        <v>156102</v>
      </c>
      <c r="AD17" s="84">
        <f>Anuales!AD12</f>
        <v>151977</v>
      </c>
      <c r="AE17" s="84">
        <f>Anuales!AE12</f>
        <v>158194</v>
      </c>
      <c r="AF17" s="84">
        <f>Anuales!AF12</f>
        <v>167596</v>
      </c>
      <c r="AG17" s="84">
        <f>Anuales!AG12</f>
        <v>176901</v>
      </c>
      <c r="AH17" s="84">
        <f>Anuales!AH12</f>
        <v>176507</v>
      </c>
      <c r="AI17" s="84">
        <f>Anuales!AI12</f>
        <v>158136</v>
      </c>
      <c r="AJ17" s="84">
        <f>Anuales!AJ12</f>
        <v>163842</v>
      </c>
      <c r="AK17" s="84">
        <f>Anuales!AK12</f>
        <v>167219</v>
      </c>
      <c r="AL17" s="84">
        <f>Anuales!AL12</f>
        <v>182981</v>
      </c>
      <c r="AM17" s="84">
        <f>Anuales!AM12</f>
        <v>200778</v>
      </c>
      <c r="AN17" s="84">
        <f>Anuales!AN12</f>
        <v>181822</v>
      </c>
      <c r="AO17" s="84">
        <f>Anuales!AO12</f>
        <v>159436</v>
      </c>
      <c r="AP17" s="84">
        <f>Anuales!AP12</f>
        <v>151492</v>
      </c>
      <c r="AQ17" s="84">
        <f>Anuales!AQ12</f>
        <v>154854</v>
      </c>
      <c r="AR17" s="84">
        <f>Anuales!AR12</f>
        <v>154017</v>
      </c>
      <c r="AS17" s="84">
        <f>Anuales!AS12</f>
        <v>162093</v>
      </c>
      <c r="AT17" s="84">
        <f>Anuales!AT12</f>
        <v>182043.67132020701</v>
      </c>
      <c r="AU17" s="84">
        <f>Anuales!AU12</f>
        <v>195535.99143694001</v>
      </c>
      <c r="AV17" s="84">
        <f>Anuales!AV12</f>
        <v>201009.28972401601</v>
      </c>
      <c r="AW17" s="84">
        <f>Anuales!AW12</f>
        <v>214028.29138905701</v>
      </c>
      <c r="AX17" s="84">
        <f>Anuales!AX12</f>
        <v>213189.99339258901</v>
      </c>
      <c r="AY17" s="84">
        <f>Anuales!AY12</f>
        <v>216376.74063051399</v>
      </c>
      <c r="AZ17" s="84">
        <f>Anuales!AZ12</f>
        <v>222206.70734869401</v>
      </c>
      <c r="BA17" s="84">
        <f>Anuales!BA12</f>
        <v>223579.57575061801</v>
      </c>
      <c r="BB17" s="84">
        <f>Anuales!BB12</f>
        <v>235772.94712897899</v>
      </c>
      <c r="BC17" s="84">
        <f>Anuales!BC12</f>
        <v>245592.61375299</v>
      </c>
      <c r="BD17" s="84">
        <f>Anuales!BD12</f>
        <v>257769.78623307301</v>
      </c>
      <c r="BE17" s="84">
        <f>Anuales!BE12</f>
        <v>273971.15388679103</v>
      </c>
      <c r="BF17" s="84">
        <f>Anuales!BF12</f>
        <v>294597.830810429</v>
      </c>
      <c r="BG17" s="84">
        <f>Anuales!BG12</f>
        <v>319693</v>
      </c>
      <c r="BH17" s="84">
        <f>Anuales!BH12</f>
        <v>348870</v>
      </c>
      <c r="BI17" s="84">
        <f>Anuales!BI12</f>
        <v>352693</v>
      </c>
      <c r="BJ17" s="84">
        <f>Anuales!BJ12</f>
        <v>382081</v>
      </c>
      <c r="BK17" s="84">
        <f>Anuales!BK12</f>
        <v>406256</v>
      </c>
      <c r="BL17" s="84">
        <f>Anuales!BL12</f>
        <v>431199</v>
      </c>
      <c r="BM17" s="84">
        <f>Anuales!BM12</f>
        <v>456435</v>
      </c>
      <c r="BN17" s="84">
        <f>Anuales!BN12</f>
        <v>467308</v>
      </c>
      <c r="BO17" s="84">
        <f>Anuales!BO12</f>
        <v>482506</v>
      </c>
      <c r="BP17" s="84">
        <f>Anuales!BP12</f>
        <v>501581</v>
      </c>
      <c r="BQ17" s="84">
        <f>Anuales!BQ12</f>
        <v>514215</v>
      </c>
      <c r="BR17" s="84">
        <f>Anuales!BR12</f>
        <v>534626</v>
      </c>
      <c r="BS17" s="84">
        <f>Anuales!BS12</f>
        <v>546605</v>
      </c>
      <c r="BT17" s="84">
        <f>Anuales!BT12</f>
        <v>487191</v>
      </c>
      <c r="BU17" s="84">
        <f>Anuales!BU12</f>
        <v>552285.83504103997</v>
      </c>
      <c r="BV17" s="84">
        <f>Anuales!BV12</f>
        <v>567798.45047571696</v>
      </c>
      <c r="BW17" s="84">
        <f>Anuales!BW12</f>
        <v>565508.784042891</v>
      </c>
      <c r="BX17" s="84">
        <f>Anuales!BX12</f>
        <v>584357.54950032395</v>
      </c>
    </row>
    <row r="18" spans="1:76" x14ac:dyDescent="0.2">
      <c r="A18" s="4" t="s">
        <v>23</v>
      </c>
    </row>
    <row r="19" spans="1:76" x14ac:dyDescent="0.2">
      <c r="A19" s="1" t="s">
        <v>24</v>
      </c>
      <c r="B19" s="85">
        <f>Anuales!B14</f>
        <v>1.52906637599789E-5</v>
      </c>
      <c r="C19" s="85">
        <f>Anuales!C14</f>
        <v>2.0130369306250202E-5</v>
      </c>
      <c r="D19" s="85">
        <f>Anuales!D14</f>
        <v>2.23190483465945E-5</v>
      </c>
      <c r="E19" s="85">
        <f>Anuales!E14</f>
        <v>2.5301669636170801E-5</v>
      </c>
      <c r="F19" s="85">
        <f>Anuales!F14</f>
        <v>2.7771851371928999E-5</v>
      </c>
      <c r="G19" s="85">
        <f>Anuales!G14</f>
        <v>3.15893958209696E-5</v>
      </c>
      <c r="H19" s="85">
        <f>Anuales!H14</f>
        <v>3.6061686678860799E-5</v>
      </c>
      <c r="I19" s="85">
        <f>Anuales!I14</f>
        <v>4.0331492608150001E-5</v>
      </c>
      <c r="J19" s="85">
        <f>Anuales!J14</f>
        <v>4.4556437729717699E-5</v>
      </c>
      <c r="K19" s="85">
        <f>Anuales!K14</f>
        <v>4.96421847897669E-5</v>
      </c>
      <c r="L19" s="85">
        <f>Anuales!L14</f>
        <v>5.8146467883783497E-5</v>
      </c>
      <c r="M19" s="85">
        <f>Anuales!M14</f>
        <v>6.6012669124754605E-5</v>
      </c>
      <c r="N19" s="85">
        <f>Anuales!N14</f>
        <v>7.6959798006324303E-5</v>
      </c>
      <c r="O19" s="85">
        <f>Anuales!O14</f>
        <v>8.4838660159702596E-5</v>
      </c>
      <c r="P19" s="85">
        <f>Anuales!P14</f>
        <v>9.8117487921977502E-5</v>
      </c>
      <c r="Q19" s="85">
        <f>Anuales!Q14</f>
        <v>1.2086040523504699E-4</v>
      </c>
      <c r="R19" s="85">
        <f>Anuales!R14</f>
        <v>1.4604635885835199E-4</v>
      </c>
      <c r="S19" s="85">
        <f>Anuales!S14</f>
        <v>1.66147877218738E-4</v>
      </c>
      <c r="T19" s="85">
        <f>Anuales!T14</f>
        <v>1.88392004114102E-4</v>
      </c>
      <c r="U19" s="85">
        <f>Anuales!U14</f>
        <v>2.0766591509564799E-4</v>
      </c>
      <c r="V19" s="85">
        <f>Anuales!V14</f>
        <v>2.2837693872600001E-4</v>
      </c>
      <c r="W19" s="85">
        <f>Anuales!W14</f>
        <v>2.6004879830099999E-4</v>
      </c>
      <c r="X19" s="85">
        <f>Anuales!X14</f>
        <v>2.90483145427E-4</v>
      </c>
      <c r="Y19" s="85">
        <f>Anuales!Y14</f>
        <v>3.6039651994799999E-4</v>
      </c>
      <c r="Z19" s="85">
        <f>Anuales!Z14</f>
        <v>4.7717561292100002E-4</v>
      </c>
      <c r="AA19" s="85">
        <f>Anuales!AA14</f>
        <v>6.2167541802499995E-4</v>
      </c>
      <c r="AB19" s="85">
        <f>Anuales!AB14</f>
        <v>8.0280742318999997E-4</v>
      </c>
      <c r="AC19" s="85">
        <f>Anuales!AC14</f>
        <v>1.091657253764E-3</v>
      </c>
      <c r="AD19" s="85">
        <f>Anuales!AD14</f>
        <v>1.596617224653E-3</v>
      </c>
      <c r="AE19" s="85">
        <f>Anuales!AE14</f>
        <v>2.62592174885E-3</v>
      </c>
      <c r="AF19" s="85">
        <f>Anuales!AF14</f>
        <v>4.8779005626629996E-3</v>
      </c>
      <c r="AG19" s="85">
        <f>Anuales!AG14</f>
        <v>9.2729489042290003E-3</v>
      </c>
      <c r="AH19" s="85">
        <f>Anuales!AH14</f>
        <v>1.5298504604478E-2</v>
      </c>
      <c r="AI19" s="85">
        <f>Anuales!AI14</f>
        <v>2.7307521966464E-2</v>
      </c>
      <c r="AJ19" s="85">
        <f>Anuales!AJ14</f>
        <v>5.6771225212009002E-2</v>
      </c>
      <c r="AK19" s="85">
        <f>Anuales!AK14</f>
        <v>0.14781152326115601</v>
      </c>
      <c r="AL19" s="85">
        <f>Anuales!AL14</f>
        <v>0.30089643183118198</v>
      </c>
      <c r="AM19" s="85">
        <f>Anuales!AM14</f>
        <v>0.61463388364521998</v>
      </c>
      <c r="AN19" s="85">
        <f>Anuales!AN14</f>
        <v>3.86258435782538</v>
      </c>
      <c r="AO19" s="85">
        <f>Anuales!AO14</f>
        <v>84.431587397163597</v>
      </c>
      <c r="AP19" s="85">
        <f>Anuales!AP14</f>
        <v>5216.7294550954202</v>
      </c>
      <c r="AQ19" s="85">
        <f>Anuales!AQ14</f>
        <v>26858.379908889001</v>
      </c>
      <c r="AR19" s="85">
        <f>Anuales!AR14</f>
        <v>45316.805692841699</v>
      </c>
      <c r="AS19" s="85">
        <f>Anuales!AS14</f>
        <v>70756.237758631294</v>
      </c>
      <c r="AT19" s="85">
        <f>Anuales!AT14</f>
        <v>98056.076611533907</v>
      </c>
      <c r="AU19" s="85">
        <f>Anuales!AU14</f>
        <v>122443.814076076</v>
      </c>
      <c r="AV19" s="85">
        <f>Anuales!AV14</f>
        <v>137589.99851369901</v>
      </c>
      <c r="AW19" s="85">
        <f>Anuales!AW14</f>
        <v>156696.84966119999</v>
      </c>
      <c r="AX19" s="85">
        <f>Anuales!AX14</f>
        <v>166771.835526137</v>
      </c>
      <c r="AY19" s="85">
        <f>Anuales!AY14</f>
        <v>168822.76369906199</v>
      </c>
      <c r="AZ19" s="85">
        <f>Anuales!AZ14</f>
        <v>179428.61165673001</v>
      </c>
      <c r="BA19" s="85">
        <f>Anuales!BA14</f>
        <v>182321.572850058</v>
      </c>
      <c r="BB19" s="85">
        <f>Anuales!BB14</f>
        <v>191068.15804814801</v>
      </c>
      <c r="BC19" s="85">
        <f>Anuales!BC14</f>
        <v>202805.71018492701</v>
      </c>
      <c r="BD19" s="85">
        <f>Anuales!BD14</f>
        <v>217034.57994350401</v>
      </c>
      <c r="BE19" s="85">
        <f>Anuales!BE14</f>
        <v>229155.48571760001</v>
      </c>
      <c r="BF19" s="85">
        <f>Anuales!BF14</f>
        <v>260093.58372744199</v>
      </c>
      <c r="BG19" s="85">
        <f>Anuales!BG14</f>
        <v>296927.75226061401</v>
      </c>
      <c r="BH19" s="85">
        <f>Anuales!BH14</f>
        <v>354254.567226913</v>
      </c>
      <c r="BI19" s="85">
        <f>Anuales!BI14</f>
        <v>353364.14884923899</v>
      </c>
      <c r="BJ19" s="85">
        <f>Anuales!BJ14</f>
        <v>409285.271314913</v>
      </c>
      <c r="BK19" s="85">
        <f>Anuales!BK14</f>
        <v>453021.14892435097</v>
      </c>
      <c r="BL19" s="85">
        <f>Anuales!BL14</f>
        <v>500544.28270338202</v>
      </c>
      <c r="BM19" s="85">
        <f>Anuales!BM14</f>
        <v>553685.56983351603</v>
      </c>
      <c r="BN19" s="85">
        <f>Anuales!BN14</f>
        <v>589776.44249001797</v>
      </c>
      <c r="BO19" s="85">
        <f>Anuales!BO14</f>
        <v>631520.61027726904</v>
      </c>
      <c r="BP19" s="85">
        <f>Anuales!BP14</f>
        <v>664816.39089104906</v>
      </c>
      <c r="BQ19" s="85">
        <f>Anuales!BQ14</f>
        <v>693129.94181183097</v>
      </c>
      <c r="BR19" s="85">
        <f>Anuales!BR14</f>
        <v>735553.53610908298</v>
      </c>
      <c r="BS19" s="85">
        <f>Anuales!BS14</f>
        <v>767748.15482166805</v>
      </c>
      <c r="BT19" s="85">
        <f>Anuales!BT14</f>
        <v>710174.92753468</v>
      </c>
      <c r="BU19" s="85">
        <f>Anuales!BU14</f>
        <v>848600.97976291599</v>
      </c>
      <c r="BV19" s="85">
        <f>Anuales!BV14</f>
        <v>932644.13240745303</v>
      </c>
      <c r="BW19" s="85">
        <f>Anuales!BW14</f>
        <v>964545.51945430401</v>
      </c>
      <c r="BX19" s="85">
        <f>Anuales!BX14</f>
        <v>1025480.09078964</v>
      </c>
    </row>
    <row r="20" spans="1:76" x14ac:dyDescent="0.2">
      <c r="A20" s="1" t="s">
        <v>25</v>
      </c>
      <c r="B20" s="85">
        <f>Anuales!B15</f>
        <v>1.15180157065028E-5</v>
      </c>
      <c r="C20" s="85">
        <f>Anuales!C15</f>
        <v>1.47116578252539E-5</v>
      </c>
      <c r="D20" s="85">
        <f>Anuales!D15</f>
        <v>1.56732557785224E-5</v>
      </c>
      <c r="E20" s="85">
        <f>Anuales!E15</f>
        <v>1.7452837561171601E-5</v>
      </c>
      <c r="F20" s="85">
        <f>Anuales!F15</f>
        <v>1.9742710938071802E-5</v>
      </c>
      <c r="G20" s="85">
        <f>Anuales!G15</f>
        <v>2.2155563810671501E-5</v>
      </c>
      <c r="H20" s="85">
        <f>Anuales!H15</f>
        <v>2.3759377842274E-5</v>
      </c>
      <c r="I20" s="85">
        <f>Anuales!I15</f>
        <v>2.5631851290401299E-5</v>
      </c>
      <c r="J20" s="85">
        <f>Anuales!J15</f>
        <v>2.8822960084734298E-5</v>
      </c>
      <c r="K20" s="85">
        <f>Anuales!K15</f>
        <v>3.2941199694952199E-5</v>
      </c>
      <c r="L20" s="85">
        <f>Anuales!L15</f>
        <v>3.7732787298511897E-5</v>
      </c>
      <c r="M20" s="85">
        <f>Anuales!M15</f>
        <v>4.1071116158507801E-5</v>
      </c>
      <c r="N20" s="85">
        <f>Anuales!N15</f>
        <v>4.7604101393841003E-5</v>
      </c>
      <c r="O20" s="85">
        <f>Anuales!O15</f>
        <v>5.4097059687117703E-5</v>
      </c>
      <c r="P20" s="85">
        <f>Anuales!P15</f>
        <v>6.2286057410485606E-5</v>
      </c>
      <c r="Q20" s="85">
        <f>Anuales!Q15</f>
        <v>7.7857696759481596E-5</v>
      </c>
      <c r="R20" s="85">
        <f>Anuales!R15</f>
        <v>9.4359557427495705E-5</v>
      </c>
      <c r="S20" s="85">
        <f>Anuales!S15</f>
        <v>1.11574015891377E-4</v>
      </c>
      <c r="T20" s="85">
        <f>Anuales!T15</f>
        <v>1.29896631369724E-4</v>
      </c>
      <c r="U20" s="85">
        <f>Anuales!U15</f>
        <v>1.4312008261551E-4</v>
      </c>
      <c r="V20" s="85">
        <f>Anuales!V15</f>
        <v>1.5539598892599999E-4</v>
      </c>
      <c r="W20" s="85">
        <f>Anuales!W15</f>
        <v>1.75618100199E-4</v>
      </c>
      <c r="X20" s="85">
        <f>Anuales!X15</f>
        <v>1.9744555772599999E-4</v>
      </c>
      <c r="Y20" s="85">
        <f>Anuales!Y15</f>
        <v>2.3214841186900001E-4</v>
      </c>
      <c r="Z20" s="85">
        <f>Anuales!Z15</f>
        <v>3.0496208762900002E-4</v>
      </c>
      <c r="AA20" s="85">
        <f>Anuales!AA15</f>
        <v>4.0793888412099999E-4</v>
      </c>
      <c r="AB20" s="85">
        <f>Anuales!AB15</f>
        <v>5.3133415033300001E-4</v>
      </c>
      <c r="AC20" s="85">
        <f>Anuales!AC15</f>
        <v>7.0334229690100002E-4</v>
      </c>
      <c r="AD20" s="85">
        <f>Anuales!AD15</f>
        <v>1.0439515779870001E-3</v>
      </c>
      <c r="AE20" s="85">
        <f>Anuales!AE15</f>
        <v>1.6518927616690001E-3</v>
      </c>
      <c r="AF20" s="85">
        <f>Anuales!AF15</f>
        <v>2.8335128325709998E-3</v>
      </c>
      <c r="AG20" s="85">
        <f>Anuales!AG15</f>
        <v>5.3038000979769998E-3</v>
      </c>
      <c r="AH20" s="85">
        <f>Anuales!AH15</f>
        <v>8.5189289137310008E-3</v>
      </c>
      <c r="AI20" s="85">
        <f>Anuales!AI15</f>
        <v>1.6862870730166998E-2</v>
      </c>
      <c r="AJ20" s="85">
        <f>Anuales!AJ15</f>
        <v>3.6943887804625999E-2</v>
      </c>
      <c r="AK20" s="85">
        <f>Anuales!AK15</f>
        <v>9.7923505307423997E-2</v>
      </c>
      <c r="AL20" s="85">
        <f>Anuales!AL15</f>
        <v>0.20279632391716301</v>
      </c>
      <c r="AM20" s="85">
        <f>Anuales!AM15</f>
        <v>0.41570815625463098</v>
      </c>
      <c r="AN20" s="85">
        <f>Anuales!AN15</f>
        <v>2.6356193828087302</v>
      </c>
      <c r="AO20" s="85">
        <f>Anuales!AO15</f>
        <v>61.612753968362</v>
      </c>
      <c r="AP20" s="85">
        <f>Anuales!AP15</f>
        <v>4080.3751872481398</v>
      </c>
      <c r="AQ20" s="85">
        <f>Anuales!AQ15</f>
        <v>20635.194685692801</v>
      </c>
      <c r="AR20" s="85">
        <f>Anuales!AR15</f>
        <v>34766.254874247003</v>
      </c>
      <c r="AS20" s="85">
        <f>Anuales!AS15</f>
        <v>53216.161200740098</v>
      </c>
      <c r="AT20" s="85">
        <f>Anuales!AT15</f>
        <v>71308</v>
      </c>
      <c r="AU20" s="85">
        <f>Anuales!AU15</f>
        <v>85519</v>
      </c>
      <c r="AV20" s="85">
        <f>Anuales!AV15</f>
        <v>97738</v>
      </c>
      <c r="AW20" s="85">
        <f>Anuales!AW15</f>
        <v>109188</v>
      </c>
      <c r="AX20" s="85">
        <f>Anuales!AX15</f>
        <v>116023</v>
      </c>
      <c r="AY20" s="85">
        <f>Anuales!AY15</f>
        <v>119244</v>
      </c>
      <c r="AZ20" s="85">
        <f>Anuales!AZ15</f>
        <v>128075</v>
      </c>
      <c r="BA20" s="85">
        <f>Anuales!BA15</f>
        <v>131392</v>
      </c>
      <c r="BB20" s="85">
        <f>Anuales!BB15</f>
        <v>137902</v>
      </c>
      <c r="BC20" s="85">
        <f>Anuales!BC15</f>
        <v>144193</v>
      </c>
      <c r="BD20" s="85">
        <f>Anuales!BD15</f>
        <v>154995</v>
      </c>
      <c r="BE20" s="85">
        <f>Anuales!BE15</f>
        <v>162815</v>
      </c>
      <c r="BF20" s="85">
        <f>Anuales!BF15</f>
        <v>174582</v>
      </c>
      <c r="BG20" s="85">
        <f>Anuales!BG15</f>
        <v>192316</v>
      </c>
      <c r="BH20" s="85">
        <f>Anuales!BH15</f>
        <v>221644.959354744</v>
      </c>
      <c r="BI20" s="85">
        <f>Anuales!BI15</f>
        <v>235082.037500042</v>
      </c>
      <c r="BJ20" s="85">
        <f>Anuales!BJ15</f>
        <v>260420.29289292</v>
      </c>
      <c r="BK20" s="85">
        <f>Anuales!BK15</f>
        <v>288646.27207317</v>
      </c>
      <c r="BL20" s="85">
        <f>Anuales!BL15</f>
        <v>321457.46076464199</v>
      </c>
      <c r="BM20" s="85">
        <f>Anuales!BM15</f>
        <v>349437.87208901899</v>
      </c>
      <c r="BN20" s="85">
        <f>Anuales!BN15</f>
        <v>374811.48720846802</v>
      </c>
      <c r="BO20" s="85">
        <f>Anuales!BO15</f>
        <v>403631.18413508602</v>
      </c>
      <c r="BP20" s="85">
        <f>Anuales!BP15</f>
        <v>433542.28288049903</v>
      </c>
      <c r="BQ20" s="85">
        <f>Anuales!BQ15</f>
        <v>457461.64696254203</v>
      </c>
      <c r="BR20" s="85">
        <f>Anuales!BR15</f>
        <v>481219.86060111597</v>
      </c>
      <c r="BS20" s="85">
        <f>Anuales!BS15</f>
        <v>507461.75917261199</v>
      </c>
      <c r="BT20" s="85">
        <f>Anuales!BT15</f>
        <v>465782.48570089199</v>
      </c>
      <c r="BU20" s="85">
        <f>Anuales!BU15</f>
        <v>544471.62230760301</v>
      </c>
      <c r="BV20" s="85">
        <f>Anuales!BV15</f>
        <v>608464.89984015306</v>
      </c>
      <c r="BW20" s="85">
        <f>Anuales!BW15</f>
        <v>647485.22156047495</v>
      </c>
      <c r="BX20" s="85">
        <f>Anuales!BX15</f>
        <v>680939.46019331703</v>
      </c>
    </row>
    <row r="21" spans="1:76" x14ac:dyDescent="0.2">
      <c r="A21" s="1" t="s">
        <v>26</v>
      </c>
      <c r="B21" s="85">
        <f>Anuales!B16</f>
        <v>1.32456290839351E-6</v>
      </c>
      <c r="C21" s="85">
        <f>Anuales!C16</f>
        <v>1.6003184345186401E-6</v>
      </c>
      <c r="D21" s="85">
        <f>Anuales!D16</f>
        <v>1.87141671024729E-6</v>
      </c>
      <c r="E21" s="85">
        <f>Anuales!E16</f>
        <v>2.0226773723092202E-6</v>
      </c>
      <c r="F21" s="85">
        <f>Anuales!F16</f>
        <v>2.5132334357558602E-6</v>
      </c>
      <c r="G21" s="85">
        <f>Anuales!G16</f>
        <v>2.6778745464388101E-6</v>
      </c>
      <c r="H21" s="85">
        <f>Anuales!H16</f>
        <v>3.43922065456871E-6</v>
      </c>
      <c r="I21" s="85">
        <f>Anuales!I16</f>
        <v>4.14276355873001E-6</v>
      </c>
      <c r="J21" s="85">
        <f>Anuales!J16</f>
        <v>4.6440335933984199E-6</v>
      </c>
      <c r="K21" s="85">
        <f>Anuales!K16</f>
        <v>6.2623181900810901E-6</v>
      </c>
      <c r="L21" s="85">
        <f>Anuales!L16</f>
        <v>7.8549137030837404E-6</v>
      </c>
      <c r="M21" s="85">
        <f>Anuales!M16</f>
        <v>9.9098784933577397E-6</v>
      </c>
      <c r="N21" s="85">
        <f>Anuales!N16</f>
        <v>1.12305059313001E-5</v>
      </c>
      <c r="O21" s="85">
        <f>Anuales!O16</f>
        <v>1.27266404738077E-5</v>
      </c>
      <c r="P21" s="85">
        <f>Anuales!P16</f>
        <v>1.6348407494241201E-5</v>
      </c>
      <c r="Q21" s="85">
        <f>Anuales!Q16</f>
        <v>1.93196685802218E-5</v>
      </c>
      <c r="R21" s="85">
        <f>Anuales!R16</f>
        <v>2.3008731400142701E-5</v>
      </c>
      <c r="S21" s="85">
        <f>Anuales!S16</f>
        <v>2.5253082795712801E-5</v>
      </c>
      <c r="T21" s="85">
        <f>Anuales!T16</f>
        <v>2.99518346895082E-5</v>
      </c>
      <c r="U21" s="85">
        <f>Anuales!U16</f>
        <v>3.3055639492985097E-5</v>
      </c>
      <c r="V21" s="85">
        <f>Anuales!V16</f>
        <v>3.7263989307000001E-5</v>
      </c>
      <c r="W21" s="85">
        <f>Anuales!W16</f>
        <v>4.2238441419000003E-5</v>
      </c>
      <c r="X21" s="85">
        <f>Anuales!X16</f>
        <v>4.9483259975999997E-5</v>
      </c>
      <c r="Y21" s="85">
        <f>Anuales!Y16</f>
        <v>5.8250856243999998E-5</v>
      </c>
      <c r="Z21" s="85">
        <f>Anuales!Z16</f>
        <v>6.5311196966E-5</v>
      </c>
      <c r="AA21" s="85">
        <f>Anuales!AA16</f>
        <v>8.9484557206999995E-5</v>
      </c>
      <c r="AB21" s="85">
        <f>Anuales!AB16</f>
        <v>1.16107160427E-4</v>
      </c>
      <c r="AC21" s="85">
        <f>Anuales!AC16</f>
        <v>1.82642370384E-4</v>
      </c>
      <c r="AD21" s="85">
        <f>Anuales!AD16</f>
        <v>2.3095138595400001E-4</v>
      </c>
      <c r="AE21" s="85">
        <f>Anuales!AE16</f>
        <v>3.3079189580300001E-4</v>
      </c>
      <c r="AF21" s="85">
        <f>Anuales!AF16</f>
        <v>6.8331221094299999E-4</v>
      </c>
      <c r="AG21" s="85">
        <f>Anuales!AG16</f>
        <v>1.1937724773750001E-3</v>
      </c>
      <c r="AH21" s="85">
        <f>Anuales!AH16</f>
        <v>2.1195525599069999E-3</v>
      </c>
      <c r="AI21" s="85">
        <f>Anuales!AI16</f>
        <v>3.8371143547259999E-3</v>
      </c>
      <c r="AJ21" s="85">
        <f>Anuales!AJ16</f>
        <v>7.2275637671319996E-3</v>
      </c>
      <c r="AK21" s="85">
        <f>Anuales!AK16</f>
        <v>1.9403081215872E-2</v>
      </c>
      <c r="AL21" s="85">
        <f>Anuales!AL16</f>
        <v>3.7884102987206E-2</v>
      </c>
      <c r="AM21" s="85">
        <f>Anuales!AM16</f>
        <v>7.5821006781720005E-2</v>
      </c>
      <c r="AN21" s="85">
        <f>Anuales!AN16</f>
        <v>0.32838695734566298</v>
      </c>
      <c r="AO21" s="85">
        <f>Anuales!AO16</f>
        <v>7.76441765716757</v>
      </c>
      <c r="AP21" s="85">
        <f>Anuales!AP16</f>
        <v>397.65217712497002</v>
      </c>
      <c r="AQ21" s="85">
        <f>Anuales!AQ16</f>
        <v>2033.5330336673901</v>
      </c>
      <c r="AR21" s="85">
        <f>Anuales!AR16</f>
        <v>3534.62120499502</v>
      </c>
      <c r="AS21" s="85">
        <f>Anuales!AS16</f>
        <v>5532.8082812493503</v>
      </c>
      <c r="AT21" s="85">
        <f>Anuales!AT16</f>
        <v>8672</v>
      </c>
      <c r="AU21" s="85">
        <f>Anuales!AU16</f>
        <v>11880</v>
      </c>
      <c r="AV21" s="85">
        <f>Anuales!AV16</f>
        <v>14048</v>
      </c>
      <c r="AW21" s="85">
        <f>Anuales!AW16</f>
        <v>15860</v>
      </c>
      <c r="AX21" s="85">
        <f>Anuales!AX16</f>
        <v>17854</v>
      </c>
      <c r="AY21" s="85">
        <f>Anuales!AY16</f>
        <v>19617</v>
      </c>
      <c r="AZ21" s="85">
        <f>Anuales!AZ16</f>
        <v>20678</v>
      </c>
      <c r="BA21" s="85">
        <f>Anuales!BA16</f>
        <v>21387</v>
      </c>
      <c r="BB21" s="85">
        <f>Anuales!BB16</f>
        <v>21514</v>
      </c>
      <c r="BC21" s="85">
        <f>Anuales!BC16</f>
        <v>23537</v>
      </c>
      <c r="BD21" s="85">
        <f>Anuales!BD16</f>
        <v>25657</v>
      </c>
      <c r="BE21" s="85">
        <f>Anuales!BE16</f>
        <v>28697</v>
      </c>
      <c r="BF21" s="85">
        <f>Anuales!BF16</f>
        <v>31688</v>
      </c>
      <c r="BG21" s="85">
        <f>Anuales!BG16</f>
        <v>33424</v>
      </c>
      <c r="BH21" s="85">
        <f>Anuales!BH16</f>
        <v>36741.551831999997</v>
      </c>
      <c r="BI21" s="85">
        <f>Anuales!BI16</f>
        <v>42399.746253750003</v>
      </c>
      <c r="BJ21" s="85">
        <f>Anuales!BJ16</f>
        <v>44909.071502619998</v>
      </c>
      <c r="BK21" s="85">
        <f>Anuales!BK16</f>
        <v>49757.941580780003</v>
      </c>
      <c r="BL21" s="85">
        <f>Anuales!BL16</f>
        <v>56659.137100840002</v>
      </c>
      <c r="BM21" s="85">
        <f>Anuales!BM16</f>
        <v>64343.243455529999</v>
      </c>
      <c r="BN21" s="85">
        <f>Anuales!BN16</f>
        <v>72610.804237279997</v>
      </c>
      <c r="BO21" s="85">
        <f>Anuales!BO16</f>
        <v>82042.259943149998</v>
      </c>
      <c r="BP21" s="85">
        <f>Anuales!BP16</f>
        <v>86455.967736489998</v>
      </c>
      <c r="BQ21" s="85">
        <f>Anuales!BQ16</f>
        <v>91851.578231820007</v>
      </c>
      <c r="BR21" s="85">
        <f>Anuales!BR16</f>
        <v>96385.361191639997</v>
      </c>
      <c r="BS21" s="85">
        <f>Anuales!BS16</f>
        <v>102350.1061612</v>
      </c>
      <c r="BT21" s="85">
        <f>Anuales!BT16</f>
        <v>112195.18944333</v>
      </c>
      <c r="BU21" s="85">
        <f>Anuales!BU16</f>
        <v>121352.05415061</v>
      </c>
      <c r="BV21" s="85">
        <f>Anuales!BV16</f>
        <v>127105.74434795001</v>
      </c>
      <c r="BW21" s="85">
        <f>Anuales!BW16</f>
        <v>139617.09447444</v>
      </c>
      <c r="BX21" s="85">
        <f>Anuales!BX16</f>
        <v>147988.27835149999</v>
      </c>
    </row>
    <row r="22" spans="1:76" x14ac:dyDescent="0.2">
      <c r="A22" s="1" t="s">
        <v>27</v>
      </c>
      <c r="B22" s="85">
        <f>Anuales!B17</f>
        <v>2.44808514508264E-6</v>
      </c>
      <c r="C22" s="85">
        <f>Anuales!C17</f>
        <v>3.8183930464776403E-6</v>
      </c>
      <c r="D22" s="85">
        <f>Anuales!D17</f>
        <v>4.7743758578248097E-6</v>
      </c>
      <c r="E22" s="85">
        <f>Anuales!E17</f>
        <v>5.8261547026900299E-6</v>
      </c>
      <c r="F22" s="85">
        <f>Anuales!F17</f>
        <v>5.51590699810134E-6</v>
      </c>
      <c r="G22" s="85">
        <f>Anuales!G17</f>
        <v>6.7559574638592401E-6</v>
      </c>
      <c r="H22" s="85">
        <f>Anuales!H17</f>
        <v>8.8630881820180905E-6</v>
      </c>
      <c r="I22" s="85">
        <f>Anuales!I17</f>
        <v>1.05568777590187E-5</v>
      </c>
      <c r="J22" s="85">
        <f>Anuales!J17</f>
        <v>1.1089444051585001E-5</v>
      </c>
      <c r="K22" s="85">
        <f>Anuales!K17</f>
        <v>1.04386669047336E-5</v>
      </c>
      <c r="L22" s="85">
        <f>Anuales!L17</f>
        <v>1.2558766882187901E-5</v>
      </c>
      <c r="M22" s="85">
        <f>Anuales!M17</f>
        <v>1.50316744728891E-5</v>
      </c>
      <c r="N22" s="85">
        <f>Anuales!N17</f>
        <v>1.8125190681183201E-5</v>
      </c>
      <c r="O22" s="85">
        <f>Anuales!O17</f>
        <v>1.80149599987772E-5</v>
      </c>
      <c r="P22" s="85">
        <f>Anuales!P17</f>
        <v>1.9483023017250699E-5</v>
      </c>
      <c r="Q22" s="85">
        <f>Anuales!Q17</f>
        <v>2.3683039895343099E-5</v>
      </c>
      <c r="R22" s="85">
        <f>Anuales!R17</f>
        <v>2.8678070030713801E-5</v>
      </c>
      <c r="S22" s="85">
        <f>Anuales!S17</f>
        <v>2.93207785316486E-5</v>
      </c>
      <c r="T22" s="85">
        <f>Anuales!T17</f>
        <v>2.8543538054869201E-5</v>
      </c>
      <c r="U22" s="85">
        <f>Anuales!U17</f>
        <v>3.1490192987152997E-5</v>
      </c>
      <c r="V22" s="85">
        <f>Anuales!V17</f>
        <v>3.5716960492999997E-5</v>
      </c>
      <c r="W22" s="85">
        <f>Anuales!W17</f>
        <v>4.2192256683000001E-5</v>
      </c>
      <c r="X22" s="85">
        <f>Anuales!X17</f>
        <v>4.3554327725E-5</v>
      </c>
      <c r="Y22" s="85">
        <f>Anuales!Y17</f>
        <v>6.9997251833999998E-5</v>
      </c>
      <c r="Z22" s="85">
        <f>Anuales!Z17</f>
        <v>1.06902328327E-4</v>
      </c>
      <c r="AA22" s="85">
        <f>Anuales!AA17</f>
        <v>1.2425197669800001E-4</v>
      </c>
      <c r="AB22" s="85">
        <f>Anuales!AB17</f>
        <v>1.5536611243000001E-4</v>
      </c>
      <c r="AC22" s="85">
        <f>Anuales!AC17</f>
        <v>2.05672586479E-4</v>
      </c>
      <c r="AD22" s="85">
        <f>Anuales!AD17</f>
        <v>3.2171426071100001E-4</v>
      </c>
      <c r="AE22" s="85">
        <f>Anuales!AE17</f>
        <v>6.4323709137799996E-4</v>
      </c>
      <c r="AF22" s="85">
        <f>Anuales!AF17</f>
        <v>1.361075519149E-3</v>
      </c>
      <c r="AG22" s="85">
        <f>Anuales!AG17</f>
        <v>2.7753763288769998E-3</v>
      </c>
      <c r="AH22" s="85">
        <f>Anuales!AH17</f>
        <v>4.6600231308400004E-3</v>
      </c>
      <c r="AI22" s="85">
        <f>Anuales!AI17</f>
        <v>6.607536881571E-3</v>
      </c>
      <c r="AJ22" s="85">
        <f>Anuales!AJ17</f>
        <v>1.2599773640252001E-2</v>
      </c>
      <c r="AK22" s="85">
        <f>Anuales!AK17</f>
        <v>3.0484936737859999E-2</v>
      </c>
      <c r="AL22" s="85">
        <f>Anuales!AL17</f>
        <v>6.0216004926813997E-2</v>
      </c>
      <c r="AM22" s="85">
        <f>Anuales!AM17</f>
        <v>0.123104720608869</v>
      </c>
      <c r="AN22" s="85">
        <f>Anuales!AN17</f>
        <v>0.89857801767098799</v>
      </c>
      <c r="AO22" s="85">
        <f>Anuales!AO17</f>
        <v>15.054415771634</v>
      </c>
      <c r="AP22" s="85">
        <f>Anuales!AP17</f>
        <v>738.70209072230296</v>
      </c>
      <c r="AQ22" s="85">
        <f>Anuales!AQ17</f>
        <v>4189.6521895288597</v>
      </c>
      <c r="AR22" s="85">
        <f>Anuales!AR17</f>
        <v>7015.9296135996801</v>
      </c>
      <c r="AS22" s="85">
        <f>Anuales!AS17</f>
        <v>12007.2682766419</v>
      </c>
      <c r="AT22" s="85">
        <f>Anuales!AT17</f>
        <v>18076.076611533899</v>
      </c>
      <c r="AU22" s="85">
        <f>Anuales!AU17</f>
        <v>25044.814076076</v>
      </c>
      <c r="AV22" s="85">
        <f>Anuales!AV17</f>
        <v>25803.998513698902</v>
      </c>
      <c r="AW22" s="85">
        <f>Anuales!AW17</f>
        <v>31648.8496611999</v>
      </c>
      <c r="AX22" s="85">
        <f>Anuales!AX17</f>
        <v>32894.835526137402</v>
      </c>
      <c r="AY22" s="85">
        <f>Anuales!AY17</f>
        <v>29961.763699061699</v>
      </c>
      <c r="AZ22" s="85">
        <f>Anuales!AZ17</f>
        <v>30675.611656730202</v>
      </c>
      <c r="BA22" s="85">
        <f>Anuales!BA17</f>
        <v>29542.572850058099</v>
      </c>
      <c r="BB22" s="85">
        <f>Anuales!BB17</f>
        <v>31652.158048148001</v>
      </c>
      <c r="BC22" s="85">
        <f>Anuales!BC17</f>
        <v>35075.710184926698</v>
      </c>
      <c r="BD22" s="85">
        <f>Anuales!BD17</f>
        <v>36382.579943504199</v>
      </c>
      <c r="BE22" s="85">
        <f>Anuales!BE17</f>
        <v>37643.485717600197</v>
      </c>
      <c r="BF22" s="85">
        <f>Anuales!BF17</f>
        <v>53823.583727442201</v>
      </c>
      <c r="BG22" s="85">
        <f>Anuales!BG17</f>
        <v>71187.752260613794</v>
      </c>
      <c r="BH22" s="85">
        <f>Anuales!BH17</f>
        <v>95868.056040169395</v>
      </c>
      <c r="BI22" s="85">
        <f>Anuales!BI17</f>
        <v>75882.365095447807</v>
      </c>
      <c r="BJ22" s="85">
        <f>Anuales!BJ17</f>
        <v>103955.906919373</v>
      </c>
      <c r="BK22" s="85">
        <f>Anuales!BK17</f>
        <v>114616.93527040099</v>
      </c>
      <c r="BL22" s="85">
        <f>Anuales!BL17</f>
        <v>122427.6848379</v>
      </c>
      <c r="BM22" s="85">
        <f>Anuales!BM17</f>
        <v>139904.454288968</v>
      </c>
      <c r="BN22" s="85">
        <f>Anuales!BN17</f>
        <v>142354.15104426999</v>
      </c>
      <c r="BO22" s="85">
        <f>Anuales!BO17</f>
        <v>145847.166199033</v>
      </c>
      <c r="BP22" s="85">
        <f>Anuales!BP17</f>
        <v>144818.14027405999</v>
      </c>
      <c r="BQ22" s="85">
        <f>Anuales!BQ17</f>
        <v>143816.71661746901</v>
      </c>
      <c r="BR22" s="85">
        <f>Anuales!BR17</f>
        <v>157948.314316328</v>
      </c>
      <c r="BS22" s="85">
        <f>Anuales!BS17</f>
        <v>157936.289487856</v>
      </c>
      <c r="BT22" s="85">
        <f>Anuales!BT17</f>
        <v>132197.25239045799</v>
      </c>
      <c r="BU22" s="85">
        <f>Anuales!BU17</f>
        <v>182777.30330470399</v>
      </c>
      <c r="BV22" s="85">
        <f>Anuales!BV17</f>
        <v>197073.48821934999</v>
      </c>
      <c r="BW22" s="85">
        <f>Anuales!BW17</f>
        <v>177443.203419389</v>
      </c>
      <c r="BX22" s="85">
        <f>Anuales!BX17</f>
        <v>196552.352244826</v>
      </c>
    </row>
    <row r="23" spans="1:76" x14ac:dyDescent="0.2">
      <c r="A23" s="1" t="s">
        <v>28</v>
      </c>
      <c r="B23" s="85">
        <f>Anuales!B18</f>
        <v>2.3835305219561801E-6</v>
      </c>
      <c r="C23" s="85">
        <f>Anuales!C18</f>
        <v>3.6981353277885802E-6</v>
      </c>
      <c r="D23" s="85">
        <f>Anuales!D18</f>
        <v>4.6825611139463896E-6</v>
      </c>
      <c r="E23" s="85">
        <f>Anuales!E18</f>
        <v>5.7014109666066496E-6</v>
      </c>
      <c r="F23" s="85">
        <f>Anuales!F18</f>
        <v>5.2997935964317104E-6</v>
      </c>
      <c r="G23" s="85">
        <f>Anuales!G18</f>
        <v>6.6150025140504601E-6</v>
      </c>
      <c r="H23" s="85">
        <f>Anuales!H18</f>
        <v>8.7777125312378601E-6</v>
      </c>
      <c r="I23" s="85">
        <f>Anuales!I18</f>
        <v>1.0301694801174801E-5</v>
      </c>
      <c r="J23" s="85">
        <f>Anuales!J18</f>
        <v>1.0894467664924E-5</v>
      </c>
      <c r="K23" s="85">
        <f>Anuales!K18</f>
        <v>9.8642793208892102E-6</v>
      </c>
      <c r="L23" s="85">
        <f>Anuales!L18</f>
        <v>1.1150883905237599E-5</v>
      </c>
      <c r="M23" s="85">
        <f>Anuales!M18</f>
        <v>1.45116392113725E-5</v>
      </c>
      <c r="N23" s="85">
        <f>Anuales!N18</f>
        <v>1.7749613603873101E-5</v>
      </c>
      <c r="O23" s="85">
        <f>Anuales!O18</f>
        <v>1.7468331799939499E-5</v>
      </c>
      <c r="P23" s="85">
        <f>Anuales!P18</f>
        <v>1.8445480103915801E-5</v>
      </c>
      <c r="Q23" s="85">
        <f>Anuales!Q18</f>
        <v>2.32104929555228E-5</v>
      </c>
      <c r="R23" s="85">
        <f>Anuales!R18</f>
        <v>2.7276204955987401E-5</v>
      </c>
      <c r="S23" s="85">
        <f>Anuales!S18</f>
        <v>2.7055652219427501E-5</v>
      </c>
      <c r="T23" s="85">
        <f>Anuales!T18</f>
        <v>2.7783983970706998E-5</v>
      </c>
      <c r="U23" s="85">
        <f>Anuales!U18</f>
        <v>3.0382310459064999E-5</v>
      </c>
      <c r="V23" s="85">
        <f>Anuales!V18</f>
        <v>3.5297175780000003E-5</v>
      </c>
      <c r="W23" s="85">
        <f>Anuales!W18</f>
        <v>4.129773009E-5</v>
      </c>
      <c r="X23" s="85">
        <f>Anuales!X18</f>
        <v>4.5955438706999998E-5</v>
      </c>
      <c r="Y23" s="85">
        <f>Anuales!Y18</f>
        <v>7.0028120260999998E-5</v>
      </c>
      <c r="Z23" s="85">
        <f>Anuales!Z18</f>
        <v>1.0358888839999999E-4</v>
      </c>
      <c r="AA23" s="85">
        <f>Anuales!AA18</f>
        <v>1.2651224966799999E-4</v>
      </c>
      <c r="AB23" s="85">
        <f>Anuales!AB18</f>
        <v>1.5678910604E-4</v>
      </c>
      <c r="AC23" s="85">
        <f>Anuales!AC18</f>
        <v>2.1176807765700001E-4</v>
      </c>
      <c r="AD23" s="85">
        <f>Anuales!AD18</f>
        <v>3.2204481372300001E-4</v>
      </c>
      <c r="AE23" s="85">
        <f>Anuales!AE18</f>
        <v>6.1697016740700004E-4</v>
      </c>
      <c r="AF23" s="85">
        <f>Anuales!AF18</f>
        <v>1.2678189237560001E-3</v>
      </c>
      <c r="AG23" s="85">
        <f>Anuales!AG18</f>
        <v>2.5431720052730001E-3</v>
      </c>
      <c r="AH23" s="85">
        <f>Anuales!AH18</f>
        <v>4.3924254042920002E-3</v>
      </c>
      <c r="AI23" s="85">
        <f>Anuales!AI18</f>
        <v>6.3397103961660003E-3</v>
      </c>
      <c r="AJ23" s="85">
        <f>Anuales!AJ18</f>
        <v>1.233626133369E-2</v>
      </c>
      <c r="AK23" s="85">
        <f>Anuales!AK18</f>
        <v>2.9705441629780002E-2</v>
      </c>
      <c r="AL23" s="85">
        <f>Anuales!AL18</f>
        <v>5.6771914453684999E-2</v>
      </c>
      <c r="AM23" s="85">
        <f>Anuales!AM18</f>
        <v>0.107752201216105</v>
      </c>
      <c r="AN23" s="85">
        <f>Anuales!AN18</f>
        <v>0.72058649827757304</v>
      </c>
      <c r="AO23" s="85">
        <f>Anuales!AO18</f>
        <v>15.198970706174199</v>
      </c>
      <c r="AP23" s="85">
        <f>Anuales!AP18</f>
        <v>802.83454812794298</v>
      </c>
      <c r="AQ23" s="85">
        <f>Anuales!AQ18</f>
        <v>3988.14129257583</v>
      </c>
      <c r="AR23" s="85">
        <f>Anuales!AR18</f>
        <v>6702.2175508706396</v>
      </c>
      <c r="AS23" s="85">
        <f>Anuales!AS18</f>
        <v>11521.9398060187</v>
      </c>
      <c r="AT23" s="85">
        <f>Anuales!AT18</f>
        <v>18911.501507949601</v>
      </c>
      <c r="AU23" s="85">
        <f>Anuales!AU18</f>
        <v>26105.2072432725</v>
      </c>
      <c r="AV23" s="85">
        <f>Anuales!AV18</f>
        <v>27584.2075560304</v>
      </c>
      <c r="AW23" s="85">
        <f>Anuales!AW18</f>
        <v>33637.4605602995</v>
      </c>
      <c r="AX23" s="85">
        <f>Anuales!AX18</f>
        <v>35093.658344068703</v>
      </c>
      <c r="AY23" s="85">
        <f>Anuales!AY18</f>
        <v>34132.680465072503</v>
      </c>
      <c r="AZ23" s="85">
        <f>Anuales!AZ18</f>
        <v>33769.554094774103</v>
      </c>
      <c r="BA23" s="85">
        <f>Anuales!BA18</f>
        <v>31392.310126600602</v>
      </c>
      <c r="BB23" s="85">
        <f>Anuales!BB18</f>
        <v>31394.285326941201</v>
      </c>
      <c r="BC23" s="85">
        <f>Anuales!BC18</f>
        <v>33948.639365236697</v>
      </c>
      <c r="BD23" s="85">
        <f>Anuales!BD18</f>
        <v>37962.184713342802</v>
      </c>
      <c r="BE23" s="85">
        <f>Anuales!BE18</f>
        <v>42938.801107646002</v>
      </c>
      <c r="BF23" s="85">
        <f>Anuales!BF18</f>
        <v>52520.713534600101</v>
      </c>
      <c r="BG23" s="85">
        <f>Anuales!BG18</f>
        <v>64947.715312797103</v>
      </c>
      <c r="BH23" s="85">
        <f>Anuales!BH18</f>
        <v>84962.533604704993</v>
      </c>
      <c r="BI23" s="85">
        <f>Anuales!BI18</f>
        <v>85200.542557008303</v>
      </c>
      <c r="BJ23" s="85">
        <f>Anuales!BJ18</f>
        <v>105237.50417904901</v>
      </c>
      <c r="BK23" s="85">
        <f>Anuales!BK18</f>
        <v>112708.380918365</v>
      </c>
      <c r="BL23" s="85">
        <f>Anuales!BL18</f>
        <v>131344.08674510501</v>
      </c>
      <c r="BM23" s="85">
        <f>Anuales!BM18</f>
        <v>146151.87132317599</v>
      </c>
      <c r="BN23" s="85">
        <f>Anuales!BN18</f>
        <v>149191.01137750901</v>
      </c>
      <c r="BO23" s="85">
        <f>Anuales!BO18</f>
        <v>150511.916264859</v>
      </c>
      <c r="BP23" s="85">
        <f>Anuales!BP18</f>
        <v>151581.114300986</v>
      </c>
      <c r="BQ23" s="85">
        <f>Anuales!BQ18</f>
        <v>153112.86474387301</v>
      </c>
      <c r="BR23" s="85">
        <f>Anuales!BR18</f>
        <v>165869.02111523101</v>
      </c>
      <c r="BS23" s="85">
        <f>Anuales!BS18</f>
        <v>174684.90779507099</v>
      </c>
      <c r="BT23" s="85">
        <f>Anuales!BT18</f>
        <v>151515.50146325</v>
      </c>
      <c r="BU23" s="85">
        <f>Anuales!BU18</f>
        <v>220158.84174485199</v>
      </c>
      <c r="BV23" s="85">
        <f>Anuales!BV18</f>
        <v>236410.92504717899</v>
      </c>
      <c r="BW23" s="85">
        <f>Anuales!BW18</f>
        <v>228878.02366701001</v>
      </c>
      <c r="BX23" s="85">
        <f>Anuales!BX18</f>
        <v>244597.204967456</v>
      </c>
    </row>
    <row r="24" spans="1:76" x14ac:dyDescent="0.2">
      <c r="A24" s="1" t="s">
        <v>29</v>
      </c>
      <c r="B24" s="85">
        <f>Anuales!B19</f>
        <v>2.0944500441423901E-6</v>
      </c>
      <c r="C24" s="85">
        <f>Anuales!C19</f>
        <v>3.3425351569031601E-6</v>
      </c>
      <c r="D24" s="85">
        <f>Anuales!D19</f>
        <v>3.8220062802279704E-6</v>
      </c>
      <c r="E24" s="85">
        <f>Anuales!E19</f>
        <v>4.8912256175263699E-6</v>
      </c>
      <c r="F24" s="85">
        <f>Anuales!F19</f>
        <v>4.5976856536235903E-6</v>
      </c>
      <c r="G24" s="85">
        <f>Anuales!G19</f>
        <v>4.9933522803981902E-6</v>
      </c>
      <c r="H24" s="85">
        <f>Anuales!H19</f>
        <v>7.3839815489215104E-6</v>
      </c>
      <c r="I24" s="85">
        <f>Anuales!I19</f>
        <v>9.0517531123070804E-6</v>
      </c>
      <c r="J24" s="85">
        <f>Anuales!J19</f>
        <v>9.3737831272880304E-6</v>
      </c>
      <c r="K24" s="85">
        <f>Anuales!K19</f>
        <v>8.7058146313382304E-6</v>
      </c>
      <c r="L24" s="85">
        <f>Anuales!L19</f>
        <v>1.00396644298785E-5</v>
      </c>
      <c r="M24" s="85">
        <f>Anuales!M19</f>
        <v>1.16631239337839E-5</v>
      </c>
      <c r="N24" s="85">
        <f>Anuales!N19</f>
        <v>1.50419893442319E-5</v>
      </c>
      <c r="O24" s="85">
        <f>Anuales!O19</f>
        <v>1.4566445609850899E-5</v>
      </c>
      <c r="P24" s="85">
        <f>Anuales!P19</f>
        <v>1.4256273820210199E-5</v>
      </c>
      <c r="Q24" s="85">
        <f>Anuales!Q19</f>
        <v>1.7511461773245098E-5</v>
      </c>
      <c r="R24" s="85">
        <f>Anuales!R19</f>
        <v>2.0388107539541801E-5</v>
      </c>
      <c r="S24" s="85">
        <f>Anuales!S19</f>
        <v>2.0628956115771299E-5</v>
      </c>
      <c r="T24" s="85">
        <f>Anuales!T19</f>
        <v>2.0921075831632601E-5</v>
      </c>
      <c r="U24" s="85">
        <f>Anuales!U19</f>
        <v>2.17939019741637E-5</v>
      </c>
      <c r="V24" s="85">
        <f>Anuales!V19</f>
        <v>2.4623608247999999E-5</v>
      </c>
      <c r="W24" s="85">
        <f>Anuales!W19</f>
        <v>2.8527627569999998E-5</v>
      </c>
      <c r="X24" s="85">
        <f>Anuales!X19</f>
        <v>3.1097408807000002E-5</v>
      </c>
      <c r="Y24" s="85">
        <f>Anuales!Y19</f>
        <v>5.0385766826000003E-5</v>
      </c>
      <c r="Z24" s="85">
        <f>Anuales!Z19</f>
        <v>6.7861576503999994E-5</v>
      </c>
      <c r="AA24" s="85">
        <f>Anuales!AA19</f>
        <v>7.9543226442000005E-5</v>
      </c>
      <c r="AB24" s="85">
        <f>Anuales!AB19</f>
        <v>9.3285965101999997E-5</v>
      </c>
      <c r="AC24" s="85">
        <f>Anuales!AC19</f>
        <v>1.4253915934899999E-4</v>
      </c>
      <c r="AD24" s="85">
        <f>Anuales!AD19</f>
        <v>2.2601468149800001E-4</v>
      </c>
      <c r="AE24" s="85">
        <f>Anuales!AE19</f>
        <v>4.4097016740699999E-4</v>
      </c>
      <c r="AF24" s="85">
        <f>Anuales!AF19</f>
        <v>9.0441892375600001E-4</v>
      </c>
      <c r="AG24" s="85">
        <f>Anuales!AG19</f>
        <v>1.7721720052729999E-3</v>
      </c>
      <c r="AH24" s="85">
        <f>Anuales!AH19</f>
        <v>2.9084254042920001E-3</v>
      </c>
      <c r="AI24" s="85">
        <f>Anuales!AI19</f>
        <v>3.6367103961660002E-3</v>
      </c>
      <c r="AJ24" s="85">
        <f>Anuales!AJ19</f>
        <v>6.9252613336900004E-3</v>
      </c>
      <c r="AK24" s="85">
        <f>Anuales!AK19</f>
        <v>1.807144162978E-2</v>
      </c>
      <c r="AL24" s="85">
        <f>Anuales!AL19</f>
        <v>3.8174914453684997E-2</v>
      </c>
      <c r="AM24" s="85">
        <f>Anuales!AM19</f>
        <v>7.7988201216105002E-2</v>
      </c>
      <c r="AN24" s="85">
        <f>Anuales!AN19</f>
        <v>0.57025649827757297</v>
      </c>
      <c r="AO24" s="85">
        <f>Anuales!AO19</f>
        <v>11.4349707061742</v>
      </c>
      <c r="AP24" s="85">
        <f>Anuales!AP19</f>
        <v>627.24406305337595</v>
      </c>
      <c r="AQ24" s="85">
        <f>Anuales!AQ19</f>
        <v>3056.5895194712102</v>
      </c>
      <c r="AR24" s="85">
        <f>Anuales!AR19</f>
        <v>4852.5549354632903</v>
      </c>
      <c r="AS24" s="85">
        <f>Anuales!AS19</f>
        <v>8302.2955236839298</v>
      </c>
      <c r="AT24" s="85">
        <f>Anuales!AT19</f>
        <v>14172.101507949599</v>
      </c>
      <c r="AU24" s="85">
        <f>Anuales!AU19</f>
        <v>20434.635718427598</v>
      </c>
      <c r="AV24" s="85">
        <f>Anuales!AV19</f>
        <v>21752.262913772902</v>
      </c>
      <c r="AW24" s="85">
        <f>Anuales!AW19</f>
        <v>26671.722827881698</v>
      </c>
      <c r="AX24" s="85">
        <f>Anuales!AX19</f>
        <v>27565.240792973102</v>
      </c>
      <c r="AY24" s="85">
        <f>Anuales!AY19</f>
        <v>25690.170311985901</v>
      </c>
      <c r="AZ24" s="85">
        <f>Anuales!AZ19</f>
        <v>26410.214798818601</v>
      </c>
      <c r="BA24" s="85">
        <f>Anuales!BA19</f>
        <v>25572.153213658199</v>
      </c>
      <c r="BB24" s="85">
        <f>Anuales!BB19</f>
        <v>25790.563157402899</v>
      </c>
      <c r="BC24" s="85">
        <f>Anuales!BC19</f>
        <v>28006.0518530767</v>
      </c>
      <c r="BD24" s="85">
        <f>Anuales!BD19</f>
        <v>31420.598485270999</v>
      </c>
      <c r="BE24" s="85">
        <f>Anuales!BE19</f>
        <v>35376.700133736398</v>
      </c>
      <c r="BF24" s="85">
        <f>Anuales!BF19</f>
        <v>43226.870157626297</v>
      </c>
      <c r="BG24" s="85">
        <f>Anuales!BG19</f>
        <v>53625.998895381599</v>
      </c>
      <c r="BH24" s="85">
        <f>Anuales!BH19</f>
        <v>69079.176636736607</v>
      </c>
      <c r="BI24" s="85">
        <f>Anuales!BI19</f>
        <v>64352.545682991498</v>
      </c>
      <c r="BJ24" s="85">
        <f>Anuales!BJ19</f>
        <v>80509.869353770802</v>
      </c>
      <c r="BK24" s="85">
        <f>Anuales!BK19</f>
        <v>90045.640747654703</v>
      </c>
      <c r="BL24" s="85">
        <f>Anuales!BL19</f>
        <v>103814.168603353</v>
      </c>
      <c r="BM24" s="85">
        <f>Anuales!BM19</f>
        <v>114551.11565866999</v>
      </c>
      <c r="BN24" s="85">
        <f>Anuales!BN19</f>
        <v>117361.951771472</v>
      </c>
      <c r="BO24" s="85">
        <f>Anuales!BO19</f>
        <v>119771.888080907</v>
      </c>
      <c r="BP24" s="85">
        <f>Anuales!BP19</f>
        <v>119627.28443224099</v>
      </c>
      <c r="BQ24" s="85">
        <f>Anuales!BQ19</f>
        <v>120965.401580006</v>
      </c>
      <c r="BR24" s="85">
        <f>Anuales!BR19</f>
        <v>130602.45241489699</v>
      </c>
      <c r="BS24" s="85">
        <f>Anuales!BS19</f>
        <v>139341.02716034299</v>
      </c>
      <c r="BT24" s="85">
        <f>Anuales!BT19</f>
        <v>120740.785741207</v>
      </c>
      <c r="BU24" s="85">
        <f>Anuales!BU19</f>
        <v>179249.00405270499</v>
      </c>
      <c r="BV24" s="85">
        <f>Anuales!BV19</f>
        <v>189465.934043049</v>
      </c>
      <c r="BW24" s="85">
        <f>Anuales!BW19</f>
        <v>179089.805924279</v>
      </c>
      <c r="BX24" s="85">
        <f>Anuales!BX19</f>
        <v>186843.784728328</v>
      </c>
    </row>
    <row r="25" spans="1:76" x14ac:dyDescent="0.2">
      <c r="A25" s="1" t="s">
        <v>30</v>
      </c>
      <c r="B25" s="85">
        <f>Anuales!B20</f>
        <v>2.8908047781379699E-7</v>
      </c>
      <c r="C25" s="85">
        <f>Anuales!C20</f>
        <v>3.5560017088541801E-7</v>
      </c>
      <c r="D25" s="85">
        <f>Anuales!D20</f>
        <v>8.6055483371842404E-7</v>
      </c>
      <c r="E25" s="85">
        <f>Anuales!E20</f>
        <v>8.1018534908028199E-7</v>
      </c>
      <c r="F25" s="85">
        <f>Anuales!F20</f>
        <v>7.02107942808117E-7</v>
      </c>
      <c r="G25" s="85">
        <f>Anuales!G20</f>
        <v>1.6216502336522701E-6</v>
      </c>
      <c r="H25" s="85">
        <f>Anuales!H20</f>
        <v>1.3937309823163601E-6</v>
      </c>
      <c r="I25" s="85">
        <f>Anuales!I20</f>
        <v>1.24994168886776E-6</v>
      </c>
      <c r="J25" s="85">
        <f>Anuales!J20</f>
        <v>1.5206845376359699E-6</v>
      </c>
      <c r="K25" s="85">
        <f>Anuales!K20</f>
        <v>1.15846468955098E-6</v>
      </c>
      <c r="L25" s="85">
        <f>Anuales!L20</f>
        <v>1.11121947535903E-6</v>
      </c>
      <c r="M25" s="85">
        <f>Anuales!M20</f>
        <v>2.8485152775885699E-6</v>
      </c>
      <c r="N25" s="85">
        <f>Anuales!N20</f>
        <v>2.7076242596411901E-6</v>
      </c>
      <c r="O25" s="85">
        <f>Anuales!O20</f>
        <v>2.9018861900886498E-6</v>
      </c>
      <c r="P25" s="85">
        <f>Anuales!P20</f>
        <v>4.1892062837055798E-6</v>
      </c>
      <c r="Q25" s="85">
        <f>Anuales!Q20</f>
        <v>5.6990311822777097E-6</v>
      </c>
      <c r="R25" s="85">
        <f>Anuales!R20</f>
        <v>6.8880974164456097E-6</v>
      </c>
      <c r="S25" s="85">
        <f>Anuales!S20</f>
        <v>6.4266961036562097E-6</v>
      </c>
      <c r="T25" s="85">
        <f>Anuales!T20</f>
        <v>6.8629081390744398E-6</v>
      </c>
      <c r="U25" s="85">
        <f>Anuales!U20</f>
        <v>8.5884084849012893E-6</v>
      </c>
      <c r="V25" s="85">
        <f>Anuales!V20</f>
        <v>1.0673567531E-5</v>
      </c>
      <c r="W25" s="85">
        <f>Anuales!W20</f>
        <v>1.277010252E-5</v>
      </c>
      <c r="X25" s="85">
        <f>Anuales!X20</f>
        <v>1.4858029899999999E-5</v>
      </c>
      <c r="Y25" s="85">
        <f>Anuales!Y20</f>
        <v>1.9642353434999999E-5</v>
      </c>
      <c r="Z25" s="85">
        <f>Anuales!Z20</f>
        <v>3.5727311895999999E-5</v>
      </c>
      <c r="AA25" s="85">
        <f>Anuales!AA20</f>
        <v>4.6969023225999998E-5</v>
      </c>
      <c r="AB25" s="85">
        <f>Anuales!AB20</f>
        <v>6.3503140938000005E-5</v>
      </c>
      <c r="AC25" s="85">
        <f>Anuales!AC20</f>
        <v>6.9228918308000004E-5</v>
      </c>
      <c r="AD25" s="85">
        <f>Anuales!AD20</f>
        <v>9.6030132224000006E-5</v>
      </c>
      <c r="AE25" s="85">
        <f>Anuales!AE20</f>
        <v>1.76E-4</v>
      </c>
      <c r="AF25" s="85">
        <f>Anuales!AF20</f>
        <v>3.634E-4</v>
      </c>
      <c r="AG25" s="85">
        <f>Anuales!AG20</f>
        <v>7.7099999999999998E-4</v>
      </c>
      <c r="AH25" s="85">
        <f>Anuales!AH20</f>
        <v>1.4840000000000001E-3</v>
      </c>
      <c r="AI25" s="85">
        <f>Anuales!AI20</f>
        <v>2.7030000000000001E-3</v>
      </c>
      <c r="AJ25" s="85">
        <f>Anuales!AJ20</f>
        <v>5.411E-3</v>
      </c>
      <c r="AK25" s="85">
        <f>Anuales!AK20</f>
        <v>1.1634E-2</v>
      </c>
      <c r="AL25" s="85">
        <f>Anuales!AL20</f>
        <v>1.8596999999999999E-2</v>
      </c>
      <c r="AM25" s="85">
        <f>Anuales!AM20</f>
        <v>2.9763999999999999E-2</v>
      </c>
      <c r="AN25" s="85">
        <f>Anuales!AN20</f>
        <v>0.15032999999999999</v>
      </c>
      <c r="AO25" s="85">
        <f>Anuales!AO20</f>
        <v>3.7639999999999998</v>
      </c>
      <c r="AP25" s="85">
        <f>Anuales!AP20</f>
        <v>175.59048507456799</v>
      </c>
      <c r="AQ25" s="85">
        <f>Anuales!AQ20</f>
        <v>931.55177310461704</v>
      </c>
      <c r="AR25" s="85">
        <f>Anuales!AR20</f>
        <v>1849.6626154073499</v>
      </c>
      <c r="AS25" s="85">
        <f>Anuales!AS20</f>
        <v>3219.6442823347402</v>
      </c>
      <c r="AT25" s="85">
        <f>Anuales!AT20</f>
        <v>4739.3999999999996</v>
      </c>
      <c r="AU25" s="85">
        <f>Anuales!AU20</f>
        <v>5670.5715248448396</v>
      </c>
      <c r="AV25" s="85">
        <f>Anuales!AV20</f>
        <v>5831.9446422574101</v>
      </c>
      <c r="AW25" s="85">
        <f>Anuales!AW20</f>
        <v>6965.7377324178797</v>
      </c>
      <c r="AX25" s="85">
        <f>Anuales!AX20</f>
        <v>7528.4175510955502</v>
      </c>
      <c r="AY25" s="85">
        <f>Anuales!AY20</f>
        <v>8442.5101530866195</v>
      </c>
      <c r="AZ25" s="85">
        <f>Anuales!AZ20</f>
        <v>7359.3392959555404</v>
      </c>
      <c r="BA25" s="85">
        <f>Anuales!BA20</f>
        <v>5820.1569129424397</v>
      </c>
      <c r="BB25" s="85">
        <f>Anuales!BB20</f>
        <v>5603.7221695383096</v>
      </c>
      <c r="BC25" s="85">
        <f>Anuales!BC20</f>
        <v>5942.5875121600802</v>
      </c>
      <c r="BD25" s="85">
        <f>Anuales!BD20</f>
        <v>6541.5862280718402</v>
      </c>
      <c r="BE25" s="85">
        <f>Anuales!BE20</f>
        <v>7562.1009739096498</v>
      </c>
      <c r="BF25" s="85">
        <f>Anuales!BF20</f>
        <v>9293.8433769738003</v>
      </c>
      <c r="BG25" s="85">
        <f>Anuales!BG20</f>
        <v>11321.7164174155</v>
      </c>
      <c r="BH25" s="85">
        <f>Anuales!BH20</f>
        <v>15883.356967968501</v>
      </c>
      <c r="BI25" s="85">
        <f>Anuales!BI20</f>
        <v>20847.996874016801</v>
      </c>
      <c r="BJ25" s="85">
        <f>Anuales!BJ20</f>
        <v>24727.634825277899</v>
      </c>
      <c r="BK25" s="85">
        <f>Anuales!BK20</f>
        <v>22662.74017071</v>
      </c>
      <c r="BL25" s="85">
        <f>Anuales!BL20</f>
        <v>27529.918141751499</v>
      </c>
      <c r="BM25" s="85">
        <f>Anuales!BM20</f>
        <v>31600.755664505999</v>
      </c>
      <c r="BN25" s="85">
        <f>Anuales!BN20</f>
        <v>31829.059606036801</v>
      </c>
      <c r="BO25" s="85">
        <f>Anuales!BO20</f>
        <v>30740.028183951599</v>
      </c>
      <c r="BP25" s="85">
        <f>Anuales!BP20</f>
        <v>31953.829868744699</v>
      </c>
      <c r="BQ25" s="85">
        <f>Anuales!BQ20</f>
        <v>32147.463163867102</v>
      </c>
      <c r="BR25" s="85">
        <f>Anuales!BR20</f>
        <v>35266.568700334399</v>
      </c>
      <c r="BS25" s="85">
        <f>Anuales!BS20</f>
        <v>35343.880634728201</v>
      </c>
      <c r="BT25" s="85">
        <f>Anuales!BT20</f>
        <v>30774.715722042802</v>
      </c>
      <c r="BU25" s="85">
        <f>Anuales!BU20</f>
        <v>40909.837692147303</v>
      </c>
      <c r="BV25" s="85">
        <f>Anuales!BV20</f>
        <v>46944.991004130301</v>
      </c>
      <c r="BW25" s="85">
        <f>Anuales!BW20</f>
        <v>49788.217742731496</v>
      </c>
      <c r="BX25" s="85">
        <f>Anuales!BX20</f>
        <v>57753.420239127903</v>
      </c>
    </row>
    <row r="26" spans="1:76" x14ac:dyDescent="0.2">
      <c r="A26" s="3" t="s">
        <v>31</v>
      </c>
      <c r="B26" s="85">
        <f>Anuales!B21</f>
        <v>6.4554623126458797E-8</v>
      </c>
      <c r="C26" s="85">
        <f>Anuales!C21</f>
        <v>1.2025771868906501E-7</v>
      </c>
      <c r="D26" s="85">
        <f>Anuales!D21</f>
        <v>9.1814743878415901E-8</v>
      </c>
      <c r="E26" s="85">
        <f>Anuales!E21</f>
        <v>1.2474373608338199E-7</v>
      </c>
      <c r="F26" s="85">
        <f>Anuales!F21</f>
        <v>2.1611340166963399E-7</v>
      </c>
      <c r="G26" s="85">
        <f>Anuales!G21</f>
        <v>1.4095494980877801E-7</v>
      </c>
      <c r="H26" s="85">
        <f>Anuales!H21</f>
        <v>8.5375650780225894E-8</v>
      </c>
      <c r="I26" s="85">
        <f>Anuales!I21</f>
        <v>2.5518295784390403E-7</v>
      </c>
      <c r="J26" s="85">
        <f>Anuales!J21</f>
        <v>1.94976386661044E-7</v>
      </c>
      <c r="K26" s="85">
        <f>Anuales!K21</f>
        <v>5.7438758384439001E-7</v>
      </c>
      <c r="L26" s="85">
        <f>Anuales!L21</f>
        <v>1.40788297695031E-6</v>
      </c>
      <c r="M26" s="85">
        <f>Anuales!M21</f>
        <v>5.2003526151656697E-7</v>
      </c>
      <c r="N26" s="85">
        <f>Anuales!N21</f>
        <v>3.7557707731015802E-7</v>
      </c>
      <c r="O26" s="85">
        <f>Anuales!O21</f>
        <v>5.4662819883766497E-7</v>
      </c>
      <c r="P26" s="85">
        <f>Anuales!P21</f>
        <v>1.0375429133349199E-6</v>
      </c>
      <c r="Q26" s="85">
        <f>Anuales!Q21</f>
        <v>4.7254693982026098E-7</v>
      </c>
      <c r="R26" s="85">
        <f>Anuales!R21</f>
        <v>1.40186507472641E-6</v>
      </c>
      <c r="S26" s="85">
        <f>Anuales!S21</f>
        <v>2.2651263122211E-6</v>
      </c>
      <c r="T26" s="85">
        <f>Anuales!T21</f>
        <v>7.5955408416223104E-7</v>
      </c>
      <c r="U26" s="85">
        <f>Anuales!U21</f>
        <v>1.1078825280879899E-6</v>
      </c>
      <c r="V26" s="85">
        <f>Anuales!V21</f>
        <v>4.1978471378062298E-7</v>
      </c>
      <c r="W26" s="85">
        <f>Anuales!W21</f>
        <v>8.9452659292856196E-7</v>
      </c>
      <c r="X26" s="85">
        <f>Anuales!X21</f>
        <v>-2.4011109829050098E-6</v>
      </c>
      <c r="Y26" s="85">
        <f>Anuales!Y21</f>
        <v>-3.0868426877358102E-8</v>
      </c>
      <c r="Z26" s="85">
        <f>Anuales!Z21</f>
        <v>3.313439927E-6</v>
      </c>
      <c r="AA26" s="85">
        <f>Anuales!AA21</f>
        <v>-2.2602729710000001E-6</v>
      </c>
      <c r="AB26" s="85">
        <f>Anuales!AB21</f>
        <v>-1.4229936099391501E-6</v>
      </c>
      <c r="AC26" s="85">
        <f>Anuales!AC21</f>
        <v>-6.0954911779140197E-6</v>
      </c>
      <c r="AD26" s="85">
        <f>Anuales!AD21</f>
        <v>-3.3055301195594902E-7</v>
      </c>
      <c r="AE26" s="85">
        <f>Anuales!AE21</f>
        <v>2.6266923971000001E-5</v>
      </c>
      <c r="AF26" s="85">
        <f>Anuales!AF21</f>
        <v>7.7482837733999996E-5</v>
      </c>
      <c r="AG26" s="85">
        <f>Anuales!AG21</f>
        <v>2.32204323604E-4</v>
      </c>
      <c r="AH26" s="85">
        <f>Anuales!AH21</f>
        <v>2.6759772654699998E-4</v>
      </c>
      <c r="AI26" s="85">
        <f>Anuales!AI21</f>
        <v>2.6782648540499997E-4</v>
      </c>
      <c r="AJ26" s="85">
        <f>Anuales!AJ21</f>
        <v>2.63512306562E-4</v>
      </c>
      <c r="AK26" s="85">
        <f>Anuales!AK21</f>
        <v>7.7949510807999998E-4</v>
      </c>
      <c r="AL26" s="85">
        <f>Anuales!AL21</f>
        <v>3.4440904731279998E-3</v>
      </c>
      <c r="AM26" s="85">
        <f>Anuales!AM21</f>
        <v>1.5352519392764E-2</v>
      </c>
      <c r="AN26" s="85">
        <f>Anuales!AN21</f>
        <v>0.17799151939341501</v>
      </c>
      <c r="AO26" s="85">
        <f>Anuales!AO21</f>
        <v>-0.14455493454017199</v>
      </c>
      <c r="AP26" s="85">
        <f>Anuales!AP21</f>
        <v>-64.132457405639997</v>
      </c>
      <c r="AQ26" s="85">
        <f>Anuales!AQ21</f>
        <v>201.510896953035</v>
      </c>
      <c r="AR26" s="85">
        <f>Anuales!AR21</f>
        <v>313.71206272903697</v>
      </c>
      <c r="AS26" s="85">
        <f>Anuales!AS21</f>
        <v>485.32847062324299</v>
      </c>
      <c r="AT26" s="85">
        <f>Anuales!AT21</f>
        <v>-835.42489641568102</v>
      </c>
      <c r="AU26" s="85">
        <f>Anuales!AU21</f>
        <v>-1060.3931671964499</v>
      </c>
      <c r="AV26" s="85">
        <f>Anuales!AV21</f>
        <v>-1780.2090423314401</v>
      </c>
      <c r="AW26" s="85">
        <f>Anuales!AW21</f>
        <v>-1988.6108990995999</v>
      </c>
      <c r="AX26" s="85">
        <f>Anuales!AX21</f>
        <v>-2198.82281793127</v>
      </c>
      <c r="AY26" s="85">
        <f>Anuales!AY21</f>
        <v>-4170.9167660107896</v>
      </c>
      <c r="AZ26" s="85">
        <f>Anuales!AZ21</f>
        <v>-3093.94243804387</v>
      </c>
      <c r="BA26" s="85">
        <f>Anuales!BA21</f>
        <v>-1849.73727654246</v>
      </c>
      <c r="BB26" s="85">
        <f>Anuales!BB21</f>
        <v>257.87272120683798</v>
      </c>
      <c r="BC26" s="85">
        <f>Anuales!BC21</f>
        <v>1127.07081968999</v>
      </c>
      <c r="BD26" s="85">
        <f>Anuales!BD21</f>
        <v>-1579.6047698385801</v>
      </c>
      <c r="BE26" s="85">
        <f>Anuales!BE21</f>
        <v>-5295.3153900457801</v>
      </c>
      <c r="BF26" s="85">
        <f>Anuales!BF21</f>
        <v>1302.8701928420401</v>
      </c>
      <c r="BG26" s="85">
        <f>Anuales!BG21</f>
        <v>6240.0369478167104</v>
      </c>
      <c r="BH26" s="85">
        <f>Anuales!BH21</f>
        <v>10905.5224354643</v>
      </c>
      <c r="BI26" s="85">
        <f>Anuales!BI21</f>
        <v>-9318.17746156047</v>
      </c>
      <c r="BJ26" s="85">
        <f>Anuales!BJ21</f>
        <v>-1281.59725967598</v>
      </c>
      <c r="BK26" s="85">
        <f>Anuales!BK21</f>
        <v>1908.5543520364199</v>
      </c>
      <c r="BL26" s="85">
        <f>Anuales!BL21</f>
        <v>-8916.4019072044593</v>
      </c>
      <c r="BM26" s="85">
        <f>Anuales!BM21</f>
        <v>-6247.4170342081698</v>
      </c>
      <c r="BN26" s="85">
        <f>Anuales!BN21</f>
        <v>-6836.8603332391303</v>
      </c>
      <c r="BO26" s="85">
        <f>Anuales!BO21</f>
        <v>-4664.7500658259696</v>
      </c>
      <c r="BP26" s="85">
        <f>Anuales!BP21</f>
        <v>-6762.9740269260001</v>
      </c>
      <c r="BQ26" s="85">
        <f>Anuales!BQ21</f>
        <v>-9296.1481264044396</v>
      </c>
      <c r="BR26" s="85">
        <f>Anuales!BR21</f>
        <v>-7920.7067989030402</v>
      </c>
      <c r="BS26" s="85">
        <f>Anuales!BS21</f>
        <v>-16748.6183072155</v>
      </c>
      <c r="BT26" s="85">
        <f>Anuales!BT21</f>
        <v>-19318.249072791099</v>
      </c>
      <c r="BU26" s="85">
        <f>Anuales!BU21</f>
        <v>-37381.538440148703</v>
      </c>
      <c r="BV26" s="85">
        <f>Anuales!BV21</f>
        <v>-39337.436827828999</v>
      </c>
      <c r="BW26" s="85">
        <f>Anuales!BW21</f>
        <v>-51434.820247621603</v>
      </c>
      <c r="BX26" s="85">
        <f>Anuales!BX21</f>
        <v>-48044.852722630603</v>
      </c>
    </row>
    <row r="27" spans="1:76" x14ac:dyDescent="0.2">
      <c r="A27" s="1" t="s">
        <v>32</v>
      </c>
      <c r="B27" s="85">
        <f>Anuales!B22</f>
        <v>3.61043008012891E-6</v>
      </c>
      <c r="C27" s="85">
        <f>Anuales!C22</f>
        <v>4.6182813259317001E-6</v>
      </c>
      <c r="D27" s="85">
        <f>Anuales!D22</f>
        <v>4.5861379220017798E-6</v>
      </c>
      <c r="E27" s="85">
        <f>Anuales!E22</f>
        <v>4.6867156697825097E-6</v>
      </c>
      <c r="F27" s="85">
        <f>Anuales!F22</f>
        <v>5.9506772630269499E-6</v>
      </c>
      <c r="G27" s="85">
        <f>Anuales!G22</f>
        <v>6.4628979579102602E-6</v>
      </c>
      <c r="H27" s="85">
        <f>Anuales!H22</f>
        <v>7.37431899192327E-6</v>
      </c>
      <c r="I27" s="85">
        <f>Anuales!I22</f>
        <v>7.6926423792292998E-6</v>
      </c>
      <c r="J27" s="85">
        <f>Anuales!J22</f>
        <v>8.38217023772606E-6</v>
      </c>
      <c r="K27" s="85">
        <f>Anuales!K22</f>
        <v>1.09391261761517E-5</v>
      </c>
      <c r="L27" s="85">
        <f>Anuales!L22</f>
        <v>1.47102732759302E-5</v>
      </c>
      <c r="M27" s="85">
        <f>Anuales!M22</f>
        <v>1.6762266707456599E-5</v>
      </c>
      <c r="N27" s="85">
        <f>Anuales!N22</f>
        <v>1.82315313322535E-5</v>
      </c>
      <c r="O27" s="85">
        <f>Anuales!O22</f>
        <v>1.8455498275765201E-5</v>
      </c>
      <c r="P27" s="85">
        <f>Anuales!P22</f>
        <v>2.24081000751482E-5</v>
      </c>
      <c r="Q27" s="85">
        <f>Anuales!Q22</f>
        <v>2.2498308982951499E-5</v>
      </c>
      <c r="R27" s="85">
        <f>Anuales!R22</f>
        <v>2.6450910782334499E-5</v>
      </c>
      <c r="S27" s="85">
        <f>Anuales!S22</f>
        <v>2.9968021302666799E-5</v>
      </c>
      <c r="T27" s="85">
        <f>Anuales!T22</f>
        <v>4.1734580909014601E-5</v>
      </c>
      <c r="U27" s="85">
        <f>Anuales!U22</f>
        <v>4.5047425281792303E-5</v>
      </c>
      <c r="V27" s="85">
        <f>Anuales!V22</f>
        <v>5.1918855534811899E-5</v>
      </c>
      <c r="W27" s="85">
        <f>Anuales!W22</f>
        <v>4.6068756019565697E-5</v>
      </c>
      <c r="X27" s="85">
        <f>Anuales!X22</f>
        <v>5.0708811909449899E-5</v>
      </c>
      <c r="Y27" s="85">
        <f>Anuales!Y22</f>
        <v>5.8760216151897101E-5</v>
      </c>
      <c r="Z27" s="85">
        <f>Anuales!Z22</f>
        <v>7.8462048992945194E-5</v>
      </c>
      <c r="AA27" s="85">
        <f>Anuales!AA22</f>
        <v>7.4874430360766502E-5</v>
      </c>
      <c r="AB27" s="85">
        <f>Anuales!AB22</f>
        <v>1.0939437241351E-4</v>
      </c>
      <c r="AC27" s="85">
        <f>Anuales!AC22</f>
        <v>1.96577652711442E-4</v>
      </c>
      <c r="AD27" s="85">
        <f>Anuales!AD22</f>
        <v>4.0873656125691501E-4</v>
      </c>
      <c r="AE27" s="85">
        <f>Anuales!AE22</f>
        <v>9.9280324903995294E-4</v>
      </c>
      <c r="AF27" s="85">
        <f>Anuales!AF22</f>
        <v>1.3610091364739401E-3</v>
      </c>
      <c r="AG27" s="85">
        <f>Anuales!AG22</f>
        <v>1.7258068967527099E-3</v>
      </c>
      <c r="AH27" s="85">
        <f>Anuales!AH22</f>
        <v>2.91778959358269E-3</v>
      </c>
      <c r="AI27" s="85">
        <f>Anuales!AI22</f>
        <v>6.2696037620250103E-3</v>
      </c>
      <c r="AJ27" s="85">
        <f>Anuales!AJ22</f>
        <v>1.3681286020816001E-2</v>
      </c>
      <c r="AK27" s="85">
        <f>Anuales!AK22</f>
        <v>4.4308575795236699E-2</v>
      </c>
      <c r="AL27" s="85">
        <f>Anuales!AL22</f>
        <v>5.0282656215473003E-2</v>
      </c>
      <c r="AM27" s="85">
        <f>Anuales!AM22</f>
        <v>7.9667599799944894E-2</v>
      </c>
      <c r="AN27" s="85">
        <f>Anuales!AN22</f>
        <v>0.58466578691432403</v>
      </c>
      <c r="AO27" s="85">
        <f>Anuales!AO22</f>
        <v>15.7361577835542</v>
      </c>
      <c r="AP27" s="85">
        <f>Anuales!AP22</f>
        <v>858.17926</v>
      </c>
      <c r="AQ27" s="85">
        <f>Anuales!AQ22</f>
        <v>3259.855528</v>
      </c>
      <c r="AR27" s="85">
        <f>Anuales!AR22</f>
        <v>5627.7490459999999</v>
      </c>
      <c r="AS27" s="85">
        <f>Anuales!AS22</f>
        <v>8626.6039999999994</v>
      </c>
      <c r="AT27" s="85">
        <f>Anuales!AT22</f>
        <v>12590.4514470674</v>
      </c>
      <c r="AU27" s="85">
        <f>Anuales!AU22</f>
        <v>15118.170885833801</v>
      </c>
      <c r="AV27" s="85">
        <f>Anuales!AV22</f>
        <v>17974.756927754501</v>
      </c>
      <c r="AW27" s="85">
        <f>Anuales!AW22</f>
        <v>22272.178088995901</v>
      </c>
      <c r="AX27" s="85">
        <f>Anuales!AX22</f>
        <v>22075.666404387801</v>
      </c>
      <c r="AY27" s="85">
        <f>Anuales!AY22</f>
        <v>25855.253648066398</v>
      </c>
      <c r="AZ27" s="85">
        <f>Anuales!AZ22</f>
        <v>29867.827839919999</v>
      </c>
      <c r="BA27" s="85">
        <f>Anuales!BA22</f>
        <v>29819.766269802702</v>
      </c>
      <c r="BB27" s="85">
        <f>Anuales!BB22</f>
        <v>32681.948105448999</v>
      </c>
      <c r="BC27" s="85">
        <f>Anuales!BC22</f>
        <v>38060.704147667697</v>
      </c>
      <c r="BD27" s="85">
        <f>Anuales!BD22</f>
        <v>51041.543245485802</v>
      </c>
      <c r="BE27" s="85">
        <f>Anuales!BE22</f>
        <v>65646.945835517399</v>
      </c>
      <c r="BF27" s="85">
        <f>Anuales!BF22</f>
        <v>86233.951450318898</v>
      </c>
      <c r="BG27" s="85">
        <f>Anuales!BG22</f>
        <v>97501.431317828799</v>
      </c>
      <c r="BH27" s="85">
        <f>Anuales!BH22</f>
        <v>100895.073425343</v>
      </c>
      <c r="BI27" s="85">
        <f>Anuales!BI22</f>
        <v>91770.705427774199</v>
      </c>
      <c r="BJ27" s="85">
        <f>Anuales!BJ22</f>
        <v>111035.48070546299</v>
      </c>
      <c r="BK27" s="85">
        <f>Anuales!BK22</f>
        <v>138751.58152175299</v>
      </c>
      <c r="BL27" s="85">
        <f>Anuales!BL22</f>
        <v>137014.31587985999</v>
      </c>
      <c r="BM27" s="85">
        <f>Anuales!BM22</f>
        <v>130608.050702632</v>
      </c>
      <c r="BN27" s="85">
        <f>Anuales!BN22</f>
        <v>127765.308550709</v>
      </c>
      <c r="BO27" s="85">
        <f>Anuales!BO22</f>
        <v>128079.289728808</v>
      </c>
      <c r="BP27" s="85">
        <f>Anuales!BP22</f>
        <v>144812.21736458901</v>
      </c>
      <c r="BQ27" s="85">
        <f>Anuales!BQ22</f>
        <v>167979.31315043801</v>
      </c>
      <c r="BR27" s="85">
        <f>Anuales!BR22</f>
        <v>182197.691000505</v>
      </c>
      <c r="BS27" s="85">
        <f>Anuales!BS22</f>
        <v>182384.91351657599</v>
      </c>
      <c r="BT27" s="85">
        <f>Anuales!BT22</f>
        <v>159683.04587409299</v>
      </c>
      <c r="BU27" s="85">
        <f>Anuales!BU22</f>
        <v>257377.128871953</v>
      </c>
      <c r="BV27" s="85">
        <f>Anuales!BV22</f>
        <v>272522.42326768098</v>
      </c>
      <c r="BW27" s="85">
        <f>Anuales!BW22</f>
        <v>274276.15729496599</v>
      </c>
      <c r="BX27" s="85">
        <f>Anuales!BX22</f>
        <v>310991.82156337699</v>
      </c>
    </row>
    <row r="28" spans="1:76" x14ac:dyDescent="0.2">
      <c r="A28" s="1" t="s">
        <v>33</v>
      </c>
      <c r="B28" s="85">
        <f>Anuales!B23</f>
        <v>3.19853442804416E-6</v>
      </c>
      <c r="C28" s="85">
        <f>Anuales!C23</f>
        <v>4.6646140991311501E-6</v>
      </c>
      <c r="D28" s="85">
        <f>Anuales!D23</f>
        <v>5.5440585620231302E-6</v>
      </c>
      <c r="E28" s="85">
        <f>Anuales!E23</f>
        <v>6.1144265894016402E-6</v>
      </c>
      <c r="F28" s="85">
        <f>Anuales!F23</f>
        <v>6.2150797707037303E-6</v>
      </c>
      <c r="G28" s="85">
        <f>Anuales!G23</f>
        <v>8.0126032509268902E-6</v>
      </c>
      <c r="H28" s="85">
        <f>Anuales!H23</f>
        <v>9.4888499100241892E-6</v>
      </c>
      <c r="I28" s="85">
        <f>Anuales!I23</f>
        <v>1.0983397147540099E-5</v>
      </c>
      <c r="J28" s="85">
        <f>Anuales!J23</f>
        <v>1.2090582141863001E-5</v>
      </c>
      <c r="K28" s="85">
        <f>Anuales!K23</f>
        <v>1.21648011543383E-5</v>
      </c>
      <c r="L28" s="85">
        <f>Anuales!L23</f>
        <v>1.4534726059542001E-5</v>
      </c>
      <c r="M28" s="85">
        <f>Anuales!M23</f>
        <v>1.7618373523069699E-5</v>
      </c>
      <c r="N28" s="85">
        <f>Anuales!N23</f>
        <v>1.9754457704036199E-5</v>
      </c>
      <c r="O28" s="85">
        <f>Anuales!O23</f>
        <v>2.12673055199707E-5</v>
      </c>
      <c r="P28" s="85">
        <f>Anuales!P23</f>
        <v>2.2418208562738001E-5</v>
      </c>
      <c r="Q28" s="85">
        <f>Anuales!Q23</f>
        <v>2.67961135999783E-5</v>
      </c>
      <c r="R28" s="85">
        <f>Anuales!R23</f>
        <v>3.1967043702022999E-5</v>
      </c>
      <c r="S28" s="85">
        <f>Anuales!S23</f>
        <v>3.8439348269387602E-5</v>
      </c>
      <c r="T28" s="85">
        <f>Anuales!T23</f>
        <v>4.2610863450018597E-5</v>
      </c>
      <c r="U28" s="85">
        <f>Anuales!U23</f>
        <v>4.2512243666318597E-5</v>
      </c>
      <c r="V28" s="85">
        <f>Anuales!V23</f>
        <v>4.5559289973009101E-5</v>
      </c>
      <c r="W28" s="85">
        <f>Anuales!W23</f>
        <v>4.81986400604861E-5</v>
      </c>
      <c r="X28" s="85">
        <f>Anuales!X23</f>
        <v>5.2030577841572702E-5</v>
      </c>
      <c r="Y28" s="85">
        <f>Anuales!Y23</f>
        <v>6.6353830550500302E-5</v>
      </c>
      <c r="Z28" s="85">
        <f>Anuales!Z23</f>
        <v>1.1645064727251199E-4</v>
      </c>
      <c r="AA28" s="85">
        <f>Anuales!AA23</f>
        <v>1.4846140902297899E-4</v>
      </c>
      <c r="AB28" s="85">
        <f>Anuales!AB23</f>
        <v>1.8007464154224301E-4</v>
      </c>
      <c r="AC28" s="85">
        <f>Anuales!AC23</f>
        <v>2.7549080732021999E-4</v>
      </c>
      <c r="AD28" s="85">
        <f>Anuales!AD23</f>
        <v>3.87715037676845E-4</v>
      </c>
      <c r="AE28" s="85">
        <f>Anuales!AE23</f>
        <v>5.6526022613841197E-4</v>
      </c>
      <c r="AF28" s="85">
        <f>Anuales!AF23</f>
        <v>1.17574014756641E-3</v>
      </c>
      <c r="AG28" s="85">
        <f>Anuales!AG23</f>
        <v>2.0915149802452002E-3</v>
      </c>
      <c r="AH28" s="85">
        <f>Anuales!AH23</f>
        <v>3.42213907267394E-3</v>
      </c>
      <c r="AI28" s="85">
        <f>Anuales!AI23</f>
        <v>6.1241059731404496E-3</v>
      </c>
      <c r="AJ28" s="85">
        <f>Anuales!AJ23</f>
        <v>1.10711938908775E-2</v>
      </c>
      <c r="AK28" s="85">
        <f>Anuales!AK23</f>
        <v>3.1031823683790202E-2</v>
      </c>
      <c r="AL28" s="85">
        <f>Anuales!AL23</f>
        <v>5.4383014510699899E-2</v>
      </c>
      <c r="AM28" s="85">
        <f>Anuales!AM23</f>
        <v>8.9684223310921005E-2</v>
      </c>
      <c r="AN28" s="85">
        <f>Anuales!AN23</f>
        <v>0.68970143971533904</v>
      </c>
      <c r="AO28" s="85">
        <f>Anuales!AO23</f>
        <v>12.1179312277341</v>
      </c>
      <c r="AP28" s="85">
        <f>Anuales!AP23</f>
        <v>752.92627300000004</v>
      </c>
      <c r="AQ28" s="85">
        <f>Anuales!AQ23</f>
        <v>3861.996161</v>
      </c>
      <c r="AR28" s="85">
        <f>Anuales!AR23</f>
        <v>6954.3354010000003</v>
      </c>
      <c r="AS28" s="85">
        <f>Anuales!AS23</f>
        <v>11304.266</v>
      </c>
      <c r="AT28" s="85">
        <f>Anuales!AT23</f>
        <v>15922.0746275154</v>
      </c>
      <c r="AU28" s="85">
        <f>Anuales!AU23</f>
        <v>21990.692954876598</v>
      </c>
      <c r="AV28" s="85">
        <f>Anuales!AV23</f>
        <v>24754.049485018899</v>
      </c>
      <c r="AW28" s="85">
        <f>Anuales!AW23</f>
        <v>29219.064900140002</v>
      </c>
      <c r="AX28" s="85">
        <f>Anuales!AX23</f>
        <v>31013.9339033951</v>
      </c>
      <c r="AY28" s="85">
        <f>Anuales!AY23</f>
        <v>29907.0550703546</v>
      </c>
      <c r="AZ28" s="85">
        <f>Anuales!AZ23</f>
        <v>33434.378167214301</v>
      </c>
      <c r="BA28" s="85">
        <f>Anuales!BA23</f>
        <v>33166.712797883403</v>
      </c>
      <c r="BB28" s="85">
        <f>Anuales!BB23</f>
        <v>34008.658803614402</v>
      </c>
      <c r="BC28" s="85">
        <f>Anuales!BC23</f>
        <v>37253.8016717133</v>
      </c>
      <c r="BD28" s="85">
        <f>Anuales!BD23</f>
        <v>42384.304455393103</v>
      </c>
      <c r="BE28" s="85">
        <f>Anuales!BE23</f>
        <v>50150.8312906516</v>
      </c>
      <c r="BF28" s="85">
        <f>Anuales!BF23</f>
        <v>60013.451437937998</v>
      </c>
      <c r="BG28" s="85">
        <f>Anuales!BG23</f>
        <v>74736.183578442593</v>
      </c>
      <c r="BH28" s="85">
        <f>Anuales!BH23</f>
        <v>100322.104878136</v>
      </c>
      <c r="BI28" s="85">
        <f>Anuales!BI23</f>
        <v>78082.008965279107</v>
      </c>
      <c r="BJ28" s="85">
        <f>Anuales!BJ23</f>
        <v>98738.686787093306</v>
      </c>
      <c r="BK28" s="85">
        <f>Anuales!BK23</f>
        <v>119787.19365155</v>
      </c>
      <c r="BL28" s="85">
        <f>Anuales!BL23</f>
        <v>127800.39682571001</v>
      </c>
      <c r="BM28" s="85">
        <f>Anuales!BM23</f>
        <v>135597.10506071401</v>
      </c>
      <c r="BN28" s="85">
        <f>Anuales!BN23</f>
        <v>139048.50997631601</v>
      </c>
      <c r="BO28" s="85">
        <f>Anuales!BO23</f>
        <v>145348.80330430801</v>
      </c>
      <c r="BP28" s="85">
        <f>Anuales!BP23</f>
        <v>146840.213725868</v>
      </c>
      <c r="BQ28" s="85">
        <f>Anuales!BQ23</f>
        <v>154876.34006158001</v>
      </c>
      <c r="BR28" s="85">
        <f>Anuales!BR23</f>
        <v>169656.25458669799</v>
      </c>
      <c r="BS28" s="85">
        <f>Anuales!BS23</f>
        <v>172608.61784161601</v>
      </c>
      <c r="BT28" s="85">
        <f>Anuales!BT23</f>
        <v>148166.01545249601</v>
      </c>
      <c r="BU28" s="85">
        <f>Anuales!BU23</f>
        <v>228011.09733088399</v>
      </c>
      <c r="BV28" s="85">
        <f>Anuales!BV23</f>
        <v>267981.69430196501</v>
      </c>
      <c r="BW28" s="85">
        <f>Anuales!BW23</f>
        <v>237491.11770233599</v>
      </c>
      <c r="BX28" s="85">
        <f>Anuales!BX23</f>
        <v>251256.22699705901</v>
      </c>
    </row>
    <row r="29" spans="1:76" x14ac:dyDescent="0.2">
      <c r="A29" s="1" t="s">
        <v>34</v>
      </c>
      <c r="B29" s="85">
        <f>Anuales!B24</f>
        <v>1.5702559412063699E-5</v>
      </c>
      <c r="C29" s="85">
        <f>Anuales!C24</f>
        <v>2.0084036533050801E-5</v>
      </c>
      <c r="D29" s="85">
        <f>Anuales!D24</f>
        <v>2.1361127706573101E-5</v>
      </c>
      <c r="E29" s="85">
        <f>Anuales!E24</f>
        <v>2.38739587165517E-5</v>
      </c>
      <c r="F29" s="85">
        <f>Anuales!F24</f>
        <v>2.75074488642522E-5</v>
      </c>
      <c r="G29" s="85">
        <f>Anuales!G24</f>
        <v>3.0039690527952901E-5</v>
      </c>
      <c r="H29" s="85">
        <f>Anuales!H24</f>
        <v>3.3947155760759798E-5</v>
      </c>
      <c r="I29" s="85">
        <f>Anuales!I24</f>
        <v>3.70407378398393E-5</v>
      </c>
      <c r="J29" s="85">
        <f>Anuales!J24</f>
        <v>4.0848025825580802E-5</v>
      </c>
      <c r="K29" s="85">
        <f>Anuales!K24</f>
        <v>4.84165098115803E-5</v>
      </c>
      <c r="L29" s="85">
        <f>Anuales!L24</f>
        <v>5.8322015100171698E-5</v>
      </c>
      <c r="M29" s="85">
        <f>Anuales!M24</f>
        <v>6.5156562309141494E-5</v>
      </c>
      <c r="N29" s="85">
        <f>Anuales!N24</f>
        <v>7.5436871634541495E-5</v>
      </c>
      <c r="O29" s="85">
        <f>Anuales!O24</f>
        <v>8.2026852915497198E-5</v>
      </c>
      <c r="P29" s="85">
        <f>Anuales!P24</f>
        <v>9.8107379434387706E-5</v>
      </c>
      <c r="Q29" s="85">
        <f>Anuales!Q24</f>
        <v>1.1656260061802E-4</v>
      </c>
      <c r="R29" s="85">
        <f>Anuales!R24</f>
        <v>1.40530225938664E-4</v>
      </c>
      <c r="S29" s="85">
        <f>Anuales!S24</f>
        <v>1.5767655025201801E-4</v>
      </c>
      <c r="T29" s="85">
        <f>Anuales!T24</f>
        <v>1.8751572157309801E-4</v>
      </c>
      <c r="U29" s="85">
        <f>Anuales!U24</f>
        <v>2.1020109671112099E-4</v>
      </c>
      <c r="V29" s="85">
        <f>Anuales!V24</f>
        <v>2.3473650428800001E-4</v>
      </c>
      <c r="W29" s="85">
        <f>Anuales!W24</f>
        <v>2.5791891426E-4</v>
      </c>
      <c r="X29" s="85">
        <f>Anuales!X24</f>
        <v>2.8916137949500001E-4</v>
      </c>
      <c r="Y29" s="85">
        <f>Anuales!Y24</f>
        <v>3.5280290554899998E-4</v>
      </c>
      <c r="Z29" s="85">
        <f>Anuales!Z24</f>
        <v>4.3918701464200002E-4</v>
      </c>
      <c r="AA29" s="85">
        <f>Anuales!AA24</f>
        <v>5.4808843936300004E-4</v>
      </c>
      <c r="AB29" s="85">
        <f>Anuales!AB24</f>
        <v>7.3212715406199998E-4</v>
      </c>
      <c r="AC29" s="85">
        <f>Anuales!AC24</f>
        <v>1.0127440991550001E-3</v>
      </c>
      <c r="AD29" s="85">
        <f>Anuales!AD24</f>
        <v>1.6176387482330001E-3</v>
      </c>
      <c r="AE29" s="85">
        <f>Anuales!AE24</f>
        <v>3.053464771751E-3</v>
      </c>
      <c r="AF29" s="85">
        <f>Anuales!AF24</f>
        <v>5.063169551571E-3</v>
      </c>
      <c r="AG29" s="85">
        <f>Anuales!AG24</f>
        <v>8.9072408207360003E-3</v>
      </c>
      <c r="AH29" s="85">
        <f>Anuales!AH24</f>
        <v>1.4794155125386999E-2</v>
      </c>
      <c r="AI29" s="85">
        <f>Anuales!AI24</f>
        <v>2.7453019755348002E-2</v>
      </c>
      <c r="AJ29" s="85">
        <f>Anuales!AJ24</f>
        <v>5.9381317341948001E-2</v>
      </c>
      <c r="AK29" s="85">
        <f>Anuales!AK24</f>
        <v>0.16108827537260301</v>
      </c>
      <c r="AL29" s="85">
        <f>Anuales!AL24</f>
        <v>0.296796073535955</v>
      </c>
      <c r="AM29" s="85">
        <f>Anuales!AM24</f>
        <v>0.60461726013424399</v>
      </c>
      <c r="AN29" s="85">
        <f>Anuales!AN24</f>
        <v>3.7575487050243601</v>
      </c>
      <c r="AO29" s="85">
        <f>Anuales!AO24</f>
        <v>88.049813952983698</v>
      </c>
      <c r="AP29" s="85">
        <f>Anuales!AP24</f>
        <v>5321.9824420954201</v>
      </c>
      <c r="AQ29" s="85">
        <f>Anuales!AQ24</f>
        <v>26256.239275888998</v>
      </c>
      <c r="AR29" s="85">
        <f>Anuales!AR24</f>
        <v>43990.2193378417</v>
      </c>
      <c r="AS29" s="85">
        <f>Anuales!AS24</f>
        <v>68078.575758631298</v>
      </c>
      <c r="AT29" s="85">
        <f>Anuales!AT24</f>
        <v>94724.4534310858</v>
      </c>
      <c r="AU29" s="85">
        <f>Anuales!AU24</f>
        <v>115571.292007033</v>
      </c>
      <c r="AV29" s="85">
        <f>Anuales!AV24</f>
        <v>130810.705956434</v>
      </c>
      <c r="AW29" s="85">
        <f>Anuales!AW24</f>
        <v>149749.96285005601</v>
      </c>
      <c r="AX29" s="85">
        <f>Anuales!AX24</f>
        <v>157833.56802713001</v>
      </c>
      <c r="AY29" s="85">
        <f>Anuales!AY24</f>
        <v>164770.962276773</v>
      </c>
      <c r="AZ29" s="85">
        <f>Anuales!AZ24</f>
        <v>175862.06132943599</v>
      </c>
      <c r="BA29" s="85">
        <f>Anuales!BA24</f>
        <v>178974.626321977</v>
      </c>
      <c r="BB29" s="85">
        <f>Anuales!BB24</f>
        <v>189741.44734998301</v>
      </c>
      <c r="BC29" s="85">
        <f>Anuales!BC24</f>
        <v>203612.61266088099</v>
      </c>
      <c r="BD29" s="85">
        <f>Anuales!BD24</f>
        <v>225691.818733597</v>
      </c>
      <c r="BE29" s="85">
        <f>Anuales!BE24</f>
        <v>244651.600262466</v>
      </c>
      <c r="BF29" s="85">
        <f>Anuales!BF24</f>
        <v>286314.08373982302</v>
      </c>
      <c r="BG29" s="85">
        <f>Anuales!BG24</f>
        <v>319693</v>
      </c>
      <c r="BH29" s="85">
        <f>Anuales!BH24</f>
        <v>354827.53577412001</v>
      </c>
      <c r="BI29" s="85">
        <f>Anuales!BI24</f>
        <v>367052.845311735</v>
      </c>
      <c r="BJ29" s="85">
        <f>Anuales!BJ24</f>
        <v>421582.06523328298</v>
      </c>
      <c r="BK29" s="85">
        <f>Anuales!BK24</f>
        <v>471985.53679455398</v>
      </c>
      <c r="BL29" s="85">
        <f>Anuales!BL24</f>
        <v>509758.20175753301</v>
      </c>
      <c r="BM29" s="85">
        <f>Anuales!BM24</f>
        <v>548696.51547543495</v>
      </c>
      <c r="BN29" s="85">
        <f>Anuales!BN24</f>
        <v>578493.24106441101</v>
      </c>
      <c r="BO29" s="85">
        <f>Anuales!BO24</f>
        <v>614251.09670176904</v>
      </c>
      <c r="BP29" s="85">
        <f>Anuales!BP24</f>
        <v>662788.39452977001</v>
      </c>
      <c r="BQ29" s="85">
        <f>Anuales!BQ24</f>
        <v>706232.91490068997</v>
      </c>
      <c r="BR29" s="85">
        <f>Anuales!BR24</f>
        <v>748094.97252288996</v>
      </c>
      <c r="BS29" s="85">
        <f>Anuales!BS24</f>
        <v>777524.45049662795</v>
      </c>
      <c r="BT29" s="85">
        <f>Anuales!BT24</f>
        <v>721691.95795627695</v>
      </c>
      <c r="BU29" s="85">
        <f>Anuales!BU24</f>
        <v>877967.01130398503</v>
      </c>
      <c r="BV29" s="85">
        <f>Anuales!BV24</f>
        <v>937184.861373169</v>
      </c>
      <c r="BW29" s="85">
        <f>Anuales!BW24</f>
        <v>1001330.5590469301</v>
      </c>
      <c r="BX29" s="85">
        <f>Anuales!BX24</f>
        <v>1085215.6853559599</v>
      </c>
    </row>
    <row r="30" spans="1:76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6" x14ac:dyDescent="0.2">
      <c r="A31" s="1" t="s">
        <v>87</v>
      </c>
      <c r="B31" s="84">
        <f>Anuales!B33</f>
        <v>39907.954649603496</v>
      </c>
      <c r="C31" s="84">
        <f>Anuales!C33</f>
        <v>42988.065163111503</v>
      </c>
      <c r="D31" s="84">
        <f>Anuales!D33</f>
        <v>46042.775162528902</v>
      </c>
      <c r="E31" s="84">
        <f>Anuales!E33</f>
        <v>49116.37386485</v>
      </c>
      <c r="F31" s="84">
        <f>Anuales!F33</f>
        <v>52063.841342766398</v>
      </c>
      <c r="G31" s="84">
        <f>Anuales!G33</f>
        <v>55152.106118060801</v>
      </c>
      <c r="H31" s="84">
        <f>Anuales!H33</f>
        <v>57391.576172449801</v>
      </c>
      <c r="I31" s="84">
        <f>Anuales!I33</f>
        <v>61241.988541052102</v>
      </c>
      <c r="J31" s="84">
        <f>Anuales!J33</f>
        <v>61169.9278973373</v>
      </c>
      <c r="K31" s="84">
        <f>Anuales!K33</f>
        <v>63067.209894809603</v>
      </c>
      <c r="L31" s="84">
        <f>Anuales!L33</f>
        <v>69378.138784548995</v>
      </c>
      <c r="M31" s="84">
        <f>Anuales!M33</f>
        <v>74547.203032915102</v>
      </c>
      <c r="N31" s="84">
        <f>Anuales!N33</f>
        <v>81468.814700028597</v>
      </c>
      <c r="O31" s="84">
        <f>Anuales!O33</f>
        <v>84834.282262152396</v>
      </c>
      <c r="P31" s="84">
        <f>Anuales!P33</f>
        <v>89748.475649052198</v>
      </c>
      <c r="Q31" s="84">
        <f>Anuales!Q33</f>
        <v>94943.408898916299</v>
      </c>
      <c r="R31" s="84">
        <f>Anuales!R33</f>
        <v>101997.709192047</v>
      </c>
      <c r="S31" s="84">
        <f>Anuales!S33</f>
        <v>107161.788370847</v>
      </c>
      <c r="T31" s="84">
        <f>Anuales!T33</f>
        <v>107568.515235636</v>
      </c>
      <c r="U31" s="84">
        <f>Anuales!U33</f>
        <v>110771.322921931</v>
      </c>
      <c r="V31" s="84">
        <f>Anuales!V33</f>
        <v>114235.593714192</v>
      </c>
      <c r="W31" s="84">
        <f>Anuales!W33</f>
        <v>120432.45039233701</v>
      </c>
      <c r="X31" s="84">
        <f>Anuales!X33</f>
        <v>125104.176846332</v>
      </c>
      <c r="Y31" s="84">
        <f>Anuales!Y33</f>
        <v>132287.67672329201</v>
      </c>
      <c r="Z31" s="84">
        <f>Anuales!Z33</f>
        <v>143355.81557328501</v>
      </c>
      <c r="AA31" s="84">
        <f>Anuales!AA33</f>
        <v>150882.63159166201</v>
      </c>
      <c r="AB31" s="84">
        <f>Anuales!AB33</f>
        <v>154603.673911041</v>
      </c>
      <c r="AC31" s="84">
        <f>Anuales!AC33</f>
        <v>155893.279020049</v>
      </c>
      <c r="AD31" s="84">
        <f>Anuales!AD33</f>
        <v>154846.47645417601</v>
      </c>
      <c r="AE31" s="84">
        <f>Anuales!AE33</f>
        <v>158438.42139681301</v>
      </c>
      <c r="AF31" s="84">
        <f>Anuales!AF33</f>
        <v>166624.442358689</v>
      </c>
      <c r="AG31" s="84">
        <f>Anuales!AG33</f>
        <v>177763.51612696299</v>
      </c>
      <c r="AH31" s="84">
        <f>Anuales!AH33</f>
        <v>177516.909499715</v>
      </c>
      <c r="AI31" s="84">
        <f>Anuales!AI33</f>
        <v>160401.711659564</v>
      </c>
      <c r="AJ31" s="84">
        <f>Anuales!AJ33</f>
        <v>166038.742367181</v>
      </c>
      <c r="AK31" s="84">
        <f>Anuales!AK33</f>
        <v>171105.08592941801</v>
      </c>
      <c r="AL31" s="84">
        <f>Anuales!AL33</f>
        <v>187207.15425466999</v>
      </c>
      <c r="AM31" s="84">
        <f>Anuales!AM33</f>
        <v>204551.57741481299</v>
      </c>
      <c r="AN31" s="84">
        <f>Anuales!AN33</f>
        <v>186994.44079912599</v>
      </c>
      <c r="AO31" s="84">
        <f>Anuales!AO33</f>
        <v>164025.987583446</v>
      </c>
      <c r="AP31" s="84">
        <f>Anuales!AP33</f>
        <v>148915.74213435699</v>
      </c>
      <c r="AQ31" s="84">
        <f>Anuales!AQ33</f>
        <v>153426.60900145301</v>
      </c>
      <c r="AR31" s="84">
        <f>Anuales!AR33</f>
        <v>152269.00634933001</v>
      </c>
      <c r="AS31" s="84">
        <f>Anuales!AS33</f>
        <v>158201.89610584799</v>
      </c>
      <c r="AT31" s="84">
        <f>Anuales!AT33</f>
        <v>156137.317913643</v>
      </c>
      <c r="AU31" s="84">
        <f>Anuales!AU33</f>
        <v>169732.064334575</v>
      </c>
      <c r="AV31" s="84">
        <f>Anuales!AV33</f>
        <v>174318.82634423301</v>
      </c>
      <c r="AW31" s="84">
        <f>Anuales!AW33</f>
        <v>187209.82179891801</v>
      </c>
      <c r="AX31" s="84">
        <f>Anuales!AX33</f>
        <v>187335.34450130601</v>
      </c>
      <c r="AY31" s="84">
        <f>Anuales!AY33</f>
        <v>185974.103933765</v>
      </c>
      <c r="AZ31" s="84">
        <f>Anuales!AZ33</f>
        <v>188540.81247163599</v>
      </c>
      <c r="BA31" s="84">
        <f>Anuales!BA33</f>
        <v>190148.619427464</v>
      </c>
      <c r="BB31" s="84">
        <f>Anuales!BB33</f>
        <v>203201.948500139</v>
      </c>
      <c r="BC31" s="84">
        <f>Anuales!BC33</f>
        <v>209707.463003396</v>
      </c>
      <c r="BD31" s="84">
        <f>Anuales!BD33</f>
        <v>222234.79860672401</v>
      </c>
      <c r="BE31" s="84">
        <f>Anuales!BE33</f>
        <v>235945.00016506601</v>
      </c>
      <c r="BF31" s="84">
        <f>Anuales!BF33</f>
        <v>271593.80224469199</v>
      </c>
      <c r="BG31" s="84">
        <f>Anuales!BG33</f>
        <v>303275.63556458597</v>
      </c>
      <c r="BH31" s="84">
        <f>Anuales!BH33</f>
        <v>320963.50893001602</v>
      </c>
      <c r="BI31" s="84">
        <f>Anuales!BI33</f>
        <v>323884.89918480098</v>
      </c>
      <c r="BJ31" s="84">
        <f>Anuales!BJ33</f>
        <v>366535.742496291</v>
      </c>
      <c r="BK31" s="84">
        <f>Anuales!BK33</f>
        <v>395507.400611991</v>
      </c>
      <c r="BL31" s="84">
        <f>Anuales!BL33</f>
        <v>421134.632761991</v>
      </c>
      <c r="BM31" s="84">
        <f>Anuales!BM33</f>
        <v>441246.57174173801</v>
      </c>
      <c r="BN31" s="84">
        <f>Anuales!BN33</f>
        <v>452937.395796725</v>
      </c>
      <c r="BO31" s="84">
        <f>Anuales!BO33</f>
        <v>461908.56863574998</v>
      </c>
      <c r="BP31" s="84">
        <f>Anuales!BP33</f>
        <v>478869.11988341197</v>
      </c>
      <c r="BQ31" s="84">
        <f>Anuales!BQ33</f>
        <v>495588.35143324197</v>
      </c>
      <c r="BR31" s="84">
        <f>Anuales!BR33</f>
        <v>513849.77772647701</v>
      </c>
      <c r="BS31" s="84">
        <f>Anuales!BS33</f>
        <v>528319.51322280394</v>
      </c>
      <c r="BT31" s="84">
        <f>Anuales!BT33</f>
        <v>488570.44786819001</v>
      </c>
      <c r="BU31" s="84">
        <f>Anuales!BU33</f>
        <v>542036.27325846802</v>
      </c>
      <c r="BV31" s="84">
        <f>Anuales!BV33</f>
        <v>546494.89061833802</v>
      </c>
      <c r="BW31" s="84">
        <f>Anuales!BW33</f>
        <v>561345.23776602</v>
      </c>
      <c r="BX31" s="84">
        <f>Anuales!BX33</f>
        <v>595644.57061719196</v>
      </c>
    </row>
    <row r="32" spans="1:76" x14ac:dyDescent="0.2">
      <c r="A32" s="1" t="s">
        <v>88</v>
      </c>
      <c r="B32" s="76">
        <f>B31*B29/B17</f>
        <v>1.5314199142212675E-5</v>
      </c>
      <c r="C32" s="76">
        <f>C31*C29/C17</f>
        <v>1.9310099779049894E-5</v>
      </c>
      <c r="D32" s="76">
        <f>D31*D29/D17</f>
        <v>2.0772712108725198E-5</v>
      </c>
      <c r="E32" s="76">
        <f>E31*E29/E17</f>
        <v>2.3412244822923984E-5</v>
      </c>
      <c r="F32" s="76">
        <f>F31*F29/F17</f>
        <v>2.7143464110774539E-5</v>
      </c>
      <c r="G32" s="76">
        <f>G31*G29/G17</f>
        <v>2.9660070173500024E-5</v>
      </c>
      <c r="H32" s="76">
        <f>H31*H29/H17</f>
        <v>3.3313056146666849E-5</v>
      </c>
      <c r="I32" s="76">
        <f>I31*I29/I17</f>
        <v>3.6370243259520504E-5</v>
      </c>
      <c r="J32" s="76">
        <f>J31*J29/J17</f>
        <v>4.0493157788535147E-5</v>
      </c>
      <c r="K32" s="76">
        <f>K31*K29/K17</f>
        <v>4.7970939102022576E-5</v>
      </c>
      <c r="L32" s="76">
        <f>L31*L29/L17</f>
        <v>5.784852397298307E-5</v>
      </c>
      <c r="M32" s="76">
        <f>M31*M29/M17</f>
        <v>6.4689877863572678E-5</v>
      </c>
      <c r="N32" s="76">
        <f>N31*N29/N17</f>
        <v>7.4385772412785087E-5</v>
      </c>
      <c r="O32" s="76">
        <f>O31*O29/O17</f>
        <v>8.0730999040667177E-5</v>
      </c>
      <c r="P32" s="76">
        <f>P31*P29/P17</f>
        <v>9.5873124500865301E-5</v>
      </c>
      <c r="Q32" s="76">
        <f>Q31*Q29/Q17</f>
        <v>1.1408771535723377E-4</v>
      </c>
      <c r="R32" s="76">
        <f>R31*R29/R17</f>
        <v>1.365185115289729E-4</v>
      </c>
      <c r="S32" s="76">
        <f>S31*S29/S17</f>
        <v>1.5496057510227417E-4</v>
      </c>
      <c r="T32" s="76">
        <f>T31*T29/T17</f>
        <v>1.8470402498907635E-4</v>
      </c>
      <c r="U32" s="76">
        <f>U31*U29/U17</f>
        <v>2.0597513855075573E-4</v>
      </c>
      <c r="V32" s="76">
        <f>V31*V29/V17</f>
        <v>2.2948646487118979E-4</v>
      </c>
      <c r="W32" s="76">
        <f>W31*W29/W17</f>
        <v>2.5416123364014362E-4</v>
      </c>
      <c r="X32" s="76">
        <f>X31*X29/X17</f>
        <v>2.8605439027598427E-4</v>
      </c>
      <c r="Y32" s="76">
        <f>Y31*Y29/Y17</f>
        <v>3.4725542753628495E-4</v>
      </c>
      <c r="Z32" s="76">
        <f>Z31*Z29/Z17</f>
        <v>4.2824988044375947E-4</v>
      </c>
      <c r="AA32" s="76">
        <f>AA31*AA29/AA17</f>
        <v>5.3930498288806911E-4</v>
      </c>
      <c r="AB32" s="76">
        <f>AB31*AB29/AB17</f>
        <v>7.2763098109411811E-4</v>
      </c>
      <c r="AC32" s="76">
        <f>AC31*AC29/AC17</f>
        <v>1.0113899785107083E-3</v>
      </c>
      <c r="AD32" s="76">
        <f>AD31*AD29/AD17</f>
        <v>1.6481813717840461E-3</v>
      </c>
      <c r="AE32" s="76">
        <f>AE31*AE29/AE17</f>
        <v>3.0581826000164888E-3</v>
      </c>
      <c r="AF32" s="76">
        <f>AF31*AF29/AF17</f>
        <v>5.0338182480370135E-3</v>
      </c>
      <c r="AG32" s="76">
        <f>AG31*AG29/AG17</f>
        <v>8.9506698508411316E-3</v>
      </c>
      <c r="AH32" s="76">
        <f>AH31*AH29/AH17</f>
        <v>1.487880195413252E-2</v>
      </c>
      <c r="AI32" s="76">
        <f>AI31*AI29/AI17</f>
        <v>2.7846356041518975E-2</v>
      </c>
      <c r="AJ32" s="76">
        <f>AJ31*AJ29/AJ17</f>
        <v>6.0177483499734626E-2</v>
      </c>
      <c r="AK32" s="76">
        <f>AK31*AK29/AK17</f>
        <v>0.16483188632781554</v>
      </c>
      <c r="AL32" s="76">
        <f>AL31*AL29/AL17</f>
        <v>0.30365091632806634</v>
      </c>
      <c r="AM32" s="76">
        <f>AM31*AM29/AM17</f>
        <v>0.6159809057400808</v>
      </c>
      <c r="AN32" s="76">
        <f>AN31*AN29/AN17</f>
        <v>3.864442800494496</v>
      </c>
      <c r="AO32" s="76">
        <f>AO31*AO29/AO17</f>
        <v>90.584671530751109</v>
      </c>
      <c r="AP32" s="76">
        <f>AP31*AP29/AP17</f>
        <v>5231.477338675686</v>
      </c>
      <c r="AQ32" s="76">
        <f>AQ31*AQ29/AQ17</f>
        <v>26014.218278058139</v>
      </c>
      <c r="AR32" s="76">
        <f>AR31*AR29/AR17</f>
        <v>43490.958710156912</v>
      </c>
      <c r="AS32" s="76">
        <f>AS31*AS29/AS17</f>
        <v>66444.323747485018</v>
      </c>
      <c r="AT32" s="76">
        <f>AT31*AT29/AT17</f>
        <v>81244.362917458973</v>
      </c>
      <c r="AU32" s="76">
        <f>AU31*AU29/AU17</f>
        <v>100319.91464084938</v>
      </c>
      <c r="AV32" s="76">
        <f>AV31*AV29/AV17</f>
        <v>113441.36764472003</v>
      </c>
      <c r="AW32" s="76">
        <f>AW31*AW29/AW17</f>
        <v>130985.78546605617</v>
      </c>
      <c r="AX32" s="76">
        <f>AX31*AX29/AX17</f>
        <v>138692.27804601344</v>
      </c>
      <c r="AY32" s="76">
        <f>AY31*AY29/AY17</f>
        <v>141619.34399434098</v>
      </c>
      <c r="AZ32" s="76">
        <f>AZ31*AZ29/AZ17</f>
        <v>149217.70958946447</v>
      </c>
      <c r="BA32" s="76">
        <f>BA31*BA29/BA17</f>
        <v>152213.26900463141</v>
      </c>
      <c r="BB32" s="76">
        <f>BB31*BB29/BB17</f>
        <v>163529.49853768089</v>
      </c>
      <c r="BC32" s="76">
        <f>BC31*BC29/BC17</f>
        <v>173861.43574965984</v>
      </c>
      <c r="BD32" s="76">
        <f>BD31*BD29/BD17</f>
        <v>194578.95596070786</v>
      </c>
      <c r="BE32" s="76">
        <f>BE31*BE29/BE17</f>
        <v>210694.88902530138</v>
      </c>
      <c r="BF32" s="76">
        <f>BF31*BF29/BF17</f>
        <v>263956.90160102455</v>
      </c>
      <c r="BG32" s="76">
        <f>BG31*BG29/BG17</f>
        <v>303275.63556458597</v>
      </c>
      <c r="BH32" s="76">
        <f>BH31*BH29/BH17</f>
        <v>326444.49493235978</v>
      </c>
      <c r="BI32" s="76">
        <f>BI31*BI29/BI17</f>
        <v>337071.82677083369</v>
      </c>
      <c r="BJ32" s="76">
        <f>BJ31*BJ29/BJ17</f>
        <v>404429.6767004932</v>
      </c>
      <c r="BK32" s="76">
        <f>BK31*BK29/BK17</f>
        <v>459497.88503817609</v>
      </c>
      <c r="BL32" s="76">
        <f>BL31*BL29/BL17</f>
        <v>497860.22948701552</v>
      </c>
      <c r="BM32" s="76">
        <f>BM31*BM29/BM17</f>
        <v>530437.97338103596</v>
      </c>
      <c r="BN32" s="76">
        <f>BN31*BN29/BN17</f>
        <v>560703.48056040425</v>
      </c>
      <c r="BO32" s="76">
        <f>BO31*BO29/BO17</f>
        <v>588029.67188066838</v>
      </c>
      <c r="BP32" s="76">
        <f>BP31*BP29/BP17</f>
        <v>632776.94960018538</v>
      </c>
      <c r="BQ32" s="76">
        <f>BQ31*BQ29/BQ17</f>
        <v>680650.71229646355</v>
      </c>
      <c r="BR32" s="76">
        <f>BR31*BR29/BR17</f>
        <v>719023.08407967805</v>
      </c>
      <c r="BS32" s="76">
        <f>BS31*BS29/BS17</f>
        <v>751514.05348506989</v>
      </c>
      <c r="BT32" s="76">
        <f>BT31*BT29/BT17</f>
        <v>723735.37918715482</v>
      </c>
      <c r="BU32" s="76">
        <f>BU31*BU29/BU17</f>
        <v>861673.31598451047</v>
      </c>
      <c r="BV32" s="76">
        <f>BV31*BV29/BV17</f>
        <v>902022.07821487554</v>
      </c>
      <c r="BW32" s="76">
        <f>BW31*BW29/BW17</f>
        <v>993958.28431189992</v>
      </c>
      <c r="BX32" s="76">
        <f>BX31*BX29/BX17</f>
        <v>1106176.914260152</v>
      </c>
    </row>
    <row r="33" spans="1:76" x14ac:dyDescent="0.2">
      <c r="A33" s="1" t="s">
        <v>146</v>
      </c>
      <c r="B33" s="77">
        <f>B32-B21-B20</f>
        <v>2.4716205273163649E-6</v>
      </c>
      <c r="C33" s="77">
        <f>C32-C21-C20</f>
        <v>2.9981235192773538E-6</v>
      </c>
      <c r="D33" s="77">
        <f>D32-D21-D20</f>
        <v>3.2280396199555066E-6</v>
      </c>
      <c r="E33" s="77">
        <f>E32-E21-E20</f>
        <v>3.9367298894431637E-6</v>
      </c>
      <c r="F33" s="77">
        <f>F32-F21-F20</f>
        <v>4.8875197369468759E-6</v>
      </c>
      <c r="G33" s="77">
        <f>G32-G21-G20</f>
        <v>4.8266318163897147E-6</v>
      </c>
      <c r="H33" s="77">
        <f>H32-H21-H20</f>
        <v>6.1144576498241407E-6</v>
      </c>
      <c r="I33" s="77">
        <f>I32-I21-I20</f>
        <v>6.5956284103891925E-6</v>
      </c>
      <c r="J33" s="77">
        <f>J32-J21-J20</f>
        <v>7.026164110402429E-6</v>
      </c>
      <c r="K33" s="77">
        <f>K32-K21-K20</f>
        <v>8.7674212169892862E-6</v>
      </c>
      <c r="L33" s="77">
        <f>L32-L21-L20</f>
        <v>1.2260822971387436E-5</v>
      </c>
      <c r="M33" s="77">
        <f>M32-M21-M20</f>
        <v>1.3708883211707137E-5</v>
      </c>
      <c r="N33" s="77">
        <f>N32-N21-N20</f>
        <v>1.5551165087643989E-5</v>
      </c>
      <c r="O33" s="77">
        <f>O32-O21-O20</f>
        <v>1.3907298879741778E-5</v>
      </c>
      <c r="P33" s="77">
        <f>P32-P21-P20</f>
        <v>1.7238659596138491E-5</v>
      </c>
      <c r="Q33" s="77">
        <f>Q32-Q21-Q20</f>
        <v>1.6910350017530366E-5</v>
      </c>
      <c r="R33" s="77">
        <f>R32-R21-R20</f>
        <v>1.9150222701334497E-5</v>
      </c>
      <c r="S33" s="77">
        <f>S32-S21-S20</f>
        <v>1.8133476415184359E-5</v>
      </c>
      <c r="T33" s="77">
        <f>T32-T21-T20</f>
        <v>2.4855558929844145E-5</v>
      </c>
      <c r="U33" s="77">
        <f>U32-U21-U20</f>
        <v>2.9799416442260644E-5</v>
      </c>
      <c r="V33" s="77">
        <f>V32-V21-V20</f>
        <v>3.682648663818979E-5</v>
      </c>
      <c r="W33" s="77">
        <f>W32-W21-W20</f>
        <v>3.6304692022143606E-5</v>
      </c>
      <c r="X33" s="77">
        <f>X32-X21-X20</f>
        <v>3.9125572573984281E-5</v>
      </c>
      <c r="Y33" s="77">
        <f>Y32-Y21-Y20</f>
        <v>5.6856159423284943E-5</v>
      </c>
      <c r="Z33" s="77">
        <f>Z32-Z21-Z20</f>
        <v>5.797659584875944E-5</v>
      </c>
      <c r="AA33" s="77">
        <f>AA32-AA21-AA20</f>
        <v>4.1881541560069156E-5</v>
      </c>
      <c r="AB33" s="77">
        <f>AB32-AB21-AB20</f>
        <v>8.0189670334118116E-5</v>
      </c>
      <c r="AC33" s="77">
        <f>AC32-AC21-AC20</f>
        <v>1.2540531122570838E-4</v>
      </c>
      <c r="AD33" s="77">
        <f>AD32-AD21-AD20</f>
        <v>3.7327840784304612E-4</v>
      </c>
      <c r="AE33" s="77">
        <f>AE32-AE21-AE20</f>
        <v>1.0754979425444888E-3</v>
      </c>
      <c r="AF33" s="77">
        <f>AF32-AF21-AF20</f>
        <v>1.5169932045230134E-3</v>
      </c>
      <c r="AG33" s="77">
        <f>AG32-AG21-AG20</f>
        <v>2.4530972754891319E-3</v>
      </c>
      <c r="AH33" s="77">
        <f>AH32-AH21-AH20</f>
        <v>4.2403204804945197E-3</v>
      </c>
      <c r="AI33" s="77">
        <f>AI32-AI21-AI20</f>
        <v>7.1463709566259755E-3</v>
      </c>
      <c r="AJ33" s="77">
        <f>AJ32-AJ21-AJ20</f>
        <v>1.600603192797663E-2</v>
      </c>
      <c r="AK33" s="77">
        <f>AK32-AK21-AK20</f>
        <v>4.7505299804519535E-2</v>
      </c>
      <c r="AL33" s="77">
        <f>AL32-AL21-AL20</f>
        <v>6.2970489423697318E-2</v>
      </c>
      <c r="AM33" s="77">
        <f>AM32-AM21-AM20</f>
        <v>0.12445174270372983</v>
      </c>
      <c r="AN33" s="77">
        <f>AN32-AN21-AN20</f>
        <v>0.90043646034010294</v>
      </c>
      <c r="AO33" s="77">
        <f>AO32-AO21-AO20</f>
        <v>21.207499905221539</v>
      </c>
      <c r="AP33" s="77">
        <f>AP32-AP21-AP20</f>
        <v>753.44997430257627</v>
      </c>
      <c r="AQ33" s="77">
        <f>AQ32-AQ21-AQ20</f>
        <v>3345.4905586979476</v>
      </c>
      <c r="AR33" s="77">
        <f>AR32-AR21-AR20</f>
        <v>5190.0826309148906</v>
      </c>
      <c r="AS33" s="77">
        <f>AS32-AS21-AS20</f>
        <v>7695.3542654955672</v>
      </c>
      <c r="AT33" s="77">
        <f>AT32-AT21-AT20</f>
        <v>1264.3629174589732</v>
      </c>
      <c r="AU33" s="77">
        <f>AU32-AU21-AU20</f>
        <v>2920.9146408493834</v>
      </c>
      <c r="AV33" s="77">
        <f>AV32-AV21-AV20</f>
        <v>1655.3676447200269</v>
      </c>
      <c r="AW33" s="77">
        <f>AW32-AW21-AW20</f>
        <v>5937.7854660561716</v>
      </c>
      <c r="AX33" s="77">
        <f>AX32-AX21-AX20</f>
        <v>4815.2780460134381</v>
      </c>
      <c r="AY33" s="77">
        <f>AY32-AY21-AY20</f>
        <v>2758.3439943409758</v>
      </c>
      <c r="AZ33" s="77">
        <f>AZ32-AZ21-AZ20</f>
        <v>464.70958946447354</v>
      </c>
      <c r="BA33" s="77">
        <f>BA32-BA21-BA20</f>
        <v>-565.73099536859081</v>
      </c>
      <c r="BB33" s="77">
        <f>BB32-BB21-BB20</f>
        <v>4113.4985376808909</v>
      </c>
      <c r="BC33" s="77">
        <f>BC32-BC21-BC20</f>
        <v>6131.4357496598386</v>
      </c>
      <c r="BD33" s="77">
        <f>BD32-BD21-BD20</f>
        <v>13926.955960707855</v>
      </c>
      <c r="BE33" s="77">
        <f>BE32-BE21-BE20</f>
        <v>19182.889025301381</v>
      </c>
      <c r="BF33" s="77">
        <f>BF32-BF21-BF20</f>
        <v>57686.901601024554</v>
      </c>
      <c r="BG33" s="77">
        <f>BG32-BG21-BG20</f>
        <v>77535.635564585973</v>
      </c>
      <c r="BH33" s="77">
        <f>BH32-BH21-BH20</f>
        <v>68057.983745615755</v>
      </c>
      <c r="BI33" s="77">
        <f>BI32-BI21-BI20</f>
        <v>59590.043017041695</v>
      </c>
      <c r="BJ33" s="77">
        <f>BJ32-BJ21-BJ20</f>
        <v>99100.312304953201</v>
      </c>
      <c r="BK33" s="77">
        <f>BK32-BK21-BK20</f>
        <v>121093.67138422607</v>
      </c>
      <c r="BL33" s="77">
        <f>BL32-BL21-BL20</f>
        <v>119743.63162153354</v>
      </c>
      <c r="BM33" s="77">
        <f>BM32-BM21-BM20</f>
        <v>116656.85783648695</v>
      </c>
      <c r="BN33" s="77">
        <f>BN32-BN21-BN20</f>
        <v>113281.18911465624</v>
      </c>
      <c r="BO33" s="77">
        <f>BO32-BO21-BO20</f>
        <v>102356.22780243238</v>
      </c>
      <c r="BP33" s="77">
        <f>BP32-BP21-BP20</f>
        <v>112778.6989831964</v>
      </c>
      <c r="BQ33" s="77">
        <f>BQ32-BQ21-BQ20</f>
        <v>131337.4871021015</v>
      </c>
      <c r="BR33" s="77">
        <f>BR32-BR21-BR20</f>
        <v>141417.86228692206</v>
      </c>
      <c r="BS33" s="77">
        <f>BS32-BS21-BS20</f>
        <v>141702.18815125793</v>
      </c>
      <c r="BT33" s="77">
        <f>BT32-BT21-BT20</f>
        <v>145757.70404293278</v>
      </c>
      <c r="BU33" s="77">
        <f>BU32-BU21-BU20</f>
        <v>195849.63952629745</v>
      </c>
      <c r="BV33" s="77">
        <f>BV32-BV21-BV20</f>
        <v>166451.43402677251</v>
      </c>
      <c r="BW33" s="77">
        <f>BW32-BW21-BW20</f>
        <v>206855.96827698499</v>
      </c>
      <c r="BX33" s="77">
        <f>BX32-BX21-BX20</f>
        <v>277249.17571533506</v>
      </c>
    </row>
    <row r="34" spans="1:76" x14ac:dyDescent="0.2">
      <c r="A34" s="1" t="s">
        <v>147</v>
      </c>
      <c r="B34" s="89">
        <f>B33/B29</f>
        <v>0.15740239934500802</v>
      </c>
      <c r="C34" s="89">
        <f t="shared" ref="C34:BN34" si="0">C33/C29</f>
        <v>0.14927893176969506</v>
      </c>
      <c r="D34" s="89">
        <f t="shared" si="0"/>
        <v>0.1511174720874964</v>
      </c>
      <c r="E34" s="89">
        <f t="shared" si="0"/>
        <v>0.16489640181516474</v>
      </c>
      <c r="F34" s="89">
        <f t="shared" si="0"/>
        <v>0.17767986268252378</v>
      </c>
      <c r="G34" s="89">
        <f t="shared" si="0"/>
        <v>0.1606751511603749</v>
      </c>
      <c r="H34" s="89">
        <f t="shared" si="0"/>
        <v>0.18011693506564594</v>
      </c>
      <c r="I34" s="89">
        <f t="shared" si="0"/>
        <v>0.17806417460980598</v>
      </c>
      <c r="J34" s="89">
        <f t="shared" si="0"/>
        <v>0.17200743410229488</v>
      </c>
      <c r="K34" s="89">
        <f t="shared" si="0"/>
        <v>0.1810832968156719</v>
      </c>
      <c r="L34" s="89">
        <f t="shared" si="0"/>
        <v>0.21022632620509954</v>
      </c>
      <c r="M34" s="89">
        <f t="shared" si="0"/>
        <v>0.21039911753882962</v>
      </c>
      <c r="N34" s="89">
        <f t="shared" si="0"/>
        <v>0.20614806460934054</v>
      </c>
      <c r="O34" s="89">
        <f t="shared" si="0"/>
        <v>0.16954568394899733</v>
      </c>
      <c r="P34" s="89">
        <f t="shared" si="0"/>
        <v>0.17571216044627275</v>
      </c>
      <c r="Q34" s="89">
        <f t="shared" si="0"/>
        <v>0.1450752636597927</v>
      </c>
      <c r="R34" s="89">
        <f t="shared" si="0"/>
        <v>0.13627120125525755</v>
      </c>
      <c r="S34" s="89">
        <f t="shared" si="0"/>
        <v>0.1150042690951902</v>
      </c>
      <c r="T34" s="89">
        <f t="shared" si="0"/>
        <v>0.13255186669857369</v>
      </c>
      <c r="U34" s="89">
        <f t="shared" si="0"/>
        <v>0.14176622723911822</v>
      </c>
      <c r="V34" s="89">
        <f t="shared" si="0"/>
        <v>0.1568843616798821</v>
      </c>
      <c r="W34" s="89">
        <f t="shared" si="0"/>
        <v>0.14076009945337309</v>
      </c>
      <c r="X34" s="89">
        <f t="shared" si="0"/>
        <v>0.13530704771956178</v>
      </c>
      <c r="Y34" s="89">
        <f t="shared" si="0"/>
        <v>0.16115558723874604</v>
      </c>
      <c r="Z34" s="89">
        <f t="shared" si="0"/>
        <v>0.13200890262208373</v>
      </c>
      <c r="AA34" s="89">
        <f t="shared" si="0"/>
        <v>7.6413838629299985E-2</v>
      </c>
      <c r="AB34" s="89">
        <f t="shared" si="0"/>
        <v>0.10952970380788155</v>
      </c>
      <c r="AC34" s="89">
        <f t="shared" si="0"/>
        <v>0.12382724454315991</v>
      </c>
      <c r="AD34" s="89">
        <f t="shared" si="0"/>
        <v>0.23075511034264626</v>
      </c>
      <c r="AE34" s="89">
        <f t="shared" si="0"/>
        <v>0.35222215513812782</v>
      </c>
      <c r="AF34" s="89">
        <f t="shared" si="0"/>
        <v>0.29961335267793293</v>
      </c>
      <c r="AG34" s="89">
        <f t="shared" si="0"/>
        <v>0.27540484476161653</v>
      </c>
      <c r="AH34" s="89">
        <f t="shared" si="0"/>
        <v>0.28662133420637614</v>
      </c>
      <c r="AI34" s="89">
        <f t="shared" si="0"/>
        <v>0.26031274593148618</v>
      </c>
      <c r="AJ34" s="89">
        <f t="shared" si="0"/>
        <v>0.2695465955361972</v>
      </c>
      <c r="AK34" s="89">
        <f t="shared" si="0"/>
        <v>0.29490228071930163</v>
      </c>
      <c r="AL34" s="89">
        <f t="shared" si="0"/>
        <v>0.2121675286114216</v>
      </c>
      <c r="AM34" s="89">
        <f t="shared" si="0"/>
        <v>0.20583557716512699</v>
      </c>
      <c r="AN34" s="89">
        <f t="shared" si="0"/>
        <v>0.23963400903788562</v>
      </c>
      <c r="AO34" s="89">
        <f t="shared" si="0"/>
        <v>0.2408579751973785</v>
      </c>
      <c r="AP34" s="89">
        <f t="shared" si="0"/>
        <v>0.1415731792617341</v>
      </c>
      <c r="AQ34" s="89">
        <f t="shared" si="0"/>
        <v>0.12741697405881347</v>
      </c>
      <c r="AR34" s="89">
        <f t="shared" si="0"/>
        <v>0.11798264953069298</v>
      </c>
      <c r="AS34" s="89">
        <f t="shared" si="0"/>
        <v>0.11303635805747474</v>
      </c>
      <c r="AT34" s="89">
        <f t="shared" si="0"/>
        <v>1.3347798500403341E-2</v>
      </c>
      <c r="AU34" s="89">
        <f t="shared" si="0"/>
        <v>2.5273704136418527E-2</v>
      </c>
      <c r="AV34" s="89">
        <f t="shared" si="0"/>
        <v>1.2654680154935795E-2</v>
      </c>
      <c r="AW34" s="89">
        <f t="shared" si="0"/>
        <v>3.9651331813695678E-2</v>
      </c>
      <c r="AX34" s="89">
        <f t="shared" si="0"/>
        <v>3.0508580058113747E-2</v>
      </c>
      <c r="AY34" s="89">
        <f t="shared" si="0"/>
        <v>1.6740473905272609E-2</v>
      </c>
      <c r="AZ34" s="89">
        <f t="shared" si="0"/>
        <v>2.6424664077714295E-3</v>
      </c>
      <c r="BA34" s="89">
        <f t="shared" si="0"/>
        <v>-3.1609564271464692E-3</v>
      </c>
      <c r="BB34" s="89">
        <f t="shared" si="0"/>
        <v>2.1679493832960157E-2</v>
      </c>
      <c r="BC34" s="89">
        <f t="shared" si="0"/>
        <v>3.0113241363253912E-2</v>
      </c>
      <c r="BD34" s="89">
        <f t="shared" si="0"/>
        <v>6.1707845853052432E-2</v>
      </c>
      <c r="BE34" s="89">
        <f t="shared" si="0"/>
        <v>7.8409006949971646E-2</v>
      </c>
      <c r="BF34" s="89">
        <f t="shared" si="0"/>
        <v>0.20148118753894523</v>
      </c>
      <c r="BG34" s="89">
        <f t="shared" si="0"/>
        <v>0.24253153983536072</v>
      </c>
      <c r="BH34" s="89">
        <f t="shared" si="0"/>
        <v>0.19180581235651578</v>
      </c>
      <c r="BI34" s="89">
        <f t="shared" si="0"/>
        <v>0.16234731259590796</v>
      </c>
      <c r="BJ34" s="89">
        <f t="shared" si="0"/>
        <v>0.23506766648177008</v>
      </c>
      <c r="BK34" s="89">
        <f t="shared" si="0"/>
        <v>0.25656225020500101</v>
      </c>
      <c r="BL34" s="89">
        <f t="shared" si="0"/>
        <v>0.23490280530785793</v>
      </c>
      <c r="BM34" s="89">
        <f t="shared" si="0"/>
        <v>0.21260725108743589</v>
      </c>
      <c r="BN34" s="89">
        <f t="shared" si="0"/>
        <v>0.19582111090221571</v>
      </c>
      <c r="BO34" s="89">
        <f t="shared" ref="BO34:BT34" si="1">BO33/BO29</f>
        <v>0.16663580798151725</v>
      </c>
      <c r="BP34" s="89">
        <f t="shared" si="1"/>
        <v>0.17015792659316215</v>
      </c>
      <c r="BQ34" s="89">
        <f t="shared" si="1"/>
        <v>0.18596908233959911</v>
      </c>
      <c r="BR34" s="89">
        <f t="shared" si="1"/>
        <v>0.18903731141248245</v>
      </c>
      <c r="BS34" s="89">
        <f t="shared" si="1"/>
        <v>0.18224788694522537</v>
      </c>
      <c r="BT34" s="89">
        <f t="shared" si="1"/>
        <v>0.20196664579122742</v>
      </c>
      <c r="BU34" s="89">
        <f t="shared" ref="BU34" si="2">BU33/BU29</f>
        <v>0.22307175213270852</v>
      </c>
      <c r="BV34" s="89">
        <f t="shared" ref="BV34:BW34" si="3">BV33/BV29</f>
        <v>0.17760789881185965</v>
      </c>
      <c r="BW34" s="89">
        <f t="shared" si="3"/>
        <v>0.20658109992555429</v>
      </c>
      <c r="BX34" s="89">
        <f t="shared" ref="BX34" si="4">BX33/BX29</f>
        <v>0.25547840807737221</v>
      </c>
    </row>
    <row r="35" spans="1:76" x14ac:dyDescent="0.2">
      <c r="A35" s="1" t="s">
        <v>98</v>
      </c>
      <c r="B35" s="86">
        <f>Anuales!B36</f>
        <v>1.4691347754148078E-5</v>
      </c>
      <c r="C35" s="86">
        <f>Anuales!C36</f>
        <v>1.8384786410203144E-5</v>
      </c>
      <c r="D35" s="86">
        <f>Anuales!D36</f>
        <v>2.0019269989826207E-5</v>
      </c>
      <c r="E35" s="86">
        <f>Anuales!E36</f>
        <v>2.2811551927082121E-5</v>
      </c>
      <c r="F35" s="86">
        <f>Anuales!F36</f>
        <v>2.6362325211570963E-5</v>
      </c>
      <c r="G35" s="86">
        <f>Anuales!G36</f>
        <v>2.8678887754043904E-5</v>
      </c>
      <c r="H35" s="86">
        <f>Anuales!H36</f>
        <v>3.2107211471042354E-5</v>
      </c>
      <c r="I35" s="86">
        <f>Anuales!I36</f>
        <v>3.5088146313868851E-5</v>
      </c>
      <c r="J35" s="86">
        <f>Anuales!J36</f>
        <v>3.9555251706411197E-5</v>
      </c>
      <c r="K35" s="86">
        <f>Anuales!K36</f>
        <v>4.6711087334805553E-5</v>
      </c>
      <c r="L35" s="86">
        <f>Anuales!L36</f>
        <v>5.6206562581599826E-5</v>
      </c>
      <c r="M35" s="86">
        <f>Anuales!M36</f>
        <v>6.2966798336018718E-5</v>
      </c>
      <c r="N35" s="86">
        <f>Anuales!N36</f>
        <v>7.2187405034433759E-5</v>
      </c>
      <c r="O35" s="86">
        <f>Anuales!O36</f>
        <v>7.8181717672820317E-5</v>
      </c>
      <c r="P35" s="86">
        <f>Anuales!P36</f>
        <v>9.2411517915875273E-5</v>
      </c>
      <c r="Q35" s="86">
        <f>Anuales!Q36</f>
        <v>1.1007747822030347E-4</v>
      </c>
      <c r="R35" s="86">
        <f>Anuales!R36</f>
        <v>1.3030447315057425E-4</v>
      </c>
      <c r="S35" s="86">
        <f>Anuales!S36</f>
        <v>1.4919816258774399E-4</v>
      </c>
      <c r="T35" s="86">
        <f>Anuales!T36</f>
        <v>1.7759576499012074E-4</v>
      </c>
      <c r="U35" s="86">
        <f>Anuales!U36</f>
        <v>1.9667714387599109E-4</v>
      </c>
      <c r="V35" s="86">
        <f>Anuales!V36</f>
        <v>2.1893418891169228E-4</v>
      </c>
      <c r="W35" s="86">
        <f>Anuales!W36</f>
        <v>2.4635832594644688E-4</v>
      </c>
      <c r="X35" s="86">
        <f>Anuales!X36</f>
        <v>2.7903071596907292E-4</v>
      </c>
      <c r="Y35" s="86">
        <f>Anuales!Y36</f>
        <v>3.3529972096377485E-4</v>
      </c>
      <c r="Z35" s="86">
        <f>Anuales!Z36</f>
        <v>4.0977425404160504E-4</v>
      </c>
      <c r="AA35" s="86">
        <f>Anuales!AA36</f>
        <v>5.2257263560963872E-4</v>
      </c>
      <c r="AB35" s="86">
        <f>Anuales!AB36</f>
        <v>7.0921500367014353E-4</v>
      </c>
      <c r="AC35" s="86">
        <f>Anuales!AC36</f>
        <v>9.8547355229525917E-4</v>
      </c>
      <c r="AD35" s="86">
        <f>Anuales!AD36</f>
        <v>1.615598613423861E-3</v>
      </c>
      <c r="AE35" s="86">
        <f>Anuales!AE36</f>
        <v>2.9215139015549012E-3</v>
      </c>
      <c r="AF35" s="86">
        <f>Anuales!AF36</f>
        <v>4.8279252820460057E-3</v>
      </c>
      <c r="AG35" s="86">
        <f>Anuales!AG36</f>
        <v>8.7128556186522269E-3</v>
      </c>
      <c r="AH35" s="86">
        <f>Anuales!AH36</f>
        <v>1.4504041945744872E-2</v>
      </c>
      <c r="AI35" s="86">
        <f>Anuales!AI36</f>
        <v>2.7040383898322234E-2</v>
      </c>
      <c r="AJ35" s="86">
        <f>Anuales!AJ36</f>
        <v>5.8558876531461315E-2</v>
      </c>
      <c r="AK35" s="86">
        <f>Anuales!AK36</f>
        <v>0.16113818585897408</v>
      </c>
      <c r="AL35" s="86">
        <f>Anuales!AL36</f>
        <v>0.30057487811207212</v>
      </c>
      <c r="AM35" s="86">
        <f>Anuales!AM36</f>
        <v>0.61042000837547938</v>
      </c>
      <c r="AN35" s="88">
        <f>Anuales!AN36</f>
        <v>3.82259288754295</v>
      </c>
      <c r="AO35" s="88">
        <f>Anuales!AO36</f>
        <v>89.65756677313513</v>
      </c>
      <c r="AP35" s="88">
        <f>Anuales!AP36</f>
        <v>5286.00663531787</v>
      </c>
      <c r="AQ35" s="88">
        <f>Anuales!AQ36</f>
        <v>26155.144808063844</v>
      </c>
      <c r="AR35" s="88">
        <f>Anuales!AR36</f>
        <v>43627.116484008773</v>
      </c>
      <c r="AS35" s="88">
        <f>Anuales!AS36</f>
        <v>66893.590589771018</v>
      </c>
      <c r="AT35" s="88">
        <f>Anuales!AT36</f>
        <v>92331.855525726452</v>
      </c>
      <c r="AU35" s="88">
        <f>Anuales!AU36</f>
        <v>112055.10291941879</v>
      </c>
      <c r="AV35" s="88">
        <f>Anuales!AV36</f>
        <v>128535.31067715025</v>
      </c>
      <c r="AW35" s="88">
        <f>Anuales!AW36</f>
        <v>147559.94844569915</v>
      </c>
      <c r="AX35" s="88">
        <f>Anuales!AX36</f>
        <v>157236.06663844365</v>
      </c>
      <c r="AY35" s="88">
        <f>Anuales!AY36</f>
        <v>164250.8458671502</v>
      </c>
      <c r="AZ35" s="88">
        <f>Anuales!AZ36</f>
        <v>174574.95070894132</v>
      </c>
      <c r="BA35" s="88">
        <f>Anuales!BA36</f>
        <v>178778.32012165649</v>
      </c>
      <c r="BB35" s="88">
        <f>Anuales!BB36</f>
        <v>188417.56883376415</v>
      </c>
      <c r="BC35" s="88">
        <f>Anuales!BC36</f>
        <v>200744.73675803235</v>
      </c>
      <c r="BD35" s="88">
        <f>Anuales!BD36</f>
        <v>218825.22078052314</v>
      </c>
      <c r="BE35" s="88">
        <f>Anuales!BE36</f>
        <v>234679.2294270398</v>
      </c>
      <c r="BF35" s="88">
        <f>Anuales!BF36</f>
        <v>269104.9542529023</v>
      </c>
      <c r="BG35" s="88">
        <f>Anuales!BG36</f>
        <v>303228.27841318218</v>
      </c>
      <c r="BH35" s="88">
        <f>Anuales!BH36</f>
        <v>312906.69985828217</v>
      </c>
      <c r="BI35" s="88">
        <f>Anuales!BI36</f>
        <v>321308.28464456694</v>
      </c>
      <c r="BJ35" s="88">
        <f>Anuales!BJ36</f>
        <v>408892.05052933696</v>
      </c>
      <c r="BK35" s="88">
        <f>Anuales!BK36</f>
        <v>474755.5784520692</v>
      </c>
      <c r="BL35" s="88">
        <f>Anuales!BL36</f>
        <v>509983.86039202561</v>
      </c>
      <c r="BM35" s="88">
        <f>Anuales!BM36</f>
        <v>533210.29743572976</v>
      </c>
      <c r="BN35" s="88">
        <f>Anuales!BN36</f>
        <v>556035.31187588139</v>
      </c>
      <c r="BO35" s="88">
        <f>Anuales!BO36</f>
        <v>572169.15484387008</v>
      </c>
      <c r="BP35" s="88">
        <f>Anuales!BP36</f>
        <v>615060.50742577657</v>
      </c>
      <c r="BQ35" s="88">
        <f>Anuales!BQ36</f>
        <v>674221.78159542603</v>
      </c>
      <c r="BR35" s="88">
        <f>Anuales!BR36</f>
        <v>711127.8749853411</v>
      </c>
      <c r="BS35" s="88">
        <f>Anuales!BS36</f>
        <v>740143.189606498</v>
      </c>
      <c r="BT35" s="88">
        <f>Anuales!BT36</f>
        <v>730625.49845311919</v>
      </c>
      <c r="BU35" s="88">
        <f>Anuales!BU36</f>
        <v>894755.8790242403</v>
      </c>
      <c r="BV35" s="88">
        <f>Anuales!BV36</f>
        <v>911527.40693477879</v>
      </c>
      <c r="BW35" s="88">
        <f>Anuales!BW36</f>
        <v>1017969.895757981</v>
      </c>
      <c r="BX35" s="88">
        <f>Anuales!BX36</f>
        <v>1165451.7961522324</v>
      </c>
    </row>
    <row r="36" spans="1:76" x14ac:dyDescent="0.2">
      <c r="A36" s="1" t="s">
        <v>149</v>
      </c>
      <c r="B36" s="76">
        <f>B35-B20-B21</f>
        <v>1.8487691392517678E-6</v>
      </c>
      <c r="C36" s="76">
        <f>C35-C20-C21</f>
        <v>2.0728101504306041E-6</v>
      </c>
      <c r="D36" s="76">
        <f>D35-D20-D21</f>
        <v>2.4745975010565176E-6</v>
      </c>
      <c r="E36" s="76">
        <f>E35-E20-E21</f>
        <v>3.3360369936013E-6</v>
      </c>
      <c r="F36" s="76">
        <f>F35-F20-F21</f>
        <v>4.1063808377433011E-6</v>
      </c>
      <c r="G36" s="76">
        <f>G35-G20-G21</f>
        <v>3.8454493969335926E-6</v>
      </c>
      <c r="H36" s="76">
        <f>H35-H20-H21</f>
        <v>4.9086129741996437E-6</v>
      </c>
      <c r="I36" s="76">
        <f>I35-I20-I21</f>
        <v>5.3135314647375419E-6</v>
      </c>
      <c r="J36" s="76">
        <f>J35-J20-J21</f>
        <v>6.0882580282784786E-6</v>
      </c>
      <c r="K36" s="76">
        <f>K35-K20-K21</f>
        <v>7.5075694497722632E-6</v>
      </c>
      <c r="L36" s="76">
        <f>L35-L20-L21</f>
        <v>1.0618861580004189E-5</v>
      </c>
      <c r="M36" s="76">
        <f>M35-M20-M21</f>
        <v>1.1985803684153178E-5</v>
      </c>
      <c r="N36" s="76">
        <f>N35-N20-N21</f>
        <v>1.3352797709292656E-5</v>
      </c>
      <c r="O36" s="76">
        <f>O35-O20-O21</f>
        <v>1.1358017511894914E-5</v>
      </c>
      <c r="P36" s="76">
        <f>P35-P20-P21</f>
        <v>1.3777053011148467E-5</v>
      </c>
      <c r="Q36" s="76">
        <f>Q35-Q20-Q21</f>
        <v>1.2900112880600072E-5</v>
      </c>
      <c r="R36" s="76">
        <f>R35-R20-R21</f>
        <v>1.2936184322935847E-5</v>
      </c>
      <c r="S36" s="76">
        <f>S35-S20-S21</f>
        <v>1.2371063900654185E-5</v>
      </c>
      <c r="T36" s="76">
        <f>T35-T20-T21</f>
        <v>1.7747298930888535E-5</v>
      </c>
      <c r="U36" s="76">
        <f>U35-U20-U21</f>
        <v>2.0501421767495995E-5</v>
      </c>
      <c r="V36" s="76">
        <f>V35-V20-V21</f>
        <v>2.6274210678692285E-5</v>
      </c>
      <c r="W36" s="76">
        <f>W35-W20-W21</f>
        <v>2.8501784328446873E-5</v>
      </c>
      <c r="X36" s="76">
        <f>X35-X20-X21</f>
        <v>3.210189826707293E-5</v>
      </c>
      <c r="Y36" s="76">
        <f>Y35-Y20-Y21</f>
        <v>4.4900452850774844E-5</v>
      </c>
      <c r="Z36" s="76">
        <f>Z35-Z20-Z21</f>
        <v>3.9500969446605022E-5</v>
      </c>
      <c r="AA36" s="76">
        <f>AA35-AA20-AA21</f>
        <v>2.5149194281638736E-5</v>
      </c>
      <c r="AB36" s="76">
        <f>AB35-AB20-AB21</f>
        <v>6.1773692910143508E-5</v>
      </c>
      <c r="AC36" s="76">
        <f>AC35-AC20-AC21</f>
        <v>9.9488885010259149E-5</v>
      </c>
      <c r="AD36" s="76">
        <f>AD35-AD20-AD21</f>
        <v>3.406956494828609E-4</v>
      </c>
      <c r="AE36" s="76">
        <f>AE35-AE20-AE21</f>
        <v>9.388292440829011E-4</v>
      </c>
      <c r="AF36" s="76">
        <f>AF35-AF20-AF21</f>
        <v>1.3111002385320059E-3</v>
      </c>
      <c r="AG36" s="76">
        <f>AG35-AG20-AG21</f>
        <v>2.2152830433002273E-3</v>
      </c>
      <c r="AH36" s="76">
        <f>AH35-AH20-AH21</f>
        <v>3.865560472106871E-3</v>
      </c>
      <c r="AI36" s="76">
        <f>AI35-AI20-AI21</f>
        <v>6.340398813429236E-3</v>
      </c>
      <c r="AJ36" s="76">
        <f>AJ35-AJ20-AJ21</f>
        <v>1.4387424959703316E-2</v>
      </c>
      <c r="AK36" s="76">
        <f>AK35-AK20-AK21</f>
        <v>4.3811599335678075E-2</v>
      </c>
      <c r="AL36" s="76">
        <f>AL35-AL20-AL21</f>
        <v>5.9894451207703106E-2</v>
      </c>
      <c r="AM36" s="76">
        <f>AM35-AM20-AM21</f>
        <v>0.1188908453391284</v>
      </c>
      <c r="AN36" s="76">
        <f>AN35-AN20-AN21</f>
        <v>0.85858654738855678</v>
      </c>
      <c r="AO36" s="76">
        <f>AO35-AO20-AO21</f>
        <v>20.28039514760556</v>
      </c>
      <c r="AP36" s="76">
        <f>AP35-AP20-AP21</f>
        <v>807.97927094476017</v>
      </c>
      <c r="AQ36" s="76">
        <f>AQ35-AQ20-AQ21</f>
        <v>3486.417088703653</v>
      </c>
      <c r="AR36" s="76">
        <f>AR35-AR20-AR21</f>
        <v>5326.2404047667505</v>
      </c>
      <c r="AS36" s="76">
        <f>AS35-AS20-AS21</f>
        <v>8144.6211077815697</v>
      </c>
      <c r="AT36" s="76">
        <f>AT35-AT20-AT21</f>
        <v>12351.855525726452</v>
      </c>
      <c r="AU36" s="76">
        <f>AU35-AU20-AU21</f>
        <v>14656.102919418787</v>
      </c>
      <c r="AV36" s="76">
        <f>AV35-AV20-AV21</f>
        <v>16749.31067715025</v>
      </c>
      <c r="AW36" s="76">
        <f>AW35-AW20-AW21</f>
        <v>22511.948445699149</v>
      </c>
      <c r="AX36" s="76">
        <f>AX35-AX20-AX21</f>
        <v>23359.066638443648</v>
      </c>
      <c r="AY36" s="76">
        <f>AY35-AY20-AY21</f>
        <v>25389.845867150201</v>
      </c>
      <c r="AZ36" s="76">
        <f>AZ35-AZ20-AZ21</f>
        <v>25821.950708941324</v>
      </c>
      <c r="BA36" s="76">
        <f>BA35-BA20-BA21</f>
        <v>25999.320121656492</v>
      </c>
      <c r="BB36" s="76">
        <f>BB35-BB20-BB21</f>
        <v>29001.568833764148</v>
      </c>
      <c r="BC36" s="76">
        <f>BC35-BC20-BC21</f>
        <v>33014.736758032348</v>
      </c>
      <c r="BD36" s="76">
        <f>BD35-BD20-BD21</f>
        <v>38173.220780523145</v>
      </c>
      <c r="BE36" s="76">
        <f>BE35-BE20-BE21</f>
        <v>43167.229427039798</v>
      </c>
      <c r="BF36" s="76">
        <f>BF35-BF20-BF21</f>
        <v>62834.954252902302</v>
      </c>
      <c r="BG36" s="76">
        <f>BG35-BG20-BG21</f>
        <v>77488.278413182183</v>
      </c>
      <c r="BH36" s="76">
        <f>BH35-BH20-BH21</f>
        <v>54520.18867153817</v>
      </c>
      <c r="BI36" s="76">
        <f>BI35-BI20-BI21</f>
        <v>43826.500890774936</v>
      </c>
      <c r="BJ36" s="76">
        <f>BJ35-BJ20-BJ21</f>
        <v>103562.68613379696</v>
      </c>
      <c r="BK36" s="76">
        <f>BK35-BK20-BK21</f>
        <v>136351.3647981192</v>
      </c>
      <c r="BL36" s="76">
        <f>BL35-BL20-BL21</f>
        <v>131867.26252654364</v>
      </c>
      <c r="BM36" s="76">
        <f>BM35-BM20-BM21</f>
        <v>119429.18189118078</v>
      </c>
      <c r="BN36" s="76">
        <f>BN35-BN20-BN21</f>
        <v>108613.02043013337</v>
      </c>
      <c r="BO36" s="76">
        <f>BO35-BO20-BO21</f>
        <v>86495.710765634067</v>
      </c>
      <c r="BP36" s="76">
        <f>BP35-BP20-BP21</f>
        <v>95062.256808787541</v>
      </c>
      <c r="BQ36" s="76">
        <f>BQ35-BQ20-BQ21</f>
        <v>124908.55640106399</v>
      </c>
      <c r="BR36" s="76">
        <f>BR35-BR20-BR21</f>
        <v>133522.65319258513</v>
      </c>
      <c r="BS36" s="76">
        <f>BS35-BS20-BS21</f>
        <v>130331.324272686</v>
      </c>
      <c r="BT36" s="76">
        <f>BT35-BT20-BT21</f>
        <v>152647.8233088972</v>
      </c>
      <c r="BU36" s="76">
        <f>BU35-BU20-BU21</f>
        <v>228932.20256602729</v>
      </c>
      <c r="BV36" s="76">
        <f>BV35-BV20-BV21</f>
        <v>175956.76274667573</v>
      </c>
      <c r="BW36" s="76">
        <f>BW35-BW20-BW21</f>
        <v>230867.57972306604</v>
      </c>
      <c r="BX36" s="76">
        <f>BX35-BX20-BX21</f>
        <v>336524.05760741542</v>
      </c>
    </row>
    <row r="37" spans="1:76" x14ac:dyDescent="0.2">
      <c r="A37" s="1" t="s">
        <v>148</v>
      </c>
      <c r="B37" s="89">
        <f>B36/B29</f>
        <v>0.11773680269163168</v>
      </c>
      <c r="C37" s="89">
        <f t="shared" ref="C37:BN37" si="5">C36/C29</f>
        <v>0.10320685022751951</v>
      </c>
      <c r="D37" s="89">
        <f t="shared" si="5"/>
        <v>0.11584582682378942</v>
      </c>
      <c r="E37" s="89">
        <f t="shared" si="5"/>
        <v>0.13973539257603063</v>
      </c>
      <c r="F37" s="89">
        <f t="shared" si="5"/>
        <v>0.14928250373228258</v>
      </c>
      <c r="G37" s="89">
        <f t="shared" si="5"/>
        <v>0.1280122840598267</v>
      </c>
      <c r="H37" s="89">
        <f t="shared" si="5"/>
        <v>0.14459570659741716</v>
      </c>
      <c r="I37" s="89">
        <f t="shared" si="5"/>
        <v>0.1434510156820514</v>
      </c>
      <c r="J37" s="89">
        <f t="shared" si="5"/>
        <v>0.14904656725088897</v>
      </c>
      <c r="K37" s="89">
        <f t="shared" si="5"/>
        <v>0.15506217773625219</v>
      </c>
      <c r="L37" s="89">
        <f t="shared" si="5"/>
        <v>0.1820729541283104</v>
      </c>
      <c r="M37" s="89">
        <f t="shared" si="5"/>
        <v>0.18395389902993031</v>
      </c>
      <c r="N37" s="89">
        <f t="shared" si="5"/>
        <v>0.1770062493309783</v>
      </c>
      <c r="O37" s="89">
        <f t="shared" si="5"/>
        <v>0.13846706423804617</v>
      </c>
      <c r="P37" s="89">
        <f t="shared" si="5"/>
        <v>0.14042830509362744</v>
      </c>
      <c r="Q37" s="89">
        <f t="shared" si="5"/>
        <v>0.11067111416700648</v>
      </c>
      <c r="R37" s="89">
        <f t="shared" si="5"/>
        <v>9.205268287679258E-2</v>
      </c>
      <c r="S37" s="89">
        <f t="shared" si="5"/>
        <v>7.845848910875608E-2</v>
      </c>
      <c r="T37" s="89">
        <f t="shared" si="5"/>
        <v>9.4644325190462619E-2</v>
      </c>
      <c r="U37" s="89">
        <f t="shared" si="5"/>
        <v>9.7532420564251696E-2</v>
      </c>
      <c r="V37" s="89">
        <f t="shared" si="5"/>
        <v>0.11193065500564946</v>
      </c>
      <c r="W37" s="89">
        <f t="shared" si="5"/>
        <v>0.11050676298875511</v>
      </c>
      <c r="X37" s="89">
        <f t="shared" si="5"/>
        <v>0.11101724000326958</v>
      </c>
      <c r="Y37" s="89">
        <f t="shared" si="5"/>
        <v>0.12726780914943095</v>
      </c>
      <c r="Z37" s="89">
        <f t="shared" si="5"/>
        <v>8.9941114217149468E-2</v>
      </c>
      <c r="AA37" s="89">
        <f t="shared" si="5"/>
        <v>4.5885285066161331E-2</v>
      </c>
      <c r="AB37" s="89">
        <f t="shared" si="5"/>
        <v>8.437563416055488E-2</v>
      </c>
      <c r="AC37" s="89">
        <f t="shared" si="5"/>
        <v>9.8236943659577344E-2</v>
      </c>
      <c r="AD37" s="89">
        <f t="shared" si="5"/>
        <v>0.21061293805864501</v>
      </c>
      <c r="AE37" s="89">
        <f t="shared" si="5"/>
        <v>0.30746359112063126</v>
      </c>
      <c r="AF37" s="89">
        <f t="shared" si="5"/>
        <v>0.25894851538700653</v>
      </c>
      <c r="AG37" s="89">
        <f t="shared" si="5"/>
        <v>0.24870586614690629</v>
      </c>
      <c r="AH37" s="89">
        <f t="shared" si="5"/>
        <v>0.2612897079518593</v>
      </c>
      <c r="AI37" s="89">
        <f t="shared" si="5"/>
        <v>0.23095451319864696</v>
      </c>
      <c r="AJ37" s="89">
        <f t="shared" si="5"/>
        <v>0.24228874675940859</v>
      </c>
      <c r="AK37" s="89">
        <f t="shared" si="5"/>
        <v>0.27197261398658756</v>
      </c>
      <c r="AL37" s="89">
        <f t="shared" si="5"/>
        <v>0.20180338133902997</v>
      </c>
      <c r="AM37" s="89">
        <f t="shared" si="5"/>
        <v>0.19663819275144562</v>
      </c>
      <c r="AN37" s="89">
        <f t="shared" si="5"/>
        <v>0.2284964520195063</v>
      </c>
      <c r="AO37" s="89">
        <f t="shared" si="5"/>
        <v>0.23032865416881815</v>
      </c>
      <c r="AP37" s="89">
        <f t="shared" si="5"/>
        <v>0.15181922896886429</v>
      </c>
      <c r="AQ37" s="89">
        <f t="shared" si="5"/>
        <v>0.13278432802466178</v>
      </c>
      <c r="AR37" s="89">
        <f t="shared" si="5"/>
        <v>0.12107783241228259</v>
      </c>
      <c r="AS37" s="89">
        <f t="shared" si="5"/>
        <v>0.11963559779302461</v>
      </c>
      <c r="AT37" s="89">
        <f t="shared" si="5"/>
        <v>0.13039774924341696</v>
      </c>
      <c r="AU37" s="89">
        <f t="shared" si="5"/>
        <v>0.12681439019066171</v>
      </c>
      <c r="AV37" s="89">
        <f t="shared" si="5"/>
        <v>0.12804235367958752</v>
      </c>
      <c r="AW37" s="89">
        <f t="shared" si="5"/>
        <v>0.1503302439429669</v>
      </c>
      <c r="AX37" s="89">
        <f t="shared" si="5"/>
        <v>0.14799809020618768</v>
      </c>
      <c r="AY37" s="89">
        <f t="shared" si="5"/>
        <v>0.15409174964033873</v>
      </c>
      <c r="AZ37" s="89">
        <f t="shared" si="5"/>
        <v>0.14683070648518104</v>
      </c>
      <c r="BA37" s="89">
        <f t="shared" si="5"/>
        <v>0.14526819055838383</v>
      </c>
      <c r="BB37" s="89">
        <f t="shared" si="5"/>
        <v>0.15284783181963404</v>
      </c>
      <c r="BC37" s="89">
        <f t="shared" si="5"/>
        <v>0.16214485108060939</v>
      </c>
      <c r="BD37" s="89">
        <f t="shared" si="5"/>
        <v>0.16913869981960755</v>
      </c>
      <c r="BE37" s="89">
        <f t="shared" si="5"/>
        <v>0.17644368310172232</v>
      </c>
      <c r="BF37" s="89">
        <f t="shared" si="5"/>
        <v>0.21946162561112839</v>
      </c>
      <c r="BG37" s="89">
        <f t="shared" si="5"/>
        <v>0.24238340662192223</v>
      </c>
      <c r="BH37" s="89">
        <f t="shared" si="5"/>
        <v>0.15365264297369871</v>
      </c>
      <c r="BI37" s="89">
        <f t="shared" si="5"/>
        <v>0.11940106567912161</v>
      </c>
      <c r="BJ37" s="89">
        <f t="shared" si="5"/>
        <v>0.24565249490983546</v>
      </c>
      <c r="BK37" s="89">
        <f t="shared" si="5"/>
        <v>0.28888886240908324</v>
      </c>
      <c r="BL37" s="89">
        <f t="shared" si="5"/>
        <v>0.25868590651782475</v>
      </c>
      <c r="BM37" s="89">
        <f t="shared" si="5"/>
        <v>0.21765981471141235</v>
      </c>
      <c r="BN37" s="89">
        <f t="shared" si="5"/>
        <v>0.18775158069312706</v>
      </c>
      <c r="BO37" s="89">
        <f t="shared" ref="BO37:BV37" si="6">BO36/BO29</f>
        <v>0.14081490652613263</v>
      </c>
      <c r="BP37" s="89">
        <f t="shared" si="6"/>
        <v>0.14342776305887428</v>
      </c>
      <c r="BQ37" s="89">
        <f t="shared" si="6"/>
        <v>0.17686595139597616</v>
      </c>
      <c r="BR37" s="89">
        <f t="shared" si="6"/>
        <v>0.17848355903568067</v>
      </c>
      <c r="BS37" s="89">
        <f t="shared" si="6"/>
        <v>0.16762344153864167</v>
      </c>
      <c r="BT37" s="89">
        <f t="shared" si="6"/>
        <v>0.21151382057959031</v>
      </c>
      <c r="BU37" s="89">
        <f t="shared" si="6"/>
        <v>0.26075262466412008</v>
      </c>
      <c r="BV37" s="89">
        <f t="shared" si="6"/>
        <v>0.1877503254681929</v>
      </c>
      <c r="BW37" s="89">
        <f t="shared" ref="BW37:BX37" si="7">BW36/BW29</f>
        <v>0.23056080495816147</v>
      </c>
      <c r="BX37" s="89">
        <f t="shared" si="7"/>
        <v>0.3100987777347069</v>
      </c>
    </row>
    <row r="38" spans="1:76" x14ac:dyDescent="0.2">
      <c r="A38" s="1" t="s">
        <v>91</v>
      </c>
      <c r="B38" s="79">
        <f>-Anuales!B39</f>
        <v>-1.7719389768845333E-7</v>
      </c>
      <c r="C38" s="79">
        <f>-Anuales!C39</f>
        <v>-1.8898607531809915E-9</v>
      </c>
      <c r="D38" s="79">
        <f>-Anuales!D39</f>
        <v>7.6541049332527226E-7</v>
      </c>
      <c r="E38" s="79">
        <f>-Anuales!E39</f>
        <v>1.0772056721661998E-6</v>
      </c>
      <c r="F38" s="79">
        <f>-Anuales!F39</f>
        <v>3.5032154976482939E-7</v>
      </c>
      <c r="G38" s="79">
        <f>-Anuales!G39</f>
        <v>1.7975716733595293E-6</v>
      </c>
      <c r="H38" s="79">
        <f>-Anuales!H39</f>
        <v>2.0131993238535553E-6</v>
      </c>
      <c r="I38" s="79">
        <f>-Anuales!I39</f>
        <v>2.9827262108484977E-6</v>
      </c>
      <c r="J38" s="79">
        <f>-Anuales!J39</f>
        <v>2.819916835064893E-6</v>
      </c>
      <c r="K38" s="79">
        <f>-Anuales!K39</f>
        <v>1.0840717627074322E-6</v>
      </c>
      <c r="L38" s="79">
        <f>-Anuales!L39</f>
        <v>-2.060809770302615E-7</v>
      </c>
      <c r="M38" s="79">
        <f>-Anuales!M39</f>
        <v>3.2263875655781129E-7</v>
      </c>
      <c r="N38" s="79">
        <f>-Anuales!N39</f>
        <v>9.6392009898213539E-7</v>
      </c>
      <c r="O38" s="79">
        <f>-Anuales!O39</f>
        <v>2.1355675872697332E-6</v>
      </c>
      <c r="P38" s="79">
        <f>-Anuales!P39</f>
        <v>-3.6945387213083984E-7</v>
      </c>
      <c r="Q38" s="79">
        <f>-Anuales!Q39</f>
        <v>3.7173091580915291E-6</v>
      </c>
      <c r="R38" s="79">
        <f>-Anuales!R39</f>
        <v>6.0086296661681998E-6</v>
      </c>
      <c r="S38" s="79">
        <f>-Anuales!S39</f>
        <v>9.2582103020943155E-6</v>
      </c>
      <c r="T38" s="79">
        <f>-Anuales!T39</f>
        <v>1.7292257111236625E-6</v>
      </c>
      <c r="U38" s="79">
        <f>-Anuales!U39</f>
        <v>-5.6499268141044831E-8</v>
      </c>
      <c r="V38" s="79">
        <f>-Anuales!V39</f>
        <v>-6.2470537257662324E-6</v>
      </c>
      <c r="W38" s="79">
        <f>-Anuales!W39</f>
        <v>2.4749750724068344E-6</v>
      </c>
      <c r="X38" s="79">
        <f>-Anuales!X39</f>
        <v>2.4042608149766082E-6</v>
      </c>
      <c r="Y38" s="79">
        <f>-Anuales!Y39</f>
        <v>1.0190772690101553E-5</v>
      </c>
      <c r="Z38" s="79">
        <f>-Anuales!Z39</f>
        <v>3.5107567466000487E-5</v>
      </c>
      <c r="AA38" s="79">
        <f>-Anuales!AA39</f>
        <v>6.3692774737893589E-5</v>
      </c>
      <c r="AB38" s="79">
        <f>-Anuales!AB39</f>
        <v>6.1355519258314309E-5</v>
      </c>
      <c r="AC38" s="79">
        <f>-Anuales!AC39</f>
        <v>6.6650217455957084E-5</v>
      </c>
      <c r="AD38" s="79">
        <f>-Anuales!AD39</f>
        <v>2.483552773232246E-5</v>
      </c>
      <c r="AE38" s="79">
        <f>-Anuales!AE39</f>
        <v>-2.0530329891339623E-4</v>
      </c>
      <c r="AF38" s="79">
        <f>-Anuales!AF39</f>
        <v>1.1409903440387479E-4</v>
      </c>
      <c r="AG38" s="79">
        <f>-Anuales!AG39</f>
        <v>9.3097419044683657E-4</v>
      </c>
      <c r="AH38" s="79">
        <f>-Anuales!AH39</f>
        <v>1.4410390890315539E-3</v>
      </c>
      <c r="AI38" s="79">
        <f>-Anuales!AI39</f>
        <v>1.7704458796202569E-3</v>
      </c>
      <c r="AJ38" s="79">
        <f>-Anuales!AJ39</f>
        <v>9.6697752236228781E-4</v>
      </c>
      <c r="AK38" s="79">
        <f>-Anuales!AK39</f>
        <v>7.7919060334338689E-4</v>
      </c>
      <c r="AL38" s="79">
        <f>-Anuales!AL39</f>
        <v>2.1485327567244673E-2</v>
      </c>
      <c r="AM38" s="79">
        <f>-Anuales!AM39</f>
        <v>4.5425766788784967E-2</v>
      </c>
      <c r="AN38" s="79">
        <f>-Anuales!AN39</f>
        <v>0.30531659084106977</v>
      </c>
      <c r="AO38" s="79">
        <f>-Anuales!AO39</f>
        <v>2.0879871268243027</v>
      </c>
      <c r="AP38" s="79">
        <f>-Anuales!AP39</f>
        <v>264.10215093774127</v>
      </c>
      <c r="AQ38" s="79">
        <f>-Anuales!AQ39</f>
        <v>1190.6441027831202</v>
      </c>
      <c r="AR38" s="79">
        <f>-Anuales!AR39</f>
        <v>2365.9725922183816</v>
      </c>
      <c r="AS38" s="79">
        <f>-Anuales!AS39</f>
        <v>4911.0386825996356</v>
      </c>
      <c r="AT38" s="79">
        <f>-Anuales!AT39</f>
        <v>5989.4394695623978</v>
      </c>
      <c r="AU38" s="79">
        <f>-Anuales!AU39</f>
        <v>10396.723926880395</v>
      </c>
      <c r="AV38" s="79">
        <f>-Anuales!AV39</f>
        <v>8924.1033348397232</v>
      </c>
      <c r="AW38" s="79">
        <f>-Anuales!AW39</f>
        <v>8958.0818638301571</v>
      </c>
      <c r="AX38" s="79">
        <f>-Anuales!AX39</f>
        <v>9744.7264178283804</v>
      </c>
      <c r="AY38" s="79">
        <f>-Anuales!AY39</f>
        <v>4666.388292834471</v>
      </c>
      <c r="AZ38" s="79">
        <f>-Anuales!AZ39</f>
        <v>5390.4855568454086</v>
      </c>
      <c r="BA38" s="79">
        <f>-Anuales!BA39</f>
        <v>4216.9526665250314</v>
      </c>
      <c r="BB38" s="79">
        <f>-Anuales!BB39</f>
        <v>3843.7892524487806</v>
      </c>
      <c r="BC38" s="79">
        <f>-Anuales!BC39</f>
        <v>3233.9354267741701</v>
      </c>
      <c r="BD38" s="79">
        <f>-Anuales!BD39</f>
        <v>-204.039889005742</v>
      </c>
      <c r="BE38" s="79">
        <f>-Anuales!BE39</f>
        <v>-3819.1824696538242</v>
      </c>
      <c r="BF38" s="79">
        <f>-Anuales!BF39</f>
        <v>-9522.3953851607275</v>
      </c>
      <c r="BG38" s="79">
        <f>-Anuales!BG39</f>
        <v>-4747.6387794293232</v>
      </c>
      <c r="BH38" s="79">
        <f>-Anuales!BH39</f>
        <v>15440.024018671242</v>
      </c>
      <c r="BI38" s="79">
        <f>-Anuales!BI39</f>
        <v>1907.520741884877</v>
      </c>
      <c r="BJ38" s="79">
        <f>-Anuales!BJ39</f>
        <v>10081.880118666473</v>
      </c>
      <c r="BK38" s="79">
        <f>-Anuales!BK39</f>
        <v>9307.4066898854344</v>
      </c>
      <c r="BL38" s="79">
        <f>-Anuales!BL39</f>
        <v>14168.526190744771</v>
      </c>
      <c r="BM38" s="79">
        <f>-Anuales!BM39</f>
        <v>26009.925173508589</v>
      </c>
      <c r="BN38" s="79">
        <f>-Anuales!BN39</f>
        <v>24471.911469074148</v>
      </c>
      <c r="BO38" s="79">
        <f>-Anuales!BO39</f>
        <v>28047.527275039585</v>
      </c>
      <c r="BP38" s="79">
        <f>-Anuales!BP39</f>
        <v>14253.773804481058</v>
      </c>
      <c r="BQ38" s="79">
        <f>-Anuales!BQ39</f>
        <v>5667.006727471965</v>
      </c>
      <c r="BR38" s="79">
        <f>-Anuales!BR39</f>
        <v>8727.7352608234742</v>
      </c>
      <c r="BS38" s="79">
        <f>-Anuales!BS39</f>
        <v>4287.0315423754864</v>
      </c>
      <c r="BT38" s="79">
        <f>-Anuales!BT39</f>
        <v>-7832.8547435626924</v>
      </c>
      <c r="BU38" s="79">
        <f>-Anuales!BU39</f>
        <v>19659.858890140051</v>
      </c>
      <c r="BV38" s="79">
        <f>-Anuales!BV39</f>
        <v>37868.929181383464</v>
      </c>
      <c r="BW38" s="79">
        <f>-Anuales!BW39</f>
        <v>-6265.1337620694176</v>
      </c>
      <c r="BX38" s="79">
        <f>-Anuales!BX39</f>
        <v>0</v>
      </c>
    </row>
    <row r="39" spans="1:76" x14ac:dyDescent="0.2">
      <c r="A39" s="1" t="s">
        <v>92</v>
      </c>
      <c r="B39" s="106">
        <f>B38/B29</f>
        <v>-1.1284395940722999E-2</v>
      </c>
      <c r="C39" s="106">
        <f t="shared" ref="C39:BN39" si="8">C38/C29</f>
        <v>-9.409765562171671E-5</v>
      </c>
      <c r="D39" s="106">
        <f t="shared" si="8"/>
        <v>3.5831932837972098E-2</v>
      </c>
      <c r="E39" s="106">
        <f t="shared" si="8"/>
        <v>4.5120530070255099E-2</v>
      </c>
      <c r="F39" s="106">
        <f t="shared" si="8"/>
        <v>1.2735515804960599E-2</v>
      </c>
      <c r="G39" s="106">
        <f t="shared" si="8"/>
        <v>5.9839886555649792E-2</v>
      </c>
      <c r="H39" s="106">
        <f t="shared" si="8"/>
        <v>5.9303917478136799E-2</v>
      </c>
      <c r="I39" s="106">
        <f t="shared" si="8"/>
        <v>8.0525561443876417E-2</v>
      </c>
      <c r="J39" s="106">
        <f t="shared" si="8"/>
        <v>6.9034348125067507E-2</v>
      </c>
      <c r="K39" s="106">
        <f t="shared" si="8"/>
        <v>2.2390539238087398E-2</v>
      </c>
      <c r="L39" s="106">
        <f t="shared" si="8"/>
        <v>-3.5335023434341999E-3</v>
      </c>
      <c r="M39" s="106">
        <f t="shared" si="8"/>
        <v>4.9517461499429798E-3</v>
      </c>
      <c r="N39" s="106">
        <f t="shared" si="8"/>
        <v>1.2777837655462502E-2</v>
      </c>
      <c r="O39" s="106">
        <f t="shared" si="8"/>
        <v>2.6034981367257404E-2</v>
      </c>
      <c r="P39" s="106">
        <f t="shared" si="8"/>
        <v>-3.76581123928525E-3</v>
      </c>
      <c r="Q39" s="106">
        <f t="shared" si="8"/>
        <v>3.1891096615742902E-2</v>
      </c>
      <c r="R39" s="106">
        <f t="shared" si="8"/>
        <v>4.2756849112238204E-2</v>
      </c>
      <c r="S39" s="106">
        <f t="shared" si="8"/>
        <v>5.8716469172471794E-2</v>
      </c>
      <c r="T39" s="106">
        <f t="shared" si="8"/>
        <v>9.2217638959385586E-3</v>
      </c>
      <c r="U39" s="106">
        <f t="shared" si="8"/>
        <v>-2.6878674290977501E-4</v>
      </c>
      <c r="V39" s="106">
        <f t="shared" si="8"/>
        <v>-2.6613047445324799E-2</v>
      </c>
      <c r="W39" s="106">
        <f t="shared" si="8"/>
        <v>9.5959425058368894E-3</v>
      </c>
      <c r="X39" s="106">
        <f t="shared" si="8"/>
        <v>8.3145986479089308E-3</v>
      </c>
      <c r="Y39" s="106">
        <f t="shared" si="8"/>
        <v>2.8885172230210504E-2</v>
      </c>
      <c r="Z39" s="106">
        <f t="shared" si="8"/>
        <v>7.9937626331275199E-2</v>
      </c>
      <c r="AA39" s="106">
        <f t="shared" si="8"/>
        <v>0.11620893666708</v>
      </c>
      <c r="AB39" s="106">
        <f t="shared" si="8"/>
        <v>8.3804457897648788E-2</v>
      </c>
      <c r="AC39" s="106">
        <f t="shared" si="8"/>
        <v>6.5811509058969389E-2</v>
      </c>
      <c r="AD39" s="106">
        <f t="shared" si="8"/>
        <v>1.5352950564179501E-2</v>
      </c>
      <c r="AE39" s="106">
        <f t="shared" si="8"/>
        <v>-6.72361773460598E-2</v>
      </c>
      <c r="AF39" s="106">
        <f t="shared" si="8"/>
        <v>2.2535100442858395E-2</v>
      </c>
      <c r="AG39" s="106">
        <f t="shared" si="8"/>
        <v>0.10451880769626601</v>
      </c>
      <c r="AH39" s="106">
        <f t="shared" si="8"/>
        <v>9.7405973968645795E-2</v>
      </c>
      <c r="AI39" s="106">
        <f t="shared" si="8"/>
        <v>6.4490023152202203E-2</v>
      </c>
      <c r="AJ39" s="106">
        <f t="shared" si="8"/>
        <v>1.6284204622708798E-2</v>
      </c>
      <c r="AK39" s="106">
        <f t="shared" si="8"/>
        <v>4.83704106671383E-3</v>
      </c>
      <c r="AL39" s="106">
        <f t="shared" si="8"/>
        <v>7.2390875361906901E-2</v>
      </c>
      <c r="AM39" s="106">
        <f t="shared" si="8"/>
        <v>7.5131442292433098E-2</v>
      </c>
      <c r="AN39" s="106">
        <f t="shared" si="8"/>
        <v>8.1254193839941299E-2</v>
      </c>
      <c r="AO39" s="106">
        <f t="shared" si="8"/>
        <v>2.3713702881180798E-2</v>
      </c>
      <c r="AP39" s="106">
        <f t="shared" si="8"/>
        <v>4.9624769305656811E-2</v>
      </c>
      <c r="AQ39" s="106">
        <f t="shared" si="8"/>
        <v>4.5347092181494707E-2</v>
      </c>
      <c r="AR39" s="106">
        <f t="shared" si="8"/>
        <v>5.3784059907678192E-2</v>
      </c>
      <c r="AS39" s="106">
        <f t="shared" si="8"/>
        <v>7.2137800003505406E-2</v>
      </c>
      <c r="AT39" s="106">
        <f t="shared" si="8"/>
        <v>6.3230129629830503E-2</v>
      </c>
      <c r="AU39" s="106">
        <f t="shared" si="8"/>
        <v>8.9959398621655196E-2</v>
      </c>
      <c r="AV39" s="106">
        <f t="shared" si="8"/>
        <v>6.8221505797941812E-2</v>
      </c>
      <c r="AW39" s="106">
        <f t="shared" si="8"/>
        <v>5.98202610093456E-2</v>
      </c>
      <c r="AX39" s="106">
        <f t="shared" si="8"/>
        <v>6.1740519077369903E-2</v>
      </c>
      <c r="AY39" s="106">
        <f t="shared" si="8"/>
        <v>2.8320452999455899E-2</v>
      </c>
      <c r="AZ39" s="106">
        <f t="shared" si="8"/>
        <v>3.0651781948282799E-2</v>
      </c>
      <c r="BA39" s="106">
        <f t="shared" si="8"/>
        <v>2.3561734717292799E-2</v>
      </c>
      <c r="BB39" s="106">
        <f t="shared" si="8"/>
        <v>2.0258036955725398E-2</v>
      </c>
      <c r="BC39" s="106">
        <f t="shared" si="8"/>
        <v>1.5882785376170799E-2</v>
      </c>
      <c r="BD39" s="106">
        <f t="shared" si="8"/>
        <v>-9.0406417986549793E-4</v>
      </c>
      <c r="BE39" s="106">
        <f t="shared" si="8"/>
        <v>-1.56106989104365E-2</v>
      </c>
      <c r="BF39" s="106">
        <f t="shared" si="8"/>
        <v>-3.3258564373710095E-2</v>
      </c>
      <c r="BG39" s="106">
        <f t="shared" si="8"/>
        <v>-1.4850618497837998E-2</v>
      </c>
      <c r="BH39" s="106">
        <f t="shared" si="8"/>
        <v>4.3514165226737705E-2</v>
      </c>
      <c r="BI39" s="106">
        <f t="shared" si="8"/>
        <v>5.1968558921395508E-3</v>
      </c>
      <c r="BJ39" s="106">
        <f t="shared" si="8"/>
        <v>2.3914395203428904E-2</v>
      </c>
      <c r="BK39" s="106">
        <f t="shared" si="8"/>
        <v>1.9719686228302301E-2</v>
      </c>
      <c r="BL39" s="106">
        <f t="shared" si="8"/>
        <v>2.7794601718804799E-2</v>
      </c>
      <c r="BM39" s="106">
        <f t="shared" si="8"/>
        <v>4.7403117096472699E-2</v>
      </c>
      <c r="BN39" s="106">
        <f t="shared" si="8"/>
        <v>4.2302847694549603E-2</v>
      </c>
      <c r="BO39" s="106">
        <f t="shared" ref="BO39:BT39" si="9">BO38/BO29</f>
        <v>4.5661338539957401E-2</v>
      </c>
      <c r="BP39" s="106">
        <f t="shared" si="9"/>
        <v>2.1505768541094802E-2</v>
      </c>
      <c r="BQ39" s="106">
        <f t="shared" si="9"/>
        <v>8.0242744396427004E-3</v>
      </c>
      <c r="BR39" s="106">
        <f t="shared" si="9"/>
        <v>1.1666613974680102E-2</v>
      </c>
      <c r="BS39" s="106">
        <f t="shared" si="9"/>
        <v>5.5136935431898404E-3</v>
      </c>
      <c r="BT39" s="106">
        <f t="shared" si="9"/>
        <v>-1.08534599245697E-2</v>
      </c>
      <c r="BU39" s="106">
        <f t="shared" ref="BU39:BW39" si="10">BU38/BU29</f>
        <v>2.2392480169545998E-2</v>
      </c>
      <c r="BV39" s="106">
        <f t="shared" si="10"/>
        <v>4.0407107223112498E-2</v>
      </c>
      <c r="BW39" s="106">
        <f t="shared" si="10"/>
        <v>-6.2568087086372296E-3</v>
      </c>
      <c r="BX39" s="106">
        <f t="shared" ref="BX39" si="11">BX38/BX29</f>
        <v>0</v>
      </c>
    </row>
    <row r="40" spans="1:76" x14ac:dyDescent="0.2">
      <c r="A40" s="1" t="s">
        <v>52</v>
      </c>
      <c r="B40" s="106">
        <f>B22/B29</f>
        <v>0.1559035747511241</v>
      </c>
      <c r="C40" s="106">
        <f>C22/C29</f>
        <v>0.1901207976889504</v>
      </c>
      <c r="D40" s="106">
        <f>D22/D29</f>
        <v>0.22350766885568832</v>
      </c>
      <c r="E40" s="106">
        <f>E22/E29</f>
        <v>0.24403806557019742</v>
      </c>
      <c r="F40" s="106">
        <f>F22/F29</f>
        <v>0.20052412076896145</v>
      </c>
      <c r="G40" s="106">
        <f>G22/G29</f>
        <v>0.22490103410261847</v>
      </c>
      <c r="H40" s="106">
        <f>H22/H29</f>
        <v>0.26108485330789077</v>
      </c>
      <c r="I40" s="106">
        <f>I22/I29</f>
        <v>0.28500722109439763</v>
      </c>
      <c r="J40" s="106">
        <f>J22/J29</f>
        <v>0.27148053859289106</v>
      </c>
      <c r="K40" s="106">
        <f>K22/K29</f>
        <v>0.21560139186730207</v>
      </c>
      <c r="L40" s="106">
        <f>L22/L29</f>
        <v>0.21533492731033788</v>
      </c>
      <c r="M40" s="106">
        <f>M22/M29</f>
        <v>0.23070085253377692</v>
      </c>
      <c r="N40" s="106">
        <f>N22/N29</f>
        <v>0.24026964915766641</v>
      </c>
      <c r="O40" s="106">
        <f>O22/O29</f>
        <v>0.21962271327580901</v>
      </c>
      <c r="P40" s="106">
        <f>P22/P29</f>
        <v>0.19858876192163061</v>
      </c>
      <c r="Q40" s="106">
        <f>Q22/Q29</f>
        <v>0.20317871915841434</v>
      </c>
      <c r="R40" s="106">
        <f>R22/R29</f>
        <v>0.20407047550916674</v>
      </c>
      <c r="S40" s="106">
        <f>S22/S29</f>
        <v>0.18595522596596981</v>
      </c>
      <c r="T40" s="106">
        <f>T22/T29</f>
        <v>0.1522194396043868</v>
      </c>
      <c r="U40" s="106">
        <f>U22/U29</f>
        <v>0.14980984152727764</v>
      </c>
      <c r="V40" s="106">
        <f>V22/V29</f>
        <v>0.15215767398997551</v>
      </c>
      <c r="W40" s="106">
        <f>W22/W29</f>
        <v>0.16358729178142906</v>
      </c>
      <c r="X40" s="106">
        <f>X22/X29</f>
        <v>0.15062290753026758</v>
      </c>
      <c r="Y40" s="106">
        <f>Y22/Y29</f>
        <v>0.19840327484003173</v>
      </c>
      <c r="Z40" s="106">
        <f>Z22/Z29</f>
        <v>0.24340958353274772</v>
      </c>
      <c r="AA40" s="106">
        <f>AA22/AA29</f>
        <v>0.2267005975211013</v>
      </c>
      <c r="AB40" s="106">
        <f>AB22/AB29</f>
        <v>0.2122119246199177</v>
      </c>
      <c r="AC40" s="106">
        <f>AC22/AC29</f>
        <v>0.20308445800929015</v>
      </c>
      <c r="AD40" s="106">
        <f>AD22/AD29</f>
        <v>0.19887892835308196</v>
      </c>
      <c r="AE40" s="106">
        <f>AE22/AE29</f>
        <v>0.21065810135714702</v>
      </c>
      <c r="AF40" s="106">
        <f>AF22/AF29</f>
        <v>0.26881887033127017</v>
      </c>
      <c r="AG40" s="106">
        <f>AG22/AG29</f>
        <v>0.31158653782167217</v>
      </c>
      <c r="AH40" s="106">
        <f>AH22/AH29</f>
        <v>0.3149908251836111</v>
      </c>
      <c r="AI40" s="106">
        <f>AI22/AI29</f>
        <v>0.24068524848833123</v>
      </c>
      <c r="AJ40" s="106">
        <f>AJ22/AJ29</f>
        <v>0.21218413811361003</v>
      </c>
      <c r="AK40" s="106">
        <f>AK22/AK29</f>
        <v>0.18924367193917271</v>
      </c>
      <c r="AL40" s="106">
        <f>AL22/AL29</f>
        <v>0.20288679769046608</v>
      </c>
      <c r="AM40" s="106">
        <f>AM22/AM29</f>
        <v>0.20360768493697301</v>
      </c>
      <c r="AN40" s="106">
        <f>AN22/AN29</f>
        <v>0.23913941992806784</v>
      </c>
      <c r="AO40" s="106">
        <f>AO22/AO29</f>
        <v>0.17097612244442295</v>
      </c>
      <c r="AP40" s="106">
        <f>AP22/AP29</f>
        <v>0.13880205332497383</v>
      </c>
      <c r="AQ40" s="106">
        <f>AQ22/AQ29</f>
        <v>0.15956787053567878</v>
      </c>
      <c r="AR40" s="106">
        <f>AR22/AR29</f>
        <v>0.15948839808498905</v>
      </c>
      <c r="AS40" s="106">
        <f>AS22/AS29</f>
        <v>0.17637367031902937</v>
      </c>
      <c r="AT40" s="106">
        <f>AT22/AT29</f>
        <v>0.19082798534894327</v>
      </c>
      <c r="AU40" s="106">
        <f>AU22/AU29</f>
        <v>0.21670445697320678</v>
      </c>
      <c r="AV40" s="106">
        <f>AV22/AV29</f>
        <v>0.1972621302287966</v>
      </c>
      <c r="AW40" s="106">
        <f>AW22/AW29</f>
        <v>0.21134462445836968</v>
      </c>
      <c r="AX40" s="106">
        <f>AX22/AX29</f>
        <v>0.20841469870644444</v>
      </c>
      <c r="AY40" s="106">
        <f>AY22/AY29</f>
        <v>0.18183885852856532</v>
      </c>
      <c r="AZ40" s="106">
        <f>AZ22/AZ29</f>
        <v>0.17442995621020668</v>
      </c>
      <c r="BA40" s="106">
        <f>BA22/BA29</f>
        <v>0.16506570488327624</v>
      </c>
      <c r="BB40" s="106">
        <f>BB22/BB29</f>
        <v>0.16681731108419753</v>
      </c>
      <c r="BC40" s="106">
        <f>BC22/BC29</f>
        <v>0.1722668833062207</v>
      </c>
      <c r="BD40" s="106">
        <f>BD22/BD29</f>
        <v>0.16120469119197278</v>
      </c>
      <c r="BE40" s="106">
        <f>BE22/BE29</f>
        <v>0.15386568359747366</v>
      </c>
      <c r="BF40" s="106">
        <f>BF22/BF29</f>
        <v>0.18798790134386936</v>
      </c>
      <c r="BG40" s="106">
        <f>BG22/BG29</f>
        <v>0.22267535498310503</v>
      </c>
      <c r="BH40" s="106">
        <f>BH22/BH29</f>
        <v>0.2701821205364347</v>
      </c>
      <c r="BI40" s="106">
        <f>BI22/BI29</f>
        <v>0.20673416938370695</v>
      </c>
      <c r="BJ40" s="106">
        <f>BJ22/BJ29</f>
        <v>0.24658522146061612</v>
      </c>
      <c r="BK40" s="106">
        <f>BK22/BK29</f>
        <v>0.24283993117418659</v>
      </c>
      <c r="BL40" s="106">
        <f>BL22/BL29</f>
        <v>0.24016815112693929</v>
      </c>
      <c r="BM40" s="106">
        <f>BM22/BM29</f>
        <v>0.25497602106647876</v>
      </c>
      <c r="BN40" s="106">
        <f>BN22/BN29</f>
        <v>0.24607746631981806</v>
      </c>
      <c r="BO40" s="106">
        <f>BO22/BO29</f>
        <v>0.23743900008019792</v>
      </c>
      <c r="BP40" s="106">
        <f>BP22/BP29</f>
        <v>0.21849830423902405</v>
      </c>
      <c r="BQ40" s="106">
        <f>BQ22/BQ29</f>
        <v>0.20363921531141382</v>
      </c>
      <c r="BR40" s="106">
        <f>BR22/BR29</f>
        <v>0.21113404062008337</v>
      </c>
      <c r="BS40" s="106">
        <f>BS22/BS29</f>
        <v>0.20312710344604265</v>
      </c>
      <c r="BT40" s="106">
        <f>BT22/BT29</f>
        <v>0.18317684010893057</v>
      </c>
      <c r="BU40" s="106">
        <f>BU22/BU29</f>
        <v>0.20818242707460868</v>
      </c>
      <c r="BV40" s="89">
        <f>BV22/BV29</f>
        <v>0.21028240675014395</v>
      </c>
      <c r="BW40" s="89">
        <f>BW22/BW29</f>
        <v>0.17720741848553995</v>
      </c>
      <c r="BX40" s="89">
        <f>BX22/BX29</f>
        <v>0.18111823750534453</v>
      </c>
    </row>
    <row r="41" spans="1:76" x14ac:dyDescent="0.2">
      <c r="A41" s="1" t="s">
        <v>150</v>
      </c>
      <c r="B41" s="106">
        <f>B40-B39</f>
        <v>0.1671879706918471</v>
      </c>
      <c r="C41" s="106">
        <f t="shared" ref="C41:BN41" si="12">C40-C39</f>
        <v>0.19021489534457212</v>
      </c>
      <c r="D41" s="106">
        <f t="shared" si="12"/>
        <v>0.18767573601771623</v>
      </c>
      <c r="E41" s="106">
        <f t="shared" si="12"/>
        <v>0.19891753549994232</v>
      </c>
      <c r="F41" s="106">
        <f t="shared" si="12"/>
        <v>0.18778860496400085</v>
      </c>
      <c r="G41" s="106">
        <f t="shared" si="12"/>
        <v>0.16506114754696868</v>
      </c>
      <c r="H41" s="106">
        <f t="shared" si="12"/>
        <v>0.20178093582975398</v>
      </c>
      <c r="I41" s="106">
        <f t="shared" si="12"/>
        <v>0.20448165965052123</v>
      </c>
      <c r="J41" s="106">
        <f t="shared" si="12"/>
        <v>0.20244619046782356</v>
      </c>
      <c r="K41" s="106">
        <f t="shared" si="12"/>
        <v>0.19321085262921467</v>
      </c>
      <c r="L41" s="106">
        <f t="shared" si="12"/>
        <v>0.21886842965377207</v>
      </c>
      <c r="M41" s="106">
        <f t="shared" si="12"/>
        <v>0.22574910638383394</v>
      </c>
      <c r="N41" s="106">
        <f t="shared" si="12"/>
        <v>0.22749181150220391</v>
      </c>
      <c r="O41" s="106">
        <f t="shared" si="12"/>
        <v>0.19358773190855161</v>
      </c>
      <c r="P41" s="106">
        <f t="shared" si="12"/>
        <v>0.20235457316091585</v>
      </c>
      <c r="Q41" s="106">
        <f t="shared" si="12"/>
        <v>0.17128762254267144</v>
      </c>
      <c r="R41" s="106">
        <f t="shared" si="12"/>
        <v>0.16131362639692853</v>
      </c>
      <c r="S41" s="106">
        <f t="shared" si="12"/>
        <v>0.127238756793498</v>
      </c>
      <c r="T41" s="106">
        <f t="shared" si="12"/>
        <v>0.14299767570844824</v>
      </c>
      <c r="U41" s="106">
        <f t="shared" si="12"/>
        <v>0.15007862827018742</v>
      </c>
      <c r="V41" s="106">
        <f t="shared" si="12"/>
        <v>0.17877072143530032</v>
      </c>
      <c r="W41" s="106">
        <f t="shared" si="12"/>
        <v>0.15399134927559216</v>
      </c>
      <c r="X41" s="106">
        <f t="shared" si="12"/>
        <v>0.14230830888235865</v>
      </c>
      <c r="Y41" s="106">
        <f t="shared" si="12"/>
        <v>0.16951810260982123</v>
      </c>
      <c r="Z41" s="106">
        <f t="shared" si="12"/>
        <v>0.16347195720147251</v>
      </c>
      <c r="AA41" s="106">
        <f t="shared" si="12"/>
        <v>0.1104916608540213</v>
      </c>
      <c r="AB41" s="106">
        <f t="shared" si="12"/>
        <v>0.12840746672226891</v>
      </c>
      <c r="AC41" s="106">
        <f t="shared" si="12"/>
        <v>0.13727294895032077</v>
      </c>
      <c r="AD41" s="106">
        <f t="shared" si="12"/>
        <v>0.18352597778890245</v>
      </c>
      <c r="AE41" s="106">
        <f t="shared" si="12"/>
        <v>0.27789427870320682</v>
      </c>
      <c r="AF41" s="106">
        <f t="shared" si="12"/>
        <v>0.24628376988841177</v>
      </c>
      <c r="AG41" s="106">
        <f t="shared" si="12"/>
        <v>0.20706773012540616</v>
      </c>
      <c r="AH41" s="106">
        <f t="shared" si="12"/>
        <v>0.21758485121496529</v>
      </c>
      <c r="AI41" s="106">
        <f t="shared" si="12"/>
        <v>0.17619522533612902</v>
      </c>
      <c r="AJ41" s="106">
        <f t="shared" si="12"/>
        <v>0.19589993349090123</v>
      </c>
      <c r="AK41" s="106">
        <f t="shared" si="12"/>
        <v>0.18440663087245887</v>
      </c>
      <c r="AL41" s="106">
        <f t="shared" si="12"/>
        <v>0.13049592232855917</v>
      </c>
      <c r="AM41" s="106">
        <f t="shared" si="12"/>
        <v>0.12847624264453991</v>
      </c>
      <c r="AN41" s="106">
        <f t="shared" si="12"/>
        <v>0.15788522608812655</v>
      </c>
      <c r="AO41" s="106">
        <f t="shared" si="12"/>
        <v>0.14726241956324215</v>
      </c>
      <c r="AP41" s="106">
        <f t="shared" si="12"/>
        <v>8.9177284019317016E-2</v>
      </c>
      <c r="AQ41" s="106">
        <f t="shared" si="12"/>
        <v>0.11422077835418407</v>
      </c>
      <c r="AR41" s="106">
        <f t="shared" si="12"/>
        <v>0.10570433817731086</v>
      </c>
      <c r="AS41" s="106">
        <f t="shared" si="12"/>
        <v>0.10423587031552396</v>
      </c>
      <c r="AT41" s="106">
        <f t="shared" si="12"/>
        <v>0.12759785571911275</v>
      </c>
      <c r="AU41" s="106">
        <f t="shared" si="12"/>
        <v>0.12674505835155159</v>
      </c>
      <c r="AV41" s="106">
        <f t="shared" si="12"/>
        <v>0.12904062443085479</v>
      </c>
      <c r="AW41" s="106">
        <f t="shared" si="12"/>
        <v>0.15152436344902409</v>
      </c>
      <c r="AX41" s="106">
        <f t="shared" si="12"/>
        <v>0.14667417962907453</v>
      </c>
      <c r="AY41" s="106">
        <f t="shared" si="12"/>
        <v>0.15351840552910942</v>
      </c>
      <c r="AZ41" s="106">
        <f t="shared" si="12"/>
        <v>0.14377817426192388</v>
      </c>
      <c r="BA41" s="106">
        <f t="shared" si="12"/>
        <v>0.14150397016598343</v>
      </c>
      <c r="BB41" s="106">
        <f t="shared" si="12"/>
        <v>0.14655927412847214</v>
      </c>
      <c r="BC41" s="106">
        <f t="shared" si="12"/>
        <v>0.1563840979300499</v>
      </c>
      <c r="BD41" s="106">
        <f t="shared" si="12"/>
        <v>0.16210875537183828</v>
      </c>
      <c r="BE41" s="106">
        <f t="shared" si="12"/>
        <v>0.16947638250791017</v>
      </c>
      <c r="BF41" s="106">
        <f t="shared" si="12"/>
        <v>0.22124646571757944</v>
      </c>
      <c r="BG41" s="106">
        <f t="shared" si="12"/>
        <v>0.23752597348094304</v>
      </c>
      <c r="BH41" s="106">
        <f t="shared" si="12"/>
        <v>0.22666795530969699</v>
      </c>
      <c r="BI41" s="106">
        <f t="shared" si="12"/>
        <v>0.20153731349156739</v>
      </c>
      <c r="BJ41" s="106">
        <f t="shared" si="12"/>
        <v>0.2226708262571872</v>
      </c>
      <c r="BK41" s="106">
        <f t="shared" si="12"/>
        <v>0.22312024494588428</v>
      </c>
      <c r="BL41" s="106">
        <f t="shared" si="12"/>
        <v>0.21237354940813449</v>
      </c>
      <c r="BM41" s="106">
        <f t="shared" si="12"/>
        <v>0.20757290397000605</v>
      </c>
      <c r="BN41" s="106">
        <f t="shared" si="12"/>
        <v>0.20377461862526847</v>
      </c>
      <c r="BO41" s="106">
        <f t="shared" ref="BO41:BT41" si="13">BO40-BO39</f>
        <v>0.19177766154024051</v>
      </c>
      <c r="BP41" s="106">
        <f t="shared" si="13"/>
        <v>0.19699253569792924</v>
      </c>
      <c r="BQ41" s="106">
        <f t="shared" si="13"/>
        <v>0.19561494087177111</v>
      </c>
      <c r="BR41" s="106">
        <f t="shared" si="13"/>
        <v>0.19946742664540326</v>
      </c>
      <c r="BS41" s="106">
        <f t="shared" si="13"/>
        <v>0.19761340990285281</v>
      </c>
      <c r="BT41" s="106">
        <f t="shared" si="13"/>
        <v>0.19403030003350027</v>
      </c>
      <c r="BU41" s="106">
        <f t="shared" ref="BU41:BW41" si="14">BU40-BU39</f>
        <v>0.18578994690506268</v>
      </c>
      <c r="BV41" s="106">
        <f t="shared" si="14"/>
        <v>0.16987529952703145</v>
      </c>
      <c r="BW41" s="106">
        <f t="shared" si="14"/>
        <v>0.18346422719417718</v>
      </c>
      <c r="BX41" s="106">
        <f t="shared" ref="BX41" si="15">BX40-BX39</f>
        <v>0.18111823750534453</v>
      </c>
    </row>
    <row r="42" spans="1:76" x14ac:dyDescent="0.2">
      <c r="A42" s="9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</row>
    <row r="43" spans="1:76" x14ac:dyDescent="0.2">
      <c r="A43" s="8" t="s">
        <v>36</v>
      </c>
    </row>
    <row r="44" spans="1:76" x14ac:dyDescent="0.2">
      <c r="A44" s="1" t="s">
        <v>37</v>
      </c>
    </row>
    <row r="45" spans="1:76" x14ac:dyDescent="0.2">
      <c r="A45" s="1" t="s">
        <v>38</v>
      </c>
      <c r="B45" s="77">
        <f>B27-B28</f>
        <v>4.1189565208475002E-7</v>
      </c>
      <c r="C45" s="77">
        <f>C27-C28</f>
        <v>-4.6332773199450073E-8</v>
      </c>
      <c r="D45" s="77">
        <f>D27-D28</f>
        <v>-9.579206400213504E-7</v>
      </c>
      <c r="E45" s="77">
        <f>E27-E28</f>
        <v>-1.4277109196191305E-6</v>
      </c>
      <c r="F45" s="77">
        <f>F27-F28</f>
        <v>-2.6440250767678044E-7</v>
      </c>
      <c r="G45" s="77">
        <f>G27-G28</f>
        <v>-1.54970529301663E-6</v>
      </c>
      <c r="H45" s="77">
        <f>H27-H28</f>
        <v>-2.1145309181009193E-6</v>
      </c>
      <c r="I45" s="77">
        <f>I27-I28</f>
        <v>-3.2907547683107994E-6</v>
      </c>
      <c r="J45" s="77">
        <f>J27-J28</f>
        <v>-3.7084119041369406E-6</v>
      </c>
      <c r="K45" s="77">
        <f>K27-K28</f>
        <v>-1.2256749781866001E-6</v>
      </c>
      <c r="L45" s="77">
        <f>L27-L28</f>
        <v>1.7554721638819903E-7</v>
      </c>
      <c r="M45" s="77">
        <f>M27-M28</f>
        <v>-8.5610681561310023E-7</v>
      </c>
      <c r="N45" s="77">
        <f>N27-N28</f>
        <v>-1.5229263717826994E-6</v>
      </c>
      <c r="O45" s="77">
        <f>O27-O28</f>
        <v>-2.811807244205499E-6</v>
      </c>
      <c r="P45" s="77">
        <f>P27-P28</f>
        <v>-1.0108487589800152E-8</v>
      </c>
      <c r="Q45" s="77">
        <f>Q27-Q28</f>
        <v>-4.2978046170268008E-6</v>
      </c>
      <c r="R45" s="77">
        <f>R27-R28</f>
        <v>-5.5161329196884998E-6</v>
      </c>
      <c r="S45" s="77">
        <f>S27-S28</f>
        <v>-8.4713269667208025E-6</v>
      </c>
      <c r="T45" s="77">
        <f>T27-T28</f>
        <v>-8.7628254100399679E-7</v>
      </c>
      <c r="U45" s="77">
        <f>U27-U28</f>
        <v>2.5351816154737064E-6</v>
      </c>
      <c r="V45" s="77">
        <f>V27-V28</f>
        <v>6.3595655618027983E-6</v>
      </c>
      <c r="W45" s="77">
        <f>W27-W28</f>
        <v>-2.1298840409204032E-6</v>
      </c>
      <c r="X45" s="77">
        <f>X27-X28</f>
        <v>-1.3217659321228031E-6</v>
      </c>
      <c r="Y45" s="77">
        <f>Y27-Y28</f>
        <v>-7.5936143986032013E-6</v>
      </c>
      <c r="Z45" s="77">
        <f>Z27-Z28</f>
        <v>-3.7988598279566801E-5</v>
      </c>
      <c r="AA45" s="77">
        <f>AA27-AA28</f>
        <v>-7.3586978662212491E-5</v>
      </c>
      <c r="AB45" s="77">
        <f>AB27-AB28</f>
        <v>-7.0680269128733006E-5</v>
      </c>
      <c r="AC45" s="77">
        <f>AC27-AC28</f>
        <v>-7.8913154608777991E-5</v>
      </c>
      <c r="AD45" s="77">
        <f>AD27-AD28</f>
        <v>2.1021523580070007E-5</v>
      </c>
      <c r="AE45" s="77">
        <f>AE27-AE28</f>
        <v>4.2754302290154097E-4</v>
      </c>
      <c r="AF45" s="77">
        <f>AF27-AF28</f>
        <v>1.8526898890753002E-4</v>
      </c>
      <c r="AG45" s="77">
        <f>AG27-AG28</f>
        <v>-3.6570808349249023E-4</v>
      </c>
      <c r="AH45" s="77">
        <f>AH27-AH28</f>
        <v>-5.0434947909125004E-4</v>
      </c>
      <c r="AI45" s="77">
        <f>AI27-AI28</f>
        <v>1.4549778888456062E-4</v>
      </c>
      <c r="AJ45" s="77">
        <f>AJ27-AJ28</f>
        <v>2.6100921299385006E-3</v>
      </c>
      <c r="AK45" s="77">
        <f>AK27-AK28</f>
        <v>1.3276752111446497E-2</v>
      </c>
      <c r="AL45" s="77">
        <f>AL27-AL28</f>
        <v>-4.1003582952268969E-3</v>
      </c>
      <c r="AM45" s="77">
        <f>AM27-AM28</f>
        <v>-1.0016623510976111E-2</v>
      </c>
      <c r="AN45" s="77">
        <f>AN27-AN28</f>
        <v>-0.10503565280101501</v>
      </c>
      <c r="AO45" s="77">
        <f>AO27-AO28</f>
        <v>3.6182265558200992</v>
      </c>
      <c r="AP45" s="77">
        <f>AP27-AP28</f>
        <v>105.25298699999996</v>
      </c>
      <c r="AQ45" s="77">
        <f>AQ27-AQ28</f>
        <v>-602.14063299999998</v>
      </c>
      <c r="AR45" s="77">
        <f>AR27-AR28</f>
        <v>-1326.5863550000004</v>
      </c>
      <c r="AS45" s="77">
        <f>AS27-AS28</f>
        <v>-2677.6620000000003</v>
      </c>
      <c r="AT45" s="77">
        <f>AT27-AT28</f>
        <v>-3331.6231804479994</v>
      </c>
      <c r="AU45" s="77">
        <f>AU27-AU28</f>
        <v>-6872.5220690427977</v>
      </c>
      <c r="AV45" s="77">
        <f>AV27-AV28</f>
        <v>-6779.2925572643981</v>
      </c>
      <c r="AW45" s="77">
        <f>AW27-AW28</f>
        <v>-6946.8868111441006</v>
      </c>
      <c r="AX45" s="77">
        <f>AX27-AX28</f>
        <v>-8938.2674990072992</v>
      </c>
      <c r="AY45" s="77">
        <f>AY27-AY28</f>
        <v>-4051.8014222882011</v>
      </c>
      <c r="AZ45" s="77">
        <f>AZ27-AZ28</f>
        <v>-3566.5503272943024</v>
      </c>
      <c r="BA45" s="77">
        <f>BA27-BA28</f>
        <v>-3346.9465280807017</v>
      </c>
      <c r="BB45" s="77">
        <f>BB27-BB28</f>
        <v>-1326.7106981654033</v>
      </c>
      <c r="BC45" s="77">
        <f>BC27-BC28</f>
        <v>806.90247595439723</v>
      </c>
      <c r="BD45" s="77">
        <f>BD27-BD28</f>
        <v>8657.2387900926988</v>
      </c>
      <c r="BE45" s="77">
        <f>BE27-BE28</f>
        <v>15496.114544865799</v>
      </c>
      <c r="BF45" s="77">
        <f>BF27-BF28</f>
        <v>26220.5000123809</v>
      </c>
      <c r="BG45" s="77">
        <f>BG27-BG28</f>
        <v>22765.247739386206</v>
      </c>
      <c r="BH45" s="77">
        <f>BH27-BH28</f>
        <v>572.96854720699775</v>
      </c>
      <c r="BI45" s="77">
        <f>BI27-BI28</f>
        <v>13688.696462495092</v>
      </c>
      <c r="BJ45" s="77">
        <f>BJ27-BJ28</f>
        <v>12296.793918369687</v>
      </c>
      <c r="BK45" s="77">
        <f>BK27-BK28</f>
        <v>18964.387870202991</v>
      </c>
      <c r="BL45" s="77">
        <f>BL27-BL28</f>
        <v>9213.9190541499847</v>
      </c>
      <c r="BM45" s="77">
        <f>BM27-BM28</f>
        <v>-4989.0543580820085</v>
      </c>
      <c r="BN45" s="77">
        <f>BN27-BN28</f>
        <v>-11283.201425607011</v>
      </c>
      <c r="BO45" s="77">
        <f>BO27-BO28</f>
        <v>-17269.513575500008</v>
      </c>
      <c r="BP45" s="77">
        <f>BP27-BP28</f>
        <v>-2027.996361278987</v>
      </c>
      <c r="BQ45" s="77">
        <f>BQ27-BQ28</f>
        <v>13102.973088858009</v>
      </c>
      <c r="BR45" s="77">
        <f>BR27-BR28</f>
        <v>12541.436413807009</v>
      </c>
      <c r="BS45" s="77">
        <f>BS27-BS28</f>
        <v>9776.2956749599834</v>
      </c>
      <c r="BT45" s="77">
        <f>BT27-BT28</f>
        <v>11517.030421596981</v>
      </c>
      <c r="BU45" s="77">
        <f>BU27-BU28</f>
        <v>29366.031541069009</v>
      </c>
      <c r="BV45" s="77">
        <f>BV27-BV28</f>
        <v>4540.7289657159708</v>
      </c>
      <c r="BW45" s="77">
        <f>BW27-BW28</f>
        <v>36785.039592629997</v>
      </c>
      <c r="BX45" s="77">
        <f>BX27-BX28</f>
        <v>59735.594566317974</v>
      </c>
    </row>
    <row r="46" spans="1:76" x14ac:dyDescent="0.2">
      <c r="A46" s="1" t="s">
        <v>39</v>
      </c>
      <c r="B46" s="77">
        <f>B29-(B20+B21+B22)</f>
        <v>4.1189565208474833E-7</v>
      </c>
      <c r="C46" s="77">
        <f>C29-(C20+C21+C22)</f>
        <v>-4.6332773199379769E-8</v>
      </c>
      <c r="D46" s="77">
        <f>D29-(D20+D21+D22)</f>
        <v>-9.5792064002139953E-7</v>
      </c>
      <c r="E46" s="77">
        <f>E29-(E20+E21+E22)</f>
        <v>-1.4277109196191483E-6</v>
      </c>
      <c r="F46" s="77">
        <f>F29-(F20+F21+F22)</f>
        <v>-2.6440250767680246E-7</v>
      </c>
      <c r="G46" s="77">
        <f>G29-(G20+G21+G22)</f>
        <v>-1.5497052930166453E-6</v>
      </c>
      <c r="H46" s="77">
        <f>H29-(H20+H21+H22)</f>
        <v>-2.1145309181010006E-6</v>
      </c>
      <c r="I46" s="77">
        <f>I29-(I20+I21+I22)</f>
        <v>-3.2907547683107079E-6</v>
      </c>
      <c r="J46" s="77">
        <f>J29-(J20+J21+J22)</f>
        <v>-3.7084119041369169E-6</v>
      </c>
      <c r="K46" s="77">
        <f>K29-(K20+K21+K22)</f>
        <v>-1.2256749781865866E-6</v>
      </c>
      <c r="L46" s="77">
        <f>L29-(L20+L21+L22)</f>
        <v>1.7554721638816007E-7</v>
      </c>
      <c r="M46" s="77">
        <f>M29-(M20+M21+M22)</f>
        <v>-8.5610681561315105E-7</v>
      </c>
      <c r="N46" s="77">
        <f>N29-(N20+N21+N22)</f>
        <v>-1.5229263717828078E-6</v>
      </c>
      <c r="O46" s="77">
        <f>O29-(O20+O21+O22)</f>
        <v>-2.8118072442054109E-6</v>
      </c>
      <c r="P46" s="77">
        <f>P29-(P20+P21+P22)</f>
        <v>-1.0108487589796764E-8</v>
      </c>
      <c r="Q46" s="77">
        <f>Q29-(Q20+Q21+Q22)</f>
        <v>-4.2978046170264925E-6</v>
      </c>
      <c r="R46" s="77">
        <f>R29-(R20+R21+R22)</f>
        <v>-5.5161329196882017E-6</v>
      </c>
      <c r="S46" s="77">
        <f>S29-(S20+S21+S22)</f>
        <v>-8.4713269667204027E-6</v>
      </c>
      <c r="T46" s="77">
        <f>T29-(T20+T21+T22)</f>
        <v>-8.7628254100339371E-7</v>
      </c>
      <c r="U46" s="77">
        <f>U29-(U20+U21+U22)</f>
        <v>2.5351816154728932E-6</v>
      </c>
      <c r="V46" s="77">
        <f>V29-(V20+V21+V22)</f>
        <v>6.3595655620000079E-6</v>
      </c>
      <c r="W46" s="77">
        <f>W29-(W20+W21+W22)</f>
        <v>-2.1298840409999836E-6</v>
      </c>
      <c r="X46" s="77">
        <f>X29-(X20+X21+X22)</f>
        <v>-1.3217659319999359E-6</v>
      </c>
      <c r="Y46" s="77">
        <f>Y29-(Y20+Y21+Y22)</f>
        <v>-7.5936143979999987E-6</v>
      </c>
      <c r="Z46" s="77">
        <f>Z29-(Z20+Z21+Z22)</f>
        <v>-3.7988598280000007E-5</v>
      </c>
      <c r="AA46" s="77">
        <f>AA29-(AA20+AA21+AA22)</f>
        <v>-7.3586978662999974E-5</v>
      </c>
      <c r="AB46" s="77">
        <f>AB29-(AB20+AB21+AB22)</f>
        <v>-7.068026912799999E-5</v>
      </c>
      <c r="AC46" s="77">
        <f>AC29-(AC20+AC21+AC22)</f>
        <v>-7.8913154608999982E-5</v>
      </c>
      <c r="AD46" s="77">
        <f>AD29-(AD20+AD21+AD22)</f>
        <v>2.1021523581000144E-5</v>
      </c>
      <c r="AE46" s="77">
        <f>AE29-(AE20+AE21+AE22)</f>
        <v>4.2754302290099995E-4</v>
      </c>
      <c r="AF46" s="77">
        <f>AF29-(AF20+AF21+AF22)</f>
        <v>1.8526898890799948E-4</v>
      </c>
      <c r="AG46" s="77">
        <f>AG29-(AG20+AG21+AG22)</f>
        <v>-3.6570808349300002E-4</v>
      </c>
      <c r="AH46" s="77">
        <f>AH29-(AH20+AH21+AH22)</f>
        <v>-5.0434947909100067E-4</v>
      </c>
      <c r="AI46" s="77">
        <f>AI29-(AI20+AI21+AI22)</f>
        <v>1.4549778888400117E-4</v>
      </c>
      <c r="AJ46" s="77">
        <f>AJ29-(AJ20+AJ21+AJ22)</f>
        <v>2.6100921299379992E-3</v>
      </c>
      <c r="AK46" s="77">
        <f>AK29-(AK20+AK21+AK22)</f>
        <v>1.3276752111447021E-2</v>
      </c>
      <c r="AL46" s="77">
        <f>AL29-(AL20+AL21+AL22)</f>
        <v>-4.1003582952280349E-3</v>
      </c>
      <c r="AM46" s="77">
        <f>AM29-(AM20+AM21+AM22)</f>
        <v>-1.0016623510975986E-2</v>
      </c>
      <c r="AN46" s="77">
        <f>AN29-(AN20+AN21+AN22)</f>
        <v>-0.10503565280102078</v>
      </c>
      <c r="AO46" s="77">
        <f>AO29-(AO20+AO21+AO22)</f>
        <v>3.6182265558201294</v>
      </c>
      <c r="AP46" s="77">
        <f>AP29-(AP20+AP21+AP22)</f>
        <v>105.25298700000712</v>
      </c>
      <c r="AQ46" s="77">
        <f>AQ29-(AQ20+AQ21+AQ22)</f>
        <v>-602.14063300005364</v>
      </c>
      <c r="AR46" s="77">
        <f>AR29-(AR20+AR21+AR22)</f>
        <v>-1326.5863549999995</v>
      </c>
      <c r="AS46" s="77">
        <f>AS29-(AS20+AS21+AS22)</f>
        <v>-2677.6620000000548</v>
      </c>
      <c r="AT46" s="77">
        <f>AT29-(AT20+AT21+AT22)</f>
        <v>-3331.6231804481067</v>
      </c>
      <c r="AU46" s="77">
        <f>AU29-(AU20+AU21+AU22)</f>
        <v>-6872.5220690429996</v>
      </c>
      <c r="AV46" s="77">
        <f>AV29-(AV20+AV21+AV22)</f>
        <v>-6779.2925572648965</v>
      </c>
      <c r="AW46" s="77">
        <f>AW29-(AW20+AW21+AW22)</f>
        <v>-6946.8868111438933</v>
      </c>
      <c r="AX46" s="77">
        <f>AX29-(AX20+AX21+AX22)</f>
        <v>-8938.2674990074011</v>
      </c>
      <c r="AY46" s="77">
        <f>AY29-(AY20+AY21+AY22)</f>
        <v>-4051.8014222886995</v>
      </c>
      <c r="AZ46" s="77">
        <f>AZ29-(AZ20+AZ21+AZ22)</f>
        <v>-3566.5503272942151</v>
      </c>
      <c r="BA46" s="77">
        <f>BA29-(BA20+BA21+BA22)</f>
        <v>-3346.9465280810837</v>
      </c>
      <c r="BB46" s="77">
        <f>BB29-(BB20+BB21+BB22)</f>
        <v>-1326.7106981649995</v>
      </c>
      <c r="BC46" s="77">
        <f>BC29-(BC20+BC21+BC22)</f>
        <v>806.90247595429537</v>
      </c>
      <c r="BD46" s="77">
        <f>BD29-(BD20+BD21+BD22)</f>
        <v>8657.2387900928152</v>
      </c>
      <c r="BE46" s="77">
        <f>BE29-(BE20+BE21+BE22)</f>
        <v>15496.114544865792</v>
      </c>
      <c r="BF46" s="77">
        <f>BF29-(BF20+BF21+BF22)</f>
        <v>26220.500012380828</v>
      </c>
      <c r="BG46" s="77">
        <f>BG29-(BG20+BG21+BG22)</f>
        <v>22765.247739386221</v>
      </c>
      <c r="BH46" s="77">
        <f>BH29-(BH20+BH21+BH22)</f>
        <v>572.96854720660485</v>
      </c>
      <c r="BI46" s="77">
        <f>BI29-(BI20+BI21+BI22)</f>
        <v>13688.696462495194</v>
      </c>
      <c r="BJ46" s="77">
        <f>BJ29-(BJ20+BJ21+BJ22)</f>
        <v>12296.793918370036</v>
      </c>
      <c r="BK46" s="77">
        <f>BK29-(BK20+BK21+BK22)</f>
        <v>18964.387870202947</v>
      </c>
      <c r="BL46" s="77">
        <f>BL29-(BL20+BL21+BL22)</f>
        <v>9213.919054151047</v>
      </c>
      <c r="BM46" s="77">
        <f>BM29-(BM20+BM21+BM22)</f>
        <v>-4989.0543580820085</v>
      </c>
      <c r="BN46" s="77">
        <f>BN29-(BN20+BN21+BN22)</f>
        <v>-11283.201425606967</v>
      </c>
      <c r="BO46" s="77">
        <f>BO29-(BO20+BO21+BO22)</f>
        <v>-17269.513575499994</v>
      </c>
      <c r="BP46" s="77">
        <f>BP29-(BP20+BP21+BP22)</f>
        <v>-2027.9963612790452</v>
      </c>
      <c r="BQ46" s="77">
        <f>BQ29-(BQ20+BQ21+BQ22)</f>
        <v>13102.973088858998</v>
      </c>
      <c r="BR46" s="77">
        <f>BR29-(BR20+BR21+BR22)</f>
        <v>12541.436413805932</v>
      </c>
      <c r="BS46" s="77">
        <f>BS29-(BS20+BS21+BS22)</f>
        <v>9776.2956749600125</v>
      </c>
      <c r="BT46" s="77">
        <f>BT29-(BT20+BT21+BT22)</f>
        <v>11517.030421596952</v>
      </c>
      <c r="BU46" s="77">
        <f>BU29-(BU20+BU21+BU22)</f>
        <v>29366.03154106799</v>
      </c>
      <c r="BV46" s="77">
        <f>BV29-(BV20+BV21+BV22)</f>
        <v>4540.7289657159708</v>
      </c>
      <c r="BW46" s="77">
        <f>BW29-(BW20+BW21+BW22)</f>
        <v>36785.039592626155</v>
      </c>
      <c r="BX46" s="77">
        <f>BX29-(BX20+BX21+BX22)</f>
        <v>59735.59456631681</v>
      </c>
    </row>
    <row r="47" spans="1:76" x14ac:dyDescent="0.2">
      <c r="A47" s="1" t="s">
        <v>40</v>
      </c>
      <c r="B47" s="82">
        <v>7777.4470000000001</v>
      </c>
      <c r="C47" s="82">
        <v>7979.0730000000003</v>
      </c>
      <c r="D47" s="82">
        <v>8186.8639999999996</v>
      </c>
      <c r="E47" s="82">
        <v>8401.8649999999998</v>
      </c>
      <c r="F47" s="82">
        <v>8625.1270000000004</v>
      </c>
      <c r="G47" s="82">
        <v>8857.6990000000005</v>
      </c>
      <c r="H47" s="82">
        <v>9098.8850000000002</v>
      </c>
      <c r="I47" s="82">
        <v>9347.9860000000008</v>
      </c>
      <c r="J47" s="82">
        <v>9606.0470000000005</v>
      </c>
      <c r="K47" s="82">
        <v>9874.125</v>
      </c>
      <c r="L47" s="82">
        <v>10153.262000000001</v>
      </c>
      <c r="M47" s="82">
        <v>10444.555</v>
      </c>
      <c r="N47" s="82">
        <v>10747.306</v>
      </c>
      <c r="O47" s="82">
        <v>11059.88</v>
      </c>
      <c r="P47" s="82">
        <v>11380.635</v>
      </c>
      <c r="Q47" s="82">
        <v>11707.947</v>
      </c>
      <c r="R47" s="82">
        <v>12041.432000000001</v>
      </c>
      <c r="S47" s="82">
        <v>12382.179</v>
      </c>
      <c r="T47" s="82">
        <v>12730.754999999999</v>
      </c>
      <c r="U47" s="82">
        <v>13087.737999999999</v>
      </c>
      <c r="V47" s="82">
        <v>13453.691999999999</v>
      </c>
      <c r="W47" s="82">
        <v>13829.543</v>
      </c>
      <c r="X47" s="82">
        <v>14214.907999999999</v>
      </c>
      <c r="Y47" s="82">
        <v>14608.406000000001</v>
      </c>
      <c r="Z47" s="82">
        <v>15008.647999999999</v>
      </c>
      <c r="AA47" s="82">
        <v>15414.25</v>
      </c>
      <c r="AB47" s="82">
        <v>15826.152</v>
      </c>
      <c r="AC47" s="82">
        <v>16245.28</v>
      </c>
      <c r="AD47" s="82">
        <v>16670.223999999998</v>
      </c>
      <c r="AE47" s="82">
        <v>17099.567999999999</v>
      </c>
      <c r="AF47" s="82">
        <v>17531.898000000001</v>
      </c>
      <c r="AG47" s="82">
        <v>17967.706999999999</v>
      </c>
      <c r="AH47" s="82">
        <v>18407.934000000001</v>
      </c>
      <c r="AI47" s="82">
        <v>18851.845000000001</v>
      </c>
      <c r="AJ47" s="82">
        <v>19298.72</v>
      </c>
      <c r="AK47" s="82">
        <v>19747.819</v>
      </c>
      <c r="AL47" s="82">
        <v>20201.402999999998</v>
      </c>
      <c r="AM47" s="82">
        <v>20659.953000000001</v>
      </c>
      <c r="AN47" s="82">
        <v>21120.089</v>
      </c>
      <c r="AO47" s="82">
        <v>21578.44</v>
      </c>
      <c r="AP47" s="82">
        <v>22031.627</v>
      </c>
      <c r="AQ47" s="82">
        <v>22479.5</v>
      </c>
      <c r="AR47" s="82">
        <v>22924.304</v>
      </c>
      <c r="AS47" s="82">
        <v>23366.275000000001</v>
      </c>
      <c r="AT47" s="82">
        <v>23805.63</v>
      </c>
      <c r="AU47" s="82">
        <v>24242.6</v>
      </c>
      <c r="AV47" s="82">
        <v>24689.213</v>
      </c>
      <c r="AW47" s="82">
        <v>25145.316999999999</v>
      </c>
      <c r="AX47" s="82">
        <v>25592.876</v>
      </c>
      <c r="AY47" s="82">
        <v>26013.829000000002</v>
      </c>
      <c r="AZ47" s="82">
        <v>26390.142</v>
      </c>
      <c r="BA47" s="82">
        <v>26714.546999999999</v>
      </c>
      <c r="BB47" s="82">
        <v>26999.084999999999</v>
      </c>
      <c r="BC47" s="82">
        <v>27254.632000000001</v>
      </c>
      <c r="BD47" s="82">
        <v>27492.091</v>
      </c>
      <c r="BE47" s="82">
        <v>27722.342000000001</v>
      </c>
      <c r="BF47" s="82">
        <v>27934.784</v>
      </c>
      <c r="BG47" s="82">
        <v>28122.157999999999</v>
      </c>
      <c r="BH47" s="82">
        <v>28300.371999999999</v>
      </c>
      <c r="BI47" s="82">
        <v>28485.319</v>
      </c>
      <c r="BJ47" s="82">
        <v>28692.915000000001</v>
      </c>
      <c r="BK47" s="82">
        <v>28905.724999999999</v>
      </c>
      <c r="BL47" s="82">
        <v>29113.162</v>
      </c>
      <c r="BM47" s="82">
        <v>29341.346000000001</v>
      </c>
      <c r="BN47" s="82">
        <v>29616.414000000001</v>
      </c>
      <c r="BO47" s="82">
        <v>29964.499</v>
      </c>
      <c r="BP47" s="82">
        <v>30422.830999999998</v>
      </c>
      <c r="BQ47" s="82">
        <v>30973.991999999998</v>
      </c>
      <c r="BR47" s="82">
        <v>31562.13</v>
      </c>
      <c r="BS47" s="82">
        <v>32131.4</v>
      </c>
      <c r="BT47" s="82">
        <v>32625.948</v>
      </c>
      <c r="BU47" s="82">
        <v>33035.303999999996</v>
      </c>
      <c r="BV47" s="82">
        <v>33396.697999999997</v>
      </c>
      <c r="BW47" s="82">
        <v>33396.697999999997</v>
      </c>
      <c r="BX47" s="82"/>
    </row>
    <row r="48" spans="1:76" x14ac:dyDescent="0.2">
      <c r="A48" s="1" t="s">
        <v>41</v>
      </c>
      <c r="B48" s="82">
        <v>5261.3666155487799</v>
      </c>
      <c r="C48" s="82">
        <v>5603.5331422585105</v>
      </c>
      <c r="D48" s="82">
        <v>5783.2889370093399</v>
      </c>
      <c r="E48" s="82">
        <v>5961.1764768893599</v>
      </c>
      <c r="F48" s="82">
        <v>6117.2432591427396</v>
      </c>
      <c r="G48" s="82">
        <v>6306.15242175197</v>
      </c>
      <c r="H48" s="82">
        <v>6427.6007444868201</v>
      </c>
      <c r="I48" s="82">
        <v>6672.1323716145898</v>
      </c>
      <c r="J48" s="82">
        <v>6423.66209534473</v>
      </c>
      <c r="K48" s="82">
        <v>6446.4446216753404</v>
      </c>
      <c r="L48" s="82">
        <v>6889.0175393878299</v>
      </c>
      <c r="M48" s="82">
        <v>7188.9132662904303</v>
      </c>
      <c r="N48" s="82">
        <v>7687.50792058959</v>
      </c>
      <c r="O48" s="82">
        <v>7793.5746138294498</v>
      </c>
      <c r="P48" s="82">
        <v>8069.8484750631196</v>
      </c>
      <c r="Q48" s="82">
        <v>8285.2271196649599</v>
      </c>
      <c r="R48" s="82">
        <v>8719.4778826970105</v>
      </c>
      <c r="S48" s="82">
        <v>8806.2044653045305</v>
      </c>
      <c r="T48" s="82">
        <v>8578.1243924653299</v>
      </c>
      <c r="U48" s="82">
        <v>8637.3978452197007</v>
      </c>
      <c r="V48" s="82">
        <v>8685.2739010228597</v>
      </c>
      <c r="W48" s="82">
        <v>8837.0960631164708</v>
      </c>
      <c r="X48" s="82">
        <v>8896.5049932085403</v>
      </c>
      <c r="Y48" s="82">
        <v>9200.2508692597894</v>
      </c>
      <c r="Z48" s="82">
        <v>9795.4859091904891</v>
      </c>
      <c r="AA48" s="82">
        <v>9947.9377848419499</v>
      </c>
      <c r="AB48" s="82">
        <v>9829.2370754432304</v>
      </c>
      <c r="AC48" s="82">
        <v>9609.0679877478306</v>
      </c>
      <c r="AD48" s="82">
        <v>9116.6741370721793</v>
      </c>
      <c r="AE48" s="82">
        <v>9251.3448292962694</v>
      </c>
      <c r="AF48" s="82">
        <v>9559.4897939743896</v>
      </c>
      <c r="AG48" s="82">
        <v>9845.4967013876594</v>
      </c>
      <c r="AH48" s="82">
        <v>9588.6371604765609</v>
      </c>
      <c r="AI48" s="82">
        <v>8388.3566833909408</v>
      </c>
      <c r="AJ48" s="82">
        <v>8489.7858510823498</v>
      </c>
      <c r="AK48" s="82">
        <v>8467.7199036511302</v>
      </c>
      <c r="AL48" s="82">
        <v>9057.8362304835991</v>
      </c>
      <c r="AM48" s="82">
        <v>9718.2215274158698</v>
      </c>
      <c r="AN48" s="82">
        <v>8608.9599338336102</v>
      </c>
      <c r="AO48" s="82">
        <v>7388.6712848565503</v>
      </c>
      <c r="AP48" s="82">
        <v>6876.1149596441501</v>
      </c>
      <c r="AQ48" s="82">
        <v>6888.6763495629302</v>
      </c>
      <c r="AR48" s="82">
        <v>6718.5027733012103</v>
      </c>
      <c r="AS48" s="82">
        <v>6937.0492301404502</v>
      </c>
      <c r="AT48" s="82">
        <v>7647.0824328296603</v>
      </c>
      <c r="AU48" s="82">
        <v>8065.8024841733904</v>
      </c>
      <c r="AV48" s="82">
        <v>8141.5842012634103</v>
      </c>
      <c r="AW48" s="82">
        <v>8511.6557232560499</v>
      </c>
      <c r="AX48" s="82">
        <v>8330.0489813169497</v>
      </c>
      <c r="AY48" s="82">
        <v>8317.7608395415009</v>
      </c>
      <c r="AZ48" s="82">
        <v>8420.0635391835094</v>
      </c>
      <c r="BA48" s="82">
        <v>8369.2055216580302</v>
      </c>
      <c r="BB48" s="82">
        <v>8732.6305967765802</v>
      </c>
      <c r="BC48" s="82">
        <v>9011.0418793711906</v>
      </c>
      <c r="BD48" s="82">
        <v>9376.1437237026093</v>
      </c>
      <c r="BE48" s="82">
        <v>9882.6813331500107</v>
      </c>
      <c r="BF48" s="82">
        <v>10545.914797719901</v>
      </c>
      <c r="BG48" s="82">
        <v>11368.0109470973</v>
      </c>
      <c r="BH48" s="82">
        <v>12327.399795310101</v>
      </c>
      <c r="BI48" s="82">
        <v>12381.571012071199</v>
      </c>
      <c r="BJ48" s="82">
        <v>13316.214124636699</v>
      </c>
      <c r="BK48" s="82">
        <v>14054.5168820363</v>
      </c>
      <c r="BL48" s="82">
        <v>14811.135939133001</v>
      </c>
      <c r="BM48" s="82">
        <v>15556.034818579899</v>
      </c>
      <c r="BN48" s="82">
        <v>15778.682726409799</v>
      </c>
      <c r="BO48" s="82">
        <v>16102.588599929501</v>
      </c>
      <c r="BP48" s="82">
        <v>16486.992942898702</v>
      </c>
      <c r="BQ48" s="82">
        <v>16601.508775491398</v>
      </c>
      <c r="BR48" s="82">
        <v>16940.079772816302</v>
      </c>
      <c r="BS48" s="82">
        <v>17011.552562291101</v>
      </c>
      <c r="BT48" s="82">
        <v>14918.7082625155</v>
      </c>
      <c r="BU48" s="82">
        <v>16700.739306046598</v>
      </c>
      <c r="BV48" s="82">
        <v>16963.187618129199</v>
      </c>
      <c r="BW48" s="82">
        <v>16963.187618129199</v>
      </c>
      <c r="BX48" s="82"/>
    </row>
    <row r="49" spans="1:76" s="5" customFormat="1" x14ac:dyDescent="0.2"/>
    <row r="51" spans="1:76" x14ac:dyDescent="0.2">
      <c r="A51" s="1" t="s">
        <v>57</v>
      </c>
      <c r="B51" s="78">
        <f>B20/B29</f>
        <v>0.73351199662737354</v>
      </c>
      <c r="C51" s="78">
        <f>C20/C29</f>
        <v>0.73250503209571549</v>
      </c>
      <c r="D51" s="78">
        <f>D20/D29</f>
        <v>0.73372791894781531</v>
      </c>
      <c r="E51" s="78">
        <f>E20/E29</f>
        <v>0.73104078667404382</v>
      </c>
      <c r="F51" s="78">
        <f>F20/F29</f>
        <v>0.71772235351598879</v>
      </c>
      <c r="G51" s="78">
        <f>G20/G29</f>
        <v>0.73754301130549382</v>
      </c>
      <c r="H51" s="78">
        <f>H20/H29</f>
        <v>0.69989303403550363</v>
      </c>
      <c r="I51" s="78">
        <f>I20/I29</f>
        <v>0.69199083995656452</v>
      </c>
      <c r="J51" s="78">
        <f>J20/J29</f>
        <v>0.70561451874827485</v>
      </c>
      <c r="K51" s="78">
        <f>K20/K29</f>
        <v>0.68037121682557333</v>
      </c>
      <c r="L51" s="78">
        <f>L20/L29</f>
        <v>0.64697331245677092</v>
      </c>
      <c r="M51" s="78">
        <f>M20/M29</f>
        <v>0.63034504435089733</v>
      </c>
      <c r="N51" s="78">
        <f>N20/N29</f>
        <v>0.63104553996435542</v>
      </c>
      <c r="O51" s="78">
        <f>O20/O29</f>
        <v>0.65950426920374061</v>
      </c>
      <c r="P51" s="78">
        <f>P20/P29</f>
        <v>0.63487637494324578</v>
      </c>
      <c r="Q51" s="78">
        <f>Q20/Q29</f>
        <v>0.66794749213449844</v>
      </c>
      <c r="R51" s="78">
        <f>R20/R29</f>
        <v>0.67145382281445987</v>
      </c>
      <c r="S51" s="78">
        <f>S20/S29</f>
        <v>0.70761324821633731</v>
      </c>
      <c r="T51" s="78">
        <f>T20/T29</f>
        <v>0.69272395018402366</v>
      </c>
      <c r="U51" s="78">
        <f>U20/U29</f>
        <v>0.68087219740912996</v>
      </c>
      <c r="V51" s="78">
        <f>V20/V29</f>
        <v>0.66200180239262429</v>
      </c>
      <c r="W51" s="78">
        <f>W20/W29</f>
        <v>0.68090430941394586</v>
      </c>
      <c r="X51" s="78">
        <f>X20/X29</f>
        <v>0.68282132998128853</v>
      </c>
      <c r="Y51" s="78">
        <f>Y20/Y29</f>
        <v>0.65801162126981816</v>
      </c>
      <c r="Z51" s="78">
        <f>Z20/Z29</f>
        <v>0.69437865296993706</v>
      </c>
      <c r="AA51" s="78">
        <f>AA20/AA29</f>
        <v>0.74429390372676929</v>
      </c>
      <c r="AB51" s="78">
        <f>AB20/AB29</f>
        <v>0.72574025889497895</v>
      </c>
      <c r="AC51" s="78">
        <f>AC20/AC29</f>
        <v>0.69449162674741372</v>
      </c>
      <c r="AD51" s="78">
        <f>AD20/AD29</f>
        <v>0.64535520005770297</v>
      </c>
      <c r="AE51" s="78">
        <f>AE20/AE29</f>
        <v>0.54098962495045499</v>
      </c>
      <c r="AF51" s="78">
        <f>AF20/AF29</f>
        <v>0.55963222319738781</v>
      </c>
      <c r="AG51" s="78">
        <f>AG20/AG29</f>
        <v>0.59544815333046641</v>
      </c>
      <c r="AH51" s="78">
        <f>AH20/AH29</f>
        <v>0.57583071432801103</v>
      </c>
      <c r="AI51" s="78">
        <f>AI20/AI29</f>
        <v>0.61424465798091366</v>
      </c>
      <c r="AJ51" s="78">
        <f>AJ20/AJ29</f>
        <v>0.62214665248809142</v>
      </c>
      <c r="AK51" s="78">
        <f>AK20/AK29</f>
        <v>0.60788722879379886</v>
      </c>
      <c r="AL51" s="78">
        <f>AL20/AL29</f>
        <v>0.68328506338071715</v>
      </c>
      <c r="AM51" s="78">
        <f>AM20/AM29</f>
        <v>0.68755588645010024</v>
      </c>
      <c r="AN51" s="78">
        <f>AN20/AN29</f>
        <v>0.70141988559843393</v>
      </c>
      <c r="AO51" s="78">
        <f>AO20/AO29</f>
        <v>0.69974882628669266</v>
      </c>
      <c r="AP51" s="78">
        <f>AP20/AP29</f>
        <v>0.76670211366604524</v>
      </c>
      <c r="AQ51" s="78">
        <f>AQ20/AQ29</f>
        <v>0.78591585294707533</v>
      </c>
      <c r="AR51" s="78">
        <f>AR20/AR29</f>
        <v>0.79031783422684676</v>
      </c>
      <c r="AS51" s="78">
        <f>AS20/AS29</f>
        <v>0.78168734594881883</v>
      </c>
      <c r="AT51" s="78">
        <f>AT20/AT29</f>
        <v>0.7527939979287207</v>
      </c>
      <c r="AU51" s="78">
        <f>AU20/AU29</f>
        <v>0.73996749984239862</v>
      </c>
      <c r="AV51" s="78">
        <f>AV20/AV29</f>
        <v>0.74717126006912049</v>
      </c>
      <c r="AW51" s="78">
        <f>AW20/AW29</f>
        <v>0.72913540625936235</v>
      </c>
      <c r="AX51" s="78">
        <f>AX20/AX29</f>
        <v>0.73509711178839221</v>
      </c>
      <c r="AY51" s="78">
        <f>AY20/AY29</f>
        <v>0.72369547614646224</v>
      </c>
      <c r="AZ51" s="78">
        <f>AZ20/AZ29</f>
        <v>0.72826963946522705</v>
      </c>
      <c r="BA51" s="78">
        <f>BA20/BA29</f>
        <v>0.73413758531125284</v>
      </c>
      <c r="BB51" s="78">
        <f>BB20/BB29</f>
        <v>0.72678901698075593</v>
      </c>
      <c r="BC51" s="78">
        <f>BC20/BC29</f>
        <v>0.70817322225590718</v>
      </c>
      <c r="BD51" s="78">
        <f>BD20/BD29</f>
        <v>0.68675506657577878</v>
      </c>
      <c r="BE51" s="78">
        <f>BE20/BE29</f>
        <v>0.66549738413862636</v>
      </c>
      <c r="BF51" s="78">
        <f>BF20/BF29</f>
        <v>0.60975694146657733</v>
      </c>
      <c r="BG51" s="78">
        <f>BG20/BG29</f>
        <v>0.60156462606312933</v>
      </c>
      <c r="BH51" s="78">
        <f>BH20/BH29</f>
        <v>0.62465546500269686</v>
      </c>
      <c r="BI51" s="78">
        <f>BI20/BI29</f>
        <v>0.64045828959693463</v>
      </c>
      <c r="BJ51" s="78">
        <f>BJ20/BJ29</f>
        <v>0.61772146960003171</v>
      </c>
      <c r="BK51" s="78">
        <f>BK20/BK29</f>
        <v>0.61155745159795449</v>
      </c>
      <c r="BL51" s="78">
        <f>BL20/BL29</f>
        <v>0.63060772667576137</v>
      </c>
      <c r="BM51" s="78">
        <f>BM20/BM29</f>
        <v>0.63685090434051295</v>
      </c>
      <c r="BN51" s="78">
        <f>BN20/BN29</f>
        <v>0.64790988139952266</v>
      </c>
      <c r="BO51" s="78">
        <f>BO20/BO29</f>
        <v>0.65711105165687134</v>
      </c>
      <c r="BP51" s="78">
        <f>BP20/BP29</f>
        <v>0.65411869981230619</v>
      </c>
      <c r="BQ51" s="78">
        <f>BQ20/BQ29</f>
        <v>0.64774897531768261</v>
      </c>
      <c r="BR51" s="78">
        <f>BR20/BR29</f>
        <v>0.64326038574786937</v>
      </c>
      <c r="BS51" s="78">
        <f>BS20/BS29</f>
        <v>0.65266340993968885</v>
      </c>
      <c r="BT51" s="78">
        <f>BT20/BT29</f>
        <v>0.64540345858906056</v>
      </c>
      <c r="BU51" s="78">
        <f>BU20/BU29</f>
        <v>0.62015043309991358</v>
      </c>
      <c r="BV51" s="78">
        <f>BV20/BV29</f>
        <v>0.64924746964929259</v>
      </c>
      <c r="BW51" s="78">
        <f>BW20/BW29</f>
        <v>0.64662484901764472</v>
      </c>
      <c r="BX51" s="78">
        <f>BX20/BX29</f>
        <v>0.62746923895590689</v>
      </c>
    </row>
    <row r="52" spans="1:76" x14ac:dyDescent="0.2">
      <c r="A52" s="1" t="s">
        <v>58</v>
      </c>
      <c r="B52" s="78">
        <f>B21/B29</f>
        <v>8.4353312962210283E-2</v>
      </c>
      <c r="C52" s="78">
        <f>C21/C29</f>
        <v>7.968111549115714E-2</v>
      </c>
      <c r="D52" s="78">
        <f>D21/D29</f>
        <v>8.7608516551840585E-2</v>
      </c>
      <c r="E52" s="78">
        <f>E21/E29</f>
        <v>8.4723166204811601E-2</v>
      </c>
      <c r="F52" s="78">
        <f>F21/F29</f>
        <v>9.1365558767682667E-2</v>
      </c>
      <c r="G52" s="78">
        <f>G21/G29</f>
        <v>8.9144545079349657E-2</v>
      </c>
      <c r="H52" s="78">
        <f>H21/H29</f>
        <v>0.10131101052489866</v>
      </c>
      <c r="I52" s="78">
        <f>I21/I29</f>
        <v>0.11184344050172364</v>
      </c>
      <c r="J52" s="78">
        <f>J21/J29</f>
        <v>0.11369052725407662</v>
      </c>
      <c r="K52" s="78">
        <f>K21/K29</f>
        <v>0.12934261916961359</v>
      </c>
      <c r="L52" s="78">
        <f>L21/L29</f>
        <v>0.13468179536650846</v>
      </c>
      <c r="M52" s="78">
        <f>M21/M29</f>
        <v>0.15209332939235468</v>
      </c>
      <c r="N52" s="78">
        <f>N21/N29</f>
        <v>0.1488729011153454</v>
      </c>
      <c r="O52" s="78">
        <f>O21/O29</f>
        <v>0.15515212423081121</v>
      </c>
      <c r="P52" s="78">
        <f>P21/P29</f>
        <v>0.16663789807141569</v>
      </c>
      <c r="Q52" s="78">
        <f>Q21/Q29</f>
        <v>0.16574500292364852</v>
      </c>
      <c r="R52" s="78">
        <f>R21/R29</f>
        <v>0.16372798980758146</v>
      </c>
      <c r="S52" s="78">
        <f>S21/S29</f>
        <v>0.16015750443138327</v>
      </c>
      <c r="T52" s="78">
        <f>T21/T29</f>
        <v>0.15972972526376822</v>
      </c>
      <c r="U52" s="78">
        <f>U21/U29</f>
        <v>0.15725721706587195</v>
      </c>
      <c r="V52" s="78">
        <f>V21/V29</f>
        <v>0.15874816496917976</v>
      </c>
      <c r="W52" s="78">
        <f>W21/W29</f>
        <v>0.16376635866426123</v>
      </c>
      <c r="X52" s="78">
        <f>X21/X29</f>
        <v>0.17112679453396934</v>
      </c>
      <c r="Y52" s="78">
        <f>Y21/Y29</f>
        <v>0.16510877696246656</v>
      </c>
      <c r="Z52" s="78">
        <f>Z21/Z29</f>
        <v>0.14870930785428146</v>
      </c>
      <c r="AA52" s="78">
        <f>AA21/AA29</f>
        <v>0.16326663870341954</v>
      </c>
      <c r="AB52" s="78">
        <f>AB21/AB29</f>
        <v>0.158588791281422</v>
      </c>
      <c r="AC52" s="78">
        <f>AC21/AC29</f>
        <v>0.18034404795484932</v>
      </c>
      <c r="AD52" s="78">
        <f>AD21/AD29</f>
        <v>0.14277068115874189</v>
      </c>
      <c r="AE52" s="78">
        <f>AE21/AE29</f>
        <v>0.10833329366145214</v>
      </c>
      <c r="AF52" s="78">
        <f>AF21/AF29</f>
        <v>0.13495740246956214</v>
      </c>
      <c r="AG52" s="78">
        <f>AG21/AG29</f>
        <v>0.13402270146282622</v>
      </c>
      <c r="AH52" s="78">
        <f>AH21/AH29</f>
        <v>0.14326959139895828</v>
      </c>
      <c r="AI52" s="78">
        <f>AI21/AI29</f>
        <v>0.13977021066975731</v>
      </c>
      <c r="AJ52" s="78">
        <f>AJ21/AJ29</f>
        <v>0.1217144396698374</v>
      </c>
      <c r="AK52" s="78">
        <f>AK21/AK29</f>
        <v>0.12044999036082528</v>
      </c>
      <c r="AL52" s="78">
        <f>AL21/AL29</f>
        <v>0.12764354506400361</v>
      </c>
      <c r="AM52" s="78">
        <f>AM21/AM29</f>
        <v>0.12540331178254052</v>
      </c>
      <c r="AN52" s="78">
        <f>AN21/AN29</f>
        <v>8.739393235450664E-2</v>
      </c>
      <c r="AO52" s="78">
        <f>AO21/AO29</f>
        <v>8.8182101796530382E-2</v>
      </c>
      <c r="AP52" s="78">
        <f>AP21/AP29</f>
        <v>7.4718806657393388E-2</v>
      </c>
      <c r="AQ52" s="78">
        <f>AQ21/AQ29</f>
        <v>7.7449516372086677E-2</v>
      </c>
      <c r="AR52" s="78">
        <f>AR21/AR29</f>
        <v>8.0350160972133031E-2</v>
      </c>
      <c r="AS52" s="78">
        <f>AS21/AS29</f>
        <v>8.1270917018969463E-2</v>
      </c>
      <c r="AT52" s="78">
        <f>AT21/AT29</f>
        <v>9.1549749677986555E-2</v>
      </c>
      <c r="AU52" s="78">
        <f>AU21/AU29</f>
        <v>0.10279369377714538</v>
      </c>
      <c r="AV52" s="78">
        <f>AV21/AV29</f>
        <v>0.10739182161954414</v>
      </c>
      <c r="AW52" s="78">
        <f>AW21/AW29</f>
        <v>0.10590987602367921</v>
      </c>
      <c r="AX52" s="78">
        <f>AX21/AX29</f>
        <v>0.11311915597657322</v>
      </c>
      <c r="AY52" s="78">
        <f>AY21/AY29</f>
        <v>0.11905617184567063</v>
      </c>
      <c r="AZ52" s="78">
        <f>AZ21/AZ29</f>
        <v>0.1175807894191838</v>
      </c>
      <c r="BA52" s="78">
        <f>BA21/BA29</f>
        <v>0.11949738596757616</v>
      </c>
      <c r="BB52" s="78">
        <f>BB21/BB29</f>
        <v>0.11338587483375137</v>
      </c>
      <c r="BC52" s="78">
        <f>BC21/BC29</f>
        <v>0.11559696470867023</v>
      </c>
      <c r="BD52" s="78">
        <f>BD21/BD29</f>
        <v>0.11368156871598926</v>
      </c>
      <c r="BE52" s="78">
        <f>BE21/BE29</f>
        <v>0.11729741382935333</v>
      </c>
      <c r="BF52" s="78">
        <f>BF21/BF29</f>
        <v>0.11067565935315728</v>
      </c>
      <c r="BG52" s="78">
        <f>BG21/BG29</f>
        <v>0.10455030294688968</v>
      </c>
      <c r="BH52" s="78">
        <f>BH21/BH29</f>
        <v>0.10354763406915898</v>
      </c>
      <c r="BI52" s="78">
        <f>BI21/BI29</f>
        <v>0.11551401057180266</v>
      </c>
      <c r="BJ52" s="78">
        <f>BJ21/BJ29</f>
        <v>0.10652509963337625</v>
      </c>
      <c r="BK52" s="78">
        <f>BK21/BK29</f>
        <v>0.10542259815566903</v>
      </c>
      <c r="BL52" s="78">
        <f>BL21/BL29</f>
        <v>0.11114904459701068</v>
      </c>
      <c r="BM52" s="78">
        <f>BM21/BM29</f>
        <v>0.11726563162111175</v>
      </c>
      <c r="BN52" s="78">
        <f>BN21/BN29</f>
        <v>0.12551711771718921</v>
      </c>
      <c r="BO52" s="78">
        <f>BO21/BO29</f>
        <v>0.13356469428166626</v>
      </c>
      <c r="BP52" s="78">
        <f>BP21/BP29</f>
        <v>0.13044279056489533</v>
      </c>
      <c r="BQ52" s="78">
        <f>BQ21/BQ29</f>
        <v>0.13005847829215963</v>
      </c>
      <c r="BR52" s="78">
        <f>BR21/BR29</f>
        <v>0.12884107597540476</v>
      </c>
      <c r="BS52" s="78">
        <f>BS21/BS29</f>
        <v>0.13163586829433591</v>
      </c>
      <c r="BT52" s="78">
        <f>BT21/BT29</f>
        <v>0.15546132696427697</v>
      </c>
      <c r="BU52" s="78">
        <f>BU21/BU29</f>
        <v>0.13821937793582245</v>
      </c>
      <c r="BV52" s="78">
        <f>BV21/BV29</f>
        <v>0.13562505070954078</v>
      </c>
      <c r="BW52" s="78">
        <f>BW21/BW29</f>
        <v>0.13943157253417698</v>
      </c>
      <c r="BX52" s="78">
        <f>BX21/BX29</f>
        <v>0.13636761829788571</v>
      </c>
    </row>
    <row r="53" spans="1:76" x14ac:dyDescent="0.2">
      <c r="A53" s="1" t="s">
        <v>52</v>
      </c>
      <c r="B53" s="78">
        <f>B22/B29</f>
        <v>0.1559035747511241</v>
      </c>
      <c r="C53" s="78">
        <f>C22/C29</f>
        <v>0.1901207976889504</v>
      </c>
      <c r="D53" s="78">
        <f>D22/D29</f>
        <v>0.22350766885568832</v>
      </c>
      <c r="E53" s="78">
        <f>E22/E29</f>
        <v>0.24403806557019742</v>
      </c>
      <c r="F53" s="78">
        <f>F22/F29</f>
        <v>0.20052412076896145</v>
      </c>
      <c r="G53" s="78">
        <f>G22/G29</f>
        <v>0.22490103410261847</v>
      </c>
      <c r="H53" s="78">
        <f>H22/H29</f>
        <v>0.26108485330789077</v>
      </c>
      <c r="I53" s="78">
        <f>I22/I29</f>
        <v>0.28500722109439763</v>
      </c>
      <c r="J53" s="78">
        <f>J22/J29</f>
        <v>0.27148053859289106</v>
      </c>
      <c r="K53" s="78">
        <f>K22/K29</f>
        <v>0.21560139186730207</v>
      </c>
      <c r="L53" s="78">
        <f>L22/L29</f>
        <v>0.21533492731033788</v>
      </c>
      <c r="M53" s="78">
        <f>M22/M29</f>
        <v>0.23070085253377692</v>
      </c>
      <c r="N53" s="78">
        <f>N22/N29</f>
        <v>0.24026964915766641</v>
      </c>
      <c r="O53" s="78">
        <f>O22/O29</f>
        <v>0.21962271327580901</v>
      </c>
      <c r="P53" s="78">
        <f>P22/P29</f>
        <v>0.19858876192163061</v>
      </c>
      <c r="Q53" s="78">
        <f>Q22/Q29</f>
        <v>0.20317871915841434</v>
      </c>
      <c r="R53" s="78">
        <f>R22/R29</f>
        <v>0.20407047550916674</v>
      </c>
      <c r="S53" s="78">
        <f>S22/S29</f>
        <v>0.18595522596596981</v>
      </c>
      <c r="T53" s="78">
        <f>T22/T29</f>
        <v>0.1522194396043868</v>
      </c>
      <c r="U53" s="78">
        <f>U22/U29</f>
        <v>0.14980984152727764</v>
      </c>
      <c r="V53" s="78">
        <f>V22/V29</f>
        <v>0.15215767398997551</v>
      </c>
      <c r="W53" s="78">
        <f>W22/W29</f>
        <v>0.16358729178142906</v>
      </c>
      <c r="X53" s="78">
        <f>X22/X29</f>
        <v>0.15062290753026758</v>
      </c>
      <c r="Y53" s="78">
        <f>Y22/Y29</f>
        <v>0.19840327484003173</v>
      </c>
      <c r="Z53" s="78">
        <f>Z22/Z29</f>
        <v>0.24340958353274772</v>
      </c>
      <c r="AA53" s="78">
        <f>AA22/AA29</f>
        <v>0.2267005975211013</v>
      </c>
      <c r="AB53" s="78">
        <f>AB22/AB29</f>
        <v>0.2122119246199177</v>
      </c>
      <c r="AC53" s="78">
        <f>AC22/AC29</f>
        <v>0.20308445800929015</v>
      </c>
      <c r="AD53" s="78">
        <f>AD22/AD29</f>
        <v>0.19887892835308196</v>
      </c>
      <c r="AE53" s="78">
        <f>AE22/AE29</f>
        <v>0.21065810135714702</v>
      </c>
      <c r="AF53" s="78">
        <f>AF22/AF29</f>
        <v>0.26881887033127017</v>
      </c>
      <c r="AG53" s="78">
        <f>AG22/AG29</f>
        <v>0.31158653782167217</v>
      </c>
      <c r="AH53" s="78">
        <f>AH22/AH29</f>
        <v>0.3149908251836111</v>
      </c>
      <c r="AI53" s="78">
        <f>AI22/AI29</f>
        <v>0.24068524848833123</v>
      </c>
      <c r="AJ53" s="78">
        <f>AJ22/AJ29</f>
        <v>0.21218413811361003</v>
      </c>
      <c r="AK53" s="78">
        <f>AK22/AK29</f>
        <v>0.18924367193917271</v>
      </c>
      <c r="AL53" s="78">
        <f>AL22/AL29</f>
        <v>0.20288679769046608</v>
      </c>
      <c r="AM53" s="78">
        <f>AM22/AM29</f>
        <v>0.20360768493697301</v>
      </c>
      <c r="AN53" s="78">
        <f>AN22/AN29</f>
        <v>0.23913941992806784</v>
      </c>
      <c r="AO53" s="78">
        <f>AO22/AO29</f>
        <v>0.17097612244442295</v>
      </c>
      <c r="AP53" s="78">
        <f>AP22/AP29</f>
        <v>0.13880205332497383</v>
      </c>
      <c r="AQ53" s="78">
        <f>AQ22/AQ29</f>
        <v>0.15956787053567878</v>
      </c>
      <c r="AR53" s="78">
        <f>AR22/AR29</f>
        <v>0.15948839808498905</v>
      </c>
      <c r="AS53" s="78">
        <f>AS22/AS29</f>
        <v>0.17637367031902937</v>
      </c>
      <c r="AT53" s="78">
        <f>AT22/AT29</f>
        <v>0.19082798534894327</v>
      </c>
      <c r="AU53" s="78">
        <f>AU22/AU29</f>
        <v>0.21670445697320678</v>
      </c>
      <c r="AV53" s="78">
        <f>AV22/AV29</f>
        <v>0.1972621302287966</v>
      </c>
      <c r="AW53" s="78">
        <f>AW22/AW29</f>
        <v>0.21134462445836968</v>
      </c>
      <c r="AX53" s="78">
        <f>AX22/AX29</f>
        <v>0.20841469870644444</v>
      </c>
      <c r="AY53" s="78">
        <f>AY22/AY29</f>
        <v>0.18183885852856532</v>
      </c>
      <c r="AZ53" s="78">
        <f>AZ22/AZ29</f>
        <v>0.17442995621020668</v>
      </c>
      <c r="BA53" s="78">
        <f>BA22/BA29</f>
        <v>0.16506570488327624</v>
      </c>
      <c r="BB53" s="78">
        <f>BB22/BB29</f>
        <v>0.16681731108419753</v>
      </c>
      <c r="BC53" s="78">
        <f>BC22/BC29</f>
        <v>0.1722668833062207</v>
      </c>
      <c r="BD53" s="78">
        <f>BD22/BD29</f>
        <v>0.16120469119197278</v>
      </c>
      <c r="BE53" s="78">
        <f>BE22/BE29</f>
        <v>0.15386568359747366</v>
      </c>
      <c r="BF53" s="78">
        <f>BF22/BF29</f>
        <v>0.18798790134386936</v>
      </c>
      <c r="BG53" s="78">
        <f>BG22/BG29</f>
        <v>0.22267535498310503</v>
      </c>
      <c r="BH53" s="78">
        <f>BH22/BH29</f>
        <v>0.2701821205364347</v>
      </c>
      <c r="BI53" s="78">
        <f>BI22/BI29</f>
        <v>0.20673416938370695</v>
      </c>
      <c r="BJ53" s="78">
        <f>BJ22/BJ29</f>
        <v>0.24658522146061612</v>
      </c>
      <c r="BK53" s="78">
        <f>BK22/BK29</f>
        <v>0.24283993117418659</v>
      </c>
      <c r="BL53" s="78">
        <f>BL22/BL29</f>
        <v>0.24016815112693929</v>
      </c>
      <c r="BM53" s="78">
        <f>BM22/BM29</f>
        <v>0.25497602106647876</v>
      </c>
      <c r="BN53" s="78">
        <f>BN22/BN29</f>
        <v>0.24607746631981806</v>
      </c>
      <c r="BO53" s="78">
        <f>BO22/BO29</f>
        <v>0.23743900008019792</v>
      </c>
      <c r="BP53" s="78">
        <f>BP22/BP29</f>
        <v>0.21849830423902405</v>
      </c>
      <c r="BQ53" s="78">
        <f>BQ22/BQ29</f>
        <v>0.20363921531141382</v>
      </c>
      <c r="BR53" s="78">
        <f>BR22/BR29</f>
        <v>0.21113404062008337</v>
      </c>
      <c r="BS53" s="78">
        <f>BS22/BS29</f>
        <v>0.20312710344604265</v>
      </c>
      <c r="BT53" s="78">
        <f>BT22/BT29</f>
        <v>0.18317684010893057</v>
      </c>
      <c r="BU53" s="78">
        <f>BU22/BU29</f>
        <v>0.20818242707460868</v>
      </c>
      <c r="BV53" s="78">
        <f>BV22/BV29</f>
        <v>0.21028240675014395</v>
      </c>
      <c r="BW53" s="78">
        <f>BW22/BW29</f>
        <v>0.17720741848553995</v>
      </c>
      <c r="BX53" s="78">
        <f>BX22/BX29</f>
        <v>0.18111823750534453</v>
      </c>
    </row>
    <row r="54" spans="1:76" x14ac:dyDescent="0.2">
      <c r="A54" s="1" t="s">
        <v>53</v>
      </c>
      <c r="B54" s="78">
        <f>B23/B29</f>
        <v>0.1517924855055795</v>
      </c>
      <c r="C54" s="78">
        <f>C23/C29</f>
        <v>0.18413307114348426</v>
      </c>
      <c r="D54" s="78">
        <f>D23/D29</f>
        <v>0.21920945271562156</v>
      </c>
      <c r="E54" s="78">
        <f>E23/E29</f>
        <v>0.23881296915596528</v>
      </c>
      <c r="F54" s="78">
        <f>F23/F29</f>
        <v>0.19266757970126239</v>
      </c>
      <c r="G54" s="78">
        <f>G23/G29</f>
        <v>0.22020874375836152</v>
      </c>
      <c r="H54" s="78">
        <f>H23/H29</f>
        <v>0.25856989590227158</v>
      </c>
      <c r="I54" s="78">
        <f>I23/I29</f>
        <v>0.27811796961816393</v>
      </c>
      <c r="J54" s="78">
        <f>J23/J29</f>
        <v>0.26670732415424131</v>
      </c>
      <c r="K54" s="78">
        <f>K23/K29</f>
        <v>0.20373792657251522</v>
      </c>
      <c r="L54" s="78">
        <f>L23/L29</f>
        <v>0.19119510678918178</v>
      </c>
      <c r="M54" s="78">
        <f>M23/M29</f>
        <v>0.22271953425843202</v>
      </c>
      <c r="N54" s="78">
        <f>N23/N29</f>
        <v>0.23529095546090753</v>
      </c>
      <c r="O54" s="78">
        <f>O23/O29</f>
        <v>0.21295869802459819</v>
      </c>
      <c r="P54" s="78">
        <f>P23/P29</f>
        <v>0.18801317709491749</v>
      </c>
      <c r="Q54" s="78">
        <f>Q23/Q29</f>
        <v>0.19912470065406701</v>
      </c>
      <c r="R54" s="78">
        <f>R23/R29</f>
        <v>0.19409493419509913</v>
      </c>
      <c r="S54" s="78">
        <f>S23/S29</f>
        <v>0.17158957483648543</v>
      </c>
      <c r="T54" s="78">
        <f>T23/T29</f>
        <v>0.14816882412644081</v>
      </c>
      <c r="U54" s="78">
        <f>U23/U29</f>
        <v>0.14453925757018934</v>
      </c>
      <c r="V54" s="78">
        <f>V23/V29</f>
        <v>0.15036935089010967</v>
      </c>
      <c r="W54" s="78">
        <f>W23/W29</f>
        <v>0.16011904442327579</v>
      </c>
      <c r="X54" s="78">
        <f>X23/X29</f>
        <v>0.15892661318485179</v>
      </c>
      <c r="Y54" s="78">
        <f>Y23/Y29</f>
        <v>0.19849076966083534</v>
      </c>
      <c r="Z54" s="78">
        <f>Z23/Z29</f>
        <v>0.23586509834412953</v>
      </c>
      <c r="AA54" s="78">
        <f>AA23/AA29</f>
        <v>0.23082451769104123</v>
      </c>
      <c r="AB54" s="78">
        <f>AB23/AB29</f>
        <v>0.21415556733567398</v>
      </c>
      <c r="AC54" s="78">
        <f>AC23/AC29</f>
        <v>0.20910324516695999</v>
      </c>
      <c r="AD54" s="78">
        <f>AD23/AD29</f>
        <v>0.19908327126484832</v>
      </c>
      <c r="AE54" s="78">
        <f>AE23/AE29</f>
        <v>0.20205576730895128</v>
      </c>
      <c r="AF54" s="78">
        <f>AF23/AF29</f>
        <v>0.25040025044443182</v>
      </c>
      <c r="AG54" s="78">
        <f>AG23/AG29</f>
        <v>0.28551737361277041</v>
      </c>
      <c r="AH54" s="78">
        <f>AH23/AH29</f>
        <v>0.29690275430156404</v>
      </c>
      <c r="AI54" s="78">
        <f>AI23/AI29</f>
        <v>0.23092943700413829</v>
      </c>
      <c r="AJ54" s="78">
        <f>AJ23/AJ29</f>
        <v>0.20774650826035901</v>
      </c>
      <c r="AK54" s="78">
        <f>AK23/AK29</f>
        <v>0.18440474057513026</v>
      </c>
      <c r="AL54" s="78">
        <f>AL23/AL29</f>
        <v>0.19128256576078806</v>
      </c>
      <c r="AM54" s="78">
        <f>AM23/AM29</f>
        <v>0.17821555605637299</v>
      </c>
      <c r="AN54" s="78">
        <f>AN23/AN29</f>
        <v>0.1917703680897202</v>
      </c>
      <c r="AO54" s="78">
        <f>AO23/AO29</f>
        <v>0.1726178628189953</v>
      </c>
      <c r="AP54" s="78">
        <f>AP23/AP29</f>
        <v>0.15085253603577159</v>
      </c>
      <c r="AQ54" s="78">
        <f>AQ23/AQ29</f>
        <v>0.15189308913093752</v>
      </c>
      <c r="AR54" s="78">
        <f>AR23/AR29</f>
        <v>0.15235699325338875</v>
      </c>
      <c r="AS54" s="78">
        <f>AS23/AS29</f>
        <v>0.16924472460865045</v>
      </c>
      <c r="AT54" s="78">
        <f>AT23/AT29</f>
        <v>0.19964751257929558</v>
      </c>
      <c r="AU54" s="78">
        <f>AU23/AU29</f>
        <v>0.2258796868142989</v>
      </c>
      <c r="AV54" s="78">
        <f>AV23/AV29</f>
        <v>0.21087117720484755</v>
      </c>
      <c r="AW54" s="78">
        <f>AW23/AW29</f>
        <v>0.22462416631101634</v>
      </c>
      <c r="AX54" s="78">
        <f>AX23/AX29</f>
        <v>0.22234597356397884</v>
      </c>
      <c r="AY54" s="78">
        <f>AY23/AY29</f>
        <v>0.20715227970653194</v>
      </c>
      <c r="AZ54" s="78">
        <f>AZ23/AZ29</f>
        <v>0.1920229629943597</v>
      </c>
      <c r="BA54" s="78">
        <f>BA23/BA29</f>
        <v>0.17540089772348816</v>
      </c>
      <c r="BB54" s="78">
        <f>BB23/BB29</f>
        <v>0.16545823680280899</v>
      </c>
      <c r="BC54" s="78">
        <f>BC23/BC29</f>
        <v>0.1667315149173913</v>
      </c>
      <c r="BD54" s="78">
        <f>BD23/BD29</f>
        <v>0.1682036368281154</v>
      </c>
      <c r="BE54" s="78">
        <f>BE23/BE29</f>
        <v>0.17550999487262947</v>
      </c>
      <c r="BF54" s="78">
        <f>BF23/BF29</f>
        <v>0.18343740848712944</v>
      </c>
      <c r="BG54" s="78">
        <f>BG23/BG29</f>
        <v>0.20315651363275739</v>
      </c>
      <c r="BH54" s="78">
        <f>BH23/BH29</f>
        <v>0.23944740765212588</v>
      </c>
      <c r="BI54" s="78">
        <f>BI23/BI29</f>
        <v>0.23212064324047993</v>
      </c>
      <c r="BJ54" s="78">
        <f>BJ23/BJ29</f>
        <v>0.24962519247780549</v>
      </c>
      <c r="BK54" s="78">
        <f>BK23/BK29</f>
        <v>0.23879625991044878</v>
      </c>
      <c r="BL54" s="78">
        <f>BL23/BL29</f>
        <v>0.25765958505868036</v>
      </c>
      <c r="BM54" s="78">
        <f>BM23/BM29</f>
        <v>0.26636194544909442</v>
      </c>
      <c r="BN54" s="78">
        <f>BN23/BN29</f>
        <v>0.25789585908212481</v>
      </c>
      <c r="BO54" s="78">
        <f>BO23/BO29</f>
        <v>0.24503320722264088</v>
      </c>
      <c r="BP54" s="78">
        <f>BP23/BP29</f>
        <v>0.22870212507044363</v>
      </c>
      <c r="BQ54" s="78">
        <f>BQ23/BQ29</f>
        <v>0.21680222135413166</v>
      </c>
      <c r="BR54" s="78">
        <f>BR23/BR29</f>
        <v>0.22172187650967778</v>
      </c>
      <c r="BS54" s="78">
        <f>BS23/BS29</f>
        <v>0.22466805729838407</v>
      </c>
      <c r="BT54" s="78">
        <f>BT23/BT29</f>
        <v>0.20994483836610719</v>
      </c>
      <c r="BU54" s="78">
        <f>BU23/BU29</f>
        <v>0.25075981091574834</v>
      </c>
      <c r="BV54" s="78">
        <f>BV23/BV29</f>
        <v>0.25225644885128451</v>
      </c>
      <c r="BW54" s="78">
        <f>BW23/BW29</f>
        <v>0.22857389260631067</v>
      </c>
      <c r="BX54" s="78">
        <f>BX23/BX29</f>
        <v>0.22539040696525323</v>
      </c>
    </row>
    <row r="55" spans="1:76" x14ac:dyDescent="0.2">
      <c r="A55" s="15" t="s">
        <v>54</v>
      </c>
      <c r="B55" s="78">
        <f>B26/B29</f>
        <v>4.1110892455445101E-3</v>
      </c>
      <c r="C55" s="78">
        <f>C26/C29</f>
        <v>5.9877265454663878E-3</v>
      </c>
      <c r="D55" s="78">
        <f>D26/D29</f>
        <v>4.2982161400665795E-3</v>
      </c>
      <c r="E55" s="78">
        <f>E26/E29</f>
        <v>5.2250964142322052E-3</v>
      </c>
      <c r="F55" s="78">
        <f>F26/F29</f>
        <v>7.8565410676992315E-3</v>
      </c>
      <c r="G55" s="78">
        <f>G26/G29</f>
        <v>4.6922903442568721E-3</v>
      </c>
      <c r="H55" s="78">
        <f>H26/H29</f>
        <v>2.5149574056190396E-3</v>
      </c>
      <c r="I55" s="78">
        <f>I26/I29</f>
        <v>6.8892514762338526E-3</v>
      </c>
      <c r="J55" s="78">
        <f>J26/J29</f>
        <v>4.7732144386508236E-3</v>
      </c>
      <c r="K55" s="78">
        <f>K26/K29</f>
        <v>1.1863465294786853E-2</v>
      </c>
      <c r="L55" s="78">
        <f>L26/L29</f>
        <v>2.413982052115626E-2</v>
      </c>
      <c r="M55" s="78">
        <f>M26/M29</f>
        <v>7.9813182753443977E-3</v>
      </c>
      <c r="N55" s="78">
        <f>N26/N29</f>
        <v>4.9786936967596424E-3</v>
      </c>
      <c r="O55" s="78">
        <f>O26/O29</f>
        <v>6.6640152512103925E-3</v>
      </c>
      <c r="P55" s="78">
        <f>P26/P29</f>
        <v>1.057558482671335E-2</v>
      </c>
      <c r="Q55" s="78">
        <f>Q26/Q29</f>
        <v>4.0540185043469899E-3</v>
      </c>
      <c r="R55" s="78">
        <f>R26/R29</f>
        <v>9.9755413140676912E-3</v>
      </c>
      <c r="S55" s="78">
        <f>S26/S29</f>
        <v>1.4365651129484361E-2</v>
      </c>
      <c r="T55" s="78">
        <f>T26/T29</f>
        <v>4.0506154779461475E-3</v>
      </c>
      <c r="U55" s="78">
        <f>U26/U29</f>
        <v>5.2705839570882495E-3</v>
      </c>
      <c r="V55" s="78">
        <f>V26/V29</f>
        <v>1.7883231031914232E-3</v>
      </c>
      <c r="W55" s="78">
        <f>W26/W29</f>
        <v>3.4682473578762727E-3</v>
      </c>
      <c r="X55" s="78">
        <f>X26/X29</f>
        <v>-8.3037056577139768E-3</v>
      </c>
      <c r="Y55" s="78">
        <f>Y26/Y29</f>
        <v>-8.7494820455980796E-5</v>
      </c>
      <c r="Z55" s="78">
        <f>Z26/Z29</f>
        <v>7.5444851886181689E-3</v>
      </c>
      <c r="AA55" s="78">
        <f>AA26/AA29</f>
        <v>-4.1239201717645007E-3</v>
      </c>
      <c r="AB55" s="78">
        <f>AB26/AB29</f>
        <v>-1.9436427156731906E-3</v>
      </c>
      <c r="AC55" s="78">
        <f>AC26/AC29</f>
        <v>-6.0187871575849167E-3</v>
      </c>
      <c r="AD55" s="78">
        <f>AD26/AD29</f>
        <v>-2.0434291173911537E-4</v>
      </c>
      <c r="AE55" s="78">
        <f>AE26/AE29</f>
        <v>8.6023340481957856E-3</v>
      </c>
      <c r="AF55" s="78">
        <f>AF26/AF29</f>
        <v>1.5303227937519617E-2</v>
      </c>
      <c r="AG55" s="78">
        <f>AG26/AG29</f>
        <v>2.6069164208901797E-2</v>
      </c>
      <c r="AH55" s="78">
        <f>AH26/AH29</f>
        <v>1.8088070881979473E-2</v>
      </c>
      <c r="AI55" s="78">
        <f>AI26/AI29</f>
        <v>9.755811484192951E-3</v>
      </c>
      <c r="AJ55" s="78">
        <f>AJ26/AJ29</f>
        <v>4.4376298532510039E-3</v>
      </c>
      <c r="AK55" s="78">
        <f>AK26/AK29</f>
        <v>4.838931364042477E-3</v>
      </c>
      <c r="AL55" s="78">
        <f>AL26/AL29</f>
        <v>1.1604231929674668E-2</v>
      </c>
      <c r="AM55" s="78">
        <f>AM26/AM29</f>
        <v>2.5392128880600034E-2</v>
      </c>
      <c r="AN55" s="78">
        <f>AN26/AN29</f>
        <v>4.7369051838347651E-2</v>
      </c>
      <c r="AO55" s="78">
        <f>AO26/AO29</f>
        <v>-1.6417403745720637E-3</v>
      </c>
      <c r="AP55" s="78">
        <f>AP26/AP29</f>
        <v>-1.205048271079774E-2</v>
      </c>
      <c r="AQ55" s="78">
        <f>AQ26/AQ29</f>
        <v>7.6747814047414499E-3</v>
      </c>
      <c r="AR55" s="78">
        <f>AR26/AR29</f>
        <v>7.1314048316002028E-3</v>
      </c>
      <c r="AS55" s="78">
        <f>AS26/AS29</f>
        <v>7.1289457103795384E-3</v>
      </c>
      <c r="AT55" s="78">
        <f>AT26/AT29</f>
        <v>-8.8195272303521043E-3</v>
      </c>
      <c r="AU55" s="78">
        <f>AU26/AU29</f>
        <v>-9.1752298410916824E-3</v>
      </c>
      <c r="AV55" s="78">
        <f>AV26/AV29</f>
        <v>-1.3609046976050506E-2</v>
      </c>
      <c r="AW55" s="78">
        <f>AW26/AW29</f>
        <v>-1.3279541852646652E-2</v>
      </c>
      <c r="AX55" s="78">
        <f>AX26/AX29</f>
        <v>-1.39312748575342E-2</v>
      </c>
      <c r="AY55" s="78">
        <f>AY26/AY29</f>
        <v>-2.531342117796653E-2</v>
      </c>
      <c r="AZ55" s="78">
        <f>AZ26/AZ29</f>
        <v>-1.7593006784152838E-2</v>
      </c>
      <c r="BA55" s="78">
        <f>BA26/BA29</f>
        <v>-1.0335192840211694E-2</v>
      </c>
      <c r="BB55" s="78">
        <f>BB26/BB29</f>
        <v>1.359074281388742E-3</v>
      </c>
      <c r="BC55" s="78">
        <f>BC26/BC29</f>
        <v>5.5353683888293244E-3</v>
      </c>
      <c r="BD55" s="78">
        <f>BD26/BD29</f>
        <v>-6.9989456361425322E-3</v>
      </c>
      <c r="BE55" s="78">
        <f>BE26/BE29</f>
        <v>-2.1644311275155707E-2</v>
      </c>
      <c r="BF55" s="78">
        <f>BF26/BF29</f>
        <v>4.550492856739711E-3</v>
      </c>
      <c r="BG55" s="78">
        <f>BG26/BG29</f>
        <v>1.9518841350347711E-2</v>
      </c>
      <c r="BH55" s="78">
        <f>BH26/BH29</f>
        <v>3.0734712884308551E-2</v>
      </c>
      <c r="BI55" s="78">
        <f>BI26/BI29</f>
        <v>-2.5386473856772906E-2</v>
      </c>
      <c r="BJ55" s="78">
        <f>BJ26/BJ29</f>
        <v>-3.0399710171892785E-3</v>
      </c>
      <c r="BK55" s="78">
        <f>BK26/BK29</f>
        <v>4.0436712637386936E-3</v>
      </c>
      <c r="BL55" s="78">
        <f>BL26/BL29</f>
        <v>-1.7491433931739964E-2</v>
      </c>
      <c r="BM55" s="78">
        <f>BM26/BM29</f>
        <v>-1.1385924382615958E-2</v>
      </c>
      <c r="BN55" s="78">
        <f>BN26/BN29</f>
        <v>-1.1818392762306959E-2</v>
      </c>
      <c r="BO55" s="78">
        <f>BO26/BO29</f>
        <v>-7.5942071424429172E-3</v>
      </c>
      <c r="BP55" s="78">
        <f>BP26/BP29</f>
        <v>-1.0203820831419571E-2</v>
      </c>
      <c r="BQ55" s="78">
        <f>BQ26/BQ29</f>
        <v>-1.316300604271844E-2</v>
      </c>
      <c r="BR55" s="78">
        <f>BR26/BR29</f>
        <v>-1.0587835889594466E-2</v>
      </c>
      <c r="BS55" s="78">
        <f>BS26/BS29</f>
        <v>-2.1540953852342084E-2</v>
      </c>
      <c r="BT55" s="78">
        <f>BT26/BT29</f>
        <v>-2.6767998257175366E-2</v>
      </c>
      <c r="BU55" s="78">
        <f>BU26/BU29</f>
        <v>-4.2577383841140494E-2</v>
      </c>
      <c r="BV55" s="78">
        <f>BV26/BV29</f>
        <v>-4.1974042101140585E-2</v>
      </c>
      <c r="BW55" s="78">
        <f>BW26/BW29</f>
        <v>-5.1366474120771312E-2</v>
      </c>
      <c r="BX55" s="78">
        <f>BX26/BX29</f>
        <v>-4.4272169459909236E-2</v>
      </c>
    </row>
    <row r="56" spans="1:76" x14ac:dyDescent="0.2">
      <c r="A56" s="1" t="s">
        <v>55</v>
      </c>
      <c r="B56" s="78">
        <f>B27/B29</f>
        <v>0.22992621682775799</v>
      </c>
      <c r="C56" s="78">
        <f>C27/C29</f>
        <v>0.22994786522777624</v>
      </c>
      <c r="D56" s="78">
        <f>D27/D29</f>
        <v>0.21469549665163815</v>
      </c>
      <c r="E56" s="78">
        <f>E27/E29</f>
        <v>0.19631078889875236</v>
      </c>
      <c r="F56" s="78">
        <f>F27/F29</f>
        <v>0.21632966737094472</v>
      </c>
      <c r="G56" s="78">
        <f>G27/G29</f>
        <v>0.2151452909242299</v>
      </c>
      <c r="H56" s="78">
        <f>H27/H29</f>
        <v>0.21722936212663194</v>
      </c>
      <c r="I56" s="78">
        <f>I27/I29</f>
        <v>0.20768059244639156</v>
      </c>
      <c r="J56" s="78">
        <f>J27/J29</f>
        <v>0.20520380283535716</v>
      </c>
      <c r="K56" s="78">
        <f>K27/K29</f>
        <v>0.22593793354215036</v>
      </c>
      <c r="L56" s="78">
        <f>L27/L29</f>
        <v>0.25222505173499898</v>
      </c>
      <c r="M56" s="78">
        <f>M27/M29</f>
        <v>0.25726137342738303</v>
      </c>
      <c r="N56" s="78">
        <f>N27/N29</f>
        <v>0.24167931327504222</v>
      </c>
      <c r="O56" s="78">
        <f>O27/O29</f>
        <v>0.22499337253347718</v>
      </c>
      <c r="P56" s="78">
        <f>P27/P29</f>
        <v>0.22840381839099372</v>
      </c>
      <c r="Q56" s="78">
        <f>Q27/Q29</f>
        <v>0.19301481661926281</v>
      </c>
      <c r="R56" s="78">
        <f>R27/R29</f>
        <v>0.18822221771620359</v>
      </c>
      <c r="S56" s="78">
        <f>S27/S29</f>
        <v>0.19006010249950439</v>
      </c>
      <c r="T56" s="78">
        <f>T27/T29</f>
        <v>0.22256576973331532</v>
      </c>
      <c r="U56" s="78">
        <f>U27/U29</f>
        <v>0.21430632849504541</v>
      </c>
      <c r="V56" s="78">
        <f>V27/V29</f>
        <v>0.22117929928406985</v>
      </c>
      <c r="W56" s="78">
        <f>W27/W29</f>
        <v>0.17861720669747091</v>
      </c>
      <c r="X56" s="78">
        <f>X27/X29</f>
        <v>0.17536509197047431</v>
      </c>
      <c r="Y56" s="78">
        <f>Y27/Y29</f>
        <v>0.16655252898345541</v>
      </c>
      <c r="Z56" s="78">
        <f>Z27/Z29</f>
        <v>0.17865293457481418</v>
      </c>
      <c r="AA56" s="78">
        <f>AA27/AA29</f>
        <v>0.13661012527063543</v>
      </c>
      <c r="AB56" s="78">
        <f>AB27/AB29</f>
        <v>0.14941990855900691</v>
      </c>
      <c r="AC56" s="78">
        <f>AC27/AC29</f>
        <v>0.19410397244028363</v>
      </c>
      <c r="AD56" s="78">
        <f>AD27/AD29</f>
        <v>0.2526748087008866</v>
      </c>
      <c r="AE56" s="78">
        <f>AE27/AE29</f>
        <v>0.32513990605846516</v>
      </c>
      <c r="AF56" s="78">
        <f>AF27/AF29</f>
        <v>0.26880575943810653</v>
      </c>
      <c r="AG56" s="78">
        <f>AG27/AG29</f>
        <v>0.19375325440118812</v>
      </c>
      <c r="AH56" s="78">
        <f>AH27/AH29</f>
        <v>0.19722583472007252</v>
      </c>
      <c r="AI56" s="78">
        <f>AI27/AI29</f>
        <v>0.22837574219148174</v>
      </c>
      <c r="AJ56" s="78">
        <f>AJ27/AJ29</f>
        <v>0.23039714565495673</v>
      </c>
      <c r="AK56" s="78">
        <f>AK27/AK29</f>
        <v>0.2750577327415627</v>
      </c>
      <c r="AL56" s="78">
        <f>AL27/AL29</f>
        <v>0.16941819888793633</v>
      </c>
      <c r="AM56" s="78">
        <f>AM27/AM29</f>
        <v>0.13176534156874084</v>
      </c>
      <c r="AN56" s="78">
        <f>AN27/AN29</f>
        <v>0.15559766028649086</v>
      </c>
      <c r="AO56" s="78">
        <f>AO27/AO29</f>
        <v>0.1787188078779689</v>
      </c>
      <c r="AP56" s="78">
        <f>AP27/AP29</f>
        <v>0.16125180218785345</v>
      </c>
      <c r="AQ56" s="78">
        <f>AQ27/AQ29</f>
        <v>0.12415546239302871</v>
      </c>
      <c r="AR56" s="78">
        <f>AR27/AR29</f>
        <v>0.12793182509001136</v>
      </c>
      <c r="AS56" s="78">
        <f>AS27/AS29</f>
        <v>0.12671540060686831</v>
      </c>
      <c r="AT56" s="78">
        <f>AT27/AT29</f>
        <v>0.13291659113374818</v>
      </c>
      <c r="AU56" s="78">
        <f>AU27/AU29</f>
        <v>0.13081251081725206</v>
      </c>
      <c r="AV56" s="78">
        <f>AV27/AV29</f>
        <v>0.13741044203018768</v>
      </c>
      <c r="AW56" s="78">
        <f>AW27/AW29</f>
        <v>0.1487291059383897</v>
      </c>
      <c r="AX56" s="78">
        <f>AX27/AX29</f>
        <v>0.13986673861794224</v>
      </c>
      <c r="AY56" s="78">
        <f>AY27/AY29</f>
        <v>0.15691632367016342</v>
      </c>
      <c r="AZ56" s="78">
        <f>AZ27/AZ29</f>
        <v>0.16983667548380252</v>
      </c>
      <c r="BA56" s="78">
        <f>BA27/BA29</f>
        <v>0.16661449101816628</v>
      </c>
      <c r="BB56" s="78">
        <f>BB27/BB29</f>
        <v>0.1722446442877939</v>
      </c>
      <c r="BC56" s="78">
        <f>BC27/BC29</f>
        <v>0.18692704567893451</v>
      </c>
      <c r="BD56" s="78">
        <f>BD27/BD29</f>
        <v>0.22615593038281295</v>
      </c>
      <c r="BE56" s="78">
        <f>BE27/BE29</f>
        <v>0.26832829119078044</v>
      </c>
      <c r="BF56" s="78">
        <f>BF27/BF29</f>
        <v>0.30118655123050359</v>
      </c>
      <c r="BG56" s="78">
        <f>BG27/BG29</f>
        <v>0.30498456743760044</v>
      </c>
      <c r="BH56" s="78">
        <f>BH27/BH29</f>
        <v>0.2843496156667274</v>
      </c>
      <c r="BI56" s="78">
        <f>BI27/BI29</f>
        <v>0.25002041695068211</v>
      </c>
      <c r="BJ56" s="78">
        <f>BJ27/BJ29</f>
        <v>0.26337809376217503</v>
      </c>
      <c r="BK56" s="78">
        <f>BK27/BK29</f>
        <v>0.29397422315961519</v>
      </c>
      <c r="BL56" s="78">
        <f>BL27/BL29</f>
        <v>0.26878295514905903</v>
      </c>
      <c r="BM56" s="78">
        <f>BM27/BM29</f>
        <v>0.23803331535550692</v>
      </c>
      <c r="BN56" s="78">
        <f>BN27/BN29</f>
        <v>0.22085877497137993</v>
      </c>
      <c r="BO56" s="78">
        <f>BO27/BO29</f>
        <v>0.20851291990609666</v>
      </c>
      <c r="BP56" s="78">
        <f>BP27/BP29</f>
        <v>0.21848936788841825</v>
      </c>
      <c r="BQ56" s="78">
        <f>BQ27/BQ29</f>
        <v>0.23785256904099289</v>
      </c>
      <c r="BR56" s="78">
        <f>BR27/BR29</f>
        <v>0.24354887773949072</v>
      </c>
      <c r="BS56" s="78">
        <f>BS27/BS29</f>
        <v>0.23457129020197542</v>
      </c>
      <c r="BT56" s="78">
        <f>BT27/BT29</f>
        <v>0.22126205524901699</v>
      </c>
      <c r="BU56" s="78">
        <f>BU27/BU29</f>
        <v>0.29315125233428552</v>
      </c>
      <c r="BV56" s="78">
        <f>BV27/BV29</f>
        <v>0.29078833269711535</v>
      </c>
      <c r="BW56" s="78">
        <f>BW27/BW29</f>
        <v>0.27391170160233902</v>
      </c>
      <c r="BX56" s="78">
        <f>BX27/BX29</f>
        <v>0.28657143990815892</v>
      </c>
    </row>
    <row r="57" spans="1:76" x14ac:dyDescent="0.2">
      <c r="A57" s="1" t="s">
        <v>56</v>
      </c>
      <c r="B57" s="78">
        <f>B28/B29</f>
        <v>0.20369510116846579</v>
      </c>
      <c r="C57" s="78">
        <f>C28/C29</f>
        <v>0.23225481050360283</v>
      </c>
      <c r="D57" s="78">
        <f>D28/D29</f>
        <v>0.25953960100698009</v>
      </c>
      <c r="E57" s="78">
        <f>E28/E29</f>
        <v>0.25611280734780434</v>
      </c>
      <c r="F57" s="78">
        <f>F28/F29</f>
        <v>0.22594170042357686</v>
      </c>
      <c r="G57" s="78">
        <f>G28/G29</f>
        <v>0.26673388141169113</v>
      </c>
      <c r="H57" s="78">
        <f>H28/H29</f>
        <v>0.27951825999492252</v>
      </c>
      <c r="I57" s="78">
        <f>I28/I29</f>
        <v>0.29652209399907975</v>
      </c>
      <c r="J57" s="78">
        <f>J28/J29</f>
        <v>0.29598938743060027</v>
      </c>
      <c r="K57" s="78">
        <f>K28/K29</f>
        <v>0.25125316140463955</v>
      </c>
      <c r="L57" s="78">
        <f>L28/L29</f>
        <v>0.2492150868686156</v>
      </c>
      <c r="M57" s="78">
        <f>M28/M29</f>
        <v>0.27040059970441127</v>
      </c>
      <c r="N57" s="78">
        <f>N28/N29</f>
        <v>0.26186740351240795</v>
      </c>
      <c r="O57" s="78">
        <f>O28/O29</f>
        <v>0.25927247924383923</v>
      </c>
      <c r="P57" s="78">
        <f>P28/P29</f>
        <v>0.22850685332728574</v>
      </c>
      <c r="Q57" s="78">
        <f>Q28/Q29</f>
        <v>0.2298860308358267</v>
      </c>
      <c r="R57" s="78">
        <f>R28/R29</f>
        <v>0.22747450584741374</v>
      </c>
      <c r="S57" s="78">
        <f>S28/S29</f>
        <v>0.24378608111319736</v>
      </c>
      <c r="T57" s="78">
        <f>T28/T29</f>
        <v>0.22723888478549725</v>
      </c>
      <c r="U57" s="78">
        <f>U28/U29</f>
        <v>0.20224558449732116</v>
      </c>
      <c r="V57" s="78">
        <f>V28/V29</f>
        <v>0.19408694063668963</v>
      </c>
      <c r="W57" s="78">
        <f>W28/W29</f>
        <v>0.18687516655679837</v>
      </c>
      <c r="X57" s="78">
        <f>X28/X29</f>
        <v>0.17993612401642448</v>
      </c>
      <c r="Y57" s="78">
        <f>Y28/Y29</f>
        <v>0.18807620205748157</v>
      </c>
      <c r="Z57" s="78">
        <f>Z28/Z29</f>
        <v>0.26515047893079413</v>
      </c>
      <c r="AA57" s="78">
        <f>AA28/AA29</f>
        <v>0.27087126522048882</v>
      </c>
      <c r="AB57" s="78">
        <f>AB28/AB29</f>
        <v>0.24596088335632671</v>
      </c>
      <c r="AC57" s="78">
        <f>AC28/AC29</f>
        <v>0.27202410515161762</v>
      </c>
      <c r="AD57" s="78">
        <f>AD28/AD29</f>
        <v>0.23967961827098841</v>
      </c>
      <c r="AE57" s="78">
        <f>AE28/AE29</f>
        <v>0.18512092602734212</v>
      </c>
      <c r="AF57" s="78">
        <f>AF28/AF29</f>
        <v>0.23221425543641955</v>
      </c>
      <c r="AG57" s="78">
        <f>AG28/AG29</f>
        <v>0.23481064701609577</v>
      </c>
      <c r="AH57" s="78">
        <f>AH28/AH29</f>
        <v>0.23131696563066967</v>
      </c>
      <c r="AI57" s="78">
        <f>AI28/AI29</f>
        <v>0.22307585933046362</v>
      </c>
      <c r="AJ57" s="78">
        <f>AJ28/AJ29</f>
        <v>0.18644237592648716</v>
      </c>
      <c r="AK57" s="78">
        <f>AK28/AK29</f>
        <v>0.19263862383536276</v>
      </c>
      <c r="AL57" s="78">
        <f>AL28/AL29</f>
        <v>0.18323360502311947</v>
      </c>
      <c r="AM57" s="78">
        <f>AM28/AM29</f>
        <v>0.14833222473835481</v>
      </c>
      <c r="AN57" s="78">
        <f>AN28/AN29</f>
        <v>0.18355089816749767</v>
      </c>
      <c r="AO57" s="78">
        <f>AO28/AO29</f>
        <v>0.13762585840561525</v>
      </c>
      <c r="AP57" s="78">
        <f>AP28/AP29</f>
        <v>0.1414747758362673</v>
      </c>
      <c r="AQ57" s="78">
        <f>AQ28/AQ29</f>
        <v>0.14708870224786746</v>
      </c>
      <c r="AR57" s="78">
        <f>AR28/AR29</f>
        <v>0.1580882183739801</v>
      </c>
      <c r="AS57" s="78">
        <f>AS28/AS29</f>
        <v>0.16604733389368528</v>
      </c>
      <c r="AT57" s="78">
        <f>AT28/AT29</f>
        <v>0.16808832408939758</v>
      </c>
      <c r="AU57" s="78">
        <f>AU28/AU29</f>
        <v>0.19027816141000112</v>
      </c>
      <c r="AV57" s="78">
        <f>AV28/AV29</f>
        <v>0.18923565394764508</v>
      </c>
      <c r="AW57" s="78">
        <f>AW28/AW29</f>
        <v>0.19511901267980231</v>
      </c>
      <c r="AX57" s="78">
        <f>AX28/AX29</f>
        <v>0.19649770508935155</v>
      </c>
      <c r="AY57" s="78">
        <f>AY28/AY29</f>
        <v>0.18150683019085856</v>
      </c>
      <c r="AZ57" s="78">
        <f>AZ28/AZ29</f>
        <v>0.19011706057842059</v>
      </c>
      <c r="BA57" s="78">
        <f>BA28/BA29</f>
        <v>0.18531516718026936</v>
      </c>
      <c r="BB57" s="78">
        <f>BB28/BB29</f>
        <v>0.17923684718650085</v>
      </c>
      <c r="BC57" s="78">
        <f>BC28/BC29</f>
        <v>0.182964115949732</v>
      </c>
      <c r="BD57" s="78">
        <f>BD28/BD29</f>
        <v>0.18779725686655419</v>
      </c>
      <c r="BE57" s="78">
        <f>BE28/BE29</f>
        <v>0.20498877275623384</v>
      </c>
      <c r="BF57" s="78">
        <f>BF28/BF29</f>
        <v>0.20960705339410732</v>
      </c>
      <c r="BG57" s="78">
        <f>BG28/BG29</f>
        <v>0.23377485143072446</v>
      </c>
      <c r="BH57" s="78">
        <f>BH28/BH29</f>
        <v>0.28273483527501692</v>
      </c>
      <c r="BI57" s="78">
        <f>BI28/BI29</f>
        <v>0.21272688650312652</v>
      </c>
      <c r="BJ57" s="78">
        <f>BJ28/BJ29</f>
        <v>0.23420988445619983</v>
      </c>
      <c r="BK57" s="78">
        <f>BK28/BK29</f>
        <v>0.25379420408742526</v>
      </c>
      <c r="BL57" s="78">
        <f>BL28/BL29</f>
        <v>0.25070787754877238</v>
      </c>
      <c r="BM57" s="78">
        <f>BM28/BM29</f>
        <v>0.24712587238361033</v>
      </c>
      <c r="BN57" s="78">
        <f>BN28/BN29</f>
        <v>0.24036324040790993</v>
      </c>
      <c r="BO57" s="78">
        <f>BO28/BO29</f>
        <v>0.2366276659248322</v>
      </c>
      <c r="BP57" s="78">
        <f>BP28/BP29</f>
        <v>0.22154916250464382</v>
      </c>
      <c r="BQ57" s="78">
        <f>BQ28/BQ29</f>
        <v>0.2192992379622502</v>
      </c>
      <c r="BR57" s="78">
        <f>BR28/BR29</f>
        <v>0.2267843800828469</v>
      </c>
      <c r="BS57" s="78">
        <f>BS28/BS29</f>
        <v>0.22199767188204275</v>
      </c>
      <c r="BT57" s="78">
        <f>BT28/BT29</f>
        <v>0.20530368091128504</v>
      </c>
      <c r="BU57" s="78">
        <f>BU28/BU29</f>
        <v>0.25970349044462904</v>
      </c>
      <c r="BV57" s="78">
        <f>BV28/BV29</f>
        <v>0.2859432598060927</v>
      </c>
      <c r="BW57" s="78">
        <f>BW28/BW29</f>
        <v>0.23717554163969676</v>
      </c>
      <c r="BX57" s="78">
        <f>BX28/BX29</f>
        <v>0.23152653466729506</v>
      </c>
    </row>
    <row r="59" spans="1:76" x14ac:dyDescent="0.2">
      <c r="B59" s="10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106"/>
      <c r="BV59" s="106"/>
    </row>
    <row r="60" spans="1:76" x14ac:dyDescent="0.2">
      <c r="B60" s="105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9F3-6662-2E43-9737-EAE07EEA57F7}">
  <dimension ref="A1:BX41"/>
  <sheetViews>
    <sheetView zoomScale="150" zoomScaleNormal="150" workbookViewId="0">
      <pane xSplit="1" ySplit="5" topLeftCell="B25" activePane="bottomRight" state="frozen"/>
      <selection pane="topRight" activeCell="B1" sqref="B1"/>
      <selection pane="bottomLeft" activeCell="A6" sqref="A6"/>
      <selection pane="bottomRight" activeCell="E37" sqref="E37"/>
    </sheetView>
  </sheetViews>
  <sheetFormatPr baseColWidth="10" defaultRowHeight="15" x14ac:dyDescent="0.2"/>
  <cols>
    <col min="1" max="1" width="21.6640625" customWidth="1"/>
  </cols>
  <sheetData>
    <row r="1" spans="1:76" x14ac:dyDescent="0.2">
      <c r="A1" s="11" t="s">
        <v>143</v>
      </c>
    </row>
    <row r="3" spans="1:76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</row>
    <row r="4" spans="1:76" x14ac:dyDescent="0.2">
      <c r="A4" s="1"/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v>2021</v>
      </c>
      <c r="BV4" s="2">
        <v>2022</v>
      </c>
      <c r="BW4" s="2">
        <v>2023</v>
      </c>
      <c r="BX4" s="2"/>
    </row>
    <row r="5" spans="1:76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6" x14ac:dyDescent="0.2">
      <c r="A6" s="4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 x14ac:dyDescent="0.2">
      <c r="A7" s="1" t="s">
        <v>24</v>
      </c>
      <c r="B7" s="84">
        <f>'A. CUENTAS NACIONALES'!B7</f>
        <v>38831.509382153403</v>
      </c>
      <c r="C7" s="84">
        <f>'A. CUENTAS NACIONALES'!C7</f>
        <v>44094.380255292999</v>
      </c>
      <c r="D7" s="84">
        <f>'A. CUENTAS NACIONALES'!D7</f>
        <v>46430.2321508967</v>
      </c>
      <c r="E7" s="84">
        <f>'A. CUENTAS NACIONALES'!E7</f>
        <v>49023.3423507279</v>
      </c>
      <c r="F7" s="84">
        <f>'A. CUENTAS NACIONALES'!F7</f>
        <v>50437.599880324102</v>
      </c>
      <c r="G7" s="84">
        <f>'A. CUENTAS NACIONALES'!G7</f>
        <v>54687.476217517898</v>
      </c>
      <c r="H7" s="84">
        <f>'A. CUENTAS NACIONALES'!H7</f>
        <v>57865.080234294597</v>
      </c>
      <c r="I7" s="84">
        <f>'A. CUENTAS NACIONALES'!I7</f>
        <v>62314.609193827797</v>
      </c>
      <c r="J7" s="84">
        <f>'A. CUENTAS NACIONALES'!J7</f>
        <v>60519.291937793299</v>
      </c>
      <c r="K7" s="84">
        <f>'A. CUENTAS NACIONALES'!K7</f>
        <v>59949.957861907496</v>
      </c>
      <c r="L7" s="84">
        <f>'A. CUENTAS NACIONALES'!L7</f>
        <v>64587.697797881498</v>
      </c>
      <c r="M7" s="84">
        <f>'A. CUENTAS NACIONALES'!M7</f>
        <v>69051.838607352794</v>
      </c>
      <c r="N7" s="84">
        <f>'A. CUENTAS NACIONALES'!N7</f>
        <v>76771.172019766906</v>
      </c>
      <c r="O7" s="84">
        <f>'A. CUENTAS NACIONALES'!O7</f>
        <v>81816.948159635896</v>
      </c>
      <c r="P7" s="84">
        <f>'A. CUENTAS NACIONALES'!P7</f>
        <v>87147.781902153904</v>
      </c>
      <c r="Q7" s="84">
        <f>'A. CUENTAS NACIONALES'!Q7</f>
        <v>93996.039575612202</v>
      </c>
      <c r="R7" s="84">
        <f>'A. CUENTAS NACIONALES'!R7</f>
        <v>103165.235790422</v>
      </c>
      <c r="S7" s="84">
        <f>'A. CUENTAS NACIONALES'!S7</f>
        <v>107964.183347446</v>
      </c>
      <c r="T7" s="84">
        <f>'A. CUENTAS NACIONALES'!T7</f>
        <v>104400.294382894</v>
      </c>
      <c r="U7" s="84">
        <f>'A. CUENTAS NACIONALES'!U7</f>
        <v>108522.049717028</v>
      </c>
      <c r="V7" s="84">
        <f>'A. CUENTAS NACIONALES'!V7</f>
        <v>112262.848942061</v>
      </c>
      <c r="W7" s="84">
        <f>'A. CUENTAS NACIONALES'!W7</f>
        <v>119135.89973231099</v>
      </c>
      <c r="X7" s="84">
        <f>'A. CUENTAS NACIONALES'!X7</f>
        <v>121254.15867191499</v>
      </c>
      <c r="Y7" s="84">
        <f>'A. CUENTAS NACIONALES'!Y7</f>
        <v>136083.467445491</v>
      </c>
      <c r="Z7" s="84">
        <f>'A. CUENTAS NACIONALES'!Z7</f>
        <v>153528.07818744</v>
      </c>
      <c r="AA7" s="84">
        <f>'A. CUENTAS NACIONALES'!AA7</f>
        <v>158584.91073424101</v>
      </c>
      <c r="AB7" s="84">
        <f>'A. CUENTAS NACIONALES'!AB7</f>
        <v>156709.61552952899</v>
      </c>
      <c r="AC7" s="84">
        <f>'A. CUENTAS NACIONALES'!AC7</f>
        <v>154463.05199301499</v>
      </c>
      <c r="AD7" s="84">
        <f>'A. CUENTAS NACIONALES'!AD7</f>
        <v>141395.51964442999</v>
      </c>
      <c r="AE7" s="84">
        <f>'A. CUENTAS NACIONALES'!AE7</f>
        <v>142767.38199304699</v>
      </c>
      <c r="AF7" s="84">
        <f>'A. CUENTAS NACIONALES'!AF7</f>
        <v>163098.65189889801</v>
      </c>
      <c r="AG7" s="84">
        <f>'A. CUENTAS NACIONALES'!AG7</f>
        <v>177827.979571648</v>
      </c>
      <c r="AH7" s="84">
        <f>'A. CUENTAS NACIONALES'!AH7</f>
        <v>174624.410980788</v>
      </c>
      <c r="AI7" s="84">
        <f>'A. CUENTAS NACIONALES'!AI7</f>
        <v>152822.38528884001</v>
      </c>
      <c r="AJ7" s="84">
        <f>'A. CUENTAS NACIONALES'!AJ7</f>
        <v>152816.395641148</v>
      </c>
      <c r="AK7" s="84">
        <f>'A. CUENTAS NACIONALES'!AK7</f>
        <v>152380.19180789401</v>
      </c>
      <c r="AL7" s="84">
        <f>'A. CUENTAS NACIONALES'!AL7</f>
        <v>176112.17262001301</v>
      </c>
      <c r="AM7" s="84">
        <f>'A. CUENTAS NACIONALES'!AM7</f>
        <v>197355.81828618801</v>
      </c>
      <c r="AN7" s="84">
        <f>'A. CUENTAS NACIONALES'!AN7</f>
        <v>177840.26828360601</v>
      </c>
      <c r="AO7" s="84">
        <f>'A. CUENTAS NACIONALES'!AO7</f>
        <v>147157.87078134899</v>
      </c>
      <c r="AP7" s="84">
        <f>'A. CUENTAS NACIONALES'!AP7</f>
        <v>144695.597942755</v>
      </c>
      <c r="AQ7" s="84">
        <f>'A. CUENTAS NACIONALES'!AQ7</f>
        <v>149775.45187785401</v>
      </c>
      <c r="AR7" s="84">
        <f>'A. CUENTAS NACIONALES'!AR7</f>
        <v>149740.59941347601</v>
      </c>
      <c r="AS7" s="84">
        <f>'A. CUENTAS NACIONALES'!AS7</f>
        <v>157823.82922973399</v>
      </c>
      <c r="AT7" s="84">
        <f>'A. CUENTAS NACIONALES'!AT7</f>
        <v>176336.507685827</v>
      </c>
      <c r="AU7" s="84">
        <f>'A. CUENTAS NACIONALES'!AU7</f>
        <v>196188.06502524301</v>
      </c>
      <c r="AV7" s="84">
        <f>'A. CUENTAS NACIONALES'!AV7</f>
        <v>198546.54914381501</v>
      </c>
      <c r="AW7" s="84">
        <f>'A. CUENTAS NACIONALES'!AW7</f>
        <v>211377.625612373</v>
      </c>
      <c r="AX7" s="84">
        <f>'A. CUENTAS NACIONALES'!AX7</f>
        <v>208820.46186998801</v>
      </c>
      <c r="AY7" s="84">
        <f>'A. CUENTAS NACIONALES'!AY7</f>
        <v>201141.731868312</v>
      </c>
      <c r="AZ7" s="84">
        <f>'A. CUENTAS NACIONALES'!AZ7</f>
        <v>204669.827013281</v>
      </c>
      <c r="BA7" s="84">
        <f>'A. CUENTAS NACIONALES'!BA7</f>
        <v>203449.141731963</v>
      </c>
      <c r="BB7" s="84">
        <f>'A. CUENTAS NACIONALES'!BB7</f>
        <v>212427.52375833999</v>
      </c>
      <c r="BC7" s="84">
        <f>'A. CUENTAS NACIONALES'!BC7</f>
        <v>220146.40563370101</v>
      </c>
      <c r="BD7" s="84">
        <f>'A. CUENTAS NACIONALES'!BD7</f>
        <v>226094.09349144</v>
      </c>
      <c r="BE7" s="84">
        <f>'A. CUENTAS NACIONALES'!BE7</f>
        <v>235314.54622486301</v>
      </c>
      <c r="BF7" s="84">
        <f>'A. CUENTAS NACIONALES'!BF7</f>
        <v>263488.992287862</v>
      </c>
      <c r="BG7" s="84">
        <f>'A. CUENTAS NACIONALES'!BG7</f>
        <v>296927.75226061401</v>
      </c>
      <c r="BH7" s="84">
        <f>'A. CUENTAS NACIONALES'!BH7</f>
        <v>335543.855646646</v>
      </c>
      <c r="BI7" s="84">
        <f>'A. CUENTAS NACIONALES'!BI7</f>
        <v>326562.68453940202</v>
      </c>
      <c r="BJ7" s="84">
        <f>'A. CUENTAS NACIONALES'!BJ7</f>
        <v>374245.49538854999</v>
      </c>
      <c r="BK7" s="84">
        <f>'A. CUENTAS NACIONALES'!BK7</f>
        <v>402703.23623826797</v>
      </c>
      <c r="BL7" s="84">
        <f>'A. CUENTAS NACIONALES'!BL7</f>
        <v>433060.01094016602</v>
      </c>
      <c r="BM7" s="84">
        <f>'A. CUENTAS NACIONALES'!BM7</f>
        <v>464660.55981869402</v>
      </c>
      <c r="BN7" s="84">
        <f>'A. CUENTAS NACIONALES'!BN7</f>
        <v>475740.82047491602</v>
      </c>
      <c r="BO7" s="84">
        <f>'A. CUENTAS NACIONALES'!BO7</f>
        <v>489265.78645098303</v>
      </c>
      <c r="BP7" s="84">
        <f>'A. CUENTAS NACIONALES'!BP7</f>
        <v>495341.41752518999</v>
      </c>
      <c r="BQ7" s="84">
        <f>'A. CUENTAS NACIONALES'!BQ7</f>
        <v>503403.10990677599</v>
      </c>
      <c r="BR7" s="84">
        <f>'A. CUENTAS NACIONALES'!BR7</f>
        <v>523975.671320475</v>
      </c>
      <c r="BS7" s="84">
        <f>'A. CUENTAS NACIONALES'!BS7</f>
        <v>535554.83464217</v>
      </c>
      <c r="BT7" s="84">
        <f>'A. CUENTAS NACIONALES'!BT7</f>
        <v>484243.20230877801</v>
      </c>
      <c r="BU7" s="84">
        <f>'A. CUENTAS NACIONALES'!BU7</f>
        <v>554142.88810362795</v>
      </c>
      <c r="BV7" s="84">
        <f>'A. CUENTAS NACIONALES'!BV7</f>
        <v>568563.75529507699</v>
      </c>
      <c r="BW7" s="84">
        <f>'A. CUENTAS NACIONALES'!BW7</f>
        <v>557557.20153863297</v>
      </c>
      <c r="BX7" s="84"/>
    </row>
    <row r="8" spans="1:76" x14ac:dyDescent="0.2">
      <c r="A8" s="1" t="s">
        <v>25</v>
      </c>
      <c r="B8" s="84">
        <f>'A. CUENTAS NACIONALES'!B8</f>
        <v>30156</v>
      </c>
      <c r="C8" s="84">
        <f>'A. CUENTAS NACIONALES'!C8</f>
        <v>33508</v>
      </c>
      <c r="D8" s="84">
        <f>'A. CUENTAS NACIONALES'!D8</f>
        <v>34356</v>
      </c>
      <c r="E8" s="84">
        <f>'A. CUENTAS NACIONALES'!E8</f>
        <v>36175</v>
      </c>
      <c r="F8" s="84">
        <f>'A. CUENTAS NACIONALES'!F8</f>
        <v>38076</v>
      </c>
      <c r="G8" s="84">
        <f>'A. CUENTAS NACIONALES'!G8</f>
        <v>41149</v>
      </c>
      <c r="H8" s="84">
        <f>'A. CUENTAS NACIONALES'!H8</f>
        <v>42263</v>
      </c>
      <c r="I8" s="84">
        <f>'A. CUENTAS NACIONALES'!I8</f>
        <v>44707</v>
      </c>
      <c r="J8" s="84">
        <f>'A. CUENTAS NACIONALES'!J8</f>
        <v>44274</v>
      </c>
      <c r="K8" s="84">
        <f>'A. CUENTAS NACIONALES'!K8</f>
        <v>44719</v>
      </c>
      <c r="L8" s="84">
        <f>'A. CUENTAS NACIONALES'!L8</f>
        <v>46682</v>
      </c>
      <c r="M8" s="84">
        <f>'A. CUENTAS NACIONALES'!M8</f>
        <v>48688</v>
      </c>
      <c r="N8" s="84">
        <f>'A. CUENTAS NACIONALES'!N8</f>
        <v>54666</v>
      </c>
      <c r="O8" s="84">
        <f>'A. CUENTAS NACIONALES'!O8</f>
        <v>59612</v>
      </c>
      <c r="P8" s="84">
        <f>'A. CUENTAS NACIONALES'!P8</f>
        <v>63353</v>
      </c>
      <c r="Q8" s="84">
        <f>'A. CUENTAS NACIONALES'!Q8</f>
        <v>67778</v>
      </c>
      <c r="R8" s="84">
        <f>'A. CUENTAS NACIONALES'!R8</f>
        <v>74505</v>
      </c>
      <c r="S8" s="84">
        <f>'A. CUENTAS NACIONALES'!S8</f>
        <v>79682</v>
      </c>
      <c r="T8" s="84">
        <f>'A. CUENTAS NACIONALES'!T8</f>
        <v>78662</v>
      </c>
      <c r="U8" s="84">
        <f>'A. CUENTAS NACIONALES'!U8</f>
        <v>81410</v>
      </c>
      <c r="V8" s="84">
        <f>'A. CUENTAS NACIONALES'!V8</f>
        <v>83297</v>
      </c>
      <c r="W8" s="84">
        <f>'A. CUENTAS NACIONALES'!W8</f>
        <v>87096</v>
      </c>
      <c r="X8" s="84">
        <f>'A. CUENTAS NACIONALES'!X8</f>
        <v>89075</v>
      </c>
      <c r="Y8" s="84">
        <f>'A. CUENTAS NACIONALES'!Y8</f>
        <v>95745</v>
      </c>
      <c r="Z8" s="84">
        <f>'A. CUENTAS NACIONALES'!Z8</f>
        <v>104616</v>
      </c>
      <c r="AA8" s="84">
        <f>'A. CUENTAS NACIONALES'!AA8</f>
        <v>108208</v>
      </c>
      <c r="AB8" s="84">
        <f>'A. CUENTAS NACIONALES'!AB8</f>
        <v>109208</v>
      </c>
      <c r="AC8" s="84">
        <f>'A. CUENTAS NACIONALES'!AC8</f>
        <v>106956</v>
      </c>
      <c r="AD8" s="84">
        <f>'A. CUENTAS NACIONALES'!AD8</f>
        <v>98306</v>
      </c>
      <c r="AE8" s="84">
        <f>'A. CUENTAS NACIONALES'!AE8</f>
        <v>97732</v>
      </c>
      <c r="AF8" s="84">
        <f>'A. CUENTAS NACIONALES'!AF8</f>
        <v>104622</v>
      </c>
      <c r="AG8" s="84">
        <f>'A. CUENTAS NACIONALES'!AG8</f>
        <v>112440</v>
      </c>
      <c r="AH8" s="84">
        <f>'A. CUENTAS NACIONALES'!AH8</f>
        <v>109726</v>
      </c>
      <c r="AI8" s="84">
        <f>'A. CUENTAS NACIONALES'!AI8</f>
        <v>103589</v>
      </c>
      <c r="AJ8" s="84">
        <f>'A. CUENTAS NACIONALES'!AJ8</f>
        <v>106445</v>
      </c>
      <c r="AK8" s="84">
        <f>'A. CUENTAS NACIONALES'!AK8</f>
        <v>108307</v>
      </c>
      <c r="AL8" s="84">
        <f>'A. CUENTAS NACIONALES'!AL8</f>
        <v>124563</v>
      </c>
      <c r="AM8" s="84">
        <f>'A. CUENTAS NACIONALES'!AM8</f>
        <v>138641</v>
      </c>
      <c r="AN8" s="84">
        <f>'A. CUENTAS NACIONALES'!AN8</f>
        <v>127082</v>
      </c>
      <c r="AO8" s="84">
        <f>'A. CUENTAS NACIONALES'!AO8</f>
        <v>106319</v>
      </c>
      <c r="AP8" s="84">
        <f>'A. CUENTAS NACIONALES'!AP8</f>
        <v>105735</v>
      </c>
      <c r="AQ8" s="84">
        <f>'A. CUENTAS NACIONALES'!AQ8</f>
        <v>109665</v>
      </c>
      <c r="AR8" s="84">
        <f>'A. CUENTAS NACIONALES'!AR8</f>
        <v>108852</v>
      </c>
      <c r="AS8" s="84">
        <f>'A. CUENTAS NACIONALES'!AS8</f>
        <v>113680</v>
      </c>
      <c r="AT8" s="84">
        <f>'A. CUENTAS NACIONALES'!AT8</f>
        <v>124433</v>
      </c>
      <c r="AU8" s="84">
        <f>'A. CUENTAS NACIONALES'!AU8</f>
        <v>136275</v>
      </c>
      <c r="AV8" s="84">
        <f>'A. CUENTAS NACIONALES'!AV8</f>
        <v>139501</v>
      </c>
      <c r="AW8" s="84">
        <f>'A. CUENTAS NACIONALES'!AW8</f>
        <v>144555</v>
      </c>
      <c r="AX8" s="84">
        <f>'A. CUENTAS NACIONALES'!AX8</f>
        <v>141698</v>
      </c>
      <c r="AY8" s="84">
        <f>'A. CUENTAS NACIONALES'!AY8</f>
        <v>139666</v>
      </c>
      <c r="AZ8" s="84">
        <f>'A. CUENTAS NACIONALES'!AZ8</f>
        <v>143191</v>
      </c>
      <c r="BA8" s="84">
        <f>'A. CUENTAS NACIONALES'!BA8</f>
        <v>144629</v>
      </c>
      <c r="BB8" s="84">
        <f>'A. CUENTAS NACIONALES'!BB8</f>
        <v>151674</v>
      </c>
      <c r="BC8" s="84">
        <f>'A. CUENTAS NACIONALES'!BC8</f>
        <v>155487</v>
      </c>
      <c r="BD8" s="84">
        <f>'A. CUENTAS NACIONALES'!BD8</f>
        <v>160769</v>
      </c>
      <c r="BE8" s="84">
        <f>'A. CUENTAS NACIONALES'!BE8</f>
        <v>166654</v>
      </c>
      <c r="BF8" s="84">
        <f>'A. CUENTAS NACIONALES'!BF8</f>
        <v>177006</v>
      </c>
      <c r="BG8" s="84">
        <f>'A. CUENTAS NACIONALES'!BG8</f>
        <v>192316</v>
      </c>
      <c r="BH8" s="84">
        <f>'A. CUENTAS NACIONALES'!BH8</f>
        <v>209436.56099999999</v>
      </c>
      <c r="BI8" s="84">
        <f>'A. CUENTAS NACIONALES'!BI8</f>
        <v>215885.090539</v>
      </c>
      <c r="BJ8" s="84">
        <f>'A. CUENTAS NACIONALES'!BJ8</f>
        <v>235492.02652688001</v>
      </c>
      <c r="BK8" s="84">
        <f>'A. CUENTAS NACIONALES'!BK8</f>
        <v>252506.82931516599</v>
      </c>
      <c r="BL8" s="84">
        <f>'A. CUENTAS NACIONALES'!BL8</f>
        <v>271304.65992051997</v>
      </c>
      <c r="BM8" s="84">
        <f>'A. CUENTAS NACIONALES'!BM8</f>
        <v>286857.16181517497</v>
      </c>
      <c r="BN8" s="84">
        <f>'A. CUENTAS NACIONALES'!BN8</f>
        <v>298044.67857761902</v>
      </c>
      <c r="BO8" s="84">
        <f>'A. CUENTAS NACIONALES'!BO8</f>
        <v>309917.40839975799</v>
      </c>
      <c r="BP8" s="84">
        <f>'A. CUENTAS NACIONALES'!BP8</f>
        <v>321383.35121792002</v>
      </c>
      <c r="BQ8" s="84">
        <f>'A. CUENTAS NACIONALES'!BQ8</f>
        <v>329870.42706358398</v>
      </c>
      <c r="BR8" s="84">
        <f>'A. CUENTAS NACIONALES'!BR8</f>
        <v>342501.11432479002</v>
      </c>
      <c r="BS8" s="84">
        <f>'A. CUENTAS NACIONALES'!BS8</f>
        <v>353614.87796253501</v>
      </c>
      <c r="BT8" s="84">
        <f>'A. CUENTAS NACIONALES'!BT8</f>
        <v>318738.74607318698</v>
      </c>
      <c r="BU8" s="84">
        <f>'A. CUENTAS NACIONALES'!BU8</f>
        <v>358285.18214948202</v>
      </c>
      <c r="BV8" s="84">
        <f>'A. CUENTAS NACIONALES'!BV8</f>
        <v>371149.95183199598</v>
      </c>
      <c r="BW8" s="84">
        <f>'A. CUENTAS NACIONALES'!BW8</f>
        <v>371705.81241513998</v>
      </c>
      <c r="BX8" s="84"/>
    </row>
    <row r="9" spans="1:76" x14ac:dyDescent="0.2">
      <c r="A9" s="1" t="s">
        <v>26</v>
      </c>
      <c r="B9" s="84">
        <f>'A. CUENTAS NACIONALES'!B9</f>
        <v>3396</v>
      </c>
      <c r="C9" s="84">
        <f>'A. CUENTAS NACIONALES'!C9</f>
        <v>3493</v>
      </c>
      <c r="D9" s="84">
        <f>'A. CUENTAS NACIONALES'!D9</f>
        <v>3887</v>
      </c>
      <c r="E9" s="84">
        <f>'A. CUENTAS NACIONALES'!E9</f>
        <v>3966</v>
      </c>
      <c r="F9" s="84">
        <f>'A. CUENTAS NACIONALES'!F9</f>
        <v>4703</v>
      </c>
      <c r="G9" s="84">
        <f>'A. CUENTAS NACIONALES'!G9</f>
        <v>4701</v>
      </c>
      <c r="H9" s="84">
        <f>'A. CUENTAS NACIONALES'!H9</f>
        <v>4976</v>
      </c>
      <c r="I9" s="84">
        <f>'A. CUENTAS NACIONALES'!I9</f>
        <v>5760</v>
      </c>
      <c r="J9" s="84">
        <f>'A. CUENTAS NACIONALES'!J9</f>
        <v>5756</v>
      </c>
      <c r="K9" s="84">
        <f>'A. CUENTAS NACIONALES'!K9</f>
        <v>6449</v>
      </c>
      <c r="L9" s="84">
        <f>'A. CUENTAS NACIONALES'!L9</f>
        <v>7578</v>
      </c>
      <c r="M9" s="84">
        <f>'A. CUENTAS NACIONALES'!M9</f>
        <v>8758</v>
      </c>
      <c r="N9" s="84">
        <f>'A. CUENTAS NACIONALES'!N9</f>
        <v>9200</v>
      </c>
      <c r="O9" s="84">
        <f>'A. CUENTAS NACIONALES'!O9</f>
        <v>9737</v>
      </c>
      <c r="P9" s="84">
        <f>'A. CUENTAS NACIONALES'!P9</f>
        <v>10956</v>
      </c>
      <c r="Q9" s="84">
        <f>'A. CUENTAS NACIONALES'!Q9</f>
        <v>11698</v>
      </c>
      <c r="R9" s="84">
        <f>'A. CUENTAS NACIONALES'!R9</f>
        <v>11713</v>
      </c>
      <c r="S9" s="84">
        <f>'A. CUENTAS NACIONALES'!S9</f>
        <v>12118</v>
      </c>
      <c r="T9" s="84">
        <f>'A. CUENTAS NACIONALES'!T9</f>
        <v>12893</v>
      </c>
      <c r="U9" s="84">
        <f>'A. CUENTAS NACIONALES'!U9</f>
        <v>13604</v>
      </c>
      <c r="V9" s="84">
        <f>'A. CUENTAS NACIONALES'!V9</f>
        <v>14280</v>
      </c>
      <c r="W9" s="84">
        <f>'A. CUENTAS NACIONALES'!W9</f>
        <v>15264</v>
      </c>
      <c r="X9" s="84">
        <f>'A. CUENTAS NACIONALES'!X9</f>
        <v>16274</v>
      </c>
      <c r="Y9" s="84">
        <f>'A. CUENTAS NACIONALES'!Y9</f>
        <v>17253</v>
      </c>
      <c r="Z9" s="84">
        <f>'A. CUENTAS NACIONALES'!Z9</f>
        <v>18290</v>
      </c>
      <c r="AA9" s="84">
        <f>'A. CUENTAS NACIONALES'!AA9</f>
        <v>20315</v>
      </c>
      <c r="AB9" s="84">
        <f>'A. CUENTAS NACIONALES'!AB9</f>
        <v>21292</v>
      </c>
      <c r="AC9" s="84">
        <f>'A. CUENTAS NACIONALES'!AC9</f>
        <v>24362</v>
      </c>
      <c r="AD9" s="84">
        <f>'A. CUENTAS NACIONALES'!AD9</f>
        <v>21274</v>
      </c>
      <c r="AE9" s="84">
        <f>'A. CUENTAS NACIONALES'!AE9</f>
        <v>19469</v>
      </c>
      <c r="AF9" s="84">
        <f>'A. CUENTAS NACIONALES'!AF9</f>
        <v>24185</v>
      </c>
      <c r="AG9" s="84">
        <f>'A. CUENTAS NACIONALES'!AG9</f>
        <v>23736</v>
      </c>
      <c r="AH9" s="84">
        <f>'A. CUENTAS NACIONALES'!AH9</f>
        <v>25954</v>
      </c>
      <c r="AI9" s="84">
        <f>'A. CUENTAS NACIONALES'!AI9</f>
        <v>23837</v>
      </c>
      <c r="AJ9" s="84">
        <f>'A. CUENTAS NACIONALES'!AJ9</f>
        <v>22270</v>
      </c>
      <c r="AK9" s="84">
        <f>'A. CUENTAS NACIONALES'!AK9</f>
        <v>23252</v>
      </c>
      <c r="AL9" s="84">
        <f>'A. CUENTAS NACIONALES'!AL9</f>
        <v>25101</v>
      </c>
      <c r="AM9" s="84">
        <f>'A. CUENTAS NACIONALES'!AM9</f>
        <v>26538</v>
      </c>
      <c r="AN9" s="84">
        <f>'A. CUENTAS NACIONALES'!AN9</f>
        <v>22354</v>
      </c>
      <c r="AO9" s="84">
        <f>'A. CUENTAS NACIONALES'!AO9</f>
        <v>18091</v>
      </c>
      <c r="AP9" s="84">
        <f>'A. CUENTAS NACIONALES'!AP9</f>
        <v>16249</v>
      </c>
      <c r="AQ9" s="84">
        <f>'A. CUENTAS NACIONALES'!AQ9</f>
        <v>16568</v>
      </c>
      <c r="AR9" s="84">
        <f>'A. CUENTAS NACIONALES'!AR9</f>
        <v>17037</v>
      </c>
      <c r="AS9" s="84">
        <f>'A. CUENTAS NACIONALES'!AS9</f>
        <v>17563</v>
      </c>
      <c r="AT9" s="84">
        <f>'A. CUENTAS NACIONALES'!AT9</f>
        <v>19086</v>
      </c>
      <c r="AU9" s="84">
        <f>'A. CUENTAS NACIONALES'!AU9</f>
        <v>20708</v>
      </c>
      <c r="AV9" s="84">
        <f>'A. CUENTAS NACIONALES'!AV9</f>
        <v>21619</v>
      </c>
      <c r="AW9" s="84">
        <f>'A. CUENTAS NACIONALES'!AW9</f>
        <v>23262</v>
      </c>
      <c r="AX9" s="84">
        <f>'A. CUENTAS NACIONALES'!AX9</f>
        <v>23844</v>
      </c>
      <c r="AY9" s="84">
        <f>'A. CUENTAS NACIONALES'!AY9</f>
        <v>24679</v>
      </c>
      <c r="AZ9" s="84">
        <f>'A. CUENTAS NACIONALES'!AZ9</f>
        <v>25444</v>
      </c>
      <c r="BA9" s="84">
        <f>'A. CUENTAS NACIONALES'!BA9</f>
        <v>25240</v>
      </c>
      <c r="BB9" s="84">
        <f>'A. CUENTAS NACIONALES'!BB9</f>
        <v>25240</v>
      </c>
      <c r="BC9" s="84">
        <f>'A. CUENTAS NACIONALES'!BC9</f>
        <v>26224</v>
      </c>
      <c r="BD9" s="84">
        <f>'A. CUENTAS NACIONALES'!BD9</f>
        <v>27299</v>
      </c>
      <c r="BE9" s="84">
        <f>'A. CUENTAS NACIONALES'!BE9</f>
        <v>29783</v>
      </c>
      <c r="BF9" s="84">
        <f>'A. CUENTAS NACIONALES'!BF9</f>
        <v>32046</v>
      </c>
      <c r="BG9" s="84">
        <f>'A. CUENTAS NACIONALES'!BG9</f>
        <v>33424</v>
      </c>
      <c r="BH9" s="84">
        <f>'A. CUENTAS NACIONALES'!BH9</f>
        <v>35196.529298016299</v>
      </c>
      <c r="BI9" s="84">
        <f>'A. CUENTAS NACIONALES'!BI9</f>
        <v>39900.939137178</v>
      </c>
      <c r="BJ9" s="84">
        <f>'A. CUENTAS NACIONALES'!BJ9</f>
        <v>41767.796193394599</v>
      </c>
      <c r="BK9" s="84">
        <f>'A. CUENTAS NACIONALES'!BK9</f>
        <v>44478.035506459797</v>
      </c>
      <c r="BL9" s="84">
        <f>'A. CUENTAS NACIONALES'!BL9</f>
        <v>48650.943564140201</v>
      </c>
      <c r="BM9" s="84">
        <f>'A. CUENTAS NACIONALES'!BM9</f>
        <v>52501.6938171367</v>
      </c>
      <c r="BN9" s="84">
        <f>'A. CUENTAS NACIONALES'!BN9</f>
        <v>55783.828614714002</v>
      </c>
      <c r="BO9" s="84">
        <f>'A. CUENTAS NACIONALES'!BO9</f>
        <v>61431.237765383099</v>
      </c>
      <c r="BP9" s="84">
        <f>'A. CUENTAS NACIONALES'!BP9</f>
        <v>62615.055264667397</v>
      </c>
      <c r="BQ9" s="84">
        <f>'A. CUENTAS NACIONALES'!BQ9</f>
        <v>64425.040243703399</v>
      </c>
      <c r="BR9" s="84">
        <f>'A. CUENTAS NACIONALES'!BR9</f>
        <v>65974.310093196502</v>
      </c>
      <c r="BS9" s="84">
        <f>'A. CUENTAS NACIONALES'!BS9</f>
        <v>68783.799178008805</v>
      </c>
      <c r="BT9" s="84">
        <f>'A. CUENTAS NACIONALES'!BT9</f>
        <v>74190.507582337494</v>
      </c>
      <c r="BU9" s="84">
        <f>'A. CUENTAS NACIONALES'!BU9</f>
        <v>77731.280453790707</v>
      </c>
      <c r="BV9" s="84">
        <f>'A. CUENTAS NACIONALES'!BV9</f>
        <v>77612.202538355195</v>
      </c>
      <c r="BW9" s="84">
        <f>'A. CUENTAS NACIONALES'!BW9</f>
        <v>81161.065131121795</v>
      </c>
      <c r="BX9" s="84"/>
    </row>
    <row r="10" spans="1:76" x14ac:dyDescent="0.2">
      <c r="A10" s="1" t="s">
        <v>27</v>
      </c>
      <c r="B10" s="84">
        <f>'A. CUENTAS NACIONALES'!B10</f>
        <v>5279.5093821534001</v>
      </c>
      <c r="C10" s="84">
        <f>'A. CUENTAS NACIONALES'!C10</f>
        <v>7093.3802552930401</v>
      </c>
      <c r="D10" s="84">
        <f>'A. CUENTAS NACIONALES'!D10</f>
        <v>8187.2321508966897</v>
      </c>
      <c r="E10" s="84">
        <f>'A. CUENTAS NACIONALES'!E10</f>
        <v>8882.3423507278803</v>
      </c>
      <c r="F10" s="84">
        <f>'A. CUENTAS NACIONALES'!F10</f>
        <v>7658.59988032405</v>
      </c>
      <c r="G10" s="84">
        <f>'A. CUENTAS NACIONALES'!G10</f>
        <v>8837.4762175179003</v>
      </c>
      <c r="H10" s="84">
        <f>'A. CUENTAS NACIONALES'!H10</f>
        <v>10626.080234294601</v>
      </c>
      <c r="I10" s="84">
        <f>'A. CUENTAS NACIONALES'!I10</f>
        <v>11847.6091938278</v>
      </c>
      <c r="J10" s="84">
        <f>'A. CUENTAS NACIONALES'!J10</f>
        <v>10489.291937793299</v>
      </c>
      <c r="K10" s="84">
        <f>'A. CUENTAS NACIONALES'!K10</f>
        <v>8781.9578619075492</v>
      </c>
      <c r="L10" s="84">
        <f>'A. CUENTAS NACIONALES'!L10</f>
        <v>10327.697797881499</v>
      </c>
      <c r="M10" s="84">
        <f>'A. CUENTAS NACIONALES'!M10</f>
        <v>11605.8386073528</v>
      </c>
      <c r="N10" s="84">
        <f>'A. CUENTAS NACIONALES'!N10</f>
        <v>12905.1720197669</v>
      </c>
      <c r="O10" s="84">
        <f>'A. CUENTAS NACIONALES'!O10</f>
        <v>12467.9481596359</v>
      </c>
      <c r="P10" s="84">
        <f>'A. CUENTAS NACIONALES'!P10</f>
        <v>12838.7819021539</v>
      </c>
      <c r="Q10" s="84">
        <f>'A. CUENTAS NACIONALES'!Q10</f>
        <v>14520.0395756122</v>
      </c>
      <c r="R10" s="84">
        <f>'A. CUENTAS NACIONALES'!R10</f>
        <v>16947.235790422401</v>
      </c>
      <c r="S10" s="84">
        <f>'A. CUENTAS NACIONALES'!S10</f>
        <v>16164.1833474457</v>
      </c>
      <c r="T10" s="84">
        <f>'A. CUENTAS NACIONALES'!T10</f>
        <v>12845.2943828937</v>
      </c>
      <c r="U10" s="84">
        <f>'A. CUENTAS NACIONALES'!U10</f>
        <v>13508.049717028</v>
      </c>
      <c r="V10" s="84">
        <f>'A. CUENTAS NACIONALES'!V10</f>
        <v>14685.8489420606</v>
      </c>
      <c r="W10" s="84">
        <f>'A. CUENTAS NACIONALES'!W10</f>
        <v>16775.8997323111</v>
      </c>
      <c r="X10" s="84">
        <f>'A. CUENTAS NACIONALES'!X10</f>
        <v>15905.1586719154</v>
      </c>
      <c r="Y10" s="84">
        <f>'A. CUENTAS NACIONALES'!Y10</f>
        <v>23085.467445490998</v>
      </c>
      <c r="Z10" s="84">
        <f>'A. CUENTAS NACIONALES'!Z10</f>
        <v>30622.0781874405</v>
      </c>
      <c r="AA10" s="84">
        <f>'A. CUENTAS NACIONALES'!AA10</f>
        <v>30061.910734240599</v>
      </c>
      <c r="AB10" s="84">
        <f>'A. CUENTAS NACIONALES'!AB10</f>
        <v>26209.615529529099</v>
      </c>
      <c r="AC10" s="84">
        <f>'A. CUENTAS NACIONALES'!AC10</f>
        <v>23145.051993015099</v>
      </c>
      <c r="AD10" s="84">
        <f>'A. CUENTAS NACIONALES'!AD10</f>
        <v>21815.519644429802</v>
      </c>
      <c r="AE10" s="84">
        <f>'A. CUENTAS NACIONALES'!AE10</f>
        <v>25566.3819930467</v>
      </c>
      <c r="AF10" s="84">
        <f>'A. CUENTAS NACIONALES'!AF10</f>
        <v>34291.651898897901</v>
      </c>
      <c r="AG10" s="84">
        <f>'A. CUENTAS NACIONALES'!AG10</f>
        <v>41651.979571647702</v>
      </c>
      <c r="AH10" s="84">
        <f>'A. CUENTAS NACIONALES'!AH10</f>
        <v>38944.410980787601</v>
      </c>
      <c r="AI10" s="84">
        <f>'A. CUENTAS NACIONALES'!AI10</f>
        <v>25396.3852888404</v>
      </c>
      <c r="AJ10" s="84">
        <f>'A. CUENTAS NACIONALES'!AJ10</f>
        <v>24101.395641148301</v>
      </c>
      <c r="AK10" s="84">
        <f>'A. CUENTAS NACIONALES'!AK10</f>
        <v>20821.191807894302</v>
      </c>
      <c r="AL10" s="84">
        <f>'A. CUENTAS NACIONALES'!AL10</f>
        <v>26448.172620013302</v>
      </c>
      <c r="AM10" s="84">
        <f>'A. CUENTAS NACIONALES'!AM10</f>
        <v>32176.818286187601</v>
      </c>
      <c r="AN10" s="84">
        <f>'A. CUENTAS NACIONALES'!AN10</f>
        <v>28404.2682836065</v>
      </c>
      <c r="AO10" s="84">
        <f>'A. CUENTAS NACIONALES'!AO10</f>
        <v>22747.870781349</v>
      </c>
      <c r="AP10" s="84">
        <f>'A. CUENTAS NACIONALES'!AP10</f>
        <v>22711.597942755001</v>
      </c>
      <c r="AQ10" s="84">
        <f>'A. CUENTAS NACIONALES'!AQ10</f>
        <v>23542.4518778538</v>
      </c>
      <c r="AR10" s="84">
        <f>'A. CUENTAS NACIONALES'!AR10</f>
        <v>23851.599413476</v>
      </c>
      <c r="AS10" s="84">
        <f>'A. CUENTAS NACIONALES'!AS10</f>
        <v>26580.829229734201</v>
      </c>
      <c r="AT10" s="84">
        <f>'A. CUENTAS NACIONALES'!AT10</f>
        <v>32817.507685826997</v>
      </c>
      <c r="AU10" s="84">
        <f>'A. CUENTAS NACIONALES'!AU10</f>
        <v>39205.065025243101</v>
      </c>
      <c r="AV10" s="84">
        <f>'A. CUENTAS NACIONALES'!AV10</f>
        <v>37426.549143814998</v>
      </c>
      <c r="AW10" s="84">
        <f>'A. CUENTAS NACIONALES'!AW10</f>
        <v>43560.625612372904</v>
      </c>
      <c r="AX10" s="84">
        <f>'A. CUENTAS NACIONALES'!AX10</f>
        <v>43278.461869988198</v>
      </c>
      <c r="AY10" s="84">
        <f>'A. CUENTAS NACIONALES'!AY10</f>
        <v>36796.731868311799</v>
      </c>
      <c r="AZ10" s="84">
        <f>'A. CUENTAS NACIONALES'!AZ10</f>
        <v>36034.827013281501</v>
      </c>
      <c r="BA10" s="84">
        <f>'A. CUENTAS NACIONALES'!BA10</f>
        <v>33580.141731962904</v>
      </c>
      <c r="BB10" s="84">
        <f>'A. CUENTAS NACIONALES'!BB10</f>
        <v>35513.523758340401</v>
      </c>
      <c r="BC10" s="84">
        <f>'A. CUENTAS NACIONALES'!BC10</f>
        <v>38435.405633701303</v>
      </c>
      <c r="BD10" s="84">
        <f>'A. CUENTAS NACIONALES'!BD10</f>
        <v>38026.0934914401</v>
      </c>
      <c r="BE10" s="84">
        <f>'A. CUENTAS NACIONALES'!BE10</f>
        <v>38877.546224862897</v>
      </c>
      <c r="BF10" s="84">
        <f>'A. CUENTAS NACIONALES'!BF10</f>
        <v>54436.992287862398</v>
      </c>
      <c r="BG10" s="84">
        <f>'A. CUENTAS NACIONALES'!BG10</f>
        <v>71187.752260613794</v>
      </c>
      <c r="BH10" s="84">
        <f>'A. CUENTAS NACIONALES'!BH10</f>
        <v>90910.765348629895</v>
      </c>
      <c r="BI10" s="84">
        <f>'A. CUENTAS NACIONALES'!BI10</f>
        <v>70776.654863224205</v>
      </c>
      <c r="BJ10" s="84">
        <f>'A. CUENTAS NACIONALES'!BJ10</f>
        <v>96985.672668275103</v>
      </c>
      <c r="BK10" s="84">
        <f>'A. CUENTAS NACIONALES'!BK10</f>
        <v>105718.371416642</v>
      </c>
      <c r="BL10" s="84">
        <f>'A. CUENTAS NACIONALES'!BL10</f>
        <v>113104.40745550601</v>
      </c>
      <c r="BM10" s="84">
        <f>'A. CUENTAS NACIONALES'!BM10</f>
        <v>125301.704186382</v>
      </c>
      <c r="BN10" s="84">
        <f>'A. CUENTAS NACIONALES'!BN10</f>
        <v>121912.313282583</v>
      </c>
      <c r="BO10" s="84">
        <f>'A. CUENTAS NACIONALES'!BO10</f>
        <v>117917.140285842</v>
      </c>
      <c r="BP10" s="84">
        <f>'A. CUENTAS NACIONALES'!BP10</f>
        <v>111343.011042603</v>
      </c>
      <c r="BQ10" s="84">
        <f>'A. CUENTAS NACIONALES'!BQ10</f>
        <v>109107.642599489</v>
      </c>
      <c r="BR10" s="84">
        <f>'A. CUENTAS NACIONALES'!BR10</f>
        <v>115500.246902488</v>
      </c>
      <c r="BS10" s="84">
        <f>'A. CUENTAS NACIONALES'!BS10</f>
        <v>113156.157501626</v>
      </c>
      <c r="BT10" s="84">
        <f>'A. CUENTAS NACIONALES'!BT10</f>
        <v>91313.948653254105</v>
      </c>
      <c r="BU10" s="84">
        <f>'A. CUENTAS NACIONALES'!BU10</f>
        <v>118126.42550035501</v>
      </c>
      <c r="BV10" s="84">
        <f>'A. CUENTAS NACIONALES'!BV10</f>
        <v>119801.60092472599</v>
      </c>
      <c r="BW10" s="84">
        <f>'A. CUENTAS NACIONALES'!BW10</f>
        <v>104690.32399237101</v>
      </c>
      <c r="BX10" s="84"/>
    </row>
    <row r="11" spans="1:76" x14ac:dyDescent="0.2">
      <c r="A11" s="1" t="s">
        <v>28</v>
      </c>
      <c r="B11" s="84">
        <f>'A. CUENTAS NACIONALES'!B11</f>
        <v>5111.4928985548504</v>
      </c>
      <c r="C11" s="84">
        <f>'A. CUENTAS NACIONALES'!C11</f>
        <v>6821.0923659911496</v>
      </c>
      <c r="D11" s="84">
        <f>'A. CUENTAS NACIONALES'!D11</f>
        <v>7987.1610909564997</v>
      </c>
      <c r="E11" s="84">
        <f>'A. CUENTAS NACIONALES'!E11</f>
        <v>8625.3088607016598</v>
      </c>
      <c r="F11" s="84">
        <f>'A. CUENTAS NACIONALES'!F11</f>
        <v>7244.26193939738</v>
      </c>
      <c r="G11" s="84">
        <f>'A. CUENTAS NACIONALES'!G11</f>
        <v>8577.2294863223397</v>
      </c>
      <c r="H11" s="84">
        <f>'A. CUENTAS NACIONALES'!H11</f>
        <v>10475.111241464099</v>
      </c>
      <c r="I11" s="84">
        <f>'A. CUENTAS NACIONALES'!I11</f>
        <v>11405.147483914399</v>
      </c>
      <c r="J11" s="84">
        <f>'A. CUENTAS NACIONALES'!J11</f>
        <v>10191.5632584291</v>
      </c>
      <c r="K11" s="84">
        <f>'A. CUENTAS NACIONALES'!K11</f>
        <v>8006.8070827256597</v>
      </c>
      <c r="L11" s="84">
        <f>'A. CUENTAS NACIONALES'!L11</f>
        <v>8596.1854318163096</v>
      </c>
      <c r="M11" s="84">
        <f>'A. CUENTAS NACIONALES'!M11</f>
        <v>10992.999184612199</v>
      </c>
      <c r="N11" s="84">
        <f>'A. CUENTAS NACIONALES'!N11</f>
        <v>12476.4256297377</v>
      </c>
      <c r="O11" s="84">
        <f>'A. CUENTAS NACIONALES'!O11</f>
        <v>11869.149889869201</v>
      </c>
      <c r="P11" s="84">
        <f>'A. CUENTAS NACIONALES'!P11</f>
        <v>11789.6964014041</v>
      </c>
      <c r="Q11" s="84">
        <f>'A. CUENTAS NACIONALES'!Q11</f>
        <v>14111.0986030892</v>
      </c>
      <c r="R11" s="84">
        <f>'A. CUENTAS NACIONALES'!R11</f>
        <v>15846.8772645995</v>
      </c>
      <c r="S11" s="84">
        <f>'A. CUENTAS NACIONALES'!S11</f>
        <v>14556.064806636001</v>
      </c>
      <c r="T11" s="84">
        <f>'A. CUENTAS NACIONALES'!T11</f>
        <v>12388.043795690301</v>
      </c>
      <c r="U11" s="84">
        <f>'A. CUENTAS NACIONALES'!U11</f>
        <v>12881.5810381427</v>
      </c>
      <c r="V11" s="84">
        <f>'A. CUENTAS NACIONALES'!V11</f>
        <v>14462.159931505699</v>
      </c>
      <c r="W11" s="84">
        <f>'A. CUENTAS NACIONALES'!W11</f>
        <v>16334.8874710767</v>
      </c>
      <c r="X11" s="84">
        <f>'A. CUENTAS NACIONALES'!X11</f>
        <v>16981.993692341999</v>
      </c>
      <c r="Y11" s="84">
        <f>'A. CUENTAS NACIONALES'!Y11</f>
        <v>23098.1233548813</v>
      </c>
      <c r="Z11" s="84">
        <f>'A. CUENTAS NACIONALES'!Z11</f>
        <v>29492.1266097892</v>
      </c>
      <c r="AA11" s="84">
        <f>'A. CUENTAS NACIONALES'!AA11</f>
        <v>30657.920850145802</v>
      </c>
      <c r="AB11" s="84">
        <f>'A. CUENTAS NACIONALES'!AB11</f>
        <v>26500.364473686299</v>
      </c>
      <c r="AC11" s="84">
        <f>'A. CUENTAS NACIONALES'!AC11</f>
        <v>24066.510103897599</v>
      </c>
      <c r="AD11" s="84">
        <f>'A. CUENTAS NACIONALES'!AD11</f>
        <v>21846.463132102501</v>
      </c>
      <c r="AE11" s="84">
        <f>'A. CUENTAS NACIONALES'!AE11</f>
        <v>24021.509551265899</v>
      </c>
      <c r="AF11" s="84">
        <f>'A. CUENTAS NACIONALES'!AF11</f>
        <v>31447.637276642399</v>
      </c>
      <c r="AG11" s="84">
        <f>'A. CUENTAS NACIONALES'!AG11</f>
        <v>37745.413454115398</v>
      </c>
      <c r="AH11" s="84">
        <f>'A. CUENTAS NACIONALES'!AH11</f>
        <v>36309.864720268</v>
      </c>
      <c r="AI11" s="84">
        <f>'A. CUENTAS NACIONALES'!AI11</f>
        <v>25633.097493737801</v>
      </c>
      <c r="AJ11" s="84">
        <f>'A. CUENTAS NACIONALES'!AJ11</f>
        <v>24704.217055621899</v>
      </c>
      <c r="AK11" s="84">
        <f>'A. CUENTAS NACIONALES'!AK11</f>
        <v>21016.723664048899</v>
      </c>
      <c r="AL11" s="84">
        <f>'A. CUENTAS NACIONALES'!AL11</f>
        <v>25324.7455874773</v>
      </c>
      <c r="AM11" s="84">
        <f>'A. CUENTAS NACIONALES'!AM11</f>
        <v>29372.329007794699</v>
      </c>
      <c r="AN11" s="84">
        <f>'A. CUENTAS NACIONALES'!AN11</f>
        <v>24839.802224260999</v>
      </c>
      <c r="AO11" s="84">
        <f>'A. CUENTAS NACIONALES'!AO11</f>
        <v>21618.0338082788</v>
      </c>
      <c r="AP11" s="84">
        <f>'A. CUENTAS NACIONALES'!AP11</f>
        <v>21822.784365657499</v>
      </c>
      <c r="AQ11" s="84">
        <f>'A. CUENTAS NACIONALES'!AQ11</f>
        <v>22226.995520705499</v>
      </c>
      <c r="AR11" s="84">
        <f>'A. CUENTAS NACIONALES'!AR11</f>
        <v>22545.915840043999</v>
      </c>
      <c r="AS11" s="84">
        <f>'A. CUENTAS NACIONALES'!AS11</f>
        <v>25141.0129012738</v>
      </c>
      <c r="AT11" s="84">
        <f>'A. CUENTAS NACIONALES'!AT11</f>
        <v>34352.408560245603</v>
      </c>
      <c r="AU11" s="84">
        <f>'A. CUENTAS NACIONALES'!AU11</f>
        <v>41085.793537147103</v>
      </c>
      <c r="AV11" s="84">
        <f>'A. CUENTAS NACIONALES'!AV11</f>
        <v>40118.628357121997</v>
      </c>
      <c r="AW11" s="84">
        <f>'A. CUENTAS NACIONALES'!AW11</f>
        <v>46388.509947735802</v>
      </c>
      <c r="AX11" s="84">
        <f>'A. CUENTAS NACIONALES'!AX11</f>
        <v>46234.013547287097</v>
      </c>
      <c r="AY11" s="84">
        <f>'A. CUENTAS NACIONALES'!AY11</f>
        <v>41987.411901314998</v>
      </c>
      <c r="AZ11" s="84">
        <f>'A. CUENTAS NACIONALES'!AZ11</f>
        <v>39663.482054419401</v>
      </c>
      <c r="BA11" s="84">
        <f>'A. CUENTAS NACIONALES'!BA11</f>
        <v>35883.063177084397</v>
      </c>
      <c r="BB11" s="84">
        <f>'A. CUENTAS NACIONALES'!BB11</f>
        <v>35457.852862713</v>
      </c>
      <c r="BC11" s="84">
        <f>'A. CUENTAS NACIONALES'!BC11</f>
        <v>37393.710318384801</v>
      </c>
      <c r="BD11" s="84">
        <f>'A. CUENTAS NACIONALES'!BD11</f>
        <v>39801.515560219697</v>
      </c>
      <c r="BE11" s="84">
        <f>'A. CUENTAS NACIONALES'!BE11</f>
        <v>44441.449067287002</v>
      </c>
      <c r="BF11" s="84">
        <f>'A. CUENTAS NACIONALES'!BF11</f>
        <v>53146.764625508098</v>
      </c>
      <c r="BG11" s="84">
        <f>'A. CUENTAS NACIONALES'!BG11</f>
        <v>64947.715312797103</v>
      </c>
      <c r="BH11" s="84">
        <f>'A. CUENTAS NACIONALES'!BH11</f>
        <v>80796.337331330098</v>
      </c>
      <c r="BI11" s="84">
        <f>'A. CUENTAS NACIONALES'!BI11</f>
        <v>79688.093864399503</v>
      </c>
      <c r="BJ11" s="84">
        <f>'A. CUENTAS NACIONALES'!BJ11</f>
        <v>98132.146753082605</v>
      </c>
      <c r="BK11" s="84">
        <f>'A. CUENTAS NACIONALES'!BK11</f>
        <v>104026.933191466</v>
      </c>
      <c r="BL11" s="84">
        <f>'A. CUENTAS NACIONALES'!BL11</f>
        <v>121023.005133675</v>
      </c>
      <c r="BM11" s="84">
        <f>'A. CUENTAS NACIONALES'!BM11</f>
        <v>130541.49138203901</v>
      </c>
      <c r="BN11" s="84">
        <f>'A. CUENTAS NACIONALES'!BN11</f>
        <v>127664.005617143</v>
      </c>
      <c r="BO11" s="84">
        <f>'A. CUENTAS NACIONALES'!BO11</f>
        <v>121495.813215421</v>
      </c>
      <c r="BP11" s="84">
        <f>'A. CUENTAS NACIONALES'!BP11</f>
        <v>116614.12430156099</v>
      </c>
      <c r="BQ11" s="84">
        <f>'A. CUENTAS NACIONALES'!BQ11</f>
        <v>116233.774877198</v>
      </c>
      <c r="BR11" s="84">
        <f>'A. CUENTAS NACIONALES'!BR11</f>
        <v>121326.842769293</v>
      </c>
      <c r="BS11" s="84">
        <f>'A. CUENTAS NACIONALES'!BS11</f>
        <v>125336.525077863</v>
      </c>
      <c r="BT11" s="84">
        <f>'A. CUENTAS NACIONALES'!BT11</f>
        <v>104979.752844369</v>
      </c>
      <c r="BU11" s="84">
        <f>'A. CUENTAS NACIONALES'!BU11</f>
        <v>141318.43340167301</v>
      </c>
      <c r="BV11" s="84">
        <f>'A. CUENTAS NACIONALES'!BV11</f>
        <v>142310.75981496199</v>
      </c>
      <c r="BW11" s="84">
        <f>'A. CUENTAS NACIONALES'!BW11</f>
        <v>134634.32159703801</v>
      </c>
      <c r="BX11" s="84"/>
    </row>
    <row r="12" spans="1:76" x14ac:dyDescent="0.2">
      <c r="A12" s="1" t="s">
        <v>29</v>
      </c>
      <c r="B12" s="84">
        <f>'A. CUENTAS NACIONALES'!B12</f>
        <v>4491.6390806865902</v>
      </c>
      <c r="C12" s="84">
        <f>'A. CUENTAS NACIONALES'!C12</f>
        <v>6165.2870266865302</v>
      </c>
      <c r="D12" s="84">
        <f>'A. CUENTAS NACIONALES'!D12</f>
        <v>6519.4687415927701</v>
      </c>
      <c r="E12" s="84">
        <f>'A. CUENTAS NACIONALES'!E12</f>
        <v>7399.7857489829503</v>
      </c>
      <c r="F12" s="84">
        <f>'A. CUENTAS NACIONALES'!F12</f>
        <v>6284.67734292162</v>
      </c>
      <c r="G12" s="84">
        <f>'A. CUENTAS NACIONALES'!G12</f>
        <v>6474.7796354439597</v>
      </c>
      <c r="H12" s="84">
        <f>'A. CUENTAS NACIONALES'!H12</f>
        <v>8812.0734094192903</v>
      </c>
      <c r="I12" s="84">
        <f>'A. CUENTAS NACIONALES'!I12</f>
        <v>10021.5000076531</v>
      </c>
      <c r="J12" s="84">
        <f>'A. CUENTAS NACIONALES'!J12</f>
        <v>8769.1736528324709</v>
      </c>
      <c r="K12" s="84">
        <f>'A. CUENTAS NACIONALES'!K12</f>
        <v>7066.60755342631</v>
      </c>
      <c r="L12" s="84">
        <f>'A. CUENTAS NACIONALES'!L12</f>
        <v>7739.6636606246102</v>
      </c>
      <c r="M12" s="84">
        <f>'A. CUENTAS NACIONALES'!M12</f>
        <v>8835.4208429803402</v>
      </c>
      <c r="N12" s="84">
        <f>'A. CUENTAS NACIONALES'!N12</f>
        <v>10573.441532418399</v>
      </c>
      <c r="O12" s="84">
        <f>'A. CUENTAS NACIONALES'!O12</f>
        <v>9897.6583650463399</v>
      </c>
      <c r="P12" s="84">
        <f>'A. CUENTAS NACIONALES'!P12</f>
        <v>9112.4109106947508</v>
      </c>
      <c r="Q12" s="84">
        <f>'A. CUENTAS NACIONALES'!Q12</f>
        <v>10646.691178111299</v>
      </c>
      <c r="R12" s="84">
        <f>'A. CUENTAS NACIONALES'!R12</f>
        <v>11845.486688749899</v>
      </c>
      <c r="S12" s="84">
        <f>'A. CUENTAS NACIONALES'!S12</f>
        <v>11098.863349101999</v>
      </c>
      <c r="T12" s="84">
        <f>'A. CUENTAS NACIONALES'!T12</f>
        <v>9328.4205057726904</v>
      </c>
      <c r="U12" s="84">
        <f>'A. CUENTAS NACIONALES'!U12</f>
        <v>9240.6293231407399</v>
      </c>
      <c r="V12" s="84">
        <f>'A. CUENTAS NACIONALES'!V12</f>
        <v>10089.3769217884</v>
      </c>
      <c r="W12" s="84">
        <f>'A. CUENTAS NACIONALES'!W12</f>
        <v>11284.3230948532</v>
      </c>
      <c r="X12" s="84">
        <f>'A. CUENTAS NACIONALES'!X12</f>
        <v>11492.0302153871</v>
      </c>
      <c r="Y12" s="84">
        <f>'A. CUENTAS NACIONALES'!Y12</f>
        <v>16619.966452074401</v>
      </c>
      <c r="Z12" s="84">
        <f>'A. CUENTAS NACIONALES'!Z12</f>
        <v>19321.420272382398</v>
      </c>
      <c r="AA12" s="84">
        <f>'A. CUENTAS NACIONALES'!AA12</f>
        <v>19276.900458587599</v>
      </c>
      <c r="AB12" s="84">
        <f>'A. CUENTAS NACIONALES'!AB12</f>
        <v>15768.062244446901</v>
      </c>
      <c r="AC12" s="84">
        <f>'A. CUENTAS NACIONALES'!AC12</f>
        <v>16199.7325698652</v>
      </c>
      <c r="AD12" s="84">
        <f>'A. CUENTAS NACIONALES'!AD12</f>
        <v>15332.7713339236</v>
      </c>
      <c r="AE12" s="84">
        <f>'A. CUENTAS NACIONALES'!AE12</f>
        <v>16589.3872095439</v>
      </c>
      <c r="AF12" s="84">
        <f>'A. CUENTAS NACIONALES'!AF12</f>
        <v>21770.131577270298</v>
      </c>
      <c r="AG12" s="84">
        <f>'A. CUENTAS NACIONALES'!AG12</f>
        <v>25700.058048455299</v>
      </c>
      <c r="AH12" s="84">
        <f>'A. CUENTAS NACIONALES'!AH12</f>
        <v>23834.864735232401</v>
      </c>
      <c r="AI12" s="84">
        <f>'A. CUENTAS NACIONALES'!AI12</f>
        <v>14650.5597504783</v>
      </c>
      <c r="AJ12" s="84">
        <f>'A. CUENTAS NACIONALES'!AJ12</f>
        <v>13639.133812538799</v>
      </c>
      <c r="AK12" s="84">
        <f>'A. CUENTAS NACIONALES'!AK12</f>
        <v>12079.386562682599</v>
      </c>
      <c r="AL12" s="84">
        <f>'A. CUENTAS NACIONALES'!AL12</f>
        <v>16802.118982266002</v>
      </c>
      <c r="AM12" s="84">
        <f>'A. CUENTAS NACIONALES'!AM12</f>
        <v>21260.457573072599</v>
      </c>
      <c r="AN12" s="84">
        <f>'A. CUENTAS NACIONALES'!AN12</f>
        <v>19321.401560021601</v>
      </c>
      <c r="AO12" s="84">
        <f>'A. CUENTAS NACIONALES'!AO12</f>
        <v>15242.3031464015</v>
      </c>
      <c r="AP12" s="84">
        <f>'A. CUENTAS NACIONALES'!AP12</f>
        <v>17158.888840233201</v>
      </c>
      <c r="AQ12" s="84">
        <f>'A. CUENTAS NACIONALES'!AQ12</f>
        <v>17154.398519361501</v>
      </c>
      <c r="AR12" s="84">
        <f>'A. CUENTAS NACIONALES'!AR12</f>
        <v>16450.267459983999</v>
      </c>
      <c r="AS12" s="84">
        <f>'A. CUENTAS NACIONALES'!AS12</f>
        <v>18028.443502818802</v>
      </c>
      <c r="AT12" s="84">
        <f>'A. CUENTAS NACIONALES'!AT12</f>
        <v>25088</v>
      </c>
      <c r="AU12" s="84">
        <f>'A. CUENTAS NACIONALES'!AU12</f>
        <v>31946</v>
      </c>
      <c r="AV12" s="84">
        <f>'A. CUENTAS NACIONALES'!AV12</f>
        <v>31247</v>
      </c>
      <c r="AW12" s="84">
        <f>'A. CUENTAS NACIONALES'!AW12</f>
        <v>36241</v>
      </c>
      <c r="AX12" s="84">
        <f>'A. CUENTAS NACIONALES'!AX12</f>
        <v>35373</v>
      </c>
      <c r="AY12" s="84">
        <f>'A. CUENTAS NACIONALES'!AY12</f>
        <v>29981</v>
      </c>
      <c r="AZ12" s="84">
        <f>'A. CUENTAS NACIONALES'!AZ12</f>
        <v>29461</v>
      </c>
      <c r="BA12" s="84">
        <f>'A. CUENTAS NACIONALES'!BA12</f>
        <v>28089</v>
      </c>
      <c r="BB12" s="84">
        <f>'A. CUENTAS NACIONALES'!BB12</f>
        <v>28145</v>
      </c>
      <c r="BC12" s="84">
        <f>'A. CUENTAS NACIONALES'!BC12</f>
        <v>29915</v>
      </c>
      <c r="BD12" s="84">
        <f>'A. CUENTAS NACIONALES'!BD12</f>
        <v>32335</v>
      </c>
      <c r="BE12" s="84">
        <f>'A. CUENTAS NACIONALES'!BE12</f>
        <v>36217</v>
      </c>
      <c r="BF12" s="84">
        <f>'A. CUENTAS NACIONALES'!BF12</f>
        <v>43482</v>
      </c>
      <c r="BG12" s="84">
        <f>'A. CUENTAS NACIONALES'!BG12</f>
        <v>53625.998895381599</v>
      </c>
      <c r="BH12" s="84">
        <f>'A. CUENTAS NACIONALES'!BH12</f>
        <v>66440.202464095899</v>
      </c>
      <c r="BI12" s="84">
        <f>'A. CUENTAS NACIONALES'!BI12</f>
        <v>60565.811989149799</v>
      </c>
      <c r="BJ12" s="84">
        <f>'A. CUENTAS NACIONALES'!BJ12</f>
        <v>76166.725948459702</v>
      </c>
      <c r="BK12" s="84">
        <f>'A. CUENTAS NACIONALES'!BK12</f>
        <v>84517.953508024002</v>
      </c>
      <c r="BL12" s="84">
        <f>'A. CUENTAS NACIONALES'!BL12</f>
        <v>97724.429449348594</v>
      </c>
      <c r="BM12" s="84">
        <f>'A. CUENTAS NACIONALES'!BM12</f>
        <v>104661.483090985</v>
      </c>
      <c r="BN12" s="84">
        <f>'A. CUENTAS NACIONALES'!BN12</f>
        <v>102542.41155108</v>
      </c>
      <c r="BO12" s="84">
        <f>'A. CUENTAS NACIONALES'!BO12</f>
        <v>98101.031366463896</v>
      </c>
      <c r="BP12" s="84">
        <f>'A. CUENTAS NACIONALES'!BP12</f>
        <v>93159.089084814201</v>
      </c>
      <c r="BQ12" s="84">
        <f>'A. CUENTAS NACIONALES'!BQ12</f>
        <v>93199.277987944704</v>
      </c>
      <c r="BR12" s="84">
        <f>'A. CUENTAS NACIONALES'!BR12</f>
        <v>97026.385353805599</v>
      </c>
      <c r="BS12" s="84">
        <f>'A. CUENTAS NACIONALES'!BS12</f>
        <v>101406.10986674399</v>
      </c>
      <c r="BT12" s="84">
        <f>'A. CUENTAS NACIONALES'!BT12</f>
        <v>84654.089334307602</v>
      </c>
      <c r="BU12" s="84">
        <f>'A. CUENTAS NACIONALES'!BU12</f>
        <v>115974.47676162601</v>
      </c>
      <c r="BV12" s="84">
        <f>'A. CUENTAS NACIONALES'!BV12</f>
        <v>115451.093301621</v>
      </c>
      <c r="BW12" s="84">
        <f>'A. CUENTAS NACIONALES'!BW12</f>
        <v>107031.912927333</v>
      </c>
      <c r="BX12" s="84"/>
    </row>
    <row r="13" spans="1:76" x14ac:dyDescent="0.2">
      <c r="A13" s="1" t="s">
        <v>30</v>
      </c>
      <c r="B13" s="84">
        <f>'A. CUENTAS NACIONALES'!B13</f>
        <v>619.85381786825599</v>
      </c>
      <c r="C13" s="84">
        <f>'A. CUENTAS NACIONALES'!C13</f>
        <v>655.80533930461502</v>
      </c>
      <c r="D13" s="84">
        <f>'A. CUENTAS NACIONALES'!D13</f>
        <v>1467.69234936373</v>
      </c>
      <c r="E13" s="84">
        <f>'A. CUENTAS NACIONALES'!E13</f>
        <v>1225.52311171871</v>
      </c>
      <c r="F13" s="84">
        <f>'A. CUENTAS NACIONALES'!F13</f>
        <v>959.58459647575296</v>
      </c>
      <c r="G13" s="84">
        <f>'A. CUENTAS NACIONALES'!G13</f>
        <v>2102.4498508783699</v>
      </c>
      <c r="H13" s="84">
        <f>'A. CUENTAS NACIONALES'!H13</f>
        <v>1663.0378320447901</v>
      </c>
      <c r="I13" s="84">
        <f>'A. CUENTAS NACIONALES'!I13</f>
        <v>1383.64747626127</v>
      </c>
      <c r="J13" s="84">
        <f>'A. CUENTAS NACIONALES'!J13</f>
        <v>1422.3896055965799</v>
      </c>
      <c r="K13" s="84">
        <f>'A. CUENTAS NACIONALES'!K13</f>
        <v>940.19952929934198</v>
      </c>
      <c r="L13" s="84">
        <f>'A. CUENTAS NACIONALES'!L13</f>
        <v>856.52177119170096</v>
      </c>
      <c r="M13" s="84">
        <f>'A. CUENTAS NACIONALES'!M13</f>
        <v>2157.57834163189</v>
      </c>
      <c r="N13" s="84">
        <f>'A. CUENTAS NACIONALES'!N13</f>
        <v>1902.98409731933</v>
      </c>
      <c r="O13" s="84">
        <f>'A. CUENTAS NACIONALES'!O13</f>
        <v>1971.4915248228299</v>
      </c>
      <c r="P13" s="84">
        <f>'A. CUENTAS NACIONALES'!P13</f>
        <v>2677.2854907094002</v>
      </c>
      <c r="Q13" s="84">
        <f>'A. CUENTAS NACIONALES'!Q13</f>
        <v>3464.4074249779601</v>
      </c>
      <c r="R13" s="84">
        <f>'A. CUENTAS NACIONALES'!R13</f>
        <v>4001.3905758495498</v>
      </c>
      <c r="S13" s="84">
        <f>'A. CUENTAS NACIONALES'!S13</f>
        <v>3457.2014575340099</v>
      </c>
      <c r="T13" s="84">
        <f>'A. CUENTAS NACIONALES'!T13</f>
        <v>3059.6232899175998</v>
      </c>
      <c r="U13" s="84">
        <f>'A. CUENTAS NACIONALES'!U13</f>
        <v>3640.9517150019401</v>
      </c>
      <c r="V13" s="84">
        <f>'A. CUENTAS NACIONALES'!V13</f>
        <v>4372.7830097173301</v>
      </c>
      <c r="W13" s="84">
        <f>'A. CUENTAS NACIONALES'!W13</f>
        <v>5050.5643762235204</v>
      </c>
      <c r="X13" s="84">
        <f>'A. CUENTAS NACIONALES'!X13</f>
        <v>5489.9634769549602</v>
      </c>
      <c r="Y13" s="84">
        <f>'A. CUENTAS NACIONALES'!Y13</f>
        <v>6478.1569028068598</v>
      </c>
      <c r="Z13" s="84">
        <f>'A. CUENTAS NACIONALES'!Z13</f>
        <v>10170.7063374068</v>
      </c>
      <c r="AA13" s="84">
        <f>'A. CUENTAS NACIONALES'!AA13</f>
        <v>11381.020391558201</v>
      </c>
      <c r="AB13" s="84">
        <f>'A. CUENTAS NACIONALES'!AB13</f>
        <v>10732.3022292394</v>
      </c>
      <c r="AC13" s="84">
        <f>'A. CUENTAS NACIONALES'!AC13</f>
        <v>7866.7775340324397</v>
      </c>
      <c r="AD13" s="84">
        <f>'A. CUENTAS NACIONALES'!AD13</f>
        <v>6513.6917981788602</v>
      </c>
      <c r="AE13" s="84">
        <f>'A. CUENTAS NACIONALES'!AE13</f>
        <v>7432.1223417220799</v>
      </c>
      <c r="AF13" s="84">
        <f>'A. CUENTAS NACIONALES'!AF13</f>
        <v>9677.50569937209</v>
      </c>
      <c r="AG13" s="84">
        <f>'A. CUENTAS NACIONALES'!AG13</f>
        <v>12045.355405660101</v>
      </c>
      <c r="AH13" s="84">
        <f>'A. CUENTAS NACIONALES'!AH13</f>
        <v>12474.9999850356</v>
      </c>
      <c r="AI13" s="84">
        <f>'A. CUENTAS NACIONALES'!AI13</f>
        <v>10982.5377432595</v>
      </c>
      <c r="AJ13" s="84">
        <f>'A. CUENTAS NACIONALES'!AJ13</f>
        <v>11065.0832430831</v>
      </c>
      <c r="AK13" s="84">
        <f>'A. CUENTAS NACIONALES'!AK13</f>
        <v>8937.3371013662199</v>
      </c>
      <c r="AL13" s="84">
        <f>'A. CUENTAS NACIONALES'!AL13</f>
        <v>8522.6266052113897</v>
      </c>
      <c r="AM13" s="84">
        <f>'A. CUENTAS NACIONALES'!AM13</f>
        <v>8111.8714347220903</v>
      </c>
      <c r="AN13" s="84">
        <f>'A. CUENTAS NACIONALES'!AN13</f>
        <v>5518.4006642394197</v>
      </c>
      <c r="AO13" s="84">
        <f>'A. CUENTAS NACIONALES'!AO13</f>
        <v>6375.73066187728</v>
      </c>
      <c r="AP13" s="84">
        <f>'A. CUENTAS NACIONALES'!AP13</f>
        <v>4663.8955254242401</v>
      </c>
      <c r="AQ13" s="84">
        <f>'A. CUENTAS NACIONALES'!AQ13</f>
        <v>5072.5970013440001</v>
      </c>
      <c r="AR13" s="84">
        <f>'A. CUENTAS NACIONALES'!AR13</f>
        <v>6095.6483800600499</v>
      </c>
      <c r="AS13" s="84">
        <f>'A. CUENTAS NACIONALES'!AS13</f>
        <v>7112.5693984550398</v>
      </c>
      <c r="AT13" s="84">
        <f>'A. CUENTAS NACIONALES'!AT13</f>
        <v>9264.4085602455998</v>
      </c>
      <c r="AU13" s="84">
        <f>'A. CUENTAS NACIONALES'!AU13</f>
        <v>9139.7935371470794</v>
      </c>
      <c r="AV13" s="84">
        <f>'A. CUENTAS NACIONALES'!AV13</f>
        <v>8871.6283571220192</v>
      </c>
      <c r="AW13" s="84">
        <f>'A. CUENTAS NACIONALES'!AW13</f>
        <v>10147.5099477358</v>
      </c>
      <c r="AX13" s="84">
        <f>'A. CUENTAS NACIONALES'!AX13</f>
        <v>10861.013547287101</v>
      </c>
      <c r="AY13" s="84">
        <f>'A. CUENTAS NACIONALES'!AY13</f>
        <v>12006.411901314999</v>
      </c>
      <c r="AZ13" s="84">
        <f>'A. CUENTAS NACIONALES'!AZ13</f>
        <v>10202.482054419401</v>
      </c>
      <c r="BA13" s="84">
        <f>'A. CUENTAS NACIONALES'!BA13</f>
        <v>7794.0631770844302</v>
      </c>
      <c r="BB13" s="84">
        <f>'A. CUENTAS NACIONALES'!BB13</f>
        <v>7312.8528627129799</v>
      </c>
      <c r="BC13" s="84">
        <f>'A. CUENTAS NACIONALES'!BC13</f>
        <v>7478.7103183848103</v>
      </c>
      <c r="BD13" s="84">
        <f>'A. CUENTAS NACIONALES'!BD13</f>
        <v>7466.5155602196901</v>
      </c>
      <c r="BE13" s="84">
        <f>'A. CUENTAS NACIONALES'!BE13</f>
        <v>8224.4490672870197</v>
      </c>
      <c r="BF13" s="84">
        <f>'A. CUENTAS NACIONALES'!BF13</f>
        <v>9664.7646255080508</v>
      </c>
      <c r="BG13" s="84">
        <f>'A. CUENTAS NACIONALES'!BG13</f>
        <v>11321.7164174155</v>
      </c>
      <c r="BH13" s="84">
        <f>'A. CUENTAS NACIONALES'!BH13</f>
        <v>14356.134867234099</v>
      </c>
      <c r="BI13" s="84">
        <f>'A. CUENTAS NACIONALES'!BI13</f>
        <v>19122.281875249701</v>
      </c>
      <c r="BJ13" s="84">
        <f>'A. CUENTAS NACIONALES'!BJ13</f>
        <v>21965.4208046229</v>
      </c>
      <c r="BK13" s="84">
        <f>'A. CUENTAS NACIONALES'!BK13</f>
        <v>19508.979683441801</v>
      </c>
      <c r="BL13" s="84">
        <f>'A. CUENTAS NACIONALES'!BL13</f>
        <v>23298.575684325901</v>
      </c>
      <c r="BM13" s="84">
        <f>'A. CUENTAS NACIONALES'!BM13</f>
        <v>25880.008291053298</v>
      </c>
      <c r="BN13" s="84">
        <f>'A. CUENTAS NACIONALES'!BN13</f>
        <v>25121.5940660632</v>
      </c>
      <c r="BO13" s="84">
        <f>'A. CUENTAS NACIONALES'!BO13</f>
        <v>23394.781848957002</v>
      </c>
      <c r="BP13" s="84">
        <f>'A. CUENTAS NACIONALES'!BP13</f>
        <v>23455.035216746801</v>
      </c>
      <c r="BQ13" s="84">
        <f>'A. CUENTAS NACIONALES'!BQ13</f>
        <v>23034.4968892537</v>
      </c>
      <c r="BR13" s="84">
        <f>'A. CUENTAS NACIONALES'!BR13</f>
        <v>24300.457415486999</v>
      </c>
      <c r="BS13" s="84">
        <f>'A. CUENTAS NACIONALES'!BS13</f>
        <v>23930.415211119402</v>
      </c>
      <c r="BT13" s="84">
        <f>'A. CUENTAS NACIONALES'!BT13</f>
        <v>20325.6635100618</v>
      </c>
      <c r="BU13" s="84">
        <f>'A. CUENTAS NACIONALES'!BU13</f>
        <v>25343.956640047301</v>
      </c>
      <c r="BV13" s="84">
        <f>'A. CUENTAS NACIONALES'!BV13</f>
        <v>26859.666513341199</v>
      </c>
      <c r="BW13" s="84">
        <f>'A. CUENTAS NACIONALES'!BW13</f>
        <v>27602.408669704899</v>
      </c>
      <c r="BX13" s="84"/>
    </row>
    <row r="14" spans="1:76" x14ac:dyDescent="0.2">
      <c r="A14" s="3" t="s">
        <v>31</v>
      </c>
      <c r="B14" s="84">
        <f>'A. CUENTAS NACIONALES'!B14</f>
        <v>168.01648359854499</v>
      </c>
      <c r="C14" s="84">
        <f>'A. CUENTAS NACIONALES'!C14</f>
        <v>272.28788930189</v>
      </c>
      <c r="D14" s="84">
        <f>'A. CUENTAS NACIONALES'!D14</f>
        <v>200.07105994018701</v>
      </c>
      <c r="E14" s="84">
        <f>'A. CUENTAS NACIONALES'!E14</f>
        <v>257.03349002621701</v>
      </c>
      <c r="F14" s="84">
        <f>'A. CUENTAS NACIONALES'!F14</f>
        <v>414.33794092667398</v>
      </c>
      <c r="G14" s="84">
        <f>'A. CUENTAS NACIONALES'!G14</f>
        <v>260.24673119556201</v>
      </c>
      <c r="H14" s="84">
        <f>'A. CUENTAS NACIONALES'!H14</f>
        <v>150.968992830518</v>
      </c>
      <c r="I14" s="84">
        <f>'A. CUENTAS NACIONALES'!I14</f>
        <v>442.46170991343803</v>
      </c>
      <c r="J14" s="84">
        <f>'A. CUENTAS NACIONALES'!J14</f>
        <v>297.72867936425399</v>
      </c>
      <c r="K14" s="84">
        <f>'A. CUENTAS NACIONALES'!K14</f>
        <v>775.15077918189195</v>
      </c>
      <c r="L14" s="84">
        <f>'A. CUENTAS NACIONALES'!L14</f>
        <v>1731.51236606523</v>
      </c>
      <c r="M14" s="84">
        <f>'A. CUENTAS NACIONALES'!M14</f>
        <v>612.83942274060098</v>
      </c>
      <c r="N14" s="84">
        <f>'A. CUENTAS NACIONALES'!N14</f>
        <v>428.74639002918798</v>
      </c>
      <c r="O14" s="84">
        <f>'A. CUENTAS NACIONALES'!O14</f>
        <v>598.79826976668505</v>
      </c>
      <c r="P14" s="84">
        <f>'A. CUENTAS NACIONALES'!P14</f>
        <v>1049.08550074971</v>
      </c>
      <c r="Q14" s="84">
        <f>'A. CUENTAS NACIONALES'!Q14</f>
        <v>408.94097252296501</v>
      </c>
      <c r="R14" s="84">
        <f>'A. CUENTAS NACIONALES'!R14</f>
        <v>1100.35852582299</v>
      </c>
      <c r="S14" s="84">
        <f>'A. CUENTAS NACIONALES'!S14</f>
        <v>1608.1185408096201</v>
      </c>
      <c r="T14" s="84">
        <f>'A. CUENTAS NACIONALES'!T14</f>
        <v>457.25058720336898</v>
      </c>
      <c r="U14" s="84">
        <f>'A. CUENTAS NACIONALES'!U14</f>
        <v>626.46867888529403</v>
      </c>
      <c r="V14" s="84">
        <f>'A. CUENTAS NACIONALES'!V14</f>
        <v>223.689010554866</v>
      </c>
      <c r="W14" s="84">
        <f>'A. CUENTAS NACIONALES'!W14</f>
        <v>441.01226123436601</v>
      </c>
      <c r="X14" s="84">
        <f>'A. CUENTAS NACIONALES'!X14</f>
        <v>-1076.8350204266301</v>
      </c>
      <c r="Y14" s="84">
        <f>'A. CUENTAS NACIONALES'!Y14</f>
        <v>-12.655909390247</v>
      </c>
      <c r="Z14" s="84">
        <f>'A. CUENTAS NACIONALES'!Z14</f>
        <v>1129.9515776512901</v>
      </c>
      <c r="AA14" s="84">
        <f>'A. CUENTAS NACIONALES'!AA14</f>
        <v>-596.01011590511598</v>
      </c>
      <c r="AB14" s="84">
        <f>'A. CUENTAS NACIONALES'!AB14</f>
        <v>-290.74894415717802</v>
      </c>
      <c r="AC14" s="84">
        <f>'A. CUENTAS NACIONALES'!AC14</f>
        <v>-921.45811088255095</v>
      </c>
      <c r="AD14" s="84">
        <f>'A. CUENTAS NACIONALES'!AD14</f>
        <v>-30.943487672629999</v>
      </c>
      <c r="AE14" s="84">
        <f>'A. CUENTAS NACIONALES'!AE14</f>
        <v>1544.87244178079</v>
      </c>
      <c r="AF14" s="84">
        <f>'A. CUENTAS NACIONALES'!AF14</f>
        <v>2844.01462225552</v>
      </c>
      <c r="AG14" s="84">
        <f>'A. CUENTAS NACIONALES'!AG14</f>
        <v>3906.5661175322898</v>
      </c>
      <c r="AH14" s="84">
        <f>'A. CUENTAS NACIONALES'!AH14</f>
        <v>2634.5462605196099</v>
      </c>
      <c r="AI14" s="84">
        <f>'A. CUENTAS NACIONALES'!AI14</f>
        <v>-236.71220489733699</v>
      </c>
      <c r="AJ14" s="84">
        <f>'A. CUENTAS NACIONALES'!AJ14</f>
        <v>-602.82141447357799</v>
      </c>
      <c r="AK14" s="84">
        <f>'A. CUENTAS NACIONALES'!AK14</f>
        <v>-195.531856154574</v>
      </c>
      <c r="AL14" s="84">
        <f>'A. CUENTAS NACIONALES'!AL14</f>
        <v>1123.42703253592</v>
      </c>
      <c r="AM14" s="84">
        <f>'A. CUENTAS NACIONALES'!AM14</f>
        <v>2804.4892783929099</v>
      </c>
      <c r="AN14" s="84">
        <f>'A. CUENTAS NACIONALES'!AN14</f>
        <v>3564.4660593454701</v>
      </c>
      <c r="AO14" s="84">
        <f>'A. CUENTAS NACIONALES'!AO14</f>
        <v>1129.83697307024</v>
      </c>
      <c r="AP14" s="84">
        <f>'A. CUENTAS NACIONALES'!AP14</f>
        <v>888.813577097554</v>
      </c>
      <c r="AQ14" s="84">
        <f>'A. CUENTAS NACIONALES'!AQ14</f>
        <v>1315.45635714831</v>
      </c>
      <c r="AR14" s="84">
        <f>'A. CUENTAS NACIONALES'!AR14</f>
        <v>1305.68357343197</v>
      </c>
      <c r="AS14" s="84">
        <f>'A. CUENTAS NACIONALES'!AS14</f>
        <v>1439.81632846038</v>
      </c>
      <c r="AT14" s="84">
        <f>'A. CUENTAS NACIONALES'!AT14</f>
        <v>-1534.9008744186101</v>
      </c>
      <c r="AU14" s="84">
        <f>'A. CUENTAS NACIONALES'!AU14</f>
        <v>-1880.72851190399</v>
      </c>
      <c r="AV14" s="84">
        <f>'A. CUENTAS NACIONALES'!AV14</f>
        <v>-2692.0792133069999</v>
      </c>
      <c r="AW14" s="84">
        <f>'A. CUENTAS NACIONALES'!AW14</f>
        <v>-2827.88433536298</v>
      </c>
      <c r="AX14" s="84">
        <f>'A. CUENTAS NACIONALES'!AX14</f>
        <v>-2955.5516772989099</v>
      </c>
      <c r="AY14" s="84">
        <f>'A. CUENTAS NACIONALES'!AY14</f>
        <v>-5190.6800330032502</v>
      </c>
      <c r="AZ14" s="84">
        <f>'A. CUENTAS NACIONALES'!AZ14</f>
        <v>-3628.6550411378698</v>
      </c>
      <c r="BA14" s="84">
        <f>'A. CUENTAS NACIONALES'!BA14</f>
        <v>-2302.9214451215598</v>
      </c>
      <c r="BB14" s="84">
        <f>'A. CUENTAS NACIONALES'!BB14</f>
        <v>55.6708956274529</v>
      </c>
      <c r="BC14" s="84">
        <f>'A. CUENTAS NACIONALES'!BC14</f>
        <v>1041.69531531653</v>
      </c>
      <c r="BD14" s="84">
        <f>'A. CUENTAS NACIONALES'!BD14</f>
        <v>-1775.4220687796201</v>
      </c>
      <c r="BE14" s="84">
        <f>'A. CUENTAS NACIONALES'!BE14</f>
        <v>-5563.9028424240796</v>
      </c>
      <c r="BF14" s="84">
        <f>'A. CUENTAS NACIONALES'!BF14</f>
        <v>1290.2276623543901</v>
      </c>
      <c r="BG14" s="84">
        <f>'A. CUENTAS NACIONALES'!BG14</f>
        <v>6240.0369478167104</v>
      </c>
      <c r="BH14" s="84">
        <f>'A. CUENTAS NACIONALES'!BH14</f>
        <v>10114.428017299901</v>
      </c>
      <c r="BI14" s="84">
        <f>'A. CUENTAS NACIONALES'!BI14</f>
        <v>-8911.4390011753003</v>
      </c>
      <c r="BJ14" s="84">
        <f>'A. CUENTAS NACIONALES'!BJ14</f>
        <v>-1146.4740848074</v>
      </c>
      <c r="BK14" s="84">
        <f>'A. CUENTAS NACIONALES'!BK14</f>
        <v>1691.43822517644</v>
      </c>
      <c r="BL14" s="84">
        <f>'A. CUENTAS NACIONALES'!BL14</f>
        <v>-7918.5976781684903</v>
      </c>
      <c r="BM14" s="84">
        <f>'A. CUENTAS NACIONALES'!BM14</f>
        <v>-5239.7871956569597</v>
      </c>
      <c r="BN14" s="84">
        <f>'A. CUENTAS NACIONALES'!BN14</f>
        <v>-5751.6923345605601</v>
      </c>
      <c r="BO14" s="84">
        <f>'A. CUENTAS NACIONALES'!BO14</f>
        <v>-3578.6729295789401</v>
      </c>
      <c r="BP14" s="84">
        <f>'A. CUENTAS NACIONALES'!BP14</f>
        <v>-5271.1132589579101</v>
      </c>
      <c r="BQ14" s="84">
        <f>'A. CUENTAS NACIONALES'!BQ14</f>
        <v>-7126.1322777097103</v>
      </c>
      <c r="BR14" s="84">
        <f>'A. CUENTAS NACIONALES'!BR14</f>
        <v>-5826.5958668045096</v>
      </c>
      <c r="BS14" s="84">
        <f>'A. CUENTAS NACIONALES'!BS14</f>
        <v>-12180.367576237</v>
      </c>
      <c r="BT14" s="84">
        <f>'A. CUENTAS NACIONALES'!BT14</f>
        <v>-13665.8041911152</v>
      </c>
      <c r="BU14" s="84">
        <f>'A. CUENTAS NACIONALES'!BU14</f>
        <v>-23192.007901318098</v>
      </c>
      <c r="BV14" s="84">
        <f>'A. CUENTAS NACIONALES'!BV14</f>
        <v>-22509.1588902361</v>
      </c>
      <c r="BW14" s="84">
        <f>'A. CUENTAS NACIONALES'!BW14</f>
        <v>-29943.9976046667</v>
      </c>
      <c r="BX14" s="84"/>
    </row>
    <row r="15" spans="1:76" x14ac:dyDescent="0.2">
      <c r="A15" s="1" t="s">
        <v>32</v>
      </c>
      <c r="B15" s="84">
        <f>'A. CUENTAS NACIONALES'!B15</f>
        <v>5943.2792643146204</v>
      </c>
      <c r="C15" s="84">
        <f>'A. CUENTAS NACIONALES'!C15</f>
        <v>5824.4327736742498</v>
      </c>
      <c r="D15" s="84">
        <f>'A. CUENTAS NACIONALES'!D15</f>
        <v>6692.2490704002103</v>
      </c>
      <c r="E15" s="84">
        <f>'A. CUENTAS NACIONALES'!E15</f>
        <v>7328.0300587113798</v>
      </c>
      <c r="F15" s="84">
        <f>'A. CUENTAS NACIONALES'!F15</f>
        <v>7826.3295963799601</v>
      </c>
      <c r="G15" s="84">
        <f>'A. CUENTAS NACIONALES'!G15</f>
        <v>8213.0315367676703</v>
      </c>
      <c r="H15" s="84">
        <f>'A. CUENTAS NACIONALES'!H15</f>
        <v>8889.1941651595607</v>
      </c>
      <c r="I15" s="84">
        <f>'A. CUENTAS NACIONALES'!I15</f>
        <v>9146.9718851144298</v>
      </c>
      <c r="J15" s="84">
        <f>'A. CUENTAS NACIONALES'!J15</f>
        <v>9209.9842166589497</v>
      </c>
      <c r="K15" s="84">
        <f>'A. CUENTAS NACIONALES'!K15</f>
        <v>10416.482955322899</v>
      </c>
      <c r="L15" s="84">
        <f>'A. CUENTAS NACIONALES'!L15</f>
        <v>13387.5037795105</v>
      </c>
      <c r="M15" s="84">
        <f>'A. CUENTAS NACIONALES'!M15</f>
        <v>15797.212734485</v>
      </c>
      <c r="N15" s="84">
        <f>'A. CUENTAS NACIONALES'!N15</f>
        <v>16862.4464537772</v>
      </c>
      <c r="O15" s="84">
        <f>'A. CUENTAS NACIONALES'!O15</f>
        <v>16558.8062231527</v>
      </c>
      <c r="P15" s="84">
        <f>'A. CUENTAS NACIONALES'!P15</f>
        <v>17701.373258431398</v>
      </c>
      <c r="Q15" s="84">
        <f>'A. CUENTAS NACIONALES'!Q15</f>
        <v>18214.7009896501</v>
      </c>
      <c r="R15" s="84">
        <f>'A. CUENTAS NACIONALES'!R15</f>
        <v>19066.5343605298</v>
      </c>
      <c r="S15" s="84">
        <f>'A. CUENTAS NACIONALES'!S15</f>
        <v>20188.9812966789</v>
      </c>
      <c r="T15" s="84">
        <f>'A. CUENTAS NACIONALES'!T15</f>
        <v>22181.295435967899</v>
      </c>
      <c r="U15" s="84">
        <f>'A. CUENTAS NACIONALES'!U15</f>
        <v>21789.6783922779</v>
      </c>
      <c r="V15" s="84">
        <f>'A. CUENTAS NACIONALES'!V15</f>
        <v>23035.0029109844</v>
      </c>
      <c r="W15" s="84">
        <f>'A. CUENTAS NACIONALES'!W15</f>
        <v>22360.042538076599</v>
      </c>
      <c r="X15" s="84">
        <f>'A. CUENTAS NACIONALES'!X15</f>
        <v>24439.025153580798</v>
      </c>
      <c r="Y15" s="84">
        <f>'A. CUENTAS NACIONALES'!Y15</f>
        <v>19914.3366394925</v>
      </c>
      <c r="Z15" s="84">
        <f>'A. CUENTAS NACIONALES'!Z15</f>
        <v>20950.468703980401</v>
      </c>
      <c r="AA15" s="84">
        <f>'A. CUENTAS NACIONALES'!AA15</f>
        <v>21432.325629882402</v>
      </c>
      <c r="AB15" s="84">
        <f>'A. CUENTAS NACIONALES'!AB15</f>
        <v>22166.620846971899</v>
      </c>
      <c r="AC15" s="84">
        <f>'A. CUENTAS NACIONALES'!AC15</f>
        <v>25038.031268263301</v>
      </c>
      <c r="AD15" s="84">
        <f>'A. CUENTAS NACIONALES'!AD15</f>
        <v>28277.2965072078</v>
      </c>
      <c r="AE15" s="84">
        <f>'A. CUENTAS NACIONALES'!AE15</f>
        <v>32989.411226962002</v>
      </c>
      <c r="AF15" s="84">
        <f>'A. CUENTAS NACIONALES'!AF15</f>
        <v>29746.6309091638</v>
      </c>
      <c r="AG15" s="84">
        <f>'A. CUENTAS NACIONALES'!AG15</f>
        <v>28972.574632310101</v>
      </c>
      <c r="AH15" s="84">
        <f>'A. CUENTAS NACIONALES'!AH15</f>
        <v>31855.995826740502</v>
      </c>
      <c r="AI15" s="84">
        <f>'A. CUENTAS NACIONALES'!AI15</f>
        <v>28197.166310020599</v>
      </c>
      <c r="AJ15" s="84">
        <f>'A. CUENTAS NACIONALES'!AJ15</f>
        <v>30287.830917576001</v>
      </c>
      <c r="AK15" s="84">
        <f>'A. CUENTAS NACIONALES'!AK15</f>
        <v>31534.444278796898</v>
      </c>
      <c r="AL15" s="84">
        <f>'A. CUENTAS NACIONALES'!AL15</f>
        <v>27328.167079234001</v>
      </c>
      <c r="AM15" s="84">
        <f>'A. CUENTAS NACIONALES'!AM15</f>
        <v>26350.919024298801</v>
      </c>
      <c r="AN15" s="84">
        <f>'A. CUENTAS NACIONALES'!AN15</f>
        <v>24600.634683510802</v>
      </c>
      <c r="AO15" s="84">
        <f>'A. CUENTAS NACIONALES'!AO15</f>
        <v>29218.008032916099</v>
      </c>
      <c r="AP15" s="84">
        <f>'A. CUENTAS NACIONALES'!AP15</f>
        <v>25796.964227742999</v>
      </c>
      <c r="AQ15" s="84">
        <f>'A. CUENTAS NACIONALES'!AQ15</f>
        <v>27297.066856445301</v>
      </c>
      <c r="AR15" s="84">
        <f>'A. CUENTAS NACIONALES'!AR15</f>
        <v>28481.516326355199</v>
      </c>
      <c r="AS15" s="84">
        <f>'A. CUENTAS NACIONALES'!AS15</f>
        <v>29370.9082005733</v>
      </c>
      <c r="AT15" s="84">
        <f>'A. CUENTAS NACIONALES'!AT15</f>
        <v>37496.6220846492</v>
      </c>
      <c r="AU15" s="84">
        <f>'A. CUENTAS NACIONALES'!AU15</f>
        <v>39743.474059778797</v>
      </c>
      <c r="AV15" s="84">
        <f>'A. CUENTAS NACIONALES'!AV15</f>
        <v>42912.509432402301</v>
      </c>
      <c r="AW15" s="84">
        <f>'A. CUENTAS NACIONALES'!AW15</f>
        <v>48021.024531212999</v>
      </c>
      <c r="AX15" s="84">
        <f>'A. CUENTAS NACIONALES'!AX15</f>
        <v>50793.4782202567</v>
      </c>
      <c r="AY15" s="84">
        <f>'A. CUENTAS NACIONALES'!AY15</f>
        <v>54616.405168889403</v>
      </c>
      <c r="AZ15" s="84">
        <f>'A. CUENTAS NACIONALES'!AZ15</f>
        <v>58430.3117272456</v>
      </c>
      <c r="BA15" s="84">
        <f>'A. CUENTAS NACIONALES'!BA15</f>
        <v>62203.309887161398</v>
      </c>
      <c r="BB15" s="84">
        <f>'A. CUENTAS NACIONALES'!BB15</f>
        <v>66394.518112431397</v>
      </c>
      <c r="BC15" s="84">
        <f>'A. CUENTAS NACIONALES'!BC15</f>
        <v>70291.041948826096</v>
      </c>
      <c r="BD15" s="84">
        <f>'A. CUENTAS NACIONALES'!BD15</f>
        <v>80806.916596978801</v>
      </c>
      <c r="BE15" s="84">
        <f>'A. CUENTAS NACIONALES'!BE15</f>
        <v>93127.940363338494</v>
      </c>
      <c r="BF15" s="84">
        <f>'A. CUENTAS NACIONALES'!BF15</f>
        <v>92696.148026751995</v>
      </c>
      <c r="BG15" s="84">
        <f>'A. CUENTAS NACIONALES'!BG15</f>
        <v>97501.431317828799</v>
      </c>
      <c r="BH15" s="84">
        <f>'A. CUENTAS NACIONALES'!BH15</f>
        <v>105495.29932083801</v>
      </c>
      <c r="BI15" s="84">
        <f>'A. CUENTAS NACIONALES'!BI15</f>
        <v>104421.428796562</v>
      </c>
      <c r="BJ15" s="84">
        <f>'A. CUENTAS NACIONALES'!BJ15</f>
        <v>105861.0188526</v>
      </c>
      <c r="BK15" s="84">
        <f>'A. CUENTAS NACIONALES'!BK15</f>
        <v>112458.16040968</v>
      </c>
      <c r="BL15" s="84">
        <f>'A. CUENTAS NACIONALES'!BL15</f>
        <v>119090.471894738</v>
      </c>
      <c r="BM15" s="84">
        <f>'A. CUENTAS NACIONALES'!BM15</f>
        <v>117803.62147431201</v>
      </c>
      <c r="BN15" s="84">
        <f>'A. CUENTAS NACIONALES'!BN15</f>
        <v>116200.74759037299</v>
      </c>
      <c r="BO15" s="84">
        <f>'A. CUENTAS NACIONALES'!BO15</f>
        <v>119781.53522734399</v>
      </c>
      <c r="BP15" s="84">
        <f>'A. CUENTAS NACIONALES'!BP15</f>
        <v>130608.931648496</v>
      </c>
      <c r="BQ15" s="84">
        <f>'A. CUENTAS NACIONALES'!BQ15</f>
        <v>140834.00048871001</v>
      </c>
      <c r="BR15" s="84">
        <f>'A. CUENTAS NACIONALES'!BR15</f>
        <v>143854.43149178301</v>
      </c>
      <c r="BS15" s="84">
        <f>'A. CUENTAS NACIONALES'!BS15</f>
        <v>145505.133443506</v>
      </c>
      <c r="BT15" s="84">
        <f>'A. CUENTAS NACIONALES'!BT15</f>
        <v>116909.2561153</v>
      </c>
      <c r="BU15" s="84">
        <f>'A. CUENTAS NACIONALES'!BU15</f>
        <v>132462.23380076999</v>
      </c>
      <c r="BV15" s="84">
        <f>'A. CUENTAS NACIONALES'!BV15</f>
        <v>139411.96378784601</v>
      </c>
      <c r="BW15" s="84">
        <f>'A. CUENTAS NACIONALES'!BW15</f>
        <v>146281.678670786</v>
      </c>
      <c r="BX15" s="84"/>
    </row>
    <row r="16" spans="1:76" x14ac:dyDescent="0.2">
      <c r="A16" s="1" t="s">
        <v>33</v>
      </c>
      <c r="B16" s="84">
        <f>'A. CUENTAS NACIONALES'!B16</f>
        <v>3854.78864646801</v>
      </c>
      <c r="C16" s="84">
        <f>'A. CUENTAS NACIONALES'!C16</f>
        <v>5207.8130289672899</v>
      </c>
      <c r="D16" s="84">
        <f>'A. CUENTAS NACIONALES'!D16</f>
        <v>5775.4812212969</v>
      </c>
      <c r="E16" s="84">
        <f>'A. CUENTAS NACIONALES'!E16</f>
        <v>6266.3724094392601</v>
      </c>
      <c r="F16" s="84">
        <f>'A. CUENTAS NACIONALES'!F16</f>
        <v>5501.9294767040101</v>
      </c>
      <c r="G16" s="84">
        <f>'A. CUENTAS NACIONALES'!G16</f>
        <v>7042.5077542855597</v>
      </c>
      <c r="H16" s="84">
        <f>'A. CUENTAS NACIONALES'!H16</f>
        <v>8270.2743994541706</v>
      </c>
      <c r="I16" s="84">
        <f>'A. CUENTAS NACIONALES'!I16</f>
        <v>9090.5810789422503</v>
      </c>
      <c r="J16" s="84">
        <f>'A. CUENTAS NACIONALES'!J16</f>
        <v>8023.27615445225</v>
      </c>
      <c r="K16" s="84">
        <f>'A. CUENTAS NACIONALES'!K16</f>
        <v>6713.4408172304102</v>
      </c>
      <c r="L16" s="84">
        <f>'A. CUENTAS NACIONALES'!L16</f>
        <v>8029.2015773920002</v>
      </c>
      <c r="M16" s="84">
        <f>'A. CUENTAS NACIONALES'!M16</f>
        <v>9764.0513418377905</v>
      </c>
      <c r="N16" s="84">
        <f>'A. CUENTAS NACIONALES'!N16</f>
        <v>11013.6184735441</v>
      </c>
      <c r="O16" s="84">
        <f>'A. CUENTAS NACIONALES'!O16</f>
        <v>12179.7543827885</v>
      </c>
      <c r="P16" s="84">
        <f>'A. CUENTAS NACIONALES'!P16</f>
        <v>13009.1551605852</v>
      </c>
      <c r="Q16" s="84">
        <f>'A. CUENTAS NACIONALES'!Q16</f>
        <v>15207.7405652623</v>
      </c>
      <c r="R16" s="84">
        <f>'A. CUENTAS NACIONALES'!R16</f>
        <v>17236.770150952201</v>
      </c>
      <c r="S16" s="84">
        <f>'A. CUENTAS NACIONALES'!S16</f>
        <v>19113.164644124601</v>
      </c>
      <c r="T16" s="84">
        <f>'A. CUENTAS NACIONALES'!T16</f>
        <v>17375.589818861601</v>
      </c>
      <c r="U16" s="84">
        <f>'A. CUENTAS NACIONALES'!U16</f>
        <v>17267.728109305899</v>
      </c>
      <c r="V16" s="84">
        <f>'A. CUENTAS NACIONALES'!V16</f>
        <v>18448.851853044998</v>
      </c>
      <c r="W16" s="84">
        <f>'A. CUENTAS NACIONALES'!W16</f>
        <v>19282.942270387601</v>
      </c>
      <c r="X16" s="84">
        <f>'A. CUENTAS NACIONALES'!X16</f>
        <v>19230.183825496199</v>
      </c>
      <c r="Y16" s="84">
        <f>'A. CUENTAS NACIONALES'!Y16</f>
        <v>21596.804084983502</v>
      </c>
      <c r="Z16" s="84">
        <f>'A. CUENTAS NACIONALES'!Z16</f>
        <v>27461.546891420901</v>
      </c>
      <c r="AA16" s="84">
        <f>'A. CUENTAS NACIONALES'!AA16</f>
        <v>26677.236364123</v>
      </c>
      <c r="AB16" s="84">
        <f>'A. CUENTAS NACIONALES'!AB16</f>
        <v>23317.236376501001</v>
      </c>
      <c r="AC16" s="84">
        <f>'A. CUENTAS NACIONALES'!AC16</f>
        <v>23399.0832612784</v>
      </c>
      <c r="AD16" s="84">
        <f>'A. CUENTAS NACIONALES'!AD16</f>
        <v>17695.816151637599</v>
      </c>
      <c r="AE16" s="84">
        <f>'A. CUENTAS NACIONALES'!AE16</f>
        <v>17562.793220008702</v>
      </c>
      <c r="AF16" s="84">
        <f>'A. CUENTAS NACIONALES'!AF16</f>
        <v>25249.2828080617</v>
      </c>
      <c r="AG16" s="84">
        <f>'A. CUENTAS NACIONALES'!AG16</f>
        <v>29899.554203957799</v>
      </c>
      <c r="AH16" s="84">
        <f>'A. CUENTAS NACIONALES'!AH16</f>
        <v>29973.406807528001</v>
      </c>
      <c r="AI16" s="84">
        <f>'A. CUENTAS NACIONALES'!AI16</f>
        <v>22883.551598861101</v>
      </c>
      <c r="AJ16" s="84">
        <f>'A. CUENTAS NACIONALES'!AJ16</f>
        <v>19262.2265587244</v>
      </c>
      <c r="AK16" s="84">
        <f>'A. CUENTAS NACIONALES'!AK16</f>
        <v>16695.6360866912</v>
      </c>
      <c r="AL16" s="84">
        <f>'A. CUENTAS NACIONALES'!AL16</f>
        <v>20459.339699247201</v>
      </c>
      <c r="AM16" s="84">
        <f>'A. CUENTAS NACIONALES'!AM16</f>
        <v>22928.737310486398</v>
      </c>
      <c r="AN16" s="84">
        <f>'A. CUENTAS NACIONALES'!AN16</f>
        <v>20618.902967117301</v>
      </c>
      <c r="AO16" s="84">
        <f>'A. CUENTAS NACIONALES'!AO16</f>
        <v>16939.878814265099</v>
      </c>
      <c r="AP16" s="84">
        <f>'A. CUENTAS NACIONALES'!AP16</f>
        <v>19000.562170498</v>
      </c>
      <c r="AQ16" s="84">
        <f>'A. CUENTAS NACIONALES'!AQ16</f>
        <v>22218.518734299101</v>
      </c>
      <c r="AR16" s="84">
        <f>'A. CUENTAS NACIONALES'!AR16</f>
        <v>24205.115739831199</v>
      </c>
      <c r="AS16" s="84">
        <f>'A. CUENTAS NACIONALES'!AS16</f>
        <v>25101.737430307501</v>
      </c>
      <c r="AT16" s="84">
        <f>'A. CUENTAS NACIONALES'!AT16</f>
        <v>31789.458450268899</v>
      </c>
      <c r="AU16" s="84">
        <f>'A. CUENTAS NACIONALES'!AU16</f>
        <v>40395.547648081898</v>
      </c>
      <c r="AV16" s="84">
        <f>'A. CUENTAS NACIONALES'!AV16</f>
        <v>40449.768852201203</v>
      </c>
      <c r="AW16" s="84">
        <f>'A. CUENTAS NACIONALES'!AW16</f>
        <v>45370.358754528803</v>
      </c>
      <c r="AX16" s="84">
        <f>'A. CUENTAS NACIONALES'!AX16</f>
        <v>46423.946697656298</v>
      </c>
      <c r="AY16" s="84">
        <f>'A. CUENTAS NACIONALES'!AY16</f>
        <v>39381.396406687003</v>
      </c>
      <c r="AZ16" s="84">
        <f>'A. CUENTAS NACIONALES'!AZ16</f>
        <v>40893.431391833001</v>
      </c>
      <c r="BA16" s="84">
        <f>'A. CUENTAS NACIONALES'!BA16</f>
        <v>42072.875868506002</v>
      </c>
      <c r="BB16" s="84">
        <f>'A. CUENTAS NACIONALES'!BB16</f>
        <v>43049.094741793102</v>
      </c>
      <c r="BC16" s="84">
        <f>'A. CUENTAS NACIONALES'!BC16</f>
        <v>44844.833829537602</v>
      </c>
      <c r="BD16" s="84">
        <f>'A. CUENTAS NACIONALES'!BD16</f>
        <v>49131.223855345997</v>
      </c>
      <c r="BE16" s="84">
        <f>'A. CUENTAS NACIONALES'!BE16</f>
        <v>54471.332701410298</v>
      </c>
      <c r="BF16" s="84">
        <f>'A. CUENTAS NACIONALES'!BF16</f>
        <v>61587.309504185803</v>
      </c>
      <c r="BG16" s="84">
        <f>'A. CUENTAS NACIONALES'!BG16</f>
        <v>74736.183578442593</v>
      </c>
      <c r="BH16" s="84">
        <f>'A. CUENTAS NACIONALES'!BH16</f>
        <v>92169.154967484501</v>
      </c>
      <c r="BI16" s="84">
        <f>'A. CUENTAS NACIONALES'!BI16</f>
        <v>78291.113335964095</v>
      </c>
      <c r="BJ16" s="84">
        <f>'A. CUENTAS NACIONALES'!BJ16</f>
        <v>98025.514241149896</v>
      </c>
      <c r="BK16" s="84">
        <f>'A. CUENTAS NACIONALES'!BK16</f>
        <v>108905.396647948</v>
      </c>
      <c r="BL16" s="84">
        <f>'A. CUENTAS NACIONALES'!BL16</f>
        <v>120951.482834904</v>
      </c>
      <c r="BM16" s="84">
        <f>'A. CUENTAS NACIONALES'!BM16</f>
        <v>126029.181293006</v>
      </c>
      <c r="BN16" s="84">
        <f>'A. CUENTAS NACIONALES'!BN16</f>
        <v>124633.568065289</v>
      </c>
      <c r="BO16" s="84">
        <f>'A. CUENTAS NACIONALES'!BO16</f>
        <v>126541.32167832799</v>
      </c>
      <c r="BP16" s="84">
        <f>'A. CUENTAS NACIONALES'!BP16</f>
        <v>124369.349173686</v>
      </c>
      <c r="BQ16" s="84">
        <f>'A. CUENTAS NACIONALES'!BQ16</f>
        <v>130022.110395486</v>
      </c>
      <c r="BR16" s="84">
        <f>'A. CUENTAS NACIONALES'!BR16</f>
        <v>133204.102812258</v>
      </c>
      <c r="BS16" s="84">
        <f>'A. CUENTAS NACIONALES'!BS16</f>
        <v>134454.968085676</v>
      </c>
      <c r="BT16" s="84">
        <f>'A. CUENTAS NACIONALES'!BT16</f>
        <v>113961.458424078</v>
      </c>
      <c r="BU16" s="84">
        <f>'A. CUENTAS NACIONALES'!BU16</f>
        <v>134319.286863357</v>
      </c>
      <c r="BV16" s="84">
        <f>'A. CUENTAS NACIONALES'!BV16</f>
        <v>140177.26860720699</v>
      </c>
      <c r="BW16" s="84">
        <f>'A. CUENTAS NACIONALES'!BW16</f>
        <v>138330.096166528</v>
      </c>
      <c r="BX16" s="84"/>
    </row>
    <row r="17" spans="1:76" x14ac:dyDescent="0.2">
      <c r="A17" s="1" t="s">
        <v>34</v>
      </c>
      <c r="B17" s="84">
        <f>'A. CUENTAS NACIONALES'!B17</f>
        <v>40920</v>
      </c>
      <c r="C17" s="84">
        <f>'A. CUENTAS NACIONALES'!C17</f>
        <v>44711</v>
      </c>
      <c r="D17" s="84">
        <f>'A. CUENTAS NACIONALES'!D17</f>
        <v>47347</v>
      </c>
      <c r="E17" s="84">
        <f>'A. CUENTAS NACIONALES'!E17</f>
        <v>50085</v>
      </c>
      <c r="F17" s="84">
        <f>'A. CUENTAS NACIONALES'!F17</f>
        <v>52762</v>
      </c>
      <c r="G17" s="84">
        <f>'A. CUENTAS NACIONALES'!G17</f>
        <v>55858</v>
      </c>
      <c r="H17" s="84">
        <f>'A. CUENTAS NACIONALES'!H17</f>
        <v>58484</v>
      </c>
      <c r="I17" s="84">
        <f>'A. CUENTAS NACIONALES'!I17</f>
        <v>62371</v>
      </c>
      <c r="J17" s="84">
        <f>'A. CUENTAS NACIONALES'!J17</f>
        <v>61706</v>
      </c>
      <c r="K17" s="84">
        <f>'A. CUENTAS NACIONALES'!K17</f>
        <v>63653</v>
      </c>
      <c r="L17" s="84">
        <f>'A. CUENTAS NACIONALES'!L17</f>
        <v>69946</v>
      </c>
      <c r="M17" s="84">
        <f>'A. CUENTAS NACIONALES'!M17</f>
        <v>75085</v>
      </c>
      <c r="N17" s="84">
        <f>'A. CUENTAS NACIONALES'!N17</f>
        <v>82620</v>
      </c>
      <c r="O17" s="84">
        <f>'A. CUENTAS NACIONALES'!O17</f>
        <v>86196</v>
      </c>
      <c r="P17" s="84">
        <f>'A. CUENTAS NACIONALES'!P17</f>
        <v>91840</v>
      </c>
      <c r="Q17" s="84">
        <f>'A. CUENTAS NACIONALES'!Q17</f>
        <v>97003</v>
      </c>
      <c r="R17" s="84">
        <f>'A. CUENTAS NACIONALES'!R17</f>
        <v>104995</v>
      </c>
      <c r="S17" s="84">
        <f>'A. CUENTAS NACIONALES'!S17</f>
        <v>109040</v>
      </c>
      <c r="T17" s="84">
        <f>'A. CUENTAS NACIONALES'!T17</f>
        <v>109206</v>
      </c>
      <c r="U17" s="84">
        <f>'A. CUENTAS NACIONALES'!U17</f>
        <v>113044</v>
      </c>
      <c r="V17" s="84">
        <f>'A. CUENTAS NACIONALES'!V17</f>
        <v>116849</v>
      </c>
      <c r="W17" s="84">
        <f>'A. CUENTAS NACIONALES'!W17</f>
        <v>122213</v>
      </c>
      <c r="X17" s="84">
        <f>'A. CUENTAS NACIONALES'!X17</f>
        <v>126463</v>
      </c>
      <c r="Y17" s="84">
        <f>'A. CUENTAS NACIONALES'!Y17</f>
        <v>134401</v>
      </c>
      <c r="Z17" s="84">
        <f>'A. CUENTAS NACIONALES'!Z17</f>
        <v>147017</v>
      </c>
      <c r="AA17" s="84">
        <f>'A. CUENTAS NACIONALES'!AA17</f>
        <v>153340</v>
      </c>
      <c r="AB17" s="84">
        <f>'A. CUENTAS NACIONALES'!AB17</f>
        <v>155559</v>
      </c>
      <c r="AC17" s="84">
        <f>'A. CUENTAS NACIONALES'!AC17</f>
        <v>156102</v>
      </c>
      <c r="AD17" s="84">
        <f>'A. CUENTAS NACIONALES'!AD17</f>
        <v>151977</v>
      </c>
      <c r="AE17" s="84">
        <f>'A. CUENTAS NACIONALES'!AE17</f>
        <v>158194</v>
      </c>
      <c r="AF17" s="84">
        <f>'A. CUENTAS NACIONALES'!AF17</f>
        <v>167596</v>
      </c>
      <c r="AG17" s="84">
        <f>'A. CUENTAS NACIONALES'!AG17</f>
        <v>176901</v>
      </c>
      <c r="AH17" s="84">
        <f>'A. CUENTAS NACIONALES'!AH17</f>
        <v>176507</v>
      </c>
      <c r="AI17" s="84">
        <f>'A. CUENTAS NACIONALES'!AI17</f>
        <v>158136</v>
      </c>
      <c r="AJ17" s="84">
        <f>'A. CUENTAS NACIONALES'!AJ17</f>
        <v>163842</v>
      </c>
      <c r="AK17" s="84">
        <f>'A. CUENTAS NACIONALES'!AK17</f>
        <v>167219</v>
      </c>
      <c r="AL17" s="84">
        <f>'A. CUENTAS NACIONALES'!AL17</f>
        <v>182981</v>
      </c>
      <c r="AM17" s="84">
        <f>'A. CUENTAS NACIONALES'!AM17</f>
        <v>200778</v>
      </c>
      <c r="AN17" s="84">
        <f>'A. CUENTAS NACIONALES'!AN17</f>
        <v>181822</v>
      </c>
      <c r="AO17" s="84">
        <f>'A. CUENTAS NACIONALES'!AO17</f>
        <v>159436</v>
      </c>
      <c r="AP17" s="84">
        <f>'A. CUENTAS NACIONALES'!AP17</f>
        <v>151492</v>
      </c>
      <c r="AQ17" s="84">
        <f>'A. CUENTAS NACIONALES'!AQ17</f>
        <v>154854</v>
      </c>
      <c r="AR17" s="84">
        <f>'A. CUENTAS NACIONALES'!AR17</f>
        <v>154017</v>
      </c>
      <c r="AS17" s="84">
        <f>'A. CUENTAS NACIONALES'!AS17</f>
        <v>162093</v>
      </c>
      <c r="AT17" s="84">
        <f>'A. CUENTAS NACIONALES'!AT17</f>
        <v>182043.67132020701</v>
      </c>
      <c r="AU17" s="84">
        <f>'A. CUENTAS NACIONALES'!AU17</f>
        <v>195535.99143694001</v>
      </c>
      <c r="AV17" s="84">
        <f>'A. CUENTAS NACIONALES'!AV17</f>
        <v>201009.28972401601</v>
      </c>
      <c r="AW17" s="84">
        <f>'A. CUENTAS NACIONALES'!AW17</f>
        <v>214028.29138905701</v>
      </c>
      <c r="AX17" s="84">
        <f>'A. CUENTAS NACIONALES'!AX17</f>
        <v>213189.99339258901</v>
      </c>
      <c r="AY17" s="84">
        <f>'A. CUENTAS NACIONALES'!AY17</f>
        <v>216376.74063051399</v>
      </c>
      <c r="AZ17" s="84">
        <f>'A. CUENTAS NACIONALES'!AZ17</f>
        <v>222206.70734869401</v>
      </c>
      <c r="BA17" s="84">
        <f>'A. CUENTAS NACIONALES'!BA17</f>
        <v>223579.57575061801</v>
      </c>
      <c r="BB17" s="84">
        <f>'A. CUENTAS NACIONALES'!BB17</f>
        <v>235772.94712897899</v>
      </c>
      <c r="BC17" s="84">
        <f>'A. CUENTAS NACIONALES'!BC17</f>
        <v>245592.61375299</v>
      </c>
      <c r="BD17" s="84">
        <f>'A. CUENTAS NACIONALES'!BD17</f>
        <v>257769.78623307301</v>
      </c>
      <c r="BE17" s="84">
        <f>'A. CUENTAS NACIONALES'!BE17</f>
        <v>273971.15388679103</v>
      </c>
      <c r="BF17" s="84">
        <f>'A. CUENTAS NACIONALES'!BF17</f>
        <v>294597.830810429</v>
      </c>
      <c r="BG17" s="84">
        <f>'A. CUENTAS NACIONALES'!BG17</f>
        <v>319693</v>
      </c>
      <c r="BH17" s="84">
        <f>'A. CUENTAS NACIONALES'!BH17</f>
        <v>348870</v>
      </c>
      <c r="BI17" s="84">
        <f>'A. CUENTAS NACIONALES'!BI17</f>
        <v>352693</v>
      </c>
      <c r="BJ17" s="84">
        <f>'A. CUENTAS NACIONALES'!BJ17</f>
        <v>382081</v>
      </c>
      <c r="BK17" s="84">
        <f>'A. CUENTAS NACIONALES'!BK17</f>
        <v>406256</v>
      </c>
      <c r="BL17" s="84">
        <f>'A. CUENTAS NACIONALES'!BL17</f>
        <v>431199</v>
      </c>
      <c r="BM17" s="84">
        <f>'A. CUENTAS NACIONALES'!BM17</f>
        <v>456435</v>
      </c>
      <c r="BN17" s="84">
        <f>'A. CUENTAS NACIONALES'!BN17</f>
        <v>467308</v>
      </c>
      <c r="BO17" s="84">
        <f>'A. CUENTAS NACIONALES'!BO17</f>
        <v>482506</v>
      </c>
      <c r="BP17" s="84">
        <f>'A. CUENTAS NACIONALES'!BP17</f>
        <v>501581</v>
      </c>
      <c r="BQ17" s="84">
        <f>'A. CUENTAS NACIONALES'!BQ17</f>
        <v>514215</v>
      </c>
      <c r="BR17" s="84">
        <f>'A. CUENTAS NACIONALES'!BR17</f>
        <v>534626</v>
      </c>
      <c r="BS17" s="84">
        <f>'A. CUENTAS NACIONALES'!BS17</f>
        <v>546605</v>
      </c>
      <c r="BT17" s="84">
        <f>'A. CUENTAS NACIONALES'!BT17</f>
        <v>487191</v>
      </c>
      <c r="BU17" s="84">
        <f>'A. CUENTAS NACIONALES'!BU17</f>
        <v>552285.83504103997</v>
      </c>
      <c r="BV17" s="84">
        <f>'A. CUENTAS NACIONALES'!BV17</f>
        <v>567798.45047571696</v>
      </c>
      <c r="BW17" s="84">
        <f>'A. CUENTAS NACIONALES'!BW17</f>
        <v>565508.784042891</v>
      </c>
      <c r="BX17" s="84"/>
    </row>
    <row r="20" spans="1:76" x14ac:dyDescent="0.2">
      <c r="A20" s="3" t="s">
        <v>122</v>
      </c>
      <c r="C20" s="59">
        <f>C17/B17-1</f>
        <v>9.2644183773215927E-2</v>
      </c>
      <c r="D20" s="59">
        <f t="shared" ref="D20:BO20" si="0">D17/C17-1</f>
        <v>5.8956408937397953E-2</v>
      </c>
      <c r="E20" s="59">
        <f t="shared" si="0"/>
        <v>5.7828373497792906E-2</v>
      </c>
      <c r="F20" s="59">
        <f t="shared" si="0"/>
        <v>5.344913646800431E-2</v>
      </c>
      <c r="G20" s="59">
        <f t="shared" si="0"/>
        <v>5.8678594442970411E-2</v>
      </c>
      <c r="H20" s="59">
        <f t="shared" si="0"/>
        <v>4.7012066311002965E-2</v>
      </c>
      <c r="I20" s="59">
        <f t="shared" si="0"/>
        <v>6.6462622255659687E-2</v>
      </c>
      <c r="J20" s="59">
        <f t="shared" si="0"/>
        <v>-1.0662006381170763E-2</v>
      </c>
      <c r="K20" s="59">
        <f t="shared" si="0"/>
        <v>3.1552847373026882E-2</v>
      </c>
      <c r="L20" s="59">
        <f t="shared" si="0"/>
        <v>9.8864154085432032E-2</v>
      </c>
      <c r="M20" s="59">
        <f t="shared" si="0"/>
        <v>7.3470963314556936E-2</v>
      </c>
      <c r="N20" s="59">
        <f t="shared" si="0"/>
        <v>0.10035293334221218</v>
      </c>
      <c r="O20" s="59">
        <f t="shared" si="0"/>
        <v>4.3282498184459062E-2</v>
      </c>
      <c r="P20" s="59">
        <f t="shared" si="0"/>
        <v>6.5478676504710176E-2</v>
      </c>
      <c r="Q20" s="59">
        <f t="shared" si="0"/>
        <v>5.6217334494773619E-2</v>
      </c>
      <c r="R20" s="59">
        <f t="shared" si="0"/>
        <v>8.2389204457594012E-2</v>
      </c>
      <c r="S20" s="59">
        <f t="shared" si="0"/>
        <v>3.8525644078289512E-2</v>
      </c>
      <c r="T20" s="59">
        <f t="shared" si="0"/>
        <v>1.5223771093175742E-3</v>
      </c>
      <c r="U20" s="59">
        <f t="shared" si="0"/>
        <v>3.5144589125139625E-2</v>
      </c>
      <c r="V20" s="59">
        <f t="shared" si="0"/>
        <v>3.3659460033261368E-2</v>
      </c>
      <c r="W20" s="59">
        <f t="shared" si="0"/>
        <v>4.5905399275988579E-2</v>
      </c>
      <c r="X20" s="59">
        <f t="shared" si="0"/>
        <v>3.4775351231047358E-2</v>
      </c>
      <c r="Y20" s="59">
        <f t="shared" si="0"/>
        <v>6.2769347556202115E-2</v>
      </c>
      <c r="Z20" s="59">
        <f t="shared" si="0"/>
        <v>9.3868349193830358E-2</v>
      </c>
      <c r="AA20" s="59">
        <f t="shared" si="0"/>
        <v>4.3008631654842588E-2</v>
      </c>
      <c r="AB20" s="59">
        <f t="shared" si="0"/>
        <v>1.4471109951741168E-2</v>
      </c>
      <c r="AC20" s="59">
        <f t="shared" si="0"/>
        <v>3.4906369930380876E-3</v>
      </c>
      <c r="AD20" s="59">
        <f t="shared" si="0"/>
        <v>-2.6425029788215371E-2</v>
      </c>
      <c r="AE20" s="59">
        <f t="shared" si="0"/>
        <v>4.0907505741000216E-2</v>
      </c>
      <c r="AF20" s="59">
        <f t="shared" si="0"/>
        <v>5.9433353983084025E-2</v>
      </c>
      <c r="AG20" s="59">
        <f t="shared" si="0"/>
        <v>5.5520418148404582E-2</v>
      </c>
      <c r="AH20" s="59">
        <f t="shared" si="0"/>
        <v>-2.227234441863013E-3</v>
      </c>
      <c r="AI20" s="59">
        <f t="shared" si="0"/>
        <v>-0.10408085798296951</v>
      </c>
      <c r="AJ20" s="59">
        <f t="shared" si="0"/>
        <v>3.6082865381696694E-2</v>
      </c>
      <c r="AK20" s="59">
        <f t="shared" si="0"/>
        <v>2.0611320662589527E-2</v>
      </c>
      <c r="AL20" s="59">
        <f t="shared" si="0"/>
        <v>9.4259623607365173E-2</v>
      </c>
      <c r="AM20" s="59">
        <f t="shared" si="0"/>
        <v>9.7261464305037126E-2</v>
      </c>
      <c r="AN20" s="59">
        <f t="shared" si="0"/>
        <v>-9.4412734462939185E-2</v>
      </c>
      <c r="AO20" s="59">
        <f t="shared" si="0"/>
        <v>-0.12312041447129607</v>
      </c>
      <c r="AP20" s="59">
        <f t="shared" si="0"/>
        <v>-4.9825635364660448E-2</v>
      </c>
      <c r="AQ20" s="59">
        <f t="shared" si="0"/>
        <v>2.2192591027909048E-2</v>
      </c>
      <c r="AR20" s="59">
        <f t="shared" si="0"/>
        <v>-5.4050912472393131E-3</v>
      </c>
      <c r="AS20" s="59">
        <f t="shared" si="0"/>
        <v>5.2435770077329025E-2</v>
      </c>
      <c r="AT20" s="59">
        <f t="shared" si="0"/>
        <v>0.12308163412489748</v>
      </c>
      <c r="AU20" s="59">
        <f t="shared" si="0"/>
        <v>7.411584274742844E-2</v>
      </c>
      <c r="AV20" s="59">
        <f t="shared" si="0"/>
        <v>2.799125750126219E-2</v>
      </c>
      <c r="AW20" s="59">
        <f t="shared" si="0"/>
        <v>6.4768159137898351E-2</v>
      </c>
      <c r="AX20" s="59">
        <f t="shared" si="0"/>
        <v>-3.9167625505366344E-3</v>
      </c>
      <c r="AY20" s="59">
        <f t="shared" si="0"/>
        <v>1.4947921275350717E-2</v>
      </c>
      <c r="AZ20" s="59">
        <f t="shared" si="0"/>
        <v>2.6943592463735788E-2</v>
      </c>
      <c r="BA20" s="59">
        <f t="shared" si="0"/>
        <v>6.1783391613361438E-3</v>
      </c>
      <c r="BB20" s="59">
        <f t="shared" si="0"/>
        <v>5.4537053921068113E-2</v>
      </c>
      <c r="BC20" s="59">
        <f t="shared" si="0"/>
        <v>4.1648826736000233E-2</v>
      </c>
      <c r="BD20" s="59">
        <f t="shared" si="0"/>
        <v>4.9582812341133709E-2</v>
      </c>
      <c r="BE20" s="59">
        <f t="shared" si="0"/>
        <v>6.2852081659674708E-2</v>
      </c>
      <c r="BF20" s="59">
        <f t="shared" si="0"/>
        <v>7.5287768916581843E-2</v>
      </c>
      <c r="BG20" s="59">
        <f t="shared" si="0"/>
        <v>8.5184500919558648E-2</v>
      </c>
      <c r="BH20" s="59">
        <f t="shared" si="0"/>
        <v>9.1265683014642107E-2</v>
      </c>
      <c r="BI20" s="59">
        <f t="shared" si="0"/>
        <v>1.0958236592427006E-2</v>
      </c>
      <c r="BJ20" s="59">
        <f t="shared" si="0"/>
        <v>8.3324591074957599E-2</v>
      </c>
      <c r="BK20" s="59">
        <f t="shared" si="0"/>
        <v>6.3271924016111702E-2</v>
      </c>
      <c r="BL20" s="59">
        <f t="shared" si="0"/>
        <v>6.1397247056043547E-2</v>
      </c>
      <c r="BM20" s="59">
        <f t="shared" si="0"/>
        <v>5.852518210849289E-2</v>
      </c>
      <c r="BN20" s="59">
        <f t="shared" si="0"/>
        <v>2.3821573718054045E-2</v>
      </c>
      <c r="BO20" s="59">
        <f t="shared" si="0"/>
        <v>3.2522447721845094E-2</v>
      </c>
      <c r="BP20" s="59">
        <f t="shared" ref="BP20:BT20" si="1">BP17/BO17-1</f>
        <v>3.9533187152076765E-2</v>
      </c>
      <c r="BQ20" s="59">
        <f t="shared" si="1"/>
        <v>2.5188354423313575E-2</v>
      </c>
      <c r="BR20" s="59">
        <f t="shared" si="1"/>
        <v>3.9693513413650017E-2</v>
      </c>
      <c r="BS20" s="59">
        <f t="shared" si="1"/>
        <v>2.2406317687504895E-2</v>
      </c>
      <c r="BT20" s="59">
        <f t="shared" si="1"/>
        <v>-0.10869640782649259</v>
      </c>
      <c r="BU20" s="59">
        <f t="shared" ref="BU20" si="2">BU17/BT17-1</f>
        <v>0.13361255655592985</v>
      </c>
      <c r="BV20" s="59">
        <f t="shared" ref="BV20:BW20" si="3">BV17/BU17-1</f>
        <v>2.8088019736237202E-2</v>
      </c>
      <c r="BW20" s="59">
        <f t="shared" si="3"/>
        <v>-4.0325337818509777E-3</v>
      </c>
      <c r="BX20" s="59"/>
    </row>
    <row r="21" spans="1:76" x14ac:dyDescent="0.2">
      <c r="A21" s="3" t="s">
        <v>123</v>
      </c>
      <c r="D21" s="60">
        <f>C20</f>
        <v>9.2644183773215927E-2</v>
      </c>
      <c r="E21" s="60">
        <f t="shared" ref="E21:BP22" si="4">D20</f>
        <v>5.8956408937397953E-2</v>
      </c>
      <c r="F21" s="60">
        <f t="shared" si="4"/>
        <v>5.7828373497792906E-2</v>
      </c>
      <c r="G21" s="60">
        <f t="shared" si="4"/>
        <v>5.344913646800431E-2</v>
      </c>
      <c r="H21" s="60">
        <f t="shared" si="4"/>
        <v>5.8678594442970411E-2</v>
      </c>
      <c r="I21" s="60">
        <f t="shared" si="4"/>
        <v>4.7012066311002965E-2</v>
      </c>
      <c r="J21" s="60">
        <f t="shared" si="4"/>
        <v>6.6462622255659687E-2</v>
      </c>
      <c r="K21" s="60">
        <f t="shared" si="4"/>
        <v>-1.0662006381170763E-2</v>
      </c>
      <c r="L21" s="60">
        <f t="shared" si="4"/>
        <v>3.1552847373026882E-2</v>
      </c>
      <c r="M21" s="60">
        <f t="shared" si="4"/>
        <v>9.8864154085432032E-2</v>
      </c>
      <c r="N21" s="60">
        <f t="shared" si="4"/>
        <v>7.3470963314556936E-2</v>
      </c>
      <c r="O21" s="60">
        <f t="shared" si="4"/>
        <v>0.10035293334221218</v>
      </c>
      <c r="P21" s="60">
        <f t="shared" si="4"/>
        <v>4.3282498184459062E-2</v>
      </c>
      <c r="Q21" s="60">
        <f t="shared" si="4"/>
        <v>6.5478676504710176E-2</v>
      </c>
      <c r="R21" s="60">
        <f t="shared" si="4"/>
        <v>5.6217334494773619E-2</v>
      </c>
      <c r="S21" s="60">
        <f t="shared" si="4"/>
        <v>8.2389204457594012E-2</v>
      </c>
      <c r="T21" s="60">
        <f t="shared" si="4"/>
        <v>3.8525644078289512E-2</v>
      </c>
      <c r="U21" s="60">
        <f t="shared" si="4"/>
        <v>1.5223771093175742E-3</v>
      </c>
      <c r="V21" s="60">
        <f t="shared" si="4"/>
        <v>3.5144589125139625E-2</v>
      </c>
      <c r="W21" s="60">
        <f t="shared" si="4"/>
        <v>3.3659460033261368E-2</v>
      </c>
      <c r="X21" s="60">
        <f t="shared" si="4"/>
        <v>4.5905399275988579E-2</v>
      </c>
      <c r="Y21" s="60">
        <f t="shared" si="4"/>
        <v>3.4775351231047358E-2</v>
      </c>
      <c r="Z21" s="60">
        <f t="shared" si="4"/>
        <v>6.2769347556202115E-2</v>
      </c>
      <c r="AA21" s="60">
        <f t="shared" si="4"/>
        <v>9.3868349193830358E-2</v>
      </c>
      <c r="AB21" s="60">
        <f t="shared" si="4"/>
        <v>4.3008631654842588E-2</v>
      </c>
      <c r="AC21" s="60">
        <f t="shared" si="4"/>
        <v>1.4471109951741168E-2</v>
      </c>
      <c r="AD21" s="60">
        <f t="shared" si="4"/>
        <v>3.4906369930380876E-3</v>
      </c>
      <c r="AE21" s="60">
        <f t="shared" si="4"/>
        <v>-2.6425029788215371E-2</v>
      </c>
      <c r="AF21" s="60">
        <f t="shared" si="4"/>
        <v>4.0907505741000216E-2</v>
      </c>
      <c r="AG21" s="60">
        <f t="shared" si="4"/>
        <v>5.9433353983084025E-2</v>
      </c>
      <c r="AH21" s="60">
        <f t="shared" si="4"/>
        <v>5.5520418148404582E-2</v>
      </c>
      <c r="AI21" s="60">
        <f t="shared" si="4"/>
        <v>-2.227234441863013E-3</v>
      </c>
      <c r="AJ21" s="60">
        <f t="shared" si="4"/>
        <v>-0.10408085798296951</v>
      </c>
      <c r="AK21" s="60">
        <f t="shared" si="4"/>
        <v>3.6082865381696694E-2</v>
      </c>
      <c r="AL21" s="60">
        <f t="shared" si="4"/>
        <v>2.0611320662589527E-2</v>
      </c>
      <c r="AM21" s="60">
        <f t="shared" si="4"/>
        <v>9.4259623607365173E-2</v>
      </c>
      <c r="AN21" s="60">
        <f t="shared" si="4"/>
        <v>9.7261464305037126E-2</v>
      </c>
      <c r="AO21" s="60">
        <f t="shared" si="4"/>
        <v>-9.4412734462939185E-2</v>
      </c>
      <c r="AP21" s="60">
        <f t="shared" si="4"/>
        <v>-0.12312041447129607</v>
      </c>
      <c r="AQ21" s="60">
        <f t="shared" si="4"/>
        <v>-4.9825635364660448E-2</v>
      </c>
      <c r="AR21" s="60">
        <f t="shared" si="4"/>
        <v>2.2192591027909048E-2</v>
      </c>
      <c r="AS21" s="60">
        <f t="shared" si="4"/>
        <v>-5.4050912472393131E-3</v>
      </c>
      <c r="AT21" s="60">
        <f t="shared" si="4"/>
        <v>5.2435770077329025E-2</v>
      </c>
      <c r="AU21" s="60">
        <f t="shared" si="4"/>
        <v>0.12308163412489748</v>
      </c>
      <c r="AV21" s="60">
        <f t="shared" si="4"/>
        <v>7.411584274742844E-2</v>
      </c>
      <c r="AW21" s="60">
        <f t="shared" si="4"/>
        <v>2.799125750126219E-2</v>
      </c>
      <c r="AX21" s="60">
        <f t="shared" si="4"/>
        <v>6.4768159137898351E-2</v>
      </c>
      <c r="AY21" s="60">
        <f t="shared" si="4"/>
        <v>-3.9167625505366344E-3</v>
      </c>
      <c r="AZ21" s="60">
        <f t="shared" si="4"/>
        <v>1.4947921275350717E-2</v>
      </c>
      <c r="BA21" s="60">
        <f t="shared" si="4"/>
        <v>2.6943592463735788E-2</v>
      </c>
      <c r="BB21" s="60">
        <f t="shared" si="4"/>
        <v>6.1783391613361438E-3</v>
      </c>
      <c r="BC21" s="60">
        <f t="shared" si="4"/>
        <v>5.4537053921068113E-2</v>
      </c>
      <c r="BD21" s="60">
        <f t="shared" si="4"/>
        <v>4.1648826736000233E-2</v>
      </c>
      <c r="BE21" s="60">
        <f t="shared" si="4"/>
        <v>4.9582812341133709E-2</v>
      </c>
      <c r="BF21" s="60">
        <f t="shared" si="4"/>
        <v>6.2852081659674708E-2</v>
      </c>
      <c r="BG21" s="60">
        <f t="shared" si="4"/>
        <v>7.5287768916581843E-2</v>
      </c>
      <c r="BH21" s="60">
        <f t="shared" si="4"/>
        <v>8.5184500919558648E-2</v>
      </c>
      <c r="BI21" s="60">
        <f t="shared" si="4"/>
        <v>9.1265683014642107E-2</v>
      </c>
      <c r="BJ21" s="60">
        <f t="shared" si="4"/>
        <v>1.0958236592427006E-2</v>
      </c>
      <c r="BK21" s="60">
        <f t="shared" si="4"/>
        <v>8.3324591074957599E-2</v>
      </c>
      <c r="BL21" s="60">
        <f t="shared" si="4"/>
        <v>6.3271924016111702E-2</v>
      </c>
      <c r="BM21" s="60">
        <f t="shared" si="4"/>
        <v>6.1397247056043547E-2</v>
      </c>
      <c r="BN21" s="60">
        <f t="shared" si="4"/>
        <v>5.852518210849289E-2</v>
      </c>
      <c r="BO21" s="60">
        <f t="shared" si="4"/>
        <v>2.3821573718054045E-2</v>
      </c>
      <c r="BP21" s="60">
        <f t="shared" si="4"/>
        <v>3.2522447721845094E-2</v>
      </c>
      <c r="BQ21" s="60">
        <f t="shared" ref="BQ21:BT22" si="5">BP20</f>
        <v>3.9533187152076765E-2</v>
      </c>
      <c r="BR21" s="60">
        <f t="shared" si="5"/>
        <v>2.5188354423313575E-2</v>
      </c>
      <c r="BS21" s="60">
        <f t="shared" si="5"/>
        <v>3.9693513413650017E-2</v>
      </c>
      <c r="BT21" s="60">
        <f t="shared" si="5"/>
        <v>2.2406317687504895E-2</v>
      </c>
      <c r="BU21" s="60">
        <f t="shared" ref="BU21:BU22" si="6">BT20</f>
        <v>-0.10869640782649259</v>
      </c>
      <c r="BV21" s="60">
        <f t="shared" ref="BV21:BW22" si="7">BU20</f>
        <v>0.13361255655592985</v>
      </c>
      <c r="BW21" s="60">
        <f t="shared" si="7"/>
        <v>2.8088019736237202E-2</v>
      </c>
      <c r="BX21" s="60"/>
    </row>
    <row r="22" spans="1:76" x14ac:dyDescent="0.2">
      <c r="A22" s="3" t="s">
        <v>124</v>
      </c>
      <c r="D22" s="60"/>
      <c r="E22" s="60">
        <f>D21</f>
        <v>9.2644183773215927E-2</v>
      </c>
      <c r="F22" s="60">
        <f t="shared" si="4"/>
        <v>5.8956408937397953E-2</v>
      </c>
      <c r="G22" s="60">
        <f t="shared" si="4"/>
        <v>5.7828373497792906E-2</v>
      </c>
      <c r="H22" s="60">
        <f t="shared" si="4"/>
        <v>5.344913646800431E-2</v>
      </c>
      <c r="I22" s="60">
        <f t="shared" si="4"/>
        <v>5.8678594442970411E-2</v>
      </c>
      <c r="J22" s="60">
        <f t="shared" si="4"/>
        <v>4.7012066311002965E-2</v>
      </c>
      <c r="K22" s="60">
        <f t="shared" si="4"/>
        <v>6.6462622255659687E-2</v>
      </c>
      <c r="L22" s="60">
        <f t="shared" si="4"/>
        <v>-1.0662006381170763E-2</v>
      </c>
      <c r="M22" s="60">
        <f t="shared" si="4"/>
        <v>3.1552847373026882E-2</v>
      </c>
      <c r="N22" s="60">
        <f t="shared" si="4"/>
        <v>9.8864154085432032E-2</v>
      </c>
      <c r="O22" s="60">
        <f t="shared" si="4"/>
        <v>7.3470963314556936E-2</v>
      </c>
      <c r="P22" s="60">
        <f t="shared" si="4"/>
        <v>0.10035293334221218</v>
      </c>
      <c r="Q22" s="60">
        <f t="shared" si="4"/>
        <v>4.3282498184459062E-2</v>
      </c>
      <c r="R22" s="60">
        <f t="shared" si="4"/>
        <v>6.5478676504710176E-2</v>
      </c>
      <c r="S22" s="60">
        <f t="shared" si="4"/>
        <v>5.6217334494773619E-2</v>
      </c>
      <c r="T22" s="60">
        <f t="shared" si="4"/>
        <v>8.2389204457594012E-2</v>
      </c>
      <c r="U22" s="60">
        <f t="shared" si="4"/>
        <v>3.8525644078289512E-2</v>
      </c>
      <c r="V22" s="60">
        <f t="shared" si="4"/>
        <v>1.5223771093175742E-3</v>
      </c>
      <c r="W22" s="60">
        <f t="shared" si="4"/>
        <v>3.5144589125139625E-2</v>
      </c>
      <c r="X22" s="60">
        <f t="shared" si="4"/>
        <v>3.3659460033261368E-2</v>
      </c>
      <c r="Y22" s="60">
        <f t="shared" si="4"/>
        <v>4.5905399275988579E-2</v>
      </c>
      <c r="Z22" s="60">
        <f t="shared" si="4"/>
        <v>3.4775351231047358E-2</v>
      </c>
      <c r="AA22" s="60">
        <f t="shared" si="4"/>
        <v>6.2769347556202115E-2</v>
      </c>
      <c r="AB22" s="60">
        <f t="shared" si="4"/>
        <v>9.3868349193830358E-2</v>
      </c>
      <c r="AC22" s="60">
        <f t="shared" si="4"/>
        <v>4.3008631654842588E-2</v>
      </c>
      <c r="AD22" s="60">
        <f t="shared" si="4"/>
        <v>1.4471109951741168E-2</v>
      </c>
      <c r="AE22" s="60">
        <f t="shared" si="4"/>
        <v>3.4906369930380876E-3</v>
      </c>
      <c r="AF22" s="60">
        <f t="shared" si="4"/>
        <v>-2.6425029788215371E-2</v>
      </c>
      <c r="AG22" s="60">
        <f t="shared" si="4"/>
        <v>4.0907505741000216E-2</v>
      </c>
      <c r="AH22" s="60">
        <f t="shared" si="4"/>
        <v>5.9433353983084025E-2</v>
      </c>
      <c r="AI22" s="60">
        <f t="shared" si="4"/>
        <v>5.5520418148404582E-2</v>
      </c>
      <c r="AJ22" s="60">
        <f t="shared" si="4"/>
        <v>-2.227234441863013E-3</v>
      </c>
      <c r="AK22" s="60">
        <f t="shared" si="4"/>
        <v>-0.10408085798296951</v>
      </c>
      <c r="AL22" s="60">
        <f t="shared" si="4"/>
        <v>3.6082865381696694E-2</v>
      </c>
      <c r="AM22" s="60">
        <f t="shared" si="4"/>
        <v>2.0611320662589527E-2</v>
      </c>
      <c r="AN22" s="60">
        <f t="shared" si="4"/>
        <v>9.4259623607365173E-2</v>
      </c>
      <c r="AO22" s="60">
        <f t="shared" si="4"/>
        <v>9.7261464305037126E-2</v>
      </c>
      <c r="AP22" s="60">
        <f t="shared" si="4"/>
        <v>-9.4412734462939185E-2</v>
      </c>
      <c r="AQ22" s="60">
        <f t="shared" si="4"/>
        <v>-0.12312041447129607</v>
      </c>
      <c r="AR22" s="60">
        <f t="shared" si="4"/>
        <v>-4.9825635364660448E-2</v>
      </c>
      <c r="AS22" s="60">
        <f t="shared" si="4"/>
        <v>2.2192591027909048E-2</v>
      </c>
      <c r="AT22" s="60">
        <f t="shared" si="4"/>
        <v>-5.4050912472393131E-3</v>
      </c>
      <c r="AU22" s="60">
        <f t="shared" si="4"/>
        <v>5.2435770077329025E-2</v>
      </c>
      <c r="AV22" s="60">
        <f t="shared" si="4"/>
        <v>0.12308163412489748</v>
      </c>
      <c r="AW22" s="60">
        <f t="shared" si="4"/>
        <v>7.411584274742844E-2</v>
      </c>
      <c r="AX22" s="60">
        <f t="shared" si="4"/>
        <v>2.799125750126219E-2</v>
      </c>
      <c r="AY22" s="60">
        <f t="shared" si="4"/>
        <v>6.4768159137898351E-2</v>
      </c>
      <c r="AZ22" s="60">
        <f t="shared" si="4"/>
        <v>-3.9167625505366344E-3</v>
      </c>
      <c r="BA22" s="60">
        <f t="shared" si="4"/>
        <v>1.4947921275350717E-2</v>
      </c>
      <c r="BB22" s="60">
        <f t="shared" si="4"/>
        <v>2.6943592463735788E-2</v>
      </c>
      <c r="BC22" s="60">
        <f t="shared" si="4"/>
        <v>6.1783391613361438E-3</v>
      </c>
      <c r="BD22" s="60">
        <f t="shared" si="4"/>
        <v>5.4537053921068113E-2</v>
      </c>
      <c r="BE22" s="60">
        <f t="shared" si="4"/>
        <v>4.1648826736000233E-2</v>
      </c>
      <c r="BF22" s="60">
        <f t="shared" si="4"/>
        <v>4.9582812341133709E-2</v>
      </c>
      <c r="BG22" s="60">
        <f t="shared" si="4"/>
        <v>6.2852081659674708E-2</v>
      </c>
      <c r="BH22" s="60">
        <f t="shared" si="4"/>
        <v>7.5287768916581843E-2</v>
      </c>
      <c r="BI22" s="60">
        <f t="shared" si="4"/>
        <v>8.5184500919558648E-2</v>
      </c>
      <c r="BJ22" s="60">
        <f t="shared" si="4"/>
        <v>9.1265683014642107E-2</v>
      </c>
      <c r="BK22" s="60">
        <f t="shared" si="4"/>
        <v>1.0958236592427006E-2</v>
      </c>
      <c r="BL22" s="60">
        <f t="shared" si="4"/>
        <v>8.3324591074957599E-2</v>
      </c>
      <c r="BM22" s="60">
        <f t="shared" si="4"/>
        <v>6.3271924016111702E-2</v>
      </c>
      <c r="BN22" s="60">
        <f t="shared" si="4"/>
        <v>6.1397247056043547E-2</v>
      </c>
      <c r="BO22" s="60">
        <f t="shared" si="4"/>
        <v>5.852518210849289E-2</v>
      </c>
      <c r="BP22" s="60">
        <f t="shared" si="4"/>
        <v>2.3821573718054045E-2</v>
      </c>
      <c r="BQ22" s="60">
        <f t="shared" si="5"/>
        <v>3.2522447721845094E-2</v>
      </c>
      <c r="BR22" s="60">
        <f t="shared" si="5"/>
        <v>3.9533187152076765E-2</v>
      </c>
      <c r="BS22" s="60">
        <f t="shared" si="5"/>
        <v>2.5188354423313575E-2</v>
      </c>
      <c r="BT22" s="60">
        <f t="shared" si="5"/>
        <v>3.9693513413650017E-2</v>
      </c>
      <c r="BU22" s="60">
        <f t="shared" si="6"/>
        <v>2.2406317687504895E-2</v>
      </c>
      <c r="BV22" s="60">
        <f t="shared" si="7"/>
        <v>-0.10869640782649259</v>
      </c>
      <c r="BW22" s="60">
        <f t="shared" si="7"/>
        <v>0.13361255655592985</v>
      </c>
      <c r="BX22" s="60"/>
    </row>
    <row r="23" spans="1:76" x14ac:dyDescent="0.2">
      <c r="A23" s="3" t="s">
        <v>125</v>
      </c>
      <c r="B23" s="60">
        <f>C20</f>
        <v>9.2644183773215927E-2</v>
      </c>
      <c r="C23" s="60">
        <f t="shared" ref="C23:BN23" si="8">D20</f>
        <v>5.8956408937397953E-2</v>
      </c>
      <c r="D23" s="60">
        <f t="shared" si="8"/>
        <v>5.7828373497792906E-2</v>
      </c>
      <c r="E23" s="60">
        <f t="shared" si="8"/>
        <v>5.344913646800431E-2</v>
      </c>
      <c r="F23" s="60">
        <f t="shared" si="8"/>
        <v>5.8678594442970411E-2</v>
      </c>
      <c r="G23" s="60">
        <f t="shared" si="8"/>
        <v>4.7012066311002965E-2</v>
      </c>
      <c r="H23" s="60">
        <f t="shared" si="8"/>
        <v>6.6462622255659687E-2</v>
      </c>
      <c r="I23" s="60">
        <f t="shared" si="8"/>
        <v>-1.0662006381170763E-2</v>
      </c>
      <c r="J23" s="60">
        <f t="shared" si="8"/>
        <v>3.1552847373026882E-2</v>
      </c>
      <c r="K23" s="60">
        <f t="shared" si="8"/>
        <v>9.8864154085432032E-2</v>
      </c>
      <c r="L23" s="60">
        <f t="shared" si="8"/>
        <v>7.3470963314556936E-2</v>
      </c>
      <c r="M23" s="60">
        <f t="shared" si="8"/>
        <v>0.10035293334221218</v>
      </c>
      <c r="N23" s="60">
        <f t="shared" si="8"/>
        <v>4.3282498184459062E-2</v>
      </c>
      <c r="O23" s="60">
        <f t="shared" si="8"/>
        <v>6.5478676504710176E-2</v>
      </c>
      <c r="P23" s="60">
        <f t="shared" si="8"/>
        <v>5.6217334494773619E-2</v>
      </c>
      <c r="Q23" s="60">
        <f t="shared" si="8"/>
        <v>8.2389204457594012E-2</v>
      </c>
      <c r="R23" s="60">
        <f t="shared" si="8"/>
        <v>3.8525644078289512E-2</v>
      </c>
      <c r="S23" s="60">
        <f t="shared" si="8"/>
        <v>1.5223771093175742E-3</v>
      </c>
      <c r="T23" s="60">
        <f t="shared" si="8"/>
        <v>3.5144589125139625E-2</v>
      </c>
      <c r="U23" s="60">
        <f t="shared" si="8"/>
        <v>3.3659460033261368E-2</v>
      </c>
      <c r="V23" s="60">
        <f t="shared" si="8"/>
        <v>4.5905399275988579E-2</v>
      </c>
      <c r="W23" s="60">
        <f t="shared" si="8"/>
        <v>3.4775351231047358E-2</v>
      </c>
      <c r="X23" s="60">
        <f t="shared" si="8"/>
        <v>6.2769347556202115E-2</v>
      </c>
      <c r="Y23" s="60">
        <f t="shared" si="8"/>
        <v>9.3868349193830358E-2</v>
      </c>
      <c r="Z23" s="60">
        <f t="shared" si="8"/>
        <v>4.3008631654842588E-2</v>
      </c>
      <c r="AA23" s="60">
        <f t="shared" si="8"/>
        <v>1.4471109951741168E-2</v>
      </c>
      <c r="AB23" s="60">
        <f t="shared" si="8"/>
        <v>3.4906369930380876E-3</v>
      </c>
      <c r="AC23" s="60">
        <f t="shared" si="8"/>
        <v>-2.6425029788215371E-2</v>
      </c>
      <c r="AD23" s="60">
        <f t="shared" si="8"/>
        <v>4.0907505741000216E-2</v>
      </c>
      <c r="AE23" s="60">
        <f t="shared" si="8"/>
        <v>5.9433353983084025E-2</v>
      </c>
      <c r="AF23" s="60">
        <f t="shared" si="8"/>
        <v>5.5520418148404582E-2</v>
      </c>
      <c r="AG23" s="60">
        <f t="shared" si="8"/>
        <v>-2.227234441863013E-3</v>
      </c>
      <c r="AH23" s="60">
        <f t="shared" si="8"/>
        <v>-0.10408085798296951</v>
      </c>
      <c r="AI23" s="60">
        <f t="shared" si="8"/>
        <v>3.6082865381696694E-2</v>
      </c>
      <c r="AJ23" s="60">
        <f t="shared" si="8"/>
        <v>2.0611320662589527E-2</v>
      </c>
      <c r="AK23" s="60">
        <f t="shared" si="8"/>
        <v>9.4259623607365173E-2</v>
      </c>
      <c r="AL23" s="60">
        <f t="shared" si="8"/>
        <v>9.7261464305037126E-2</v>
      </c>
      <c r="AM23" s="60">
        <f t="shared" si="8"/>
        <v>-9.4412734462939185E-2</v>
      </c>
      <c r="AN23" s="60">
        <f t="shared" si="8"/>
        <v>-0.12312041447129607</v>
      </c>
      <c r="AO23" s="60">
        <f t="shared" si="8"/>
        <v>-4.9825635364660448E-2</v>
      </c>
      <c r="AP23" s="60">
        <f t="shared" si="8"/>
        <v>2.2192591027909048E-2</v>
      </c>
      <c r="AQ23" s="60">
        <f t="shared" si="8"/>
        <v>-5.4050912472393131E-3</v>
      </c>
      <c r="AR23" s="60">
        <f t="shared" si="8"/>
        <v>5.2435770077329025E-2</v>
      </c>
      <c r="AS23" s="60">
        <f t="shared" si="8"/>
        <v>0.12308163412489748</v>
      </c>
      <c r="AT23" s="60">
        <f t="shared" si="8"/>
        <v>7.411584274742844E-2</v>
      </c>
      <c r="AU23" s="60">
        <f t="shared" si="8"/>
        <v>2.799125750126219E-2</v>
      </c>
      <c r="AV23" s="60">
        <f t="shared" si="8"/>
        <v>6.4768159137898351E-2</v>
      </c>
      <c r="AW23" s="60">
        <f t="shared" si="8"/>
        <v>-3.9167625505366344E-3</v>
      </c>
      <c r="AX23" s="60">
        <f t="shared" si="8"/>
        <v>1.4947921275350717E-2</v>
      </c>
      <c r="AY23" s="60">
        <f t="shared" si="8"/>
        <v>2.6943592463735788E-2</v>
      </c>
      <c r="AZ23" s="60">
        <f t="shared" si="8"/>
        <v>6.1783391613361438E-3</v>
      </c>
      <c r="BA23" s="60">
        <f t="shared" si="8"/>
        <v>5.4537053921068113E-2</v>
      </c>
      <c r="BB23" s="60">
        <f t="shared" si="8"/>
        <v>4.1648826736000233E-2</v>
      </c>
      <c r="BC23" s="60">
        <f t="shared" si="8"/>
        <v>4.9582812341133709E-2</v>
      </c>
      <c r="BD23" s="60">
        <f t="shared" si="8"/>
        <v>6.2852081659674708E-2</v>
      </c>
      <c r="BE23" s="60">
        <f t="shared" si="8"/>
        <v>7.5287768916581843E-2</v>
      </c>
      <c r="BF23" s="60">
        <f t="shared" si="8"/>
        <v>8.5184500919558648E-2</v>
      </c>
      <c r="BG23" s="60">
        <f t="shared" si="8"/>
        <v>9.1265683014642107E-2</v>
      </c>
      <c r="BH23" s="60">
        <f t="shared" si="8"/>
        <v>1.0958236592427006E-2</v>
      </c>
      <c r="BI23" s="60">
        <f t="shared" si="8"/>
        <v>8.3324591074957599E-2</v>
      </c>
      <c r="BJ23" s="60">
        <f t="shared" si="8"/>
        <v>6.3271924016111702E-2</v>
      </c>
      <c r="BK23" s="60">
        <f t="shared" si="8"/>
        <v>6.1397247056043547E-2</v>
      </c>
      <c r="BL23" s="60">
        <f t="shared" si="8"/>
        <v>5.852518210849289E-2</v>
      </c>
      <c r="BM23" s="60">
        <f t="shared" si="8"/>
        <v>2.3821573718054045E-2</v>
      </c>
      <c r="BN23" s="60">
        <f t="shared" si="8"/>
        <v>3.2522447721845094E-2</v>
      </c>
      <c r="BO23" s="60">
        <f t="shared" ref="BO23:BS23" si="9">BP20</f>
        <v>3.9533187152076765E-2</v>
      </c>
      <c r="BP23" s="60">
        <f t="shared" si="9"/>
        <v>2.5188354423313575E-2</v>
      </c>
      <c r="BQ23" s="60">
        <f t="shared" si="9"/>
        <v>3.9693513413650017E-2</v>
      </c>
      <c r="BR23" s="60">
        <f t="shared" si="9"/>
        <v>2.2406317687504895E-2</v>
      </c>
      <c r="BS23" s="60">
        <f t="shared" si="9"/>
        <v>-0.10869640782649259</v>
      </c>
      <c r="BT23" s="60">
        <f t="shared" ref="BT23" si="10">BU20</f>
        <v>0.13361255655592985</v>
      </c>
      <c r="BU23" s="60">
        <f t="shared" ref="BU23:BV23" si="11">BV20</f>
        <v>2.8088019736237202E-2</v>
      </c>
      <c r="BV23" s="60">
        <f t="shared" si="11"/>
        <v>-4.0325337818509777E-3</v>
      </c>
    </row>
    <row r="24" spans="1:76" x14ac:dyDescent="0.2">
      <c r="A24" s="3" t="s">
        <v>126</v>
      </c>
      <c r="B24" s="60">
        <f>D20</f>
        <v>5.8956408937397953E-2</v>
      </c>
      <c r="C24" s="60">
        <f t="shared" ref="C24:BN24" si="12">E20</f>
        <v>5.7828373497792906E-2</v>
      </c>
      <c r="D24" s="60">
        <f t="shared" si="12"/>
        <v>5.344913646800431E-2</v>
      </c>
      <c r="E24" s="60">
        <f t="shared" si="12"/>
        <v>5.8678594442970411E-2</v>
      </c>
      <c r="F24" s="60">
        <f t="shared" si="12"/>
        <v>4.7012066311002965E-2</v>
      </c>
      <c r="G24" s="60">
        <f t="shared" si="12"/>
        <v>6.6462622255659687E-2</v>
      </c>
      <c r="H24" s="60">
        <f t="shared" si="12"/>
        <v>-1.0662006381170763E-2</v>
      </c>
      <c r="I24" s="60">
        <f t="shared" si="12"/>
        <v>3.1552847373026882E-2</v>
      </c>
      <c r="J24" s="60">
        <f t="shared" si="12"/>
        <v>9.8864154085432032E-2</v>
      </c>
      <c r="K24" s="60">
        <f t="shared" si="12"/>
        <v>7.3470963314556936E-2</v>
      </c>
      <c r="L24" s="60">
        <f t="shared" si="12"/>
        <v>0.10035293334221218</v>
      </c>
      <c r="M24" s="60">
        <f t="shared" si="12"/>
        <v>4.3282498184459062E-2</v>
      </c>
      <c r="N24" s="60">
        <f t="shared" si="12"/>
        <v>6.5478676504710176E-2</v>
      </c>
      <c r="O24" s="60">
        <f t="shared" si="12"/>
        <v>5.6217334494773619E-2</v>
      </c>
      <c r="P24" s="60">
        <f t="shared" si="12"/>
        <v>8.2389204457594012E-2</v>
      </c>
      <c r="Q24" s="60">
        <f t="shared" si="12"/>
        <v>3.8525644078289512E-2</v>
      </c>
      <c r="R24" s="60">
        <f t="shared" si="12"/>
        <v>1.5223771093175742E-3</v>
      </c>
      <c r="S24" s="60">
        <f t="shared" si="12"/>
        <v>3.5144589125139625E-2</v>
      </c>
      <c r="T24" s="60">
        <f t="shared" si="12"/>
        <v>3.3659460033261368E-2</v>
      </c>
      <c r="U24" s="60">
        <f t="shared" si="12"/>
        <v>4.5905399275988579E-2</v>
      </c>
      <c r="V24" s="60">
        <f t="shared" si="12"/>
        <v>3.4775351231047358E-2</v>
      </c>
      <c r="W24" s="60">
        <f t="shared" si="12"/>
        <v>6.2769347556202115E-2</v>
      </c>
      <c r="X24" s="60">
        <f t="shared" si="12"/>
        <v>9.3868349193830358E-2</v>
      </c>
      <c r="Y24" s="60">
        <f t="shared" si="12"/>
        <v>4.3008631654842588E-2</v>
      </c>
      <c r="Z24" s="60">
        <f t="shared" si="12"/>
        <v>1.4471109951741168E-2</v>
      </c>
      <c r="AA24" s="60">
        <f t="shared" si="12"/>
        <v>3.4906369930380876E-3</v>
      </c>
      <c r="AB24" s="60">
        <f t="shared" si="12"/>
        <v>-2.6425029788215371E-2</v>
      </c>
      <c r="AC24" s="60">
        <f t="shared" si="12"/>
        <v>4.0907505741000216E-2</v>
      </c>
      <c r="AD24" s="60">
        <f t="shared" si="12"/>
        <v>5.9433353983084025E-2</v>
      </c>
      <c r="AE24" s="60">
        <f t="shared" si="12"/>
        <v>5.5520418148404582E-2</v>
      </c>
      <c r="AF24" s="60">
        <f t="shared" si="12"/>
        <v>-2.227234441863013E-3</v>
      </c>
      <c r="AG24" s="60">
        <f t="shared" si="12"/>
        <v>-0.10408085798296951</v>
      </c>
      <c r="AH24" s="60">
        <f t="shared" si="12"/>
        <v>3.6082865381696694E-2</v>
      </c>
      <c r="AI24" s="60">
        <f t="shared" si="12"/>
        <v>2.0611320662589527E-2</v>
      </c>
      <c r="AJ24" s="60">
        <f t="shared" si="12"/>
        <v>9.4259623607365173E-2</v>
      </c>
      <c r="AK24" s="60">
        <f t="shared" si="12"/>
        <v>9.7261464305037126E-2</v>
      </c>
      <c r="AL24" s="60">
        <f t="shared" si="12"/>
        <v>-9.4412734462939185E-2</v>
      </c>
      <c r="AM24" s="60">
        <f t="shared" si="12"/>
        <v>-0.12312041447129607</v>
      </c>
      <c r="AN24" s="60">
        <f t="shared" si="12"/>
        <v>-4.9825635364660448E-2</v>
      </c>
      <c r="AO24" s="60">
        <f t="shared" si="12"/>
        <v>2.2192591027909048E-2</v>
      </c>
      <c r="AP24" s="60">
        <f t="shared" si="12"/>
        <v>-5.4050912472393131E-3</v>
      </c>
      <c r="AQ24" s="60">
        <f t="shared" si="12"/>
        <v>5.2435770077329025E-2</v>
      </c>
      <c r="AR24" s="60">
        <f t="shared" si="12"/>
        <v>0.12308163412489748</v>
      </c>
      <c r="AS24" s="60">
        <f t="shared" si="12"/>
        <v>7.411584274742844E-2</v>
      </c>
      <c r="AT24" s="60">
        <f t="shared" si="12"/>
        <v>2.799125750126219E-2</v>
      </c>
      <c r="AU24" s="60">
        <f t="shared" si="12"/>
        <v>6.4768159137898351E-2</v>
      </c>
      <c r="AV24" s="60">
        <f t="shared" si="12"/>
        <v>-3.9167625505366344E-3</v>
      </c>
      <c r="AW24" s="60">
        <f t="shared" si="12"/>
        <v>1.4947921275350717E-2</v>
      </c>
      <c r="AX24" s="60">
        <f t="shared" si="12"/>
        <v>2.6943592463735788E-2</v>
      </c>
      <c r="AY24" s="60">
        <f t="shared" si="12"/>
        <v>6.1783391613361438E-3</v>
      </c>
      <c r="AZ24" s="60">
        <f t="shared" si="12"/>
        <v>5.4537053921068113E-2</v>
      </c>
      <c r="BA24" s="60">
        <f t="shared" si="12"/>
        <v>4.1648826736000233E-2</v>
      </c>
      <c r="BB24" s="60">
        <f t="shared" si="12"/>
        <v>4.9582812341133709E-2</v>
      </c>
      <c r="BC24" s="60">
        <f t="shared" si="12"/>
        <v>6.2852081659674708E-2</v>
      </c>
      <c r="BD24" s="60">
        <f t="shared" si="12"/>
        <v>7.5287768916581843E-2</v>
      </c>
      <c r="BE24" s="60">
        <f t="shared" si="12"/>
        <v>8.5184500919558648E-2</v>
      </c>
      <c r="BF24" s="60">
        <f t="shared" si="12"/>
        <v>9.1265683014642107E-2</v>
      </c>
      <c r="BG24" s="60">
        <f t="shared" si="12"/>
        <v>1.0958236592427006E-2</v>
      </c>
      <c r="BH24" s="60">
        <f t="shared" si="12"/>
        <v>8.3324591074957599E-2</v>
      </c>
      <c r="BI24" s="60">
        <f t="shared" si="12"/>
        <v>6.3271924016111702E-2</v>
      </c>
      <c r="BJ24" s="60">
        <f t="shared" si="12"/>
        <v>6.1397247056043547E-2</v>
      </c>
      <c r="BK24" s="60">
        <f t="shared" si="12"/>
        <v>5.852518210849289E-2</v>
      </c>
      <c r="BL24" s="60">
        <f t="shared" si="12"/>
        <v>2.3821573718054045E-2</v>
      </c>
      <c r="BM24" s="60">
        <f t="shared" si="12"/>
        <v>3.2522447721845094E-2</v>
      </c>
      <c r="BN24" s="60">
        <f t="shared" si="12"/>
        <v>3.9533187152076765E-2</v>
      </c>
      <c r="BO24" s="60">
        <f t="shared" ref="BO24:BR24" si="13">BQ20</f>
        <v>2.5188354423313575E-2</v>
      </c>
      <c r="BP24" s="60">
        <f t="shared" si="13"/>
        <v>3.9693513413650017E-2</v>
      </c>
      <c r="BQ24" s="60">
        <f t="shared" si="13"/>
        <v>2.2406317687504895E-2</v>
      </c>
      <c r="BR24" s="60">
        <f t="shared" si="13"/>
        <v>-0.10869640782649259</v>
      </c>
      <c r="BS24" s="60">
        <f t="shared" ref="BS24" si="14">BU20</f>
        <v>0.13361255655592985</v>
      </c>
      <c r="BT24" s="60">
        <f t="shared" ref="BT24:BU24" si="15">BV20</f>
        <v>2.8088019736237202E-2</v>
      </c>
      <c r="BU24" s="60">
        <f t="shared" si="15"/>
        <v>-4.0325337818509777E-3</v>
      </c>
    </row>
    <row r="26" spans="1:76" x14ac:dyDescent="0.2">
      <c r="A26" s="3" t="s">
        <v>127</v>
      </c>
      <c r="C26" s="59">
        <f>C8/B8-1</f>
        <v>0.1111553256400053</v>
      </c>
      <c r="D26" s="59">
        <f t="shared" ref="D26:BO26" si="16">D8/C8-1</f>
        <v>2.5307389280171844E-2</v>
      </c>
      <c r="E26" s="59">
        <f t="shared" si="16"/>
        <v>5.2945628129002165E-2</v>
      </c>
      <c r="F26" s="59">
        <f t="shared" si="16"/>
        <v>5.255010366275048E-2</v>
      </c>
      <c r="G26" s="59">
        <f t="shared" si="16"/>
        <v>8.070700703855449E-2</v>
      </c>
      <c r="H26" s="59">
        <f t="shared" si="16"/>
        <v>2.7072346837104133E-2</v>
      </c>
      <c r="I26" s="59">
        <f t="shared" si="16"/>
        <v>5.7828360504460274E-2</v>
      </c>
      <c r="J26" s="59">
        <f t="shared" si="16"/>
        <v>-9.6852841836848613E-3</v>
      </c>
      <c r="K26" s="59">
        <f t="shared" si="16"/>
        <v>1.0051045760491428E-2</v>
      </c>
      <c r="L26" s="59">
        <f t="shared" si="16"/>
        <v>4.3896330418837559E-2</v>
      </c>
      <c r="M26" s="59">
        <f t="shared" si="16"/>
        <v>4.2971595047341493E-2</v>
      </c>
      <c r="N26" s="59">
        <f t="shared" si="16"/>
        <v>0.12278179428195868</v>
      </c>
      <c r="O26" s="59">
        <f t="shared" si="16"/>
        <v>9.0476713130647868E-2</v>
      </c>
      <c r="P26" s="59">
        <f t="shared" si="16"/>
        <v>6.2755820975642473E-2</v>
      </c>
      <c r="Q26" s="59">
        <f t="shared" si="16"/>
        <v>6.9846731804334539E-2</v>
      </c>
      <c r="R26" s="59">
        <f t="shared" si="16"/>
        <v>9.9250494260674449E-2</v>
      </c>
      <c r="S26" s="59">
        <f t="shared" si="16"/>
        <v>6.9485269445003661E-2</v>
      </c>
      <c r="T26" s="59">
        <f t="shared" si="16"/>
        <v>-1.2800883511960071E-2</v>
      </c>
      <c r="U26" s="59">
        <f t="shared" si="16"/>
        <v>3.4934275762121381E-2</v>
      </c>
      <c r="V26" s="59">
        <f t="shared" si="16"/>
        <v>2.3178970642427243E-2</v>
      </c>
      <c r="W26" s="59">
        <f t="shared" si="16"/>
        <v>4.5607885037876494E-2</v>
      </c>
      <c r="X26" s="59">
        <f t="shared" si="16"/>
        <v>2.2722053825663613E-2</v>
      </c>
      <c r="Y26" s="59">
        <f t="shared" si="16"/>
        <v>7.4880718495649701E-2</v>
      </c>
      <c r="Z26" s="59">
        <f t="shared" si="16"/>
        <v>9.2652357825473874E-2</v>
      </c>
      <c r="AA26" s="59">
        <f t="shared" si="16"/>
        <v>3.4335092146516866E-2</v>
      </c>
      <c r="AB26" s="59">
        <f t="shared" si="16"/>
        <v>9.2414608901374429E-3</v>
      </c>
      <c r="AC26" s="59">
        <f t="shared" si="16"/>
        <v>-2.0621199912094323E-2</v>
      </c>
      <c r="AD26" s="59">
        <f t="shared" si="16"/>
        <v>-8.0874378248999568E-2</v>
      </c>
      <c r="AE26" s="59">
        <f t="shared" si="16"/>
        <v>-5.838911154965154E-3</v>
      </c>
      <c r="AF26" s="59">
        <f t="shared" si="16"/>
        <v>7.0498915401301598E-2</v>
      </c>
      <c r="AG26" s="59">
        <f t="shared" si="16"/>
        <v>7.4726157022423578E-2</v>
      </c>
      <c r="AH26" s="59">
        <f t="shared" si="16"/>
        <v>-2.4137317680540726E-2</v>
      </c>
      <c r="AI26" s="59">
        <f t="shared" si="16"/>
        <v>-5.593022619980681E-2</v>
      </c>
      <c r="AJ26" s="59">
        <f t="shared" si="16"/>
        <v>2.7570494936721035E-2</v>
      </c>
      <c r="AK26" s="59">
        <f t="shared" si="16"/>
        <v>1.7492601813142938E-2</v>
      </c>
      <c r="AL26" s="59">
        <f t="shared" si="16"/>
        <v>0.15009186848495482</v>
      </c>
      <c r="AM26" s="59">
        <f t="shared" si="16"/>
        <v>0.11301911482542981</v>
      </c>
      <c r="AN26" s="59">
        <f t="shared" si="16"/>
        <v>-8.3373605210579793E-2</v>
      </c>
      <c r="AO26" s="59">
        <f t="shared" si="16"/>
        <v>-0.16338269778568171</v>
      </c>
      <c r="AP26" s="59">
        <f t="shared" si="16"/>
        <v>-5.4929034321240522E-3</v>
      </c>
      <c r="AQ26" s="59">
        <f t="shared" si="16"/>
        <v>3.7168392679812756E-2</v>
      </c>
      <c r="AR26" s="59">
        <f t="shared" si="16"/>
        <v>-7.4134865271509032E-3</v>
      </c>
      <c r="AS26" s="59">
        <f t="shared" si="16"/>
        <v>4.435380149193402E-2</v>
      </c>
      <c r="AT26" s="59">
        <f t="shared" si="16"/>
        <v>9.4590077410274365E-2</v>
      </c>
      <c r="AU26" s="59">
        <f t="shared" si="16"/>
        <v>9.516768059919789E-2</v>
      </c>
      <c r="AV26" s="59">
        <f t="shared" si="16"/>
        <v>2.3672720601724428E-2</v>
      </c>
      <c r="AW26" s="59">
        <f t="shared" si="16"/>
        <v>3.6229130973971513E-2</v>
      </c>
      <c r="AX26" s="59">
        <f t="shared" si="16"/>
        <v>-1.9764103628376772E-2</v>
      </c>
      <c r="AY26" s="59">
        <f t="shared" si="16"/>
        <v>-1.4340357662070091E-2</v>
      </c>
      <c r="AZ26" s="59">
        <f t="shared" si="16"/>
        <v>2.5238783956009314E-2</v>
      </c>
      <c r="BA26" s="59">
        <f t="shared" si="16"/>
        <v>1.0042530605973932E-2</v>
      </c>
      <c r="BB26" s="59">
        <f t="shared" si="16"/>
        <v>4.8710839458199873E-2</v>
      </c>
      <c r="BC26" s="59">
        <f t="shared" si="16"/>
        <v>2.5139443807112638E-2</v>
      </c>
      <c r="BD26" s="59">
        <f t="shared" si="16"/>
        <v>3.3970685652176646E-2</v>
      </c>
      <c r="BE26" s="59">
        <f t="shared" si="16"/>
        <v>3.6605315701410124E-2</v>
      </c>
      <c r="BF26" s="59">
        <f t="shared" si="16"/>
        <v>6.2116720870786235E-2</v>
      </c>
      <c r="BG26" s="59">
        <f t="shared" si="16"/>
        <v>8.6494243133001136E-2</v>
      </c>
      <c r="BH26" s="59">
        <f t="shared" si="16"/>
        <v>8.9023071403315335E-2</v>
      </c>
      <c r="BI26" s="59">
        <f t="shared" si="16"/>
        <v>3.0789894124550798E-2</v>
      </c>
      <c r="BJ26" s="59">
        <f t="shared" si="16"/>
        <v>9.0821167589329121E-2</v>
      </c>
      <c r="BK26" s="59">
        <f t="shared" si="16"/>
        <v>7.2252139655114123E-2</v>
      </c>
      <c r="BL26" s="59">
        <f t="shared" si="16"/>
        <v>7.4444840388421696E-2</v>
      </c>
      <c r="BM26" s="59">
        <f t="shared" si="16"/>
        <v>5.7324860911755815E-2</v>
      </c>
      <c r="BN26" s="59">
        <f t="shared" si="16"/>
        <v>3.9000304861317225E-2</v>
      </c>
      <c r="BO26" s="59">
        <f t="shared" si="16"/>
        <v>3.9835402795312724E-2</v>
      </c>
      <c r="BP26" s="59">
        <f t="shared" ref="BP26:BT26" si="17">BP8/BO8-1</f>
        <v>3.6996769163003096E-2</v>
      </c>
      <c r="BQ26" s="59">
        <f t="shared" si="17"/>
        <v>2.6407951169533872E-2</v>
      </c>
      <c r="BR26" s="59">
        <f t="shared" si="17"/>
        <v>3.8289844208348578E-2</v>
      </c>
      <c r="BS26" s="59">
        <f t="shared" si="17"/>
        <v>3.2448839355325276E-2</v>
      </c>
      <c r="BT26" s="59">
        <f t="shared" si="17"/>
        <v>-9.8627444892302019E-2</v>
      </c>
      <c r="BU26" s="59">
        <f t="shared" ref="BU26:BU28" si="18">BU8/BT8-1</f>
        <v>0.12407163096266505</v>
      </c>
      <c r="BV26" s="59">
        <f t="shared" ref="BV26:BW28" si="19">BV8/BU8-1</f>
        <v>3.5906507786154007E-2</v>
      </c>
      <c r="BW26" s="59">
        <f t="shared" si="19"/>
        <v>1.4976711714504987E-3</v>
      </c>
      <c r="BX26" s="59"/>
    </row>
    <row r="27" spans="1:76" x14ac:dyDescent="0.2">
      <c r="A27" s="3" t="s">
        <v>128</v>
      </c>
      <c r="C27" s="59">
        <f>C9/B9-1</f>
        <v>2.8563015312131901E-2</v>
      </c>
      <c r="D27" s="59">
        <f t="shared" ref="D27:BO27" si="20">D9/C9-1</f>
        <v>0.11279702261666191</v>
      </c>
      <c r="E27" s="59">
        <f t="shared" si="20"/>
        <v>2.0324157447903168E-2</v>
      </c>
      <c r="F27" s="59">
        <f t="shared" si="20"/>
        <v>0.18582955118507316</v>
      </c>
      <c r="G27" s="59">
        <f t="shared" si="20"/>
        <v>-4.2526047203916839E-4</v>
      </c>
      <c r="H27" s="59">
        <f t="shared" si="20"/>
        <v>5.8498191874069239E-2</v>
      </c>
      <c r="I27" s="59">
        <f t="shared" si="20"/>
        <v>0.157556270096463</v>
      </c>
      <c r="J27" s="59">
        <f t="shared" si="20"/>
        <v>-6.9444444444444198E-4</v>
      </c>
      <c r="K27" s="59">
        <f t="shared" si="20"/>
        <v>0.12039610840861714</v>
      </c>
      <c r="L27" s="59">
        <f t="shared" si="20"/>
        <v>0.17506590169018454</v>
      </c>
      <c r="M27" s="59">
        <f t="shared" si="20"/>
        <v>0.15571390868302992</v>
      </c>
      <c r="N27" s="59">
        <f t="shared" si="20"/>
        <v>5.0468143411737776E-2</v>
      </c>
      <c r="O27" s="59">
        <f t="shared" si="20"/>
        <v>5.8369565217391228E-2</v>
      </c>
      <c r="P27" s="59">
        <f t="shared" si="20"/>
        <v>0.12519256444490079</v>
      </c>
      <c r="Q27" s="59">
        <f t="shared" si="20"/>
        <v>6.7725447243519588E-2</v>
      </c>
      <c r="R27" s="59">
        <f t="shared" si="20"/>
        <v>1.2822704735853119E-3</v>
      </c>
      <c r="S27" s="59">
        <f t="shared" si="20"/>
        <v>3.4576965764535172E-2</v>
      </c>
      <c r="T27" s="59">
        <f t="shared" si="20"/>
        <v>6.3954447928701086E-2</v>
      </c>
      <c r="U27" s="59">
        <f t="shared" si="20"/>
        <v>5.5146203366167601E-2</v>
      </c>
      <c r="V27" s="59">
        <f t="shared" si="20"/>
        <v>4.9691267274331041E-2</v>
      </c>
      <c r="W27" s="59">
        <f t="shared" si="20"/>
        <v>6.8907563025210061E-2</v>
      </c>
      <c r="X27" s="59">
        <f t="shared" si="20"/>
        <v>6.6168763102725459E-2</v>
      </c>
      <c r="Y27" s="59">
        <f t="shared" si="20"/>
        <v>6.0157306132481159E-2</v>
      </c>
      <c r="Z27" s="59">
        <f t="shared" si="20"/>
        <v>6.0105488900481063E-2</v>
      </c>
      <c r="AA27" s="59">
        <f t="shared" si="20"/>
        <v>0.11071623838162936</v>
      </c>
      <c r="AB27" s="59">
        <f t="shared" si="20"/>
        <v>4.8092542456313003E-2</v>
      </c>
      <c r="AC27" s="59">
        <f t="shared" si="20"/>
        <v>0.14418560961863602</v>
      </c>
      <c r="AD27" s="59">
        <f t="shared" si="20"/>
        <v>-0.12675478203759949</v>
      </c>
      <c r="AE27" s="59">
        <f t="shared" si="20"/>
        <v>-8.4845351132838198E-2</v>
      </c>
      <c r="AF27" s="59">
        <f t="shared" si="20"/>
        <v>0.24223123940623559</v>
      </c>
      <c r="AG27" s="59">
        <f t="shared" si="20"/>
        <v>-1.8565226379987587E-2</v>
      </c>
      <c r="AH27" s="59">
        <f t="shared" si="20"/>
        <v>9.3444556791371758E-2</v>
      </c>
      <c r="AI27" s="59">
        <f t="shared" si="20"/>
        <v>-8.1567388456499912E-2</v>
      </c>
      <c r="AJ27" s="59">
        <f t="shared" si="20"/>
        <v>-6.5738138188530471E-2</v>
      </c>
      <c r="AK27" s="59">
        <f t="shared" si="20"/>
        <v>4.409519533004036E-2</v>
      </c>
      <c r="AL27" s="59">
        <f t="shared" si="20"/>
        <v>7.9520041286770926E-2</v>
      </c>
      <c r="AM27" s="59">
        <f t="shared" si="20"/>
        <v>5.7248715190629795E-2</v>
      </c>
      <c r="AN27" s="59">
        <f t="shared" si="20"/>
        <v>-0.15766071293993522</v>
      </c>
      <c r="AO27" s="59">
        <f t="shared" si="20"/>
        <v>-0.19070412454146912</v>
      </c>
      <c r="AP27" s="59">
        <f t="shared" si="20"/>
        <v>-0.10181858382621189</v>
      </c>
      <c r="AQ27" s="59">
        <f t="shared" si="20"/>
        <v>1.9631977352452479E-2</v>
      </c>
      <c r="AR27" s="59">
        <f t="shared" si="20"/>
        <v>2.8307580878802474E-2</v>
      </c>
      <c r="AS27" s="59">
        <f t="shared" si="20"/>
        <v>3.0873980160826431E-2</v>
      </c>
      <c r="AT27" s="59">
        <f t="shared" si="20"/>
        <v>8.6716392415874255E-2</v>
      </c>
      <c r="AU27" s="59">
        <f t="shared" si="20"/>
        <v>8.4983757728177789E-2</v>
      </c>
      <c r="AV27" s="59">
        <f t="shared" si="20"/>
        <v>4.3992659841607162E-2</v>
      </c>
      <c r="AW27" s="59">
        <f t="shared" si="20"/>
        <v>7.5997964753226288E-2</v>
      </c>
      <c r="AX27" s="59">
        <f t="shared" si="20"/>
        <v>2.5019344854268821E-2</v>
      </c>
      <c r="AY27" s="59">
        <f t="shared" si="20"/>
        <v>3.5019292065089802E-2</v>
      </c>
      <c r="AZ27" s="59">
        <f t="shared" si="20"/>
        <v>3.0998014506260274E-2</v>
      </c>
      <c r="BA27" s="59">
        <f t="shared" si="20"/>
        <v>-8.0176072944505572E-3</v>
      </c>
      <c r="BB27" s="59">
        <f t="shared" si="20"/>
        <v>0</v>
      </c>
      <c r="BC27" s="59">
        <f t="shared" si="20"/>
        <v>3.8985736925515102E-2</v>
      </c>
      <c r="BD27" s="59">
        <f t="shared" si="20"/>
        <v>4.0992983526540572E-2</v>
      </c>
      <c r="BE27" s="59">
        <f t="shared" si="20"/>
        <v>9.0992344041906259E-2</v>
      </c>
      <c r="BF27" s="59">
        <f t="shared" si="20"/>
        <v>7.5982943289796268E-2</v>
      </c>
      <c r="BG27" s="59">
        <f t="shared" si="20"/>
        <v>4.3000686513137376E-2</v>
      </c>
      <c r="BH27" s="59">
        <f t="shared" si="20"/>
        <v>5.30316328990037E-2</v>
      </c>
      <c r="BI27" s="59">
        <f t="shared" si="20"/>
        <v>0.13366118571886698</v>
      </c>
      <c r="BJ27" s="59">
        <f t="shared" si="20"/>
        <v>4.6787296153566915E-2</v>
      </c>
      <c r="BK27" s="59">
        <f t="shared" si="20"/>
        <v>6.4888252674767832E-2</v>
      </c>
      <c r="BL27" s="59">
        <f t="shared" si="20"/>
        <v>9.3819522606261474E-2</v>
      </c>
      <c r="BM27" s="59">
        <f t="shared" si="20"/>
        <v>7.9150576965064667E-2</v>
      </c>
      <c r="BN27" s="59">
        <f t="shared" si="20"/>
        <v>6.2514836359546244E-2</v>
      </c>
      <c r="BO27" s="59">
        <f t="shared" si="20"/>
        <v>0.10123738887974953</v>
      </c>
      <c r="BP27" s="59">
        <f t="shared" ref="BP27:BT27" si="21">BP9/BO9-1</f>
        <v>1.9270611212580668E-2</v>
      </c>
      <c r="BQ27" s="59">
        <f t="shared" si="21"/>
        <v>2.8906546059655813E-2</v>
      </c>
      <c r="BR27" s="59">
        <f t="shared" si="21"/>
        <v>2.4047634951140262E-2</v>
      </c>
      <c r="BS27" s="59">
        <f t="shared" si="21"/>
        <v>4.2584592106284624E-2</v>
      </c>
      <c r="BT27" s="59">
        <f t="shared" si="21"/>
        <v>7.8604387500265993E-2</v>
      </c>
      <c r="BU27" s="59">
        <f t="shared" si="18"/>
        <v>4.7725416456055658E-2</v>
      </c>
      <c r="BV27" s="59">
        <f t="shared" si="19"/>
        <v>-1.5319175850486699E-3</v>
      </c>
      <c r="BW27" s="59">
        <f t="shared" si="19"/>
        <v>4.5725575060349355E-2</v>
      </c>
      <c r="BX27" s="59"/>
    </row>
    <row r="28" spans="1:76" x14ac:dyDescent="0.2">
      <c r="A28" s="3" t="s">
        <v>129</v>
      </c>
      <c r="C28" s="59">
        <f>C10/B10-1</f>
        <v>0.34356807457737681</v>
      </c>
      <c r="D28" s="59">
        <f t="shared" ref="D28:BO28" si="22">D10/C10-1</f>
        <v>0.15420742385654895</v>
      </c>
      <c r="E28" s="59">
        <f t="shared" si="22"/>
        <v>8.4901733213349706E-2</v>
      </c>
      <c r="F28" s="59">
        <f t="shared" si="22"/>
        <v>-0.13777249537151071</v>
      </c>
      <c r="G28" s="59">
        <f t="shared" si="22"/>
        <v>0.15392844065695854</v>
      </c>
      <c r="H28" s="59">
        <f t="shared" si="22"/>
        <v>0.20238855220128094</v>
      </c>
      <c r="I28" s="59">
        <f t="shared" si="22"/>
        <v>0.11495574403728281</v>
      </c>
      <c r="J28" s="59">
        <f t="shared" si="22"/>
        <v>-0.11464905989152119</v>
      </c>
      <c r="K28" s="59">
        <f t="shared" si="22"/>
        <v>-0.16276923990781145</v>
      </c>
      <c r="L28" s="59">
        <f t="shared" si="22"/>
        <v>0.17601313514367023</v>
      </c>
      <c r="M28" s="59">
        <f t="shared" si="22"/>
        <v>0.12375854081763338</v>
      </c>
      <c r="N28" s="59">
        <f t="shared" si="22"/>
        <v>0.11195515088335939</v>
      </c>
      <c r="O28" s="59">
        <f t="shared" si="22"/>
        <v>-3.3879739027213529E-2</v>
      </c>
      <c r="P28" s="59">
        <f t="shared" si="22"/>
        <v>2.97429647420695E-2</v>
      </c>
      <c r="Q28" s="59">
        <f t="shared" si="22"/>
        <v>0.13095149417377705</v>
      </c>
      <c r="R28" s="59">
        <f t="shared" si="22"/>
        <v>0.16716181813215658</v>
      </c>
      <c r="S28" s="59">
        <f t="shared" si="22"/>
        <v>-4.6205319419656443E-2</v>
      </c>
      <c r="T28" s="59">
        <f t="shared" si="22"/>
        <v>-0.20532364012540461</v>
      </c>
      <c r="U28" s="59">
        <f t="shared" si="22"/>
        <v>5.1595184538308692E-2</v>
      </c>
      <c r="V28" s="59">
        <f t="shared" si="22"/>
        <v>8.7192396364064839E-2</v>
      </c>
      <c r="W28" s="59">
        <f t="shared" si="22"/>
        <v>0.14231732864039937</v>
      </c>
      <c r="X28" s="59">
        <f t="shared" si="22"/>
        <v>-5.1904283781490146E-2</v>
      </c>
      <c r="Y28" s="59">
        <f t="shared" si="22"/>
        <v>0.4514452777044129</v>
      </c>
      <c r="Z28" s="59">
        <f t="shared" si="22"/>
        <v>0.32646558965049399</v>
      </c>
      <c r="AA28" s="59">
        <f t="shared" si="22"/>
        <v>-1.8292927402610126E-2</v>
      </c>
      <c r="AB28" s="59">
        <f t="shared" si="22"/>
        <v>-0.12814538765573957</v>
      </c>
      <c r="AC28" s="59">
        <f t="shared" si="22"/>
        <v>-0.11692516180030588</v>
      </c>
      <c r="AD28" s="59">
        <f t="shared" si="22"/>
        <v>-5.7443480748564868E-2</v>
      </c>
      <c r="AE28" s="59">
        <f t="shared" si="22"/>
        <v>0.17193550324503093</v>
      </c>
      <c r="AF28" s="59">
        <f t="shared" si="22"/>
        <v>0.34127902447144121</v>
      </c>
      <c r="AG28" s="59">
        <f t="shared" si="22"/>
        <v>0.2146390525148878</v>
      </c>
      <c r="AH28" s="59">
        <f t="shared" si="22"/>
        <v>-6.5004559656106409E-2</v>
      </c>
      <c r="AI28" s="59">
        <f t="shared" si="22"/>
        <v>-0.34788112981425834</v>
      </c>
      <c r="AJ28" s="59">
        <f t="shared" si="22"/>
        <v>-5.0991101015510965E-2</v>
      </c>
      <c r="AK28" s="59">
        <f t="shared" si="22"/>
        <v>-0.13610016125596103</v>
      </c>
      <c r="AL28" s="59">
        <f t="shared" si="22"/>
        <v>0.27025258035351962</v>
      </c>
      <c r="AM28" s="59">
        <f t="shared" si="22"/>
        <v>0.21659892153907978</v>
      </c>
      <c r="AN28" s="59">
        <f t="shared" si="22"/>
        <v>-0.11724434557286623</v>
      </c>
      <c r="AO28" s="59">
        <f t="shared" si="22"/>
        <v>-0.19913899720212414</v>
      </c>
      <c r="AP28" s="59">
        <f t="shared" si="22"/>
        <v>-1.5945597257277511E-3</v>
      </c>
      <c r="AQ28" s="59">
        <f t="shared" si="22"/>
        <v>3.6582803957387E-2</v>
      </c>
      <c r="AR28" s="59">
        <f t="shared" si="22"/>
        <v>1.313149272752745E-2</v>
      </c>
      <c r="AS28" s="59">
        <f t="shared" si="22"/>
        <v>0.11442544245968689</v>
      </c>
      <c r="AT28" s="59">
        <f t="shared" si="22"/>
        <v>0.23463069576159956</v>
      </c>
      <c r="AU28" s="59">
        <f t="shared" si="22"/>
        <v>0.19463870933059058</v>
      </c>
      <c r="AV28" s="59">
        <f t="shared" si="22"/>
        <v>-4.5364441565980407E-2</v>
      </c>
      <c r="AW28" s="59">
        <f t="shared" si="22"/>
        <v>0.16389639464186634</v>
      </c>
      <c r="AX28" s="59">
        <f t="shared" si="22"/>
        <v>-6.4774951786863433E-3</v>
      </c>
      <c r="AY28" s="59">
        <f t="shared" si="22"/>
        <v>-0.1497680306002559</v>
      </c>
      <c r="AZ28" s="59">
        <f t="shared" si="22"/>
        <v>-2.0705775114947866E-2</v>
      </c>
      <c r="BA28" s="59">
        <f t="shared" si="22"/>
        <v>-6.8119802001931795E-2</v>
      </c>
      <c r="BB28" s="59">
        <f t="shared" si="22"/>
        <v>5.7575159801580789E-2</v>
      </c>
      <c r="BC28" s="59">
        <f t="shared" si="22"/>
        <v>8.2275188889829431E-2</v>
      </c>
      <c r="BD28" s="59">
        <f t="shared" si="22"/>
        <v>-1.0649351438151711E-2</v>
      </c>
      <c r="BE28" s="59">
        <f t="shared" si="22"/>
        <v>2.2391275443912395E-2</v>
      </c>
      <c r="BF28" s="59">
        <f t="shared" si="22"/>
        <v>0.40021677224703422</v>
      </c>
      <c r="BG28" s="59">
        <f t="shared" si="22"/>
        <v>0.30770913800993083</v>
      </c>
      <c r="BH28" s="59">
        <f t="shared" si="22"/>
        <v>0.27705626967700026</v>
      </c>
      <c r="BI28" s="59">
        <f t="shared" si="22"/>
        <v>-0.22147113609916524</v>
      </c>
      <c r="BJ28" s="59">
        <f t="shared" si="22"/>
        <v>0.37030596961243489</v>
      </c>
      <c r="BK28" s="59">
        <f t="shared" si="22"/>
        <v>9.004112162252853E-2</v>
      </c>
      <c r="BL28" s="59">
        <f t="shared" si="22"/>
        <v>6.986520828773668E-2</v>
      </c>
      <c r="BM28" s="59">
        <f t="shared" si="22"/>
        <v>0.10784103825197322</v>
      </c>
      <c r="BN28" s="59">
        <f t="shared" si="22"/>
        <v>-2.7049838833456019E-2</v>
      </c>
      <c r="BO28" s="59">
        <f t="shared" si="22"/>
        <v>-3.2770873500533981E-2</v>
      </c>
      <c r="BP28" s="59">
        <f t="shared" ref="BP28:BT28" si="23">BP10/BO10-1</f>
        <v>-5.575210887325377E-2</v>
      </c>
      <c r="BQ28" s="59">
        <f t="shared" si="23"/>
        <v>-2.0076414515668883E-2</v>
      </c>
      <c r="BR28" s="59">
        <f t="shared" si="23"/>
        <v>5.8589885645911055E-2</v>
      </c>
      <c r="BS28" s="59">
        <f t="shared" si="23"/>
        <v>-2.0295102943295062E-2</v>
      </c>
      <c r="BT28" s="59">
        <f t="shared" si="23"/>
        <v>-0.19302713463081345</v>
      </c>
      <c r="BU28" s="59">
        <f t="shared" si="18"/>
        <v>0.29362958499271286</v>
      </c>
      <c r="BV28" s="59">
        <f t="shared" si="19"/>
        <v>1.4181208118973831E-2</v>
      </c>
      <c r="BW28" s="59">
        <f t="shared" si="19"/>
        <v>-0.12613585140527239</v>
      </c>
      <c r="BX28" s="59"/>
    </row>
    <row r="29" spans="1:76" x14ac:dyDescent="0.2">
      <c r="A29" s="3" t="s">
        <v>130</v>
      </c>
      <c r="C29" s="59">
        <f>C15/B15-1</f>
        <v>-1.9996787186825182E-2</v>
      </c>
      <c r="D29" s="59">
        <f t="shared" ref="D29:BO29" si="24">D15/C15-1</f>
        <v>0.14899584739794536</v>
      </c>
      <c r="E29" s="59">
        <f t="shared" si="24"/>
        <v>9.5002589058322151E-2</v>
      </c>
      <c r="F29" s="59">
        <f t="shared" si="24"/>
        <v>6.7999112131945205E-2</v>
      </c>
      <c r="G29" s="59">
        <f t="shared" si="24"/>
        <v>4.9410382686486676E-2</v>
      </c>
      <c r="H29" s="59">
        <f t="shared" si="24"/>
        <v>8.2328020459300655E-2</v>
      </c>
      <c r="I29" s="59">
        <f t="shared" si="24"/>
        <v>2.8998997565516937E-2</v>
      </c>
      <c r="J29" s="59">
        <f t="shared" si="24"/>
        <v>6.8888734256487005E-3</v>
      </c>
      <c r="K29" s="59">
        <f t="shared" si="24"/>
        <v>0.13099900176610979</v>
      </c>
      <c r="L29" s="59">
        <f t="shared" si="24"/>
        <v>0.28522302939778599</v>
      </c>
      <c r="M29" s="59">
        <f t="shared" si="24"/>
        <v>0.17999688326232599</v>
      </c>
      <c r="N29" s="59">
        <f t="shared" si="24"/>
        <v>6.7431751233356207E-2</v>
      </c>
      <c r="O29" s="59">
        <f t="shared" si="24"/>
        <v>-1.8006890723527458E-2</v>
      </c>
      <c r="P29" s="59">
        <f t="shared" si="24"/>
        <v>6.9000568028940945E-2</v>
      </c>
      <c r="Q29" s="59">
        <f t="shared" si="24"/>
        <v>2.8999316817083454E-2</v>
      </c>
      <c r="R29" s="59">
        <f t="shared" si="24"/>
        <v>4.6766256078742519E-2</v>
      </c>
      <c r="S29" s="59">
        <f t="shared" si="24"/>
        <v>5.8870003060058407E-2</v>
      </c>
      <c r="T29" s="59">
        <f t="shared" si="24"/>
        <v>9.8683242607032096E-2</v>
      </c>
      <c r="U29" s="59">
        <f t="shared" si="24"/>
        <v>-1.7655282795385197E-2</v>
      </c>
      <c r="V29" s="59">
        <f t="shared" si="24"/>
        <v>5.7152037597206329E-2</v>
      </c>
      <c r="W29" s="59">
        <f t="shared" si="24"/>
        <v>-2.9301510206709902E-2</v>
      </c>
      <c r="X29" s="59">
        <f t="shared" si="24"/>
        <v>9.2977578730627508E-2</v>
      </c>
      <c r="Y29" s="59">
        <f t="shared" si="24"/>
        <v>-0.18514193940445878</v>
      </c>
      <c r="Z29" s="59">
        <f t="shared" si="24"/>
        <v>5.2029454118653895E-2</v>
      </c>
      <c r="AA29" s="59">
        <f t="shared" si="24"/>
        <v>2.2999816028481224E-2</v>
      </c>
      <c r="AB29" s="59">
        <f t="shared" si="24"/>
        <v>3.4261107719719019E-2</v>
      </c>
      <c r="AC29" s="59">
        <f t="shared" si="24"/>
        <v>0.1295375799998697</v>
      </c>
      <c r="AD29" s="59">
        <f t="shared" si="24"/>
        <v>0.12937379957067141</v>
      </c>
      <c r="AE29" s="59">
        <f t="shared" si="24"/>
        <v>0.1666395059567698</v>
      </c>
      <c r="AF29" s="59">
        <f t="shared" si="24"/>
        <v>-9.8297611178580269E-2</v>
      </c>
      <c r="AG29" s="59">
        <f t="shared" si="24"/>
        <v>-2.6021645248411662E-2</v>
      </c>
      <c r="AH29" s="59">
        <f t="shared" si="24"/>
        <v>9.9522435649016083E-2</v>
      </c>
      <c r="AI29" s="59">
        <f t="shared" si="24"/>
        <v>-0.11485528616401364</v>
      </c>
      <c r="AJ29" s="59">
        <f t="shared" si="24"/>
        <v>7.4144493264645117E-2</v>
      </c>
      <c r="AK29" s="59">
        <f t="shared" si="24"/>
        <v>4.1158885382494903E-2</v>
      </c>
      <c r="AL29" s="59">
        <f t="shared" si="24"/>
        <v>-0.13338675520567556</v>
      </c>
      <c r="AM29" s="59">
        <f t="shared" si="24"/>
        <v>-3.5759736542220866E-2</v>
      </c>
      <c r="AN29" s="59">
        <f t="shared" si="24"/>
        <v>-6.6422136517288899E-2</v>
      </c>
      <c r="AO29" s="59">
        <f t="shared" si="24"/>
        <v>0.18769326112143792</v>
      </c>
      <c r="AP29" s="59">
        <f t="shared" si="24"/>
        <v>-0.11708682540298632</v>
      </c>
      <c r="AQ29" s="59">
        <f t="shared" si="24"/>
        <v>5.8150355036312273E-2</v>
      </c>
      <c r="AR29" s="59">
        <f t="shared" si="24"/>
        <v>4.3391089458032051E-2</v>
      </c>
      <c r="AS29" s="59">
        <f t="shared" si="24"/>
        <v>3.1226984688139892E-2</v>
      </c>
      <c r="AT29" s="59">
        <f t="shared" si="24"/>
        <v>0.27665858435788149</v>
      </c>
      <c r="AU29" s="59">
        <f t="shared" si="24"/>
        <v>5.9921450259100562E-2</v>
      </c>
      <c r="AV29" s="59">
        <f t="shared" si="24"/>
        <v>7.9737251148626509E-2</v>
      </c>
      <c r="AW29" s="59">
        <f t="shared" si="24"/>
        <v>0.11904489311812116</v>
      </c>
      <c r="AX29" s="59">
        <f t="shared" si="24"/>
        <v>5.7734163652456871E-2</v>
      </c>
      <c r="AY29" s="59">
        <f t="shared" si="24"/>
        <v>7.5264130014000452E-2</v>
      </c>
      <c r="AZ29" s="59">
        <f t="shared" si="24"/>
        <v>6.9830787042144626E-2</v>
      </c>
      <c r="BA29" s="59">
        <f t="shared" si="24"/>
        <v>6.4572617334787807E-2</v>
      </c>
      <c r="BB29" s="59">
        <f t="shared" si="24"/>
        <v>6.7379183404757237E-2</v>
      </c>
      <c r="BC29" s="59">
        <f t="shared" si="24"/>
        <v>5.8687433046752391E-2</v>
      </c>
      <c r="BD29" s="59">
        <f t="shared" si="24"/>
        <v>0.14960476266390477</v>
      </c>
      <c r="BE29" s="59">
        <f t="shared" si="24"/>
        <v>0.15247486583122938</v>
      </c>
      <c r="BF29" s="59">
        <f t="shared" si="24"/>
        <v>-4.6365498356547574E-3</v>
      </c>
      <c r="BG29" s="59">
        <f t="shared" si="24"/>
        <v>5.1839082781411916E-2</v>
      </c>
      <c r="BH29" s="59">
        <f t="shared" si="24"/>
        <v>8.1987186187568062E-2</v>
      </c>
      <c r="BI29" s="59">
        <f t="shared" si="24"/>
        <v>-1.0179321080554415E-2</v>
      </c>
      <c r="BJ29" s="59">
        <f t="shared" si="24"/>
        <v>1.378634704225945E-2</v>
      </c>
      <c r="BK29" s="59">
        <f t="shared" si="24"/>
        <v>6.2318893475471038E-2</v>
      </c>
      <c r="BL29" s="59">
        <f t="shared" si="24"/>
        <v>5.8975813412710965E-2</v>
      </c>
      <c r="BM29" s="59">
        <f t="shared" si="24"/>
        <v>-1.0805653886092781E-2</v>
      </c>
      <c r="BN29" s="59">
        <f t="shared" si="24"/>
        <v>-1.3606320959228979E-2</v>
      </c>
      <c r="BO29" s="59">
        <f t="shared" si="24"/>
        <v>3.081553011684468E-2</v>
      </c>
      <c r="BP29" s="59">
        <f t="shared" ref="BP29:BT29" si="25">BP15/BO15-1</f>
        <v>9.0392867319672776E-2</v>
      </c>
      <c r="BQ29" s="59">
        <f t="shared" si="25"/>
        <v>7.8287669236376756E-2</v>
      </c>
      <c r="BR29" s="59">
        <f t="shared" si="25"/>
        <v>2.1446745761618313E-2</v>
      </c>
      <c r="BS29" s="59">
        <f t="shared" si="25"/>
        <v>1.1474807794275677E-2</v>
      </c>
      <c r="BT29" s="59">
        <f t="shared" si="25"/>
        <v>-0.19652830557561507</v>
      </c>
      <c r="BU29" s="59">
        <f t="shared" ref="BU29:BU30" si="26">BU15/BT15-1</f>
        <v>0.13303461335970779</v>
      </c>
      <c r="BV29" s="59">
        <f t="shared" ref="BV29:BW30" si="27">BV15/BU15-1</f>
        <v>5.2465746557835979E-2</v>
      </c>
      <c r="BW29" s="59">
        <f t="shared" si="27"/>
        <v>4.9276365501845776E-2</v>
      </c>
      <c r="BX29" s="59"/>
    </row>
    <row r="30" spans="1:76" x14ac:dyDescent="0.2">
      <c r="A30" s="3" t="s">
        <v>131</v>
      </c>
      <c r="C30" s="59">
        <f>C16/B16-1</f>
        <v>0.35099833131941027</v>
      </c>
      <c r="D30" s="59">
        <f t="shared" ref="D30:BO30" si="28">D16/C16-1</f>
        <v>0.10900318217495197</v>
      </c>
      <c r="E30" s="59">
        <f t="shared" si="28"/>
        <v>8.4995720587267121E-2</v>
      </c>
      <c r="F30" s="59">
        <f t="shared" si="28"/>
        <v>-0.12199130258899749</v>
      </c>
      <c r="G30" s="59">
        <f t="shared" si="28"/>
        <v>0.28000691104903974</v>
      </c>
      <c r="H30" s="59">
        <f t="shared" si="28"/>
        <v>0.17433656987050972</v>
      </c>
      <c r="I30" s="59">
        <f t="shared" si="28"/>
        <v>9.9187359435403799E-2</v>
      </c>
      <c r="J30" s="59">
        <f t="shared" si="28"/>
        <v>-0.11740777792107748</v>
      </c>
      <c r="K30" s="59">
        <f t="shared" si="28"/>
        <v>-0.16325442525058675</v>
      </c>
      <c r="L30" s="59">
        <f t="shared" si="28"/>
        <v>0.19598903095780917</v>
      </c>
      <c r="M30" s="59">
        <f t="shared" si="28"/>
        <v>0.21606753146298452</v>
      </c>
      <c r="N30" s="59">
        <f t="shared" si="28"/>
        <v>0.1279762967193816</v>
      </c>
      <c r="O30" s="59">
        <f t="shared" si="28"/>
        <v>0.10588126981569079</v>
      </c>
      <c r="P30" s="59">
        <f t="shared" si="28"/>
        <v>6.8096675165202569E-2</v>
      </c>
      <c r="Q30" s="59">
        <f t="shared" si="28"/>
        <v>0.16900293505133357</v>
      </c>
      <c r="R30" s="59">
        <f t="shared" si="28"/>
        <v>0.13342084427220136</v>
      </c>
      <c r="S30" s="59">
        <f t="shared" si="28"/>
        <v>0.10885998227856764</v>
      </c>
      <c r="T30" s="59">
        <f t="shared" si="28"/>
        <v>-9.0909844477122248E-2</v>
      </c>
      <c r="U30" s="59">
        <f t="shared" si="28"/>
        <v>-6.2076574481871871E-3</v>
      </c>
      <c r="V30" s="59">
        <f t="shared" si="28"/>
        <v>6.8400645195621834E-2</v>
      </c>
      <c r="W30" s="59">
        <f t="shared" si="28"/>
        <v>4.521096618838838E-2</v>
      </c>
      <c r="X30" s="59">
        <f t="shared" si="28"/>
        <v>-2.7360163273641991E-3</v>
      </c>
      <c r="Y30" s="59">
        <f t="shared" si="28"/>
        <v>0.12306799981545358</v>
      </c>
      <c r="Z30" s="59">
        <f t="shared" si="28"/>
        <v>0.27155604983772674</v>
      </c>
      <c r="AA30" s="59">
        <f t="shared" si="28"/>
        <v>-2.8560318557397935E-2</v>
      </c>
      <c r="AB30" s="59">
        <f t="shared" si="28"/>
        <v>-0.12595007750280718</v>
      </c>
      <c r="AC30" s="59">
        <f t="shared" si="28"/>
        <v>3.5101451756900381E-3</v>
      </c>
      <c r="AD30" s="59">
        <f t="shared" si="28"/>
        <v>-0.2437389125871765</v>
      </c>
      <c r="AE30" s="59">
        <f t="shared" si="28"/>
        <v>-7.5171967480339719E-3</v>
      </c>
      <c r="AF30" s="59">
        <f t="shared" si="28"/>
        <v>0.43765758053200998</v>
      </c>
      <c r="AG30" s="59">
        <f t="shared" si="28"/>
        <v>0.18417439541733605</v>
      </c>
      <c r="AH30" s="59">
        <f t="shared" si="28"/>
        <v>2.4700235684593785E-3</v>
      </c>
      <c r="AI30" s="59">
        <f t="shared" si="28"/>
        <v>-0.23653818380385916</v>
      </c>
      <c r="AJ30" s="59">
        <f t="shared" si="28"/>
        <v>-0.15825013108179109</v>
      </c>
      <c r="AK30" s="59">
        <f t="shared" si="28"/>
        <v>-0.13324474531583785</v>
      </c>
      <c r="AL30" s="59">
        <f t="shared" si="28"/>
        <v>0.22543038150886674</v>
      </c>
      <c r="AM30" s="59">
        <f t="shared" si="28"/>
        <v>0.12069781564505022</v>
      </c>
      <c r="AN30" s="59">
        <f t="shared" si="28"/>
        <v>-0.10073970982748803</v>
      </c>
      <c r="AO30" s="59">
        <f t="shared" si="28"/>
        <v>-0.17842967488228889</v>
      </c>
      <c r="AP30" s="59">
        <f t="shared" si="28"/>
        <v>0.12164687710148181</v>
      </c>
      <c r="AQ30" s="59">
        <f t="shared" si="28"/>
        <v>0.16936112389335478</v>
      </c>
      <c r="AR30" s="59">
        <f t="shared" si="28"/>
        <v>8.9411766341801924E-2</v>
      </c>
      <c r="AS30" s="59">
        <f t="shared" si="28"/>
        <v>3.7042652475354654E-2</v>
      </c>
      <c r="AT30" s="59">
        <f t="shared" si="28"/>
        <v>0.26642462652353038</v>
      </c>
      <c r="AU30" s="59">
        <f t="shared" si="28"/>
        <v>0.27072147867118512</v>
      </c>
      <c r="AV30" s="59">
        <f t="shared" si="28"/>
        <v>1.3422569386030148E-3</v>
      </c>
      <c r="AW30" s="59">
        <f t="shared" si="28"/>
        <v>0.1216469226389616</v>
      </c>
      <c r="AX30" s="59">
        <f t="shared" si="28"/>
        <v>2.3221944283663642E-2</v>
      </c>
      <c r="AY30" s="59">
        <f t="shared" si="28"/>
        <v>-0.15170080942999264</v>
      </c>
      <c r="AZ30" s="59">
        <f t="shared" si="28"/>
        <v>3.8394651361048471E-2</v>
      </c>
      <c r="BA30" s="59">
        <f t="shared" si="28"/>
        <v>2.8841905326354E-2</v>
      </c>
      <c r="BB30" s="59">
        <f t="shared" si="28"/>
        <v>2.3203045979983905E-2</v>
      </c>
      <c r="BC30" s="59">
        <f t="shared" si="28"/>
        <v>4.1713747954870595E-2</v>
      </c>
      <c r="BD30" s="59">
        <f t="shared" si="28"/>
        <v>9.5582693919697759E-2</v>
      </c>
      <c r="BE30" s="59">
        <f t="shared" si="28"/>
        <v>0.10869073528041651</v>
      </c>
      <c r="BF30" s="59">
        <f t="shared" si="28"/>
        <v>0.13063709753132713</v>
      </c>
      <c r="BG30" s="59">
        <f t="shared" si="28"/>
        <v>0.21349973200831451</v>
      </c>
      <c r="BH30" s="59">
        <f t="shared" si="28"/>
        <v>0.23326012320048939</v>
      </c>
      <c r="BI30" s="59">
        <f t="shared" si="28"/>
        <v>-0.15057143180293142</v>
      </c>
      <c r="BJ30" s="59">
        <f t="shared" si="28"/>
        <v>0.25206437952288674</v>
      </c>
      <c r="BK30" s="59">
        <f t="shared" si="28"/>
        <v>0.11099031197156295</v>
      </c>
      <c r="BL30" s="59">
        <f t="shared" si="28"/>
        <v>0.11061055335849579</v>
      </c>
      <c r="BM30" s="59">
        <f t="shared" si="28"/>
        <v>4.1981283231003808E-2</v>
      </c>
      <c r="BN30" s="59">
        <f t="shared" si="28"/>
        <v>-1.1073730808996762E-2</v>
      </c>
      <c r="BO30" s="59">
        <f t="shared" si="28"/>
        <v>1.5306900401339973E-2</v>
      </c>
      <c r="BP30" s="59">
        <f t="shared" ref="BP30:BT30" si="29">BP16/BO16-1</f>
        <v>-1.7164136393037044E-2</v>
      </c>
      <c r="BQ30" s="59">
        <f t="shared" si="29"/>
        <v>4.5451401485632426E-2</v>
      </c>
      <c r="BR30" s="59">
        <f t="shared" si="29"/>
        <v>2.4472702428020909E-2</v>
      </c>
      <c r="BS30" s="59">
        <f t="shared" si="29"/>
        <v>9.3905911830733935E-3</v>
      </c>
      <c r="BT30" s="59">
        <f t="shared" si="29"/>
        <v>-0.15241913298837229</v>
      </c>
      <c r="BU30" s="59">
        <f t="shared" si="26"/>
        <v>0.178637837044193</v>
      </c>
      <c r="BV30" s="59">
        <f t="shared" si="27"/>
        <v>4.3612364840868389E-2</v>
      </c>
      <c r="BW30" s="59">
        <f t="shared" si="27"/>
        <v>-1.3177403576431379E-2</v>
      </c>
      <c r="BX30" s="59"/>
    </row>
    <row r="32" spans="1:76" x14ac:dyDescent="0.2">
      <c r="A32" s="61"/>
      <c r="B32" s="61"/>
      <c r="C32" s="61"/>
      <c r="D32" s="61"/>
      <c r="E32" s="61"/>
      <c r="F32" s="61"/>
      <c r="G32" s="61"/>
      <c r="H32" s="61"/>
      <c r="I32" s="21"/>
    </row>
    <row r="33" spans="1:14" x14ac:dyDescent="0.2">
      <c r="A33" s="61"/>
      <c r="B33" s="148" t="s">
        <v>132</v>
      </c>
      <c r="C33" s="148"/>
      <c r="D33" s="148"/>
      <c r="E33" s="148"/>
      <c r="F33" s="148"/>
      <c r="G33" s="148"/>
      <c r="H33" s="61"/>
      <c r="I33" s="11"/>
      <c r="J33" s="11"/>
      <c r="K33" s="11"/>
      <c r="L33" s="11"/>
      <c r="M33" s="11"/>
      <c r="N33" s="11"/>
    </row>
    <row r="34" spans="1:14" ht="16" thickBot="1" x14ac:dyDescent="0.25">
      <c r="A34" s="61"/>
      <c r="B34" s="61"/>
      <c r="C34" s="62"/>
      <c r="D34" s="62"/>
      <c r="E34" s="62"/>
      <c r="F34" s="62"/>
      <c r="G34" s="62"/>
      <c r="H34" s="61"/>
      <c r="J34" s="12"/>
      <c r="K34" s="12"/>
      <c r="L34" s="12"/>
      <c r="M34" s="12"/>
      <c r="N34" s="12"/>
    </row>
    <row r="35" spans="1:14" x14ac:dyDescent="0.2">
      <c r="A35" s="61"/>
      <c r="B35" s="63"/>
      <c r="C35" s="64" t="s">
        <v>133</v>
      </c>
      <c r="D35" s="64" t="s">
        <v>134</v>
      </c>
      <c r="E35" s="64" t="s">
        <v>135</v>
      </c>
      <c r="F35" s="64" t="s">
        <v>136</v>
      </c>
      <c r="G35" s="65" t="s">
        <v>137</v>
      </c>
      <c r="H35" s="61"/>
      <c r="J35" s="75"/>
      <c r="K35" s="75"/>
      <c r="L35" s="75"/>
      <c r="M35" s="75"/>
      <c r="N35" s="75"/>
    </row>
    <row r="36" spans="1:14" x14ac:dyDescent="0.2">
      <c r="A36" s="61"/>
      <c r="B36" s="74" t="s">
        <v>138</v>
      </c>
      <c r="C36" s="66">
        <f>CORREL(E$22:BW$22,E26:BW26)</f>
        <v>3.1388492569601476E-3</v>
      </c>
      <c r="D36" s="66">
        <f>CORREL(D$21:BW$21,D26:BW26)</f>
        <v>0.30494702642022914</v>
      </c>
      <c r="E36" s="72">
        <f>CORREL(C$20:BW$20,C26:BW26)</f>
        <v>0.91145972478736059</v>
      </c>
      <c r="F36" s="66">
        <f>CORREL(C$23:BV$23,C26:BV26)</f>
        <v>0.24058073672344715</v>
      </c>
      <c r="G36" s="67">
        <f>CORREL(C$24:BU$24,C26:BU26)</f>
        <v>-0.10212836522771815</v>
      </c>
      <c r="H36" s="61"/>
      <c r="I36" s="90"/>
      <c r="J36" s="13"/>
      <c r="K36" s="13"/>
      <c r="L36" s="13"/>
      <c r="M36" s="13"/>
      <c r="N36" s="13"/>
    </row>
    <row r="37" spans="1:14" x14ac:dyDescent="0.2">
      <c r="A37" s="61"/>
      <c r="B37" s="74" t="s">
        <v>139</v>
      </c>
      <c r="C37" s="66">
        <f>CORREL(E$22:BW$22,E27:BW27)</f>
        <v>8.9960033399874254E-2</v>
      </c>
      <c r="D37" s="66">
        <f>CORREL(D$21:BW$21,D27:BW27)</f>
        <v>0.3974533856024387</v>
      </c>
      <c r="E37" s="72">
        <f>CORREL(C$20:BW$20,C27:BW27)</f>
        <v>0.52765730461527616</v>
      </c>
      <c r="F37" s="66">
        <f>CORREL(C$23:BV$23,C27:BV27)</f>
        <v>0.31130941469889645</v>
      </c>
      <c r="G37" s="67">
        <f>CORREL(C$24:BU$24,C27:BU27)</f>
        <v>0.11882322887694632</v>
      </c>
      <c r="H37" s="61"/>
      <c r="I37" s="90"/>
      <c r="J37" s="13"/>
      <c r="K37" s="13"/>
      <c r="L37" s="13"/>
      <c r="M37" s="13"/>
      <c r="N37" s="13"/>
    </row>
    <row r="38" spans="1:14" x14ac:dyDescent="0.2">
      <c r="A38" s="61"/>
      <c r="B38" s="68" t="s">
        <v>140</v>
      </c>
      <c r="C38" s="66">
        <f>CORREL(E$22:BW$22,E28:BW28)</f>
        <v>-8.8756033741634016E-2</v>
      </c>
      <c r="D38" s="66">
        <f>CORREL(D$21:BW$21,D28:BW28)</f>
        <v>0.13790349449492437</v>
      </c>
      <c r="E38" s="72">
        <f>CORREL(C$20:BW$20,C28:BW28)</f>
        <v>0.74874611857716844</v>
      </c>
      <c r="F38" s="66">
        <f>CORREL(C$23:BV$23,C28:BV28)</f>
        <v>0.19732026201273012</v>
      </c>
      <c r="G38" s="67">
        <f>CORREL(C$24:BU$24,C28:BU28)</f>
        <v>-0.12486069364190631</v>
      </c>
      <c r="H38" s="61"/>
      <c r="I38" s="90"/>
      <c r="J38" s="13"/>
      <c r="K38" s="13"/>
      <c r="L38" s="13"/>
      <c r="M38" s="13"/>
      <c r="N38" s="13"/>
    </row>
    <row r="39" spans="1:14" x14ac:dyDescent="0.2">
      <c r="A39" s="61"/>
      <c r="B39" s="68" t="s">
        <v>141</v>
      </c>
      <c r="C39" s="66">
        <f>CORREL(E$22:BW$22,E29:BW29)</f>
        <v>1.5894215491456067E-2</v>
      </c>
      <c r="D39" s="66">
        <f>CORREL(D$21:BW$21,D29:BW29)</f>
        <v>-3.4035003452122112E-2</v>
      </c>
      <c r="E39" s="66">
        <f>CORREL(C$20:BW$20,C29:BW29)</f>
        <v>0.27264223673058041</v>
      </c>
      <c r="F39" s="66">
        <f>CORREL(C$23:BV$23,C29:BV29)</f>
        <v>-8.2916706498961466E-3</v>
      </c>
      <c r="G39" s="111">
        <f>CORREL(C$24:BU$24,C29:BU29)</f>
        <v>0.30722476274113886</v>
      </c>
      <c r="H39" s="61"/>
      <c r="I39" s="90"/>
      <c r="J39" s="13"/>
      <c r="K39" s="13"/>
      <c r="L39" s="13"/>
      <c r="M39" s="13"/>
      <c r="N39" s="13"/>
    </row>
    <row r="40" spans="1:14" ht="16" thickBot="1" x14ac:dyDescent="0.25">
      <c r="A40" s="61"/>
      <c r="B40" s="69" t="s">
        <v>142</v>
      </c>
      <c r="C40" s="70">
        <f>CORREL(E$22:BW$22,E30:BW30)</f>
        <v>-0.13687979381689311</v>
      </c>
      <c r="D40" s="70">
        <f>CORREL(D$21:BW$21,D30:BW30)</f>
        <v>0.24329747669763183</v>
      </c>
      <c r="E40" s="73">
        <f>CORREL(C$20:BW$20,C30:BW30)</f>
        <v>0.69688318990293774</v>
      </c>
      <c r="F40" s="70">
        <f>CORREL(C$23:BV$23,C30:BV30)</f>
        <v>0.14931542912240983</v>
      </c>
      <c r="G40" s="71">
        <f>CORREL(C$24:BU$24,C30:BU30)</f>
        <v>-0.10300585329606951</v>
      </c>
      <c r="H40" s="61"/>
      <c r="I40" s="90"/>
      <c r="J40" s="13"/>
      <c r="K40" s="13"/>
      <c r="L40" s="13"/>
      <c r="M40" s="13"/>
      <c r="N40" s="13"/>
    </row>
    <row r="41" spans="1:14" x14ac:dyDescent="0.2">
      <c r="A41" s="61"/>
      <c r="B41" s="61"/>
      <c r="C41" s="110"/>
      <c r="D41" s="110"/>
      <c r="E41" s="110"/>
      <c r="F41" s="61"/>
      <c r="G41" s="61"/>
      <c r="H41" s="61"/>
    </row>
  </sheetData>
  <mergeCells count="1">
    <mergeCell ref="B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E01-7EB7-E846-BB8C-E983B1C66673}">
  <dimension ref="A2:T86"/>
  <sheetViews>
    <sheetView zoomScale="150" zoomScaleNormal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B78" sqref="B78"/>
    </sheetView>
  </sheetViews>
  <sheetFormatPr baseColWidth="10" defaultRowHeight="15" x14ac:dyDescent="0.2"/>
  <cols>
    <col min="2" max="2" width="11.1640625" bestFit="1" customWidth="1"/>
    <col min="6" max="6" width="11.1640625" bestFit="1" customWidth="1"/>
    <col min="12" max="12" width="1.83203125" customWidth="1"/>
  </cols>
  <sheetData>
    <row r="2" spans="1:20" ht="16" thickBot="1" x14ac:dyDescent="0.25">
      <c r="F2" s="151" t="s">
        <v>47</v>
      </c>
      <c r="G2" s="151"/>
      <c r="H2" s="151"/>
      <c r="I2" s="151"/>
    </row>
    <row r="3" spans="1:20" x14ac:dyDescent="0.2">
      <c r="B3" s="2" t="s">
        <v>34</v>
      </c>
      <c r="C3" s="2" t="s">
        <v>42</v>
      </c>
      <c r="D3" s="12" t="s">
        <v>43</v>
      </c>
      <c r="E3" s="12" t="s">
        <v>44</v>
      </c>
      <c r="F3" s="12" t="s">
        <v>45</v>
      </c>
      <c r="G3" s="11" t="s">
        <v>46</v>
      </c>
      <c r="H3" s="12" t="s">
        <v>48</v>
      </c>
      <c r="I3" s="12" t="s">
        <v>49</v>
      </c>
      <c r="J3" s="12" t="s">
        <v>50</v>
      </c>
      <c r="K3" s="12" t="s">
        <v>51</v>
      </c>
      <c r="M3" s="154" t="s">
        <v>117</v>
      </c>
      <c r="N3" s="155"/>
      <c r="O3" s="156" t="s">
        <v>118</v>
      </c>
      <c r="P3" s="155"/>
      <c r="Q3" s="152" t="s">
        <v>119</v>
      </c>
      <c r="R3" s="153"/>
    </row>
    <row r="4" spans="1:20" x14ac:dyDescent="0.2">
      <c r="A4" s="2">
        <v>1950</v>
      </c>
      <c r="B4" s="82">
        <v>40920</v>
      </c>
      <c r="C4" s="91">
        <v>5261.3666155487799</v>
      </c>
      <c r="D4" s="92">
        <f>LN(B4)</f>
        <v>10.619374220065563</v>
      </c>
      <c r="E4" s="92">
        <f>LN(C4)</f>
        <v>8.5681460848282178</v>
      </c>
      <c r="F4" s="96">
        <f t="array" ref="F4:F78">[1]!hp(D4:D78,100)</f>
        <v>10.645082201139017</v>
      </c>
      <c r="G4" s="93">
        <f t="array" ref="G4:G76">[2]!hp(E4:E76,100)</f>
        <v>8.5960528023265681</v>
      </c>
      <c r="H4" s="94">
        <f>D4-F4</f>
        <v>-2.5707981073454178E-2</v>
      </c>
      <c r="I4" s="97">
        <f>E4-G4</f>
        <v>-2.7906717498350275E-2</v>
      </c>
      <c r="J4" s="95">
        <f>IF(H4&lt;0,1,"")</f>
        <v>1</v>
      </c>
      <c r="K4" s="95" t="str">
        <f>IF(H4&gt;=0,1,"")</f>
        <v/>
      </c>
      <c r="M4" s="50" t="s">
        <v>101</v>
      </c>
      <c r="N4" s="34" t="s">
        <v>102</v>
      </c>
      <c r="O4" s="33" t="s">
        <v>101</v>
      </c>
      <c r="P4" s="34" t="s">
        <v>102</v>
      </c>
      <c r="Q4" s="35" t="s">
        <v>101</v>
      </c>
      <c r="R4" s="51" t="s">
        <v>102</v>
      </c>
      <c r="T4" s="81">
        <v>40920</v>
      </c>
    </row>
    <row r="5" spans="1:20" x14ac:dyDescent="0.2">
      <c r="A5" s="2">
        <v>1951</v>
      </c>
      <c r="B5" s="82">
        <v>44711</v>
      </c>
      <c r="C5" s="91">
        <v>5603.5331422585105</v>
      </c>
      <c r="D5" s="92">
        <f t="shared" ref="D5:D68" si="0">LN(B5)</f>
        <v>10.707974835338897</v>
      </c>
      <c r="E5" s="92">
        <f t="shared" ref="E5:E68" si="1">LN(C5)</f>
        <v>8.6311525960384383</v>
      </c>
      <c r="F5" s="96">
        <v>10.699693885464175</v>
      </c>
      <c r="G5" s="93">
        <v>8.6241613484150594</v>
      </c>
      <c r="H5" s="94">
        <f t="shared" ref="H5:H68" si="2">D5-F5</f>
        <v>8.2809498747220545E-3</v>
      </c>
      <c r="I5" s="97">
        <f t="shared" ref="I5:I68" si="3">E5-G5</f>
        <v>6.9912476233788823E-3</v>
      </c>
      <c r="J5" s="95" t="str">
        <f t="shared" ref="J5:J68" si="4">IF(H5&lt;0,1,"")</f>
        <v/>
      </c>
      <c r="K5" s="95">
        <f t="shared" ref="K5:K68" si="5">IF(H5&gt;=0,1,"")</f>
        <v>1</v>
      </c>
      <c r="M5" s="52"/>
      <c r="N5" s="36">
        <v>1950</v>
      </c>
      <c r="O5" s="37"/>
      <c r="P5" s="38">
        <v>1</v>
      </c>
      <c r="Q5" s="39"/>
      <c r="R5" s="53">
        <f>AVERAGE(H4)</f>
        <v>-2.5707981073454178E-2</v>
      </c>
      <c r="T5" s="81">
        <v>44711</v>
      </c>
    </row>
    <row r="6" spans="1:20" x14ac:dyDescent="0.2">
      <c r="A6" s="2">
        <v>1952</v>
      </c>
      <c r="B6" s="82">
        <v>47347</v>
      </c>
      <c r="C6" s="91">
        <v>5783.2889370093399</v>
      </c>
      <c r="D6" s="92">
        <f t="shared" si="0"/>
        <v>10.765258738634479</v>
      </c>
      <c r="E6" s="92">
        <f t="shared" si="1"/>
        <v>8.6627278200796223</v>
      </c>
      <c r="F6" s="96">
        <v>10.754048489978599</v>
      </c>
      <c r="G6" s="93">
        <v>8.6519908273285679</v>
      </c>
      <c r="H6" s="94">
        <f t="shared" si="2"/>
        <v>1.1210248655880051E-2</v>
      </c>
      <c r="I6" s="97">
        <f t="shared" si="3"/>
        <v>1.0736992751054331E-2</v>
      </c>
      <c r="J6" s="95" t="str">
        <f t="shared" si="4"/>
        <v/>
      </c>
      <c r="K6" s="95">
        <f t="shared" si="5"/>
        <v>1</v>
      </c>
      <c r="M6" s="54" t="s">
        <v>103</v>
      </c>
      <c r="N6" s="43"/>
      <c r="O6" s="44">
        <v>7</v>
      </c>
      <c r="P6" s="45"/>
      <c r="Q6" s="46">
        <f>AVERAGE(H5:H11)</f>
        <v>1.3051971777764595E-2</v>
      </c>
      <c r="R6" s="55"/>
      <c r="T6" s="81">
        <v>47347</v>
      </c>
    </row>
    <row r="7" spans="1:20" x14ac:dyDescent="0.2">
      <c r="A7" s="2">
        <v>1953</v>
      </c>
      <c r="B7" s="82">
        <v>50085</v>
      </c>
      <c r="C7" s="91">
        <v>5961.1764768893599</v>
      </c>
      <c r="D7" s="92">
        <f t="shared" si="0"/>
        <v>10.821476841045865</v>
      </c>
      <c r="E7" s="92">
        <f t="shared" si="1"/>
        <v>8.6930231360307122</v>
      </c>
      <c r="F7" s="96">
        <v>10.807971744370304</v>
      </c>
      <c r="G7" s="93">
        <v>8.6793320843683404</v>
      </c>
      <c r="H7" s="94">
        <f t="shared" si="2"/>
        <v>1.3505096675560324E-2</v>
      </c>
      <c r="I7" s="97">
        <f t="shared" si="3"/>
        <v>1.3691051662371834E-2</v>
      </c>
      <c r="J7" s="95" t="str">
        <f t="shared" si="4"/>
        <v/>
      </c>
      <c r="K7" s="95">
        <f t="shared" si="5"/>
        <v>1</v>
      </c>
      <c r="M7" s="52"/>
      <c r="N7" s="36" t="s">
        <v>104</v>
      </c>
      <c r="O7" s="37"/>
      <c r="P7" s="38">
        <v>4</v>
      </c>
      <c r="Q7" s="39"/>
      <c r="R7" s="53">
        <f>AVERAGE(H12:H15)</f>
        <v>-3.8732904293964587E-2</v>
      </c>
      <c r="T7" s="81">
        <v>50085</v>
      </c>
    </row>
    <row r="8" spans="1:20" x14ac:dyDescent="0.2">
      <c r="A8" s="2">
        <v>1954</v>
      </c>
      <c r="B8" s="82">
        <v>52762</v>
      </c>
      <c r="C8" s="91">
        <v>6117.2432591427396</v>
      </c>
      <c r="D8" s="92">
        <f t="shared" si="0"/>
        <v>10.873546513618466</v>
      </c>
      <c r="E8" s="92">
        <f t="shared" si="1"/>
        <v>8.7188668261717677</v>
      </c>
      <c r="F8" s="96">
        <v>10.861401480813864</v>
      </c>
      <c r="G8" s="93">
        <v>8.706083334763143</v>
      </c>
      <c r="H8" s="94">
        <f t="shared" si="2"/>
        <v>1.2145032804601996E-2</v>
      </c>
      <c r="I8" s="97">
        <f t="shared" si="3"/>
        <v>1.278349140862467E-2</v>
      </c>
      <c r="J8" s="95" t="str">
        <f t="shared" si="4"/>
        <v/>
      </c>
      <c r="K8" s="95">
        <f t="shared" si="5"/>
        <v>1</v>
      </c>
      <c r="M8" s="54" t="s">
        <v>105</v>
      </c>
      <c r="N8" s="43"/>
      <c r="O8" s="44">
        <v>6</v>
      </c>
      <c r="P8" s="45"/>
      <c r="Q8" s="46">
        <f>AVERAGE(H16:H21)</f>
        <v>2.3973319125211095E-2</v>
      </c>
      <c r="R8" s="55"/>
      <c r="T8" s="81">
        <v>52762</v>
      </c>
    </row>
    <row r="9" spans="1:20" x14ac:dyDescent="0.2">
      <c r="A9" s="2">
        <v>1955</v>
      </c>
      <c r="B9" s="82">
        <v>55858</v>
      </c>
      <c r="C9" s="91">
        <v>6306.15242175197</v>
      </c>
      <c r="D9" s="92">
        <f t="shared" si="0"/>
        <v>10.930568035062993</v>
      </c>
      <c r="E9" s="92">
        <f t="shared" si="1"/>
        <v>8.7492810107218659</v>
      </c>
      <c r="F9" s="96">
        <v>10.914410582450605</v>
      </c>
      <c r="G9" s="93">
        <v>8.7322797042583602</v>
      </c>
      <c r="H9" s="94">
        <f t="shared" si="2"/>
        <v>1.6157452612388212E-2</v>
      </c>
      <c r="I9" s="97">
        <f t="shared" si="3"/>
        <v>1.7001306463505728E-2</v>
      </c>
      <c r="J9" s="95" t="str">
        <f t="shared" si="4"/>
        <v/>
      </c>
      <c r="K9" s="95">
        <f t="shared" si="5"/>
        <v>1</v>
      </c>
      <c r="M9" s="52"/>
      <c r="N9" s="36" t="s">
        <v>106</v>
      </c>
      <c r="O9" s="37"/>
      <c r="P9" s="38">
        <v>6</v>
      </c>
      <c r="Q9" s="39"/>
      <c r="R9" s="53">
        <f>AVERAGE(H22:H27)</f>
        <v>-2.3817065802116549E-2</v>
      </c>
      <c r="T9" s="81">
        <v>55858</v>
      </c>
    </row>
    <row r="10" spans="1:20" x14ac:dyDescent="0.2">
      <c r="A10" s="2">
        <v>1956</v>
      </c>
      <c r="B10" s="82">
        <v>58484</v>
      </c>
      <c r="C10" s="91">
        <v>6427.6007444868201</v>
      </c>
      <c r="D10" s="92">
        <f t="shared" si="0"/>
        <v>10.976508491537329</v>
      </c>
      <c r="E10" s="92">
        <f t="shared" si="1"/>
        <v>8.7683566129941557</v>
      </c>
      <c r="F10" s="96">
        <v>10.967193382749898</v>
      </c>
      <c r="G10" s="93">
        <v>8.7580841535134617</v>
      </c>
      <c r="H10" s="94">
        <f t="shared" si="2"/>
        <v>9.3151087874314698E-3</v>
      </c>
      <c r="I10" s="97">
        <f t="shared" si="3"/>
        <v>1.0272459480693996E-2</v>
      </c>
      <c r="J10" s="95" t="str">
        <f t="shared" si="4"/>
        <v/>
      </c>
      <c r="K10" s="95">
        <f t="shared" si="5"/>
        <v>1</v>
      </c>
      <c r="M10" s="54" t="s">
        <v>107</v>
      </c>
      <c r="N10" s="43"/>
      <c r="O10" s="44">
        <v>4</v>
      </c>
      <c r="P10" s="45"/>
      <c r="Q10" s="46">
        <f>AVERAGE(H28:H31)</f>
        <v>3.0640528011518953E-2</v>
      </c>
      <c r="R10" s="55"/>
      <c r="T10" s="81">
        <v>58484</v>
      </c>
    </row>
    <row r="11" spans="1:20" x14ac:dyDescent="0.2">
      <c r="A11" s="2">
        <v>1957</v>
      </c>
      <c r="B11" s="82">
        <v>62371</v>
      </c>
      <c r="C11" s="91">
        <v>6672.1323716145898</v>
      </c>
      <c r="D11" s="92">
        <f t="shared" si="0"/>
        <v>11.040855702741002</v>
      </c>
      <c r="E11" s="92">
        <f t="shared" si="1"/>
        <v>8.8056947837120667</v>
      </c>
      <c r="F11" s="96">
        <v>11.020105789707234</v>
      </c>
      <c r="G11" s="93">
        <v>8.78382965625255</v>
      </c>
      <c r="H11" s="94">
        <f t="shared" si="2"/>
        <v>2.0749913033768053E-2</v>
      </c>
      <c r="I11" s="97">
        <f t="shared" si="3"/>
        <v>2.1865127459516742E-2</v>
      </c>
      <c r="J11" s="95" t="str">
        <f t="shared" si="4"/>
        <v/>
      </c>
      <c r="K11" s="95">
        <f t="shared" si="5"/>
        <v>1</v>
      </c>
      <c r="M11" s="52"/>
      <c r="N11" s="36" t="s">
        <v>108</v>
      </c>
      <c r="O11" s="37"/>
      <c r="P11" s="38">
        <v>2</v>
      </c>
      <c r="Q11" s="39"/>
      <c r="R11" s="53">
        <f>AVERAGE(H32:H33)</f>
        <v>-3.2056671306928131E-2</v>
      </c>
      <c r="T11" s="81">
        <v>62371</v>
      </c>
    </row>
    <row r="12" spans="1:20" x14ac:dyDescent="0.2">
      <c r="A12" s="2">
        <v>1958</v>
      </c>
      <c r="B12" s="82">
        <v>61706</v>
      </c>
      <c r="C12" s="91">
        <v>6423.66209534473</v>
      </c>
      <c r="D12" s="92">
        <f t="shared" si="0"/>
        <v>11.030136449898094</v>
      </c>
      <c r="E12" s="92">
        <f t="shared" si="1"/>
        <v>8.7677436538920812</v>
      </c>
      <c r="F12" s="96">
        <v>11.073596862405978</v>
      </c>
      <c r="G12" s="93">
        <v>8.809951910794533</v>
      </c>
      <c r="H12" s="94">
        <f t="shared" si="2"/>
        <v>-4.3460412507883461E-2</v>
      </c>
      <c r="I12" s="97">
        <f t="shared" si="3"/>
        <v>-4.220825690245178E-2</v>
      </c>
      <c r="J12" s="95">
        <f t="shared" si="4"/>
        <v>1</v>
      </c>
      <c r="K12" s="95" t="str">
        <f t="shared" si="5"/>
        <v/>
      </c>
      <c r="M12" s="54" t="s">
        <v>114</v>
      </c>
      <c r="N12" s="43"/>
      <c r="O12" s="44">
        <v>3</v>
      </c>
      <c r="P12" s="45"/>
      <c r="Q12" s="46">
        <f>AVERAGE(H34:H36)</f>
        <v>4.2669356661109603E-2</v>
      </c>
      <c r="R12" s="55"/>
      <c r="T12" s="81">
        <v>61706</v>
      </c>
    </row>
    <row r="13" spans="1:20" x14ac:dyDescent="0.2">
      <c r="A13" s="2">
        <v>1959</v>
      </c>
      <c r="B13" s="82">
        <v>63653</v>
      </c>
      <c r="C13" s="91">
        <v>6446.4446216753404</v>
      </c>
      <c r="D13" s="92">
        <f t="shared" si="0"/>
        <v>11.061201735632105</v>
      </c>
      <c r="E13" s="92">
        <f t="shared" si="1"/>
        <v>8.7712840363657421</v>
      </c>
      <c r="F13" s="96">
        <v>11.128323159059832</v>
      </c>
      <c r="G13" s="93">
        <v>8.837105266732916</v>
      </c>
      <c r="H13" s="94">
        <f t="shared" si="2"/>
        <v>-6.7121423427726867E-2</v>
      </c>
      <c r="I13" s="97">
        <f t="shared" si="3"/>
        <v>-6.5821230367173911E-2</v>
      </c>
      <c r="J13" s="95">
        <f t="shared" si="4"/>
        <v>1</v>
      </c>
      <c r="K13" s="95" t="str">
        <f t="shared" si="5"/>
        <v/>
      </c>
      <c r="M13" s="52"/>
      <c r="N13" s="36" t="s">
        <v>109</v>
      </c>
      <c r="O13" s="37"/>
      <c r="P13" s="38">
        <v>3</v>
      </c>
      <c r="Q13" s="39"/>
      <c r="R13" s="53">
        <f>AVERAGE(H37:H39)</f>
        <v>-4.0709198085167486E-2</v>
      </c>
      <c r="T13" s="81">
        <v>63653</v>
      </c>
    </row>
    <row r="14" spans="1:20" x14ac:dyDescent="0.2">
      <c r="A14" s="2">
        <v>1960</v>
      </c>
      <c r="B14" s="82">
        <v>69946</v>
      </c>
      <c r="C14" s="91">
        <v>6889.0175393878299</v>
      </c>
      <c r="D14" s="92">
        <f t="shared" si="0"/>
        <v>11.155478794755933</v>
      </c>
      <c r="E14" s="92">
        <f t="shared" si="1"/>
        <v>8.8376837615890587</v>
      </c>
      <c r="F14" s="96">
        <v>11.184506633757431</v>
      </c>
      <c r="G14" s="93">
        <v>8.8655219910921801</v>
      </c>
      <c r="H14" s="94">
        <f t="shared" si="2"/>
        <v>-2.9027839001498634E-2</v>
      </c>
      <c r="I14" s="97">
        <f t="shared" si="3"/>
        <v>-2.7838229503121426E-2</v>
      </c>
      <c r="J14" s="95">
        <f t="shared" si="4"/>
        <v>1</v>
      </c>
      <c r="K14" s="95" t="str">
        <f t="shared" si="5"/>
        <v/>
      </c>
      <c r="M14" s="54" t="s">
        <v>110</v>
      </c>
      <c r="N14" s="43"/>
      <c r="O14" s="44">
        <v>3</v>
      </c>
      <c r="P14" s="45"/>
      <c r="Q14" s="46">
        <f>AVERAGE(H40:H42)</f>
        <v>0.10268800658104205</v>
      </c>
      <c r="R14" s="55"/>
      <c r="T14" s="81">
        <v>69946</v>
      </c>
    </row>
    <row r="15" spans="1:20" x14ac:dyDescent="0.2">
      <c r="A15" s="2">
        <v>1961</v>
      </c>
      <c r="B15" s="82">
        <v>75085</v>
      </c>
      <c r="C15" s="91">
        <v>7188.9132662904303</v>
      </c>
      <c r="D15" s="92">
        <f t="shared" si="0"/>
        <v>11.226376084114381</v>
      </c>
      <c r="E15" s="92">
        <f t="shared" si="1"/>
        <v>8.8802952941302369</v>
      </c>
      <c r="F15" s="96">
        <v>11.241698026353131</v>
      </c>
      <c r="G15" s="93">
        <v>8.8947761385931425</v>
      </c>
      <c r="H15" s="94">
        <f t="shared" si="2"/>
        <v>-1.5321942238749386E-2</v>
      </c>
      <c r="I15" s="97">
        <f t="shared" si="3"/>
        <v>-1.4480844462905651E-2</v>
      </c>
      <c r="J15" s="95">
        <f t="shared" si="4"/>
        <v>1</v>
      </c>
      <c r="K15" s="95" t="str">
        <f t="shared" si="5"/>
        <v/>
      </c>
      <c r="M15" s="52"/>
      <c r="N15" s="36" t="s">
        <v>111</v>
      </c>
      <c r="O15" s="37"/>
      <c r="P15" s="38">
        <v>5</v>
      </c>
      <c r="Q15" s="39"/>
      <c r="R15" s="53">
        <f>AVERAGE(H43:H47)</f>
        <v>-9.0356513293117752E-2</v>
      </c>
      <c r="T15" s="81">
        <v>75085</v>
      </c>
    </row>
    <row r="16" spans="1:20" x14ac:dyDescent="0.2">
      <c r="A16" s="2">
        <v>1962</v>
      </c>
      <c r="B16" s="82">
        <v>82620</v>
      </c>
      <c r="C16" s="91">
        <v>7687.50792058959</v>
      </c>
      <c r="D16" s="92">
        <f t="shared" si="0"/>
        <v>11.322007060950755</v>
      </c>
      <c r="E16" s="92">
        <f t="shared" si="1"/>
        <v>8.9473519424348389</v>
      </c>
      <c r="F16" s="96">
        <v>11.299157798311274</v>
      </c>
      <c r="G16" s="93">
        <v>8.9241633816615895</v>
      </c>
      <c r="H16" s="94">
        <f t="shared" si="2"/>
        <v>2.2849262639480727E-2</v>
      </c>
      <c r="I16" s="97">
        <f t="shared" si="3"/>
        <v>2.3188560773249378E-2</v>
      </c>
      <c r="J16" s="95" t="str">
        <f t="shared" si="4"/>
        <v/>
      </c>
      <c r="K16" s="95">
        <f t="shared" si="5"/>
        <v>1</v>
      </c>
      <c r="M16" s="54" t="s">
        <v>112</v>
      </c>
      <c r="N16" s="43"/>
      <c r="O16" s="44">
        <v>7</v>
      </c>
      <c r="P16" s="45"/>
      <c r="Q16" s="46">
        <f>AVERAGE(H48:H54)</f>
        <v>3.3194901443166405E-2</v>
      </c>
      <c r="R16" s="55"/>
      <c r="T16" s="81">
        <v>82620</v>
      </c>
    </row>
    <row r="17" spans="1:20" x14ac:dyDescent="0.2">
      <c r="A17" s="2">
        <v>1963</v>
      </c>
      <c r="B17" s="82">
        <v>86196</v>
      </c>
      <c r="C17" s="91">
        <v>7793.5746138294498</v>
      </c>
      <c r="D17" s="92">
        <f t="shared" si="0"/>
        <v>11.364379051862802</v>
      </c>
      <c r="E17" s="92">
        <f t="shared" si="1"/>
        <v>8.9610549057370594</v>
      </c>
      <c r="F17" s="96">
        <v>11.355993191673823</v>
      </c>
      <c r="G17" s="93">
        <v>8.9528345842786798</v>
      </c>
      <c r="H17" s="94">
        <f t="shared" si="2"/>
        <v>8.3858601889783557E-3</v>
      </c>
      <c r="I17" s="97">
        <f t="shared" si="3"/>
        <v>8.2203214583795869E-3</v>
      </c>
      <c r="J17" s="95" t="str">
        <f t="shared" si="4"/>
        <v/>
      </c>
      <c r="K17" s="95">
        <f t="shared" si="5"/>
        <v>1</v>
      </c>
      <c r="M17" s="52"/>
      <c r="N17" s="36" t="s">
        <v>113</v>
      </c>
      <c r="O17" s="37"/>
      <c r="P17" s="38">
        <v>6</v>
      </c>
      <c r="Q17" s="39"/>
      <c r="R17" s="53">
        <f>AVERAGE(H55:H60)</f>
        <v>-3.0745429060352159E-2</v>
      </c>
      <c r="T17" s="81">
        <v>86196</v>
      </c>
    </row>
    <row r="18" spans="1:20" x14ac:dyDescent="0.2">
      <c r="A18" s="2">
        <v>1964</v>
      </c>
      <c r="B18" s="82">
        <v>91840</v>
      </c>
      <c r="C18" s="91">
        <v>8069.8484750631196</v>
      </c>
      <c r="D18" s="92">
        <f t="shared" si="0"/>
        <v>11.427803211553393</v>
      </c>
      <c r="E18" s="92">
        <f t="shared" si="1"/>
        <v>8.9958899847634441</v>
      </c>
      <c r="F18" s="96">
        <v>11.411539941109135</v>
      </c>
      <c r="G18" s="93">
        <v>8.98017249603331</v>
      </c>
      <c r="H18" s="94">
        <f t="shared" si="2"/>
        <v>1.6263270444257572E-2</v>
      </c>
      <c r="I18" s="97">
        <f t="shared" si="3"/>
        <v>1.5717488730134122E-2</v>
      </c>
      <c r="J18" s="95" t="str">
        <f t="shared" si="4"/>
        <v/>
      </c>
      <c r="K18" s="95">
        <f t="shared" si="5"/>
        <v>1</v>
      </c>
      <c r="M18" s="54" t="s">
        <v>115</v>
      </c>
      <c r="N18" s="43"/>
      <c r="O18" s="44">
        <v>2</v>
      </c>
      <c r="P18" s="45"/>
      <c r="Q18" s="46">
        <f>AVERAGE(H61:H62)</f>
        <v>1.9944711747800881E-2</v>
      </c>
      <c r="R18" s="55"/>
      <c r="T18" s="81">
        <v>91840</v>
      </c>
    </row>
    <row r="19" spans="1:20" x14ac:dyDescent="0.2">
      <c r="A19" s="2">
        <v>1965</v>
      </c>
      <c r="B19" s="82">
        <v>97003</v>
      </c>
      <c r="C19" s="91">
        <v>8285.2271196649599</v>
      </c>
      <c r="D19" s="92">
        <f t="shared" si="0"/>
        <v>11.482497184842316</v>
      </c>
      <c r="E19" s="92">
        <f t="shared" si="1"/>
        <v>9.0222293428421914</v>
      </c>
      <c r="F19" s="96">
        <v>11.465217639887459</v>
      </c>
      <c r="G19" s="93">
        <v>9.0056420697289568</v>
      </c>
      <c r="H19" s="94">
        <f t="shared" si="2"/>
        <v>1.7279544954856618E-2</v>
      </c>
      <c r="I19" s="97">
        <f t="shared" si="3"/>
        <v>1.6587273113234602E-2</v>
      </c>
      <c r="J19" s="95" t="str">
        <f t="shared" si="4"/>
        <v/>
      </c>
      <c r="K19" s="95">
        <f t="shared" si="5"/>
        <v>1</v>
      </c>
      <c r="M19" s="52"/>
      <c r="N19" s="36">
        <v>2009</v>
      </c>
      <c r="O19" s="37"/>
      <c r="P19" s="38">
        <v>1</v>
      </c>
      <c r="Q19" s="39"/>
      <c r="R19" s="53">
        <f>AVERAGE(H63)</f>
        <v>-1.327798262965274E-2</v>
      </c>
      <c r="T19" s="81">
        <v>97003</v>
      </c>
    </row>
    <row r="20" spans="1:20" x14ac:dyDescent="0.2">
      <c r="A20" s="2">
        <v>1966</v>
      </c>
      <c r="B20" s="82">
        <v>104995</v>
      </c>
      <c r="C20" s="91">
        <v>8719.4778826970105</v>
      </c>
      <c r="D20" s="92">
        <f t="shared" si="0"/>
        <v>11.561668008958218</v>
      </c>
      <c r="E20" s="92">
        <f t="shared" si="1"/>
        <v>9.0733146392728976</v>
      </c>
      <c r="F20" s="96">
        <v>11.516608513983485</v>
      </c>
      <c r="G20" s="93">
        <v>9.0288654330564011</v>
      </c>
      <c r="H20" s="94">
        <f t="shared" si="2"/>
        <v>4.5059494974733383E-2</v>
      </c>
      <c r="I20" s="97">
        <f t="shared" si="3"/>
        <v>4.4449206216496506E-2</v>
      </c>
      <c r="J20" s="95" t="str">
        <f t="shared" si="4"/>
        <v/>
      </c>
      <c r="K20" s="95">
        <f t="shared" si="5"/>
        <v>1</v>
      </c>
      <c r="M20" s="54" t="s">
        <v>116</v>
      </c>
      <c r="N20" s="43"/>
      <c r="O20" s="44">
        <v>10</v>
      </c>
      <c r="P20" s="45"/>
      <c r="Q20" s="46">
        <f>AVERAGE(H64:H73)</f>
        <v>2.1839557875938099E-2</v>
      </c>
      <c r="R20" s="55"/>
      <c r="T20" s="81">
        <v>104995</v>
      </c>
    </row>
    <row r="21" spans="1:20" x14ac:dyDescent="0.2">
      <c r="A21" s="2">
        <v>1967</v>
      </c>
      <c r="B21" s="82">
        <v>109040</v>
      </c>
      <c r="C21" s="91">
        <v>8806.2044653045305</v>
      </c>
      <c r="D21" s="92">
        <f t="shared" si="0"/>
        <v>11.599470066370415</v>
      </c>
      <c r="E21" s="92">
        <f t="shared" si="1"/>
        <v>9.0832118049087995</v>
      </c>
      <c r="F21" s="96">
        <v>11.565467584821455</v>
      </c>
      <c r="G21" s="93">
        <v>9.0496305864375568</v>
      </c>
      <c r="H21" s="94">
        <f t="shared" si="2"/>
        <v>3.4002481548959906E-2</v>
      </c>
      <c r="I21" s="97">
        <f t="shared" si="3"/>
        <v>3.3581218471242735E-2</v>
      </c>
      <c r="J21" s="95" t="str">
        <f t="shared" si="4"/>
        <v/>
      </c>
      <c r="K21" s="95">
        <f t="shared" si="5"/>
        <v>1</v>
      </c>
      <c r="M21" s="52"/>
      <c r="N21" s="36" t="s">
        <v>154</v>
      </c>
      <c r="O21" s="37"/>
      <c r="P21" s="38">
        <v>2</v>
      </c>
      <c r="Q21" s="39"/>
      <c r="R21" s="53">
        <f>AVERAGE(H74:H75)</f>
        <v>-5.4612272483376856E-2</v>
      </c>
      <c r="T21" s="81">
        <v>109040</v>
      </c>
    </row>
    <row r="22" spans="1:20" x14ac:dyDescent="0.2">
      <c r="A22" s="2">
        <v>1968</v>
      </c>
      <c r="B22" s="82">
        <v>109206</v>
      </c>
      <c r="C22" s="91">
        <v>8578.1243924653299</v>
      </c>
      <c r="D22" s="92">
        <f t="shared" si="0"/>
        <v>11.600991285838463</v>
      </c>
      <c r="E22" s="92">
        <f t="shared" si="1"/>
        <v>9.05697056630828</v>
      </c>
      <c r="F22" s="96">
        <v>11.612000468775353</v>
      </c>
      <c r="G22" s="93">
        <v>9.0681700223565009</v>
      </c>
      <c r="H22" s="94">
        <f t="shared" si="2"/>
        <v>-1.1009182936890127E-2</v>
      </c>
      <c r="I22" s="97">
        <f t="shared" si="3"/>
        <v>-1.1199456048220924E-2</v>
      </c>
      <c r="J22" s="95">
        <f t="shared" si="4"/>
        <v>1</v>
      </c>
      <c r="K22" s="95" t="str">
        <f t="shared" si="5"/>
        <v/>
      </c>
      <c r="M22" s="54">
        <v>2022</v>
      </c>
      <c r="N22" s="43"/>
      <c r="O22" s="44">
        <v>1</v>
      </c>
      <c r="P22" s="45"/>
      <c r="Q22" s="46">
        <f>H76</f>
        <v>5.9370664547042651E-3</v>
      </c>
      <c r="R22" s="55"/>
      <c r="T22" s="81">
        <v>109206</v>
      </c>
    </row>
    <row r="23" spans="1:20" x14ac:dyDescent="0.2">
      <c r="A23" s="2">
        <v>1969</v>
      </c>
      <c r="B23" s="82">
        <v>113044</v>
      </c>
      <c r="C23" s="91">
        <v>8637.3978452197007</v>
      </c>
      <c r="D23" s="92">
        <f t="shared" si="0"/>
        <v>11.635532402436525</v>
      </c>
      <c r="E23" s="92">
        <f t="shared" si="1"/>
        <v>9.0638566411139116</v>
      </c>
      <c r="F23" s="96">
        <v>11.656752807034653</v>
      </c>
      <c r="G23" s="93">
        <v>9.0850520454820209</v>
      </c>
      <c r="H23" s="94">
        <f t="shared" si="2"/>
        <v>-2.1220404598128795E-2</v>
      </c>
      <c r="I23" s="97">
        <f t="shared" si="3"/>
        <v>-2.1195404368109294E-2</v>
      </c>
      <c r="J23" s="95">
        <f t="shared" si="4"/>
        <v>1</v>
      </c>
      <c r="K23" s="95" t="str">
        <f t="shared" si="5"/>
        <v/>
      </c>
      <c r="M23" s="52"/>
      <c r="N23" s="36" t="s">
        <v>188</v>
      </c>
      <c r="O23" s="40"/>
      <c r="P23" s="41">
        <v>2</v>
      </c>
      <c r="Q23" s="42"/>
      <c r="R23" s="56">
        <f>AVERAGE(H77:H78)</f>
        <v>-1.094184971377743E-2</v>
      </c>
      <c r="T23" s="81">
        <v>113044</v>
      </c>
    </row>
    <row r="24" spans="1:20" x14ac:dyDescent="0.2">
      <c r="A24" s="2">
        <v>1970</v>
      </c>
      <c r="B24" s="82">
        <v>116849</v>
      </c>
      <c r="C24" s="91">
        <v>8685.2739010228597</v>
      </c>
      <c r="D24" s="92">
        <f t="shared" si="0"/>
        <v>11.668637781950068</v>
      </c>
      <c r="E24" s="92">
        <f t="shared" si="1"/>
        <v>9.069384215428677</v>
      </c>
      <c r="F24" s="96">
        <v>11.700160148959462</v>
      </c>
      <c r="G24" s="93">
        <v>9.1007329659224272</v>
      </c>
      <c r="H24" s="94">
        <f t="shared" si="2"/>
        <v>-3.1522367009394259E-2</v>
      </c>
      <c r="I24" s="97">
        <f t="shared" si="3"/>
        <v>-3.1348750493750188E-2</v>
      </c>
      <c r="J24" s="95">
        <f t="shared" si="4"/>
        <v>1</v>
      </c>
      <c r="K24" s="95" t="str">
        <f t="shared" si="5"/>
        <v/>
      </c>
      <c r="M24" s="157" t="s">
        <v>120</v>
      </c>
      <c r="N24" s="158"/>
      <c r="O24" s="47">
        <f>SUM(O5:O23)</f>
        <v>43</v>
      </c>
      <c r="P24" s="48">
        <f>SUM(P5:P23)</f>
        <v>32</v>
      </c>
      <c r="Q24" s="49"/>
      <c r="R24" s="57"/>
      <c r="T24" s="81">
        <v>116849</v>
      </c>
    </row>
    <row r="25" spans="1:20" ht="16" thickBot="1" x14ac:dyDescent="0.25">
      <c r="A25" s="2">
        <v>1971</v>
      </c>
      <c r="B25" s="82">
        <v>122213</v>
      </c>
      <c r="C25" s="91">
        <v>8837.0960631164708</v>
      </c>
      <c r="D25" s="92">
        <f t="shared" si="0"/>
        <v>11.713520703040087</v>
      </c>
      <c r="E25" s="92">
        <f t="shared" si="1"/>
        <v>9.0867136020164025</v>
      </c>
      <c r="F25" s="96">
        <v>11.742445839863912</v>
      </c>
      <c r="G25" s="93">
        <v>9.1154571397423485</v>
      </c>
      <c r="H25" s="94">
        <f t="shared" si="2"/>
        <v>-2.892513682382436E-2</v>
      </c>
      <c r="I25" s="97">
        <f t="shared" si="3"/>
        <v>-2.8743537725945956E-2</v>
      </c>
      <c r="J25" s="95">
        <f t="shared" si="4"/>
        <v>1</v>
      </c>
      <c r="K25" s="95" t="str">
        <f t="shared" si="5"/>
        <v/>
      </c>
      <c r="M25" s="149" t="s">
        <v>121</v>
      </c>
      <c r="N25" s="150"/>
      <c r="O25" s="58">
        <f>AVERAGE(O5:O23)</f>
        <v>4.7777777777777777</v>
      </c>
      <c r="P25" s="143">
        <f>AVERAGE(P5:P23)</f>
        <v>3.2</v>
      </c>
      <c r="Q25" s="142">
        <f>AVERAGE(Q5:Q23)</f>
        <v>3.2659935519806213E-2</v>
      </c>
      <c r="R25" s="98">
        <f>AVERAGE(R5:R23)</f>
        <v>-3.6095786774190786E-2</v>
      </c>
      <c r="T25" s="81">
        <v>122213</v>
      </c>
    </row>
    <row r="26" spans="1:20" x14ac:dyDescent="0.2">
      <c r="A26" s="2">
        <v>1972</v>
      </c>
      <c r="B26" s="82">
        <v>126463</v>
      </c>
      <c r="C26" s="91">
        <v>8896.5049932085403</v>
      </c>
      <c r="D26" s="92">
        <f t="shared" si="0"/>
        <v>11.747705054247557</v>
      </c>
      <c r="E26" s="92">
        <f t="shared" si="1"/>
        <v>9.0934137812021198</v>
      </c>
      <c r="F26" s="96">
        <v>11.783518001392048</v>
      </c>
      <c r="G26" s="93">
        <v>9.129155435501481</v>
      </c>
      <c r="H26" s="94">
        <f t="shared" si="2"/>
        <v>-3.5812947144490792E-2</v>
      </c>
      <c r="I26" s="97">
        <f t="shared" si="3"/>
        <v>-3.5741654299361159E-2</v>
      </c>
      <c r="J26" s="95">
        <f t="shared" si="4"/>
        <v>1</v>
      </c>
      <c r="K26" s="95" t="str">
        <f t="shared" si="5"/>
        <v/>
      </c>
      <c r="T26" s="81">
        <v>126463</v>
      </c>
    </row>
    <row r="27" spans="1:20" x14ac:dyDescent="0.2">
      <c r="A27" s="2">
        <v>1973</v>
      </c>
      <c r="B27" s="82">
        <v>134401</v>
      </c>
      <c r="C27" s="91">
        <v>9200.2508692597894</v>
      </c>
      <c r="D27" s="92">
        <f t="shared" si="0"/>
        <v>11.808583147519697</v>
      </c>
      <c r="E27" s="92">
        <f t="shared" si="1"/>
        <v>9.1269860310631596</v>
      </c>
      <c r="F27" s="96">
        <v>11.822995503819667</v>
      </c>
      <c r="G27" s="93">
        <v>9.1414712863822594</v>
      </c>
      <c r="H27" s="94">
        <f t="shared" si="2"/>
        <v>-1.4412356299970952E-2</v>
      </c>
      <c r="I27" s="97">
        <f t="shared" si="3"/>
        <v>-1.4485255319099721E-2</v>
      </c>
      <c r="J27" s="95">
        <f t="shared" si="4"/>
        <v>1</v>
      </c>
      <c r="K27" s="95" t="str">
        <f t="shared" si="5"/>
        <v/>
      </c>
      <c r="T27" s="81">
        <v>134401</v>
      </c>
    </row>
    <row r="28" spans="1:20" x14ac:dyDescent="0.2">
      <c r="A28" s="2">
        <v>1974</v>
      </c>
      <c r="B28" s="82">
        <v>147017</v>
      </c>
      <c r="C28" s="91">
        <v>9795.4859091904891</v>
      </c>
      <c r="D28" s="92">
        <f t="shared" si="0"/>
        <v>11.898303505332864</v>
      </c>
      <c r="E28" s="92">
        <f t="shared" si="1"/>
        <v>9.1896769370288123</v>
      </c>
      <c r="F28" s="96">
        <v>11.860139087951133</v>
      </c>
      <c r="G28" s="93">
        <v>9.1516907090241304</v>
      </c>
      <c r="H28" s="94">
        <f t="shared" si="2"/>
        <v>3.8164417381731042E-2</v>
      </c>
      <c r="I28" s="97">
        <f t="shared" si="3"/>
        <v>3.7986228004681877E-2</v>
      </c>
      <c r="J28" s="95" t="str">
        <f t="shared" si="4"/>
        <v/>
      </c>
      <c r="K28" s="95">
        <f t="shared" si="5"/>
        <v>1</v>
      </c>
      <c r="T28" s="81">
        <v>147017</v>
      </c>
    </row>
    <row r="29" spans="1:20" x14ac:dyDescent="0.2">
      <c r="A29" s="2">
        <v>1975</v>
      </c>
      <c r="B29" s="82">
        <v>153340</v>
      </c>
      <c r="C29" s="91">
        <v>9947.9377848419499</v>
      </c>
      <c r="D29" s="92">
        <f t="shared" si="0"/>
        <v>11.940412957112885</v>
      </c>
      <c r="E29" s="92">
        <f t="shared" si="1"/>
        <v>9.2051205508669423</v>
      </c>
      <c r="F29" s="96">
        <v>11.894065371027807</v>
      </c>
      <c r="G29" s="93">
        <v>9.1589548675133514</v>
      </c>
      <c r="H29" s="94">
        <f t="shared" si="2"/>
        <v>4.6347586085078163E-2</v>
      </c>
      <c r="I29" s="97">
        <f t="shared" si="3"/>
        <v>4.6165683353590836E-2</v>
      </c>
      <c r="J29" s="95" t="str">
        <f t="shared" si="4"/>
        <v/>
      </c>
      <c r="K29" s="95">
        <f t="shared" si="5"/>
        <v>1</v>
      </c>
      <c r="T29" s="81">
        <v>153340</v>
      </c>
    </row>
    <row r="30" spans="1:20" x14ac:dyDescent="0.2">
      <c r="A30" s="2">
        <v>1976</v>
      </c>
      <c r="B30" s="82">
        <v>155559</v>
      </c>
      <c r="C30" s="91">
        <v>9829.2370754432304</v>
      </c>
      <c r="D30" s="92">
        <f t="shared" si="0"/>
        <v>11.95478035986126</v>
      </c>
      <c r="E30" s="92">
        <f t="shared" si="1"/>
        <v>9.193116598272006</v>
      </c>
      <c r="F30" s="96">
        <v>11.924272614464876</v>
      </c>
      <c r="G30" s="93">
        <v>9.1627847882162285</v>
      </c>
      <c r="H30" s="94">
        <f t="shared" si="2"/>
        <v>3.0507745396384678E-2</v>
      </c>
      <c r="I30" s="97">
        <f t="shared" si="3"/>
        <v>3.0331810055777453E-2</v>
      </c>
      <c r="J30" s="95" t="str">
        <f t="shared" si="4"/>
        <v/>
      </c>
      <c r="K30" s="95">
        <f t="shared" si="5"/>
        <v>1</v>
      </c>
      <c r="T30" s="81">
        <v>155559</v>
      </c>
    </row>
    <row r="31" spans="1:20" x14ac:dyDescent="0.2">
      <c r="A31" s="2">
        <v>1977</v>
      </c>
      <c r="B31" s="82">
        <v>156102</v>
      </c>
      <c r="C31" s="91">
        <v>9609.0679877478306</v>
      </c>
      <c r="D31" s="92">
        <f t="shared" si="0"/>
        <v>11.958264918721255</v>
      </c>
      <c r="E31" s="92">
        <f t="shared" si="1"/>
        <v>9.1704625136760924</v>
      </c>
      <c r="F31" s="96">
        <v>11.950722555538373</v>
      </c>
      <c r="G31" s="93">
        <v>9.1631631543325991</v>
      </c>
      <c r="H31" s="94">
        <f t="shared" si="2"/>
        <v>7.5423631828819282E-3</v>
      </c>
      <c r="I31" s="97">
        <f t="shared" si="3"/>
        <v>7.2993593434933501E-3</v>
      </c>
      <c r="J31" s="95" t="str">
        <f t="shared" si="4"/>
        <v/>
      </c>
      <c r="K31" s="95">
        <f t="shared" si="5"/>
        <v>1</v>
      </c>
      <c r="T31" s="81">
        <v>156102</v>
      </c>
    </row>
    <row r="32" spans="1:20" x14ac:dyDescent="0.2">
      <c r="A32" s="2">
        <v>1978</v>
      </c>
      <c r="B32" s="82">
        <v>151977</v>
      </c>
      <c r="C32" s="91">
        <v>9116.6741370721793</v>
      </c>
      <c r="D32" s="92">
        <f t="shared" si="0"/>
        <v>11.931484472589551</v>
      </c>
      <c r="E32" s="92">
        <f t="shared" si="1"/>
        <v>9.11786033860459</v>
      </c>
      <c r="F32" s="96">
        <v>11.973682008978296</v>
      </c>
      <c r="G32" s="93">
        <v>9.160375967162862</v>
      </c>
      <c r="H32" s="94">
        <f t="shared" si="2"/>
        <v>-4.2197536388744794E-2</v>
      </c>
      <c r="I32" s="97">
        <f t="shared" si="3"/>
        <v>-4.2515628558271956E-2</v>
      </c>
      <c r="J32" s="95">
        <f t="shared" si="4"/>
        <v>1</v>
      </c>
      <c r="K32" s="95" t="str">
        <f t="shared" si="5"/>
        <v/>
      </c>
      <c r="T32" s="81">
        <v>151977</v>
      </c>
    </row>
    <row r="33" spans="1:20" x14ac:dyDescent="0.2">
      <c r="A33" s="2">
        <v>1979</v>
      </c>
      <c r="B33" s="82">
        <v>158194</v>
      </c>
      <c r="C33" s="91">
        <v>9251.3448292962694</v>
      </c>
      <c r="D33" s="92">
        <f t="shared" si="0"/>
        <v>11.971577406921361</v>
      </c>
      <c r="E33" s="92">
        <f t="shared" si="1"/>
        <v>9.1325242068897605</v>
      </c>
      <c r="F33" s="96">
        <v>11.993493213146472</v>
      </c>
      <c r="G33" s="93">
        <v>9.1547822216008505</v>
      </c>
      <c r="H33" s="94">
        <f t="shared" si="2"/>
        <v>-2.1915806225111467E-2</v>
      </c>
      <c r="I33" s="97">
        <f t="shared" si="3"/>
        <v>-2.2258014711090013E-2</v>
      </c>
      <c r="J33" s="95">
        <f t="shared" si="4"/>
        <v>1</v>
      </c>
      <c r="K33" s="95" t="str">
        <f t="shared" si="5"/>
        <v/>
      </c>
      <c r="T33" s="81">
        <v>158194</v>
      </c>
    </row>
    <row r="34" spans="1:20" x14ac:dyDescent="0.2">
      <c r="A34" s="2">
        <v>1980</v>
      </c>
      <c r="B34" s="82">
        <v>167596</v>
      </c>
      <c r="C34" s="91">
        <v>9559.4897939743896</v>
      </c>
      <c r="D34" s="92">
        <f t="shared" si="0"/>
        <v>12.029311600396865</v>
      </c>
      <c r="E34" s="92">
        <f t="shared" si="1"/>
        <v>9.165289635790149</v>
      </c>
      <c r="F34" s="96">
        <v>12.01007643104084</v>
      </c>
      <c r="G34" s="93">
        <v>9.1463157562548147</v>
      </c>
      <c r="H34" s="94">
        <f t="shared" si="2"/>
        <v>1.9235169356024429E-2</v>
      </c>
      <c r="I34" s="97">
        <f t="shared" si="3"/>
        <v>1.8973879535334248E-2</v>
      </c>
      <c r="J34" s="95" t="str">
        <f t="shared" si="4"/>
        <v/>
      </c>
      <c r="K34" s="95">
        <f t="shared" si="5"/>
        <v>1</v>
      </c>
      <c r="T34" s="81">
        <v>167596</v>
      </c>
    </row>
    <row r="35" spans="1:20" x14ac:dyDescent="0.2">
      <c r="A35" s="2">
        <v>1981</v>
      </c>
      <c r="B35" s="82">
        <v>176901</v>
      </c>
      <c r="C35" s="91">
        <v>9845.4967013876594</v>
      </c>
      <c r="D35" s="92">
        <f t="shared" si="0"/>
        <v>12.083345533043149</v>
      </c>
      <c r="E35" s="92">
        <f t="shared" si="1"/>
        <v>9.1947694419476047</v>
      </c>
      <c r="F35" s="96">
        <v>12.023132767597088</v>
      </c>
      <c r="G35" s="93">
        <v>9.1346878295858929</v>
      </c>
      <c r="H35" s="94">
        <f t="shared" si="2"/>
        <v>6.0212765446060246E-2</v>
      </c>
      <c r="I35" s="97">
        <f t="shared" si="3"/>
        <v>6.0081612361711834E-2</v>
      </c>
      <c r="J35" s="95" t="str">
        <f t="shared" si="4"/>
        <v/>
      </c>
      <c r="K35" s="95">
        <f t="shared" si="5"/>
        <v>1</v>
      </c>
      <c r="T35" s="81">
        <v>176901</v>
      </c>
    </row>
    <row r="36" spans="1:20" x14ac:dyDescent="0.2">
      <c r="A36" s="2">
        <v>1982</v>
      </c>
      <c r="B36" s="82">
        <v>176507</v>
      </c>
      <c r="C36" s="91">
        <v>9588.6371604765609</v>
      </c>
      <c r="D36" s="92">
        <f t="shared" si="0"/>
        <v>12.081115814625706</v>
      </c>
      <c r="E36" s="92">
        <f t="shared" si="1"/>
        <v>9.1683340472967227</v>
      </c>
      <c r="F36" s="96">
        <v>12.032555679444462</v>
      </c>
      <c r="G36" s="93">
        <v>9.1197994388505776</v>
      </c>
      <c r="H36" s="94">
        <f t="shared" si="2"/>
        <v>4.8560135181244135E-2</v>
      </c>
      <c r="I36" s="97">
        <f t="shared" si="3"/>
        <v>4.85346084461451E-2</v>
      </c>
      <c r="J36" s="95" t="str">
        <f t="shared" si="4"/>
        <v/>
      </c>
      <c r="K36" s="95">
        <f t="shared" si="5"/>
        <v>1</v>
      </c>
      <c r="T36" s="81">
        <v>176507</v>
      </c>
    </row>
    <row r="37" spans="1:20" x14ac:dyDescent="0.2">
      <c r="A37" s="2">
        <v>1983</v>
      </c>
      <c r="B37" s="82">
        <v>158136</v>
      </c>
      <c r="C37" s="91">
        <v>8388.3566833909408</v>
      </c>
      <c r="D37" s="92">
        <f t="shared" si="0"/>
        <v>11.971210701261766</v>
      </c>
      <c r="E37" s="92">
        <f t="shared" si="1"/>
        <v>9.0345999141733984</v>
      </c>
      <c r="F37" s="96">
        <v>12.038840750866676</v>
      </c>
      <c r="G37" s="93">
        <v>9.1021523974289771</v>
      </c>
      <c r="H37" s="94">
        <f t="shared" si="2"/>
        <v>-6.7630049604909814E-2</v>
      </c>
      <c r="I37" s="97">
        <f t="shared" si="3"/>
        <v>-6.7552483255578721E-2</v>
      </c>
      <c r="J37" s="95">
        <f t="shared" si="4"/>
        <v>1</v>
      </c>
      <c r="K37" s="95" t="str">
        <f t="shared" si="5"/>
        <v/>
      </c>
      <c r="T37" s="81">
        <v>158136</v>
      </c>
    </row>
    <row r="38" spans="1:20" x14ac:dyDescent="0.2">
      <c r="A38" s="2">
        <v>1984</v>
      </c>
      <c r="B38" s="82">
        <v>163842</v>
      </c>
      <c r="C38" s="91">
        <v>8489.7858510823498</v>
      </c>
      <c r="D38" s="92">
        <f t="shared" si="0"/>
        <v>12.006657827790026</v>
      </c>
      <c r="E38" s="92">
        <f t="shared" si="1"/>
        <v>9.0466190553220596</v>
      </c>
      <c r="F38" s="96">
        <v>12.042969167499242</v>
      </c>
      <c r="G38" s="93">
        <v>9.0827338647856628</v>
      </c>
      <c r="H38" s="94">
        <f t="shared" si="2"/>
        <v>-3.6311339709216739E-2</v>
      </c>
      <c r="I38" s="97">
        <f t="shared" si="3"/>
        <v>-3.6114809463603237E-2</v>
      </c>
      <c r="J38" s="95">
        <f t="shared" si="4"/>
        <v>1</v>
      </c>
      <c r="K38" s="95" t="str">
        <f t="shared" si="5"/>
        <v/>
      </c>
      <c r="T38" s="81">
        <v>163842</v>
      </c>
    </row>
    <row r="39" spans="1:20" x14ac:dyDescent="0.2">
      <c r="A39" s="2">
        <v>1985</v>
      </c>
      <c r="B39" s="82">
        <v>167219</v>
      </c>
      <c r="C39" s="91">
        <v>8467.7199036511302</v>
      </c>
      <c r="D39" s="92">
        <f t="shared" si="0"/>
        <v>12.027059609540252</v>
      </c>
      <c r="E39" s="92">
        <f t="shared" si="1"/>
        <v>9.0440165546707512</v>
      </c>
      <c r="F39" s="96">
        <v>12.045245814481628</v>
      </c>
      <c r="G39" s="93">
        <v>9.0618554755526493</v>
      </c>
      <c r="H39" s="94">
        <f t="shared" si="2"/>
        <v>-1.8186204941375905E-2</v>
      </c>
      <c r="I39" s="97">
        <f t="shared" si="3"/>
        <v>-1.783892088189809E-2</v>
      </c>
      <c r="J39" s="95">
        <f t="shared" si="4"/>
        <v>1</v>
      </c>
      <c r="K39" s="95" t="str">
        <f t="shared" si="5"/>
        <v/>
      </c>
      <c r="T39" s="81">
        <v>167219</v>
      </c>
    </row>
    <row r="40" spans="1:20" x14ac:dyDescent="0.2">
      <c r="A40" s="2">
        <v>1986</v>
      </c>
      <c r="B40" s="82">
        <v>182981</v>
      </c>
      <c r="C40" s="91">
        <v>9057.8362304835991</v>
      </c>
      <c r="D40" s="92">
        <f t="shared" si="0"/>
        <v>12.117137601296744</v>
      </c>
      <c r="E40" s="92">
        <f t="shared" si="1"/>
        <v>9.1113855438559579</v>
      </c>
      <c r="F40" s="96">
        <v>12.045612463556211</v>
      </c>
      <c r="G40" s="93">
        <v>9.0394677162673069</v>
      </c>
      <c r="H40" s="94">
        <f t="shared" si="2"/>
        <v>7.152513774053304E-2</v>
      </c>
      <c r="I40" s="97">
        <f t="shared" si="3"/>
        <v>7.1917827588650951E-2</v>
      </c>
      <c r="J40" s="95" t="str">
        <f t="shared" si="4"/>
        <v/>
      </c>
      <c r="K40" s="95">
        <f t="shared" si="5"/>
        <v>1</v>
      </c>
      <c r="T40" s="81">
        <v>182981</v>
      </c>
    </row>
    <row r="41" spans="1:20" x14ac:dyDescent="0.2">
      <c r="A41" s="2">
        <v>1987</v>
      </c>
      <c r="B41" s="82">
        <v>200778</v>
      </c>
      <c r="C41" s="91">
        <v>9718.2215274158698</v>
      </c>
      <c r="D41" s="92">
        <f t="shared" si="0"/>
        <v>12.209955099044397</v>
      </c>
      <c r="E41" s="92">
        <f t="shared" si="1"/>
        <v>9.1817579102828866</v>
      </c>
      <c r="F41" s="96">
        <v>12.043829024415949</v>
      </c>
      <c r="G41" s="93">
        <v>9.0153426842581919</v>
      </c>
      <c r="H41" s="94">
        <f t="shared" si="2"/>
        <v>0.16612607462844764</v>
      </c>
      <c r="I41" s="97">
        <f t="shared" si="3"/>
        <v>0.16641522602469472</v>
      </c>
      <c r="J41" s="95" t="str">
        <f t="shared" si="4"/>
        <v/>
      </c>
      <c r="K41" s="95">
        <f t="shared" si="5"/>
        <v>1</v>
      </c>
      <c r="T41" s="81">
        <v>200778</v>
      </c>
    </row>
    <row r="42" spans="1:20" x14ac:dyDescent="0.2">
      <c r="A42" s="2">
        <v>1988</v>
      </c>
      <c r="B42" s="82">
        <v>181822</v>
      </c>
      <c r="C42" s="91">
        <v>8608.9599338336102</v>
      </c>
      <c r="D42" s="92">
        <f t="shared" si="0"/>
        <v>12.110783465505351</v>
      </c>
      <c r="E42" s="92">
        <f t="shared" si="1"/>
        <v>9.060558792661018</v>
      </c>
      <c r="F42" s="96">
        <v>12.040370658131206</v>
      </c>
      <c r="G42" s="93">
        <v>8.9899716551297484</v>
      </c>
      <c r="H42" s="94">
        <f t="shared" si="2"/>
        <v>7.0412807374145459E-2</v>
      </c>
      <c r="I42" s="97">
        <f t="shared" si="3"/>
        <v>7.0587137531269661E-2</v>
      </c>
      <c r="J42" s="95" t="str">
        <f t="shared" si="4"/>
        <v/>
      </c>
      <c r="K42" s="95">
        <f t="shared" si="5"/>
        <v>1</v>
      </c>
      <c r="T42" s="81">
        <v>181822</v>
      </c>
    </row>
    <row r="43" spans="1:20" x14ac:dyDescent="0.2">
      <c r="A43" s="2">
        <v>1989</v>
      </c>
      <c r="B43" s="82">
        <v>159436</v>
      </c>
      <c r="C43" s="91">
        <v>7388.6712848565503</v>
      </c>
      <c r="D43" s="92">
        <f t="shared" si="0"/>
        <v>11.979397866764646</v>
      </c>
      <c r="E43" s="92">
        <f t="shared" si="1"/>
        <v>8.9077031987042705</v>
      </c>
      <c r="F43" s="96">
        <v>12.037373786518636</v>
      </c>
      <c r="G43" s="93">
        <v>8.9655100567466626</v>
      </c>
      <c r="H43" s="94">
        <f t="shared" si="2"/>
        <v>-5.7975919753989302E-2</v>
      </c>
      <c r="I43" s="97">
        <f t="shared" si="3"/>
        <v>-5.7806858042392051E-2</v>
      </c>
      <c r="J43" s="95">
        <f t="shared" si="4"/>
        <v>1</v>
      </c>
      <c r="K43" s="95" t="str">
        <f t="shared" si="5"/>
        <v/>
      </c>
      <c r="T43" s="81">
        <v>159436</v>
      </c>
    </row>
    <row r="44" spans="1:20" x14ac:dyDescent="0.2">
      <c r="A44" s="2">
        <v>1990</v>
      </c>
      <c r="B44" s="82">
        <v>151492</v>
      </c>
      <c r="C44" s="91">
        <v>6876.1149596441501</v>
      </c>
      <c r="D44" s="92">
        <f t="shared" si="0"/>
        <v>11.928288097256784</v>
      </c>
      <c r="E44" s="92">
        <f t="shared" si="1"/>
        <v>8.8358090853339153</v>
      </c>
      <c r="F44" s="96">
        <v>12.03767895946863</v>
      </c>
      <c r="G44" s="93">
        <v>8.9448191883489354</v>
      </c>
      <c r="H44" s="94">
        <f t="shared" si="2"/>
        <v>-0.10939086221184624</v>
      </c>
      <c r="I44" s="97">
        <f t="shared" si="3"/>
        <v>-0.10901010301502012</v>
      </c>
      <c r="J44" s="95">
        <f t="shared" si="4"/>
        <v>1</v>
      </c>
      <c r="K44" s="95" t="str">
        <f t="shared" si="5"/>
        <v/>
      </c>
      <c r="T44" s="81">
        <v>151492</v>
      </c>
    </row>
    <row r="45" spans="1:20" x14ac:dyDescent="0.2">
      <c r="A45" s="2">
        <v>1991</v>
      </c>
      <c r="B45" s="82">
        <v>154854</v>
      </c>
      <c r="C45" s="91">
        <v>6888.6763495629302</v>
      </c>
      <c r="D45" s="92">
        <f t="shared" si="0"/>
        <v>11.950238016517513</v>
      </c>
      <c r="E45" s="92">
        <f t="shared" si="1"/>
        <v>8.8376342337322615</v>
      </c>
      <c r="F45" s="96">
        <v>12.043546967674034</v>
      </c>
      <c r="G45" s="93">
        <v>8.9301822805961422</v>
      </c>
      <c r="H45" s="94">
        <f t="shared" si="2"/>
        <v>-9.3308951156521047E-2</v>
      </c>
      <c r="I45" s="97">
        <f t="shared" si="3"/>
        <v>-9.2548046863880629E-2</v>
      </c>
      <c r="J45" s="95">
        <f t="shared" si="4"/>
        <v>1</v>
      </c>
      <c r="K45" s="95" t="str">
        <f t="shared" si="5"/>
        <v/>
      </c>
      <c r="T45" s="81">
        <v>154854</v>
      </c>
    </row>
    <row r="46" spans="1:20" x14ac:dyDescent="0.2">
      <c r="A46" s="2">
        <v>1992</v>
      </c>
      <c r="B46" s="82">
        <v>154017</v>
      </c>
      <c r="C46" s="91">
        <v>6718.5027733012103</v>
      </c>
      <c r="D46" s="92">
        <f t="shared" si="0"/>
        <v>11.944818264913671</v>
      </c>
      <c r="E46" s="92">
        <f t="shared" si="1"/>
        <v>8.8126206071011506</v>
      </c>
      <c r="F46" s="96">
        <v>12.056144693205582</v>
      </c>
      <c r="G46" s="93">
        <v>8.9227924631177089</v>
      </c>
      <c r="H46" s="94">
        <f t="shared" si="2"/>
        <v>-0.11132642829191042</v>
      </c>
      <c r="I46" s="97">
        <f t="shared" si="3"/>
        <v>-0.11017185601655832</v>
      </c>
      <c r="J46" s="95">
        <f t="shared" si="4"/>
        <v>1</v>
      </c>
      <c r="K46" s="95" t="str">
        <f t="shared" si="5"/>
        <v/>
      </c>
      <c r="T46" s="81">
        <v>154017</v>
      </c>
    </row>
    <row r="47" spans="1:20" x14ac:dyDescent="0.2">
      <c r="A47" s="2">
        <v>1993</v>
      </c>
      <c r="B47" s="82">
        <v>162093</v>
      </c>
      <c r="C47" s="91">
        <v>6937.0492301404502</v>
      </c>
      <c r="D47" s="92">
        <f t="shared" si="0"/>
        <v>11.995925523571112</v>
      </c>
      <c r="E47" s="92">
        <f t="shared" si="1"/>
        <v>8.8446317801080578</v>
      </c>
      <c r="F47" s="96">
        <v>12.075705928622433</v>
      </c>
      <c r="G47" s="93">
        <v>8.9229173850744203</v>
      </c>
      <c r="H47" s="94">
        <f t="shared" si="2"/>
        <v>-7.9780405051321779E-2</v>
      </c>
      <c r="I47" s="97">
        <f t="shared" si="3"/>
        <v>-7.8285604966362499E-2</v>
      </c>
      <c r="J47" s="95">
        <f t="shared" si="4"/>
        <v>1</v>
      </c>
      <c r="K47" s="95" t="str">
        <f t="shared" si="5"/>
        <v/>
      </c>
      <c r="T47" s="81">
        <v>162093</v>
      </c>
    </row>
    <row r="48" spans="1:20" x14ac:dyDescent="0.2">
      <c r="A48" s="2">
        <v>1994</v>
      </c>
      <c r="B48" s="82">
        <v>182043.67132020701</v>
      </c>
      <c r="C48" s="91">
        <v>7647.0824328296603</v>
      </c>
      <c r="D48" s="92">
        <f t="shared" si="0"/>
        <v>12.11200188958381</v>
      </c>
      <c r="E48" s="92">
        <f t="shared" si="1"/>
        <v>8.9420794727467694</v>
      </c>
      <c r="F48" s="96">
        <v>12.101351202200831</v>
      </c>
      <c r="G48" s="93">
        <v>8.9297229770668984</v>
      </c>
      <c r="H48" s="94">
        <f t="shared" si="2"/>
        <v>1.0650687382979029E-2</v>
      </c>
      <c r="I48" s="97">
        <f t="shared" si="3"/>
        <v>1.235649567987096E-2</v>
      </c>
      <c r="J48" s="95" t="str">
        <f t="shared" si="4"/>
        <v/>
      </c>
      <c r="K48" s="95">
        <f t="shared" si="5"/>
        <v>1</v>
      </c>
      <c r="T48" s="81">
        <v>182043.67132020701</v>
      </c>
    </row>
    <row r="49" spans="1:20" x14ac:dyDescent="0.2">
      <c r="A49" s="2">
        <v>1995</v>
      </c>
      <c r="B49" s="82">
        <v>195535.99143694001</v>
      </c>
      <c r="C49" s="91">
        <v>8065.8024841733904</v>
      </c>
      <c r="D49" s="92">
        <f t="shared" si="0"/>
        <v>12.183499740885027</v>
      </c>
      <c r="E49" s="92">
        <f t="shared" si="1"/>
        <v>8.9953884876766832</v>
      </c>
      <c r="F49" s="96">
        <v>12.131403238166513</v>
      </c>
      <c r="G49" s="93">
        <v>8.9415923136460957</v>
      </c>
      <c r="H49" s="94">
        <f t="shared" si="2"/>
        <v>5.2096502718514515E-2</v>
      </c>
      <c r="I49" s="97">
        <f t="shared" si="3"/>
        <v>5.3796174030587451E-2</v>
      </c>
      <c r="J49" s="95" t="str">
        <f t="shared" si="4"/>
        <v/>
      </c>
      <c r="K49" s="95">
        <f t="shared" si="5"/>
        <v>1</v>
      </c>
      <c r="T49" s="81">
        <v>195535.99143694001</v>
      </c>
    </row>
    <row r="50" spans="1:20" x14ac:dyDescent="0.2">
      <c r="A50" s="2">
        <v>1996</v>
      </c>
      <c r="B50" s="82">
        <v>201009.28972401601</v>
      </c>
      <c r="C50" s="91">
        <v>8141.5842012634103</v>
      </c>
      <c r="D50" s="92">
        <f t="shared" si="0"/>
        <v>12.211106403505633</v>
      </c>
      <c r="E50" s="92">
        <f t="shared" si="1"/>
        <v>9.0047400593805325</v>
      </c>
      <c r="F50" s="96">
        <v>12.164291267619042</v>
      </c>
      <c r="G50" s="93">
        <v>8.9570320343197718</v>
      </c>
      <c r="H50" s="94">
        <f t="shared" si="2"/>
        <v>4.6815135886591364E-2</v>
      </c>
      <c r="I50" s="97">
        <f t="shared" si="3"/>
        <v>4.7708025060760662E-2</v>
      </c>
      <c r="J50" s="95" t="str">
        <f t="shared" si="4"/>
        <v/>
      </c>
      <c r="K50" s="95">
        <f t="shared" si="5"/>
        <v>1</v>
      </c>
      <c r="T50" s="81">
        <v>201009.28972401601</v>
      </c>
    </row>
    <row r="51" spans="1:20" x14ac:dyDescent="0.2">
      <c r="A51" s="2">
        <v>1997</v>
      </c>
      <c r="B51" s="82">
        <v>214028.29138905701</v>
      </c>
      <c r="C51" s="91">
        <v>8511.6557232560499</v>
      </c>
      <c r="D51" s="92">
        <f t="shared" si="0"/>
        <v>12.273863488018577</v>
      </c>
      <c r="E51" s="92">
        <f t="shared" si="1"/>
        <v>9.0491917647174152</v>
      </c>
      <c r="F51" s="96">
        <v>12.198965486685168</v>
      </c>
      <c r="G51" s="93">
        <v>8.9750867403359891</v>
      </c>
      <c r="H51" s="94">
        <f t="shared" si="2"/>
        <v>7.489800133340907E-2</v>
      </c>
      <c r="I51" s="97">
        <f t="shared" si="3"/>
        <v>7.4105024381426077E-2</v>
      </c>
      <c r="J51" s="95" t="str">
        <f t="shared" si="4"/>
        <v/>
      </c>
      <c r="K51" s="95">
        <f t="shared" si="5"/>
        <v>1</v>
      </c>
      <c r="T51" s="81">
        <v>214028.29138905701</v>
      </c>
    </row>
    <row r="52" spans="1:20" x14ac:dyDescent="0.2">
      <c r="A52" s="2">
        <v>1998</v>
      </c>
      <c r="B52" s="82">
        <v>213189.99339258901</v>
      </c>
      <c r="C52" s="91">
        <v>8330.0489813169497</v>
      </c>
      <c r="D52" s="92">
        <f t="shared" si="0"/>
        <v>12.269939034865525</v>
      </c>
      <c r="E52" s="92">
        <f t="shared" si="1"/>
        <v>9.0276246152536785</v>
      </c>
      <c r="F52" s="96">
        <v>12.234844242850503</v>
      </c>
      <c r="G52" s="93">
        <v>8.9952781131934181</v>
      </c>
      <c r="H52" s="94">
        <f t="shared" si="2"/>
        <v>3.5094792015021525E-2</v>
      </c>
      <c r="I52" s="97">
        <f t="shared" si="3"/>
        <v>3.2346502060260462E-2</v>
      </c>
      <c r="J52" s="95" t="str">
        <f t="shared" si="4"/>
        <v/>
      </c>
      <c r="K52" s="95">
        <f t="shared" si="5"/>
        <v>1</v>
      </c>
      <c r="T52" s="81">
        <v>213189.99339258901</v>
      </c>
    </row>
    <row r="53" spans="1:20" x14ac:dyDescent="0.2">
      <c r="A53" s="2">
        <v>1999</v>
      </c>
      <c r="B53" s="82">
        <v>216376.74063051399</v>
      </c>
      <c r="C53" s="91">
        <v>8317.7608395415009</v>
      </c>
      <c r="D53" s="92">
        <f t="shared" si="0"/>
        <v>12.284776336954595</v>
      </c>
      <c r="E53" s="92">
        <f t="shared" si="1"/>
        <v>9.0261483677305137</v>
      </c>
      <c r="F53" s="96">
        <v>12.272094863613999</v>
      </c>
      <c r="G53" s="93">
        <v>9.0178688846345416</v>
      </c>
      <c r="H53" s="94">
        <f t="shared" si="2"/>
        <v>1.2681473340595772E-2</v>
      </c>
      <c r="I53" s="97">
        <f t="shared" si="3"/>
        <v>8.27948309597204E-3</v>
      </c>
      <c r="J53" s="95" t="str">
        <f t="shared" si="4"/>
        <v/>
      </c>
      <c r="K53" s="95">
        <f t="shared" si="5"/>
        <v>1</v>
      </c>
      <c r="T53" s="81">
        <v>216376.74063051399</v>
      </c>
    </row>
    <row r="54" spans="1:20" x14ac:dyDescent="0.2">
      <c r="A54" s="2">
        <v>2000</v>
      </c>
      <c r="B54" s="82">
        <v>222206.70734869401</v>
      </c>
      <c r="C54" s="91">
        <v>8420.0635391835094</v>
      </c>
      <c r="D54" s="92">
        <f t="shared" si="0"/>
        <v>12.311363341819808</v>
      </c>
      <c r="E54" s="92">
        <f t="shared" si="1"/>
        <v>9.038372653429219</v>
      </c>
      <c r="F54" s="96">
        <v>12.311235624394754</v>
      </c>
      <c r="G54" s="93">
        <v>9.0434452514224439</v>
      </c>
      <c r="H54" s="94">
        <f t="shared" si="2"/>
        <v>1.2771742505357508E-4</v>
      </c>
      <c r="I54" s="97">
        <f t="shared" si="3"/>
        <v>-5.0725979932249032E-3</v>
      </c>
      <c r="J54" s="95" t="str">
        <f t="shared" si="4"/>
        <v/>
      </c>
      <c r="K54" s="95">
        <f t="shared" si="5"/>
        <v>1</v>
      </c>
      <c r="T54" s="81">
        <v>222206.70734869401</v>
      </c>
    </row>
    <row r="55" spans="1:20" x14ac:dyDescent="0.2">
      <c r="A55" s="2">
        <v>2001</v>
      </c>
      <c r="B55" s="82">
        <v>223579.57575061801</v>
      </c>
      <c r="C55" s="91">
        <v>8369.2055216580302</v>
      </c>
      <c r="D55" s="92">
        <f t="shared" si="0"/>
        <v>12.317522673294196</v>
      </c>
      <c r="E55" s="92">
        <f t="shared" si="1"/>
        <v>9.0323142392242382</v>
      </c>
      <c r="F55" s="96">
        <v>12.352911615345274</v>
      </c>
      <c r="G55" s="93">
        <v>9.072676205151172</v>
      </c>
      <c r="H55" s="94">
        <f t="shared" si="2"/>
        <v>-3.5388942051078232E-2</v>
      </c>
      <c r="I55" s="97">
        <f t="shared" si="3"/>
        <v>-4.0361965926933863E-2</v>
      </c>
      <c r="J55" s="95">
        <f t="shared" si="4"/>
        <v>1</v>
      </c>
      <c r="K55" s="95" t="str">
        <f t="shared" si="5"/>
        <v/>
      </c>
      <c r="T55" s="81">
        <v>223579.57575061801</v>
      </c>
    </row>
    <row r="56" spans="1:20" x14ac:dyDescent="0.2">
      <c r="A56" s="2">
        <v>2002</v>
      </c>
      <c r="B56" s="82">
        <v>235772.94712897899</v>
      </c>
      <c r="C56" s="91">
        <v>8732.6305967765802</v>
      </c>
      <c r="D56" s="92">
        <f t="shared" si="0"/>
        <v>12.370624532467083</v>
      </c>
      <c r="E56" s="92">
        <f t="shared" si="1"/>
        <v>9.0748219318255661</v>
      </c>
      <c r="F56" s="96">
        <v>12.397769203792322</v>
      </c>
      <c r="G56" s="93">
        <v>9.1061800114348443</v>
      </c>
      <c r="H56" s="94">
        <f t="shared" si="2"/>
        <v>-2.7144671325238789E-2</v>
      </c>
      <c r="I56" s="97">
        <f t="shared" si="3"/>
        <v>-3.1358079609278278E-2</v>
      </c>
      <c r="J56" s="95">
        <f t="shared" si="4"/>
        <v>1</v>
      </c>
      <c r="K56" s="95" t="str">
        <f t="shared" si="5"/>
        <v/>
      </c>
      <c r="T56" s="81">
        <v>235772.94712897899</v>
      </c>
    </row>
    <row r="57" spans="1:20" x14ac:dyDescent="0.2">
      <c r="A57" s="2">
        <v>2003</v>
      </c>
      <c r="B57" s="82">
        <v>245592.61375299</v>
      </c>
      <c r="C57" s="91">
        <v>9011.0418793711906</v>
      </c>
      <c r="D57" s="92">
        <f t="shared" si="0"/>
        <v>12.41142940050724</v>
      </c>
      <c r="E57" s="92">
        <f t="shared" si="1"/>
        <v>9.1062059798073243</v>
      </c>
      <c r="F57" s="96">
        <v>12.446100867642141</v>
      </c>
      <c r="G57" s="93">
        <v>9.1441713162283058</v>
      </c>
      <c r="H57" s="94">
        <f t="shared" si="2"/>
        <v>-3.467146713490088E-2</v>
      </c>
      <c r="I57" s="97">
        <f t="shared" si="3"/>
        <v>-3.7965336420981544E-2</v>
      </c>
      <c r="J57" s="95">
        <f t="shared" si="4"/>
        <v>1</v>
      </c>
      <c r="K57" s="95" t="str">
        <f t="shared" si="5"/>
        <v/>
      </c>
      <c r="T57" s="81">
        <v>245592.61375299</v>
      </c>
    </row>
    <row r="58" spans="1:20" x14ac:dyDescent="0.2">
      <c r="A58" s="2">
        <v>2004</v>
      </c>
      <c r="B58" s="82">
        <v>257769.78623307301</v>
      </c>
      <c r="C58" s="91">
        <v>9376.1437237026093</v>
      </c>
      <c r="D58" s="92">
        <f t="shared" si="0"/>
        <v>12.459822164143667</v>
      </c>
      <c r="E58" s="92">
        <f t="shared" si="1"/>
        <v>9.1459238405925039</v>
      </c>
      <c r="F58" s="96">
        <v>12.497927638087733</v>
      </c>
      <c r="G58" s="93">
        <v>9.1865511846903161</v>
      </c>
      <c r="H58" s="94">
        <f t="shared" si="2"/>
        <v>-3.8105473944066048E-2</v>
      </c>
      <c r="I58" s="97">
        <f t="shared" si="3"/>
        <v>-4.0627344097812212E-2</v>
      </c>
      <c r="J58" s="95">
        <f t="shared" si="4"/>
        <v>1</v>
      </c>
      <c r="K58" s="95" t="str">
        <f t="shared" si="5"/>
        <v/>
      </c>
      <c r="T58" s="81">
        <v>257769.78623307301</v>
      </c>
    </row>
    <row r="59" spans="1:20" x14ac:dyDescent="0.2">
      <c r="A59" s="2">
        <v>2005</v>
      </c>
      <c r="B59" s="82">
        <v>273971.15388679103</v>
      </c>
      <c r="C59" s="91">
        <v>9882.6813331500107</v>
      </c>
      <c r="D59" s="92">
        <f t="shared" si="0"/>
        <v>12.520778102042678</v>
      </c>
      <c r="E59" s="92">
        <f t="shared" si="1"/>
        <v>9.1985391439172499</v>
      </c>
      <c r="F59" s="96">
        <v>12.552923831650745</v>
      </c>
      <c r="G59" s="93">
        <v>9.2328410286154217</v>
      </c>
      <c r="H59" s="94">
        <f t="shared" si="2"/>
        <v>-3.2145729608066276E-2</v>
      </c>
      <c r="I59" s="97">
        <f t="shared" si="3"/>
        <v>-3.4301884698171747E-2</v>
      </c>
      <c r="J59" s="95">
        <f t="shared" si="4"/>
        <v>1</v>
      </c>
      <c r="K59" s="95" t="str">
        <f t="shared" si="5"/>
        <v/>
      </c>
      <c r="T59" s="81">
        <v>273971.15388679103</v>
      </c>
    </row>
    <row r="60" spans="1:20" x14ac:dyDescent="0.2">
      <c r="A60" s="2">
        <v>2006</v>
      </c>
      <c r="B60" s="82">
        <v>294597.830810429</v>
      </c>
      <c r="C60" s="91">
        <v>10545.914797719901</v>
      </c>
      <c r="D60" s="92">
        <f t="shared" si="0"/>
        <v>12.593366419814615</v>
      </c>
      <c r="E60" s="92">
        <f t="shared" si="1"/>
        <v>9.2634938409491028</v>
      </c>
      <c r="F60" s="96">
        <v>12.610382710113377</v>
      </c>
      <c r="G60" s="93">
        <v>9.2821559863571874</v>
      </c>
      <c r="H60" s="94">
        <f t="shared" si="2"/>
        <v>-1.7016290298762726E-2</v>
      </c>
      <c r="I60" s="97">
        <f t="shared" si="3"/>
        <v>-1.8662145408084641E-2</v>
      </c>
      <c r="J60" s="95">
        <f t="shared" si="4"/>
        <v>1</v>
      </c>
      <c r="K60" s="95" t="str">
        <f t="shared" si="5"/>
        <v/>
      </c>
      <c r="T60" s="81">
        <v>294597.830810429</v>
      </c>
    </row>
    <row r="61" spans="1:20" x14ac:dyDescent="0.2">
      <c r="A61" s="2">
        <v>2007</v>
      </c>
      <c r="B61" s="82">
        <v>319693</v>
      </c>
      <c r="C61" s="91">
        <v>11368.0109470973</v>
      </c>
      <c r="D61" s="92">
        <f t="shared" si="0"/>
        <v>12.675116439281165</v>
      </c>
      <c r="E61" s="92">
        <f t="shared" si="1"/>
        <v>9.3385586327512531</v>
      </c>
      <c r="F61" s="96">
        <v>12.669276077961754</v>
      </c>
      <c r="G61" s="93">
        <v>9.3332681774221982</v>
      </c>
      <c r="H61" s="94">
        <f t="shared" si="2"/>
        <v>5.8403613194109028E-3</v>
      </c>
      <c r="I61" s="97">
        <f t="shared" si="3"/>
        <v>5.2904553290549217E-3</v>
      </c>
      <c r="J61" s="95" t="str">
        <f t="shared" si="4"/>
        <v/>
      </c>
      <c r="K61" s="95">
        <f t="shared" si="5"/>
        <v>1</v>
      </c>
      <c r="T61" s="81">
        <v>319693</v>
      </c>
    </row>
    <row r="62" spans="1:20" x14ac:dyDescent="0.2">
      <c r="A62" s="2">
        <v>2008</v>
      </c>
      <c r="B62" s="82">
        <v>348870</v>
      </c>
      <c r="C62" s="91">
        <v>12327.399795310101</v>
      </c>
      <c r="D62" s="92">
        <f t="shared" si="0"/>
        <v>12.762454638955198</v>
      </c>
      <c r="E62" s="92">
        <f t="shared" si="1"/>
        <v>9.4195796895160733</v>
      </c>
      <c r="F62" s="96">
        <v>12.728405576779007</v>
      </c>
      <c r="G62" s="93">
        <v>9.3847630998629565</v>
      </c>
      <c r="H62" s="94">
        <f t="shared" si="2"/>
        <v>3.4049062176190859E-2</v>
      </c>
      <c r="I62" s="97">
        <f t="shared" si="3"/>
        <v>3.4816589653116736E-2</v>
      </c>
      <c r="J62" s="95" t="str">
        <f t="shared" si="4"/>
        <v/>
      </c>
      <c r="K62" s="95">
        <f t="shared" si="5"/>
        <v>1</v>
      </c>
      <c r="T62" s="81">
        <v>348846.064649785</v>
      </c>
    </row>
    <row r="63" spans="1:20" x14ac:dyDescent="0.2">
      <c r="A63" s="2">
        <v>2009</v>
      </c>
      <c r="B63" s="82">
        <v>352693</v>
      </c>
      <c r="C63" s="91">
        <v>12381.571012071199</v>
      </c>
      <c r="D63" s="92">
        <f t="shared" si="0"/>
        <v>12.773353269131812</v>
      </c>
      <c r="E63" s="92">
        <f t="shared" si="1"/>
        <v>9.4239644373855622</v>
      </c>
      <c r="F63" s="96">
        <v>12.786631251761465</v>
      </c>
      <c r="G63" s="93">
        <v>9.4352791562852527</v>
      </c>
      <c r="H63" s="94">
        <f t="shared" si="2"/>
        <v>-1.327798262965274E-2</v>
      </c>
      <c r="I63" s="97">
        <f t="shared" si="3"/>
        <v>-1.131471889969049E-2</v>
      </c>
      <c r="J63" s="95">
        <f t="shared" si="4"/>
        <v>1</v>
      </c>
      <c r="K63" s="95" t="str">
        <f t="shared" si="5"/>
        <v/>
      </c>
      <c r="T63" s="81">
        <v>352670.05450014101</v>
      </c>
    </row>
    <row r="64" spans="1:20" x14ac:dyDescent="0.2">
      <c r="A64" s="2">
        <v>2010</v>
      </c>
      <c r="B64" s="82">
        <v>382081</v>
      </c>
      <c r="C64" s="91">
        <v>13316.214124636699</v>
      </c>
      <c r="D64" s="92">
        <f t="shared" si="0"/>
        <v>12.853387906995826</v>
      </c>
      <c r="E64" s="92">
        <f t="shared" si="1"/>
        <v>9.4967376788177091</v>
      </c>
      <c r="F64" s="96">
        <v>12.843153638727214</v>
      </c>
      <c r="G64" s="93">
        <v>9.4838029151914132</v>
      </c>
      <c r="H64" s="94">
        <f t="shared" si="2"/>
        <v>1.0234268268611402E-2</v>
      </c>
      <c r="I64" s="97">
        <f t="shared" si="3"/>
        <v>1.2934763626295975E-2</v>
      </c>
      <c r="J64" s="95" t="str">
        <f t="shared" si="4"/>
        <v/>
      </c>
      <c r="K64" s="95">
        <f t="shared" si="5"/>
        <v>1</v>
      </c>
      <c r="T64" s="81">
        <v>382063.71951305901</v>
      </c>
    </row>
    <row r="65" spans="1:20" x14ac:dyDescent="0.2">
      <c r="A65" s="2">
        <v>2011</v>
      </c>
      <c r="B65" s="82">
        <v>406256</v>
      </c>
      <c r="C65" s="91">
        <v>14054.5168820363</v>
      </c>
      <c r="D65" s="92">
        <f t="shared" si="0"/>
        <v>12.91473878174779</v>
      </c>
      <c r="E65" s="92">
        <f t="shared" si="1"/>
        <v>9.5506991093621831</v>
      </c>
      <c r="F65" s="96">
        <v>12.897040493668047</v>
      </c>
      <c r="G65" s="93">
        <v>9.5292077978947631</v>
      </c>
      <c r="H65" s="94">
        <f t="shared" si="2"/>
        <v>1.7698288079742497E-2</v>
      </c>
      <c r="I65" s="97">
        <f t="shared" si="3"/>
        <v>2.1491311467420005E-2</v>
      </c>
      <c r="J65" s="95" t="str">
        <f t="shared" si="4"/>
        <v/>
      </c>
      <c r="K65" s="95">
        <f t="shared" si="5"/>
        <v>1</v>
      </c>
      <c r="T65" s="81">
        <v>406228.02286958799</v>
      </c>
    </row>
    <row r="66" spans="1:20" x14ac:dyDescent="0.2">
      <c r="A66" s="2">
        <v>2012</v>
      </c>
      <c r="B66" s="82">
        <v>431199</v>
      </c>
      <c r="C66" s="91">
        <v>14811.135939133001</v>
      </c>
      <c r="D66" s="92">
        <f t="shared" si="0"/>
        <v>12.974324979464773</v>
      </c>
      <c r="E66" s="92">
        <f t="shared" si="1"/>
        <v>9.6031346051397311</v>
      </c>
      <c r="F66" s="96">
        <v>12.947461915258449</v>
      </c>
      <c r="G66" s="93">
        <v>9.570496573344899</v>
      </c>
      <c r="H66" s="94">
        <f t="shared" si="2"/>
        <v>2.6863064206324339E-2</v>
      </c>
      <c r="I66" s="97">
        <f t="shared" si="3"/>
        <v>3.2638031794832045E-2</v>
      </c>
      <c r="J66" s="95" t="str">
        <f t="shared" si="4"/>
        <v/>
      </c>
      <c r="K66" s="95">
        <f t="shared" si="5"/>
        <v>1</v>
      </c>
      <c r="T66" s="81">
        <v>431180.18312591303</v>
      </c>
    </row>
    <row r="67" spans="1:20" x14ac:dyDescent="0.2">
      <c r="A67" s="2">
        <v>2013</v>
      </c>
      <c r="B67" s="82">
        <v>456435</v>
      </c>
      <c r="C67" s="91">
        <v>15556.034818579899</v>
      </c>
      <c r="D67" s="92">
        <f t="shared" si="0"/>
        <v>13.031201581146316</v>
      </c>
      <c r="E67" s="92">
        <f t="shared" si="1"/>
        <v>9.6522039335464616</v>
      </c>
      <c r="F67" s="96">
        <v>12.993764985053692</v>
      </c>
      <c r="G67" s="93">
        <v>9.6068869236060834</v>
      </c>
      <c r="H67" s="94">
        <f t="shared" si="2"/>
        <v>3.7436596092623731E-2</v>
      </c>
      <c r="I67" s="97">
        <f t="shared" si="3"/>
        <v>4.5317009940378128E-2</v>
      </c>
      <c r="J67" s="95" t="str">
        <f t="shared" si="4"/>
        <v/>
      </c>
      <c r="K67" s="95">
        <f t="shared" si="5"/>
        <v>1</v>
      </c>
      <c r="T67" s="81">
        <v>456411.72448926</v>
      </c>
    </row>
    <row r="68" spans="1:20" x14ac:dyDescent="0.2">
      <c r="A68" s="2">
        <v>2014</v>
      </c>
      <c r="B68" s="82">
        <v>467308</v>
      </c>
      <c r="C68" s="91">
        <v>15778.682726409799</v>
      </c>
      <c r="D68" s="92">
        <f t="shared" si="0"/>
        <v>13.054743848165346</v>
      </c>
      <c r="E68" s="92">
        <f t="shared" si="1"/>
        <v>9.6664151135016052</v>
      </c>
      <c r="F68" s="96">
        <v>13.035565415251126</v>
      </c>
      <c r="G68" s="93">
        <v>9.6379229110605333</v>
      </c>
      <c r="H68" s="94">
        <f t="shared" si="2"/>
        <v>1.9178432914220167E-2</v>
      </c>
      <c r="I68" s="97">
        <f t="shared" si="3"/>
        <v>2.8492202441071868E-2</v>
      </c>
      <c r="J68" s="95" t="str">
        <f t="shared" si="4"/>
        <v/>
      </c>
      <c r="K68" s="95">
        <f t="shared" si="5"/>
        <v>1</v>
      </c>
      <c r="T68" s="81">
        <v>467291.17633202998</v>
      </c>
    </row>
    <row r="69" spans="1:20" x14ac:dyDescent="0.2">
      <c r="A69" s="2">
        <v>2015</v>
      </c>
      <c r="B69" s="82">
        <v>482506</v>
      </c>
      <c r="C69" s="91">
        <v>16102.588599929501</v>
      </c>
      <c r="D69" s="92">
        <f t="shared" ref="D69:D78" si="6">LN(B69)</f>
        <v>13.086748634917022</v>
      </c>
      <c r="E69" s="92">
        <f t="shared" ref="E69:E76" si="7">LN(C69)</f>
        <v>9.6867353206527333</v>
      </c>
      <c r="F69" s="96">
        <v>13.072853284009019</v>
      </c>
      <c r="G69" s="93">
        <v>9.6636017681898672</v>
      </c>
      <c r="H69" s="94">
        <f t="shared" ref="H69:H78" si="8">D69-F69</f>
        <v>1.3895350908002868E-2</v>
      </c>
      <c r="I69" s="97">
        <f t="shared" ref="I69:I76" si="9">E69-G69</f>
        <v>2.3133552462866191E-2</v>
      </c>
      <c r="J69" s="95" t="str">
        <f t="shared" ref="J69:J74" si="10">IF(H69&lt;0,1,"")</f>
        <v/>
      </c>
      <c r="K69" s="95">
        <f t="shared" ref="K69:K78" si="11">IF(H69&gt;=0,1,"")</f>
        <v>1</v>
      </c>
      <c r="T69" s="81">
        <v>482486.51694321103</v>
      </c>
    </row>
    <row r="70" spans="1:20" x14ac:dyDescent="0.2">
      <c r="A70" s="2">
        <v>2016</v>
      </c>
      <c r="B70" s="82">
        <v>501581</v>
      </c>
      <c r="C70" s="91">
        <v>16486.992942898702</v>
      </c>
      <c r="D70" s="92">
        <f t="shared" si="6"/>
        <v>13.12552038879555</v>
      </c>
      <c r="E70" s="92">
        <f t="shared" si="7"/>
        <v>9.7103270425207349</v>
      </c>
      <c r="F70" s="96">
        <v>13.105810453814785</v>
      </c>
      <c r="G70" s="93">
        <v>9.6842056495001145</v>
      </c>
      <c r="H70" s="94">
        <f t="shared" si="8"/>
        <v>1.9709934980765453E-2</v>
      </c>
      <c r="I70" s="97">
        <f t="shared" si="9"/>
        <v>2.6121393020620332E-2</v>
      </c>
      <c r="J70" s="95" t="str">
        <f t="shared" si="10"/>
        <v/>
      </c>
      <c r="K70" s="95">
        <f t="shared" si="11"/>
        <v>1</v>
      </c>
      <c r="T70" s="81">
        <v>501563.52608166297</v>
      </c>
    </row>
    <row r="71" spans="1:20" x14ac:dyDescent="0.2">
      <c r="A71" s="2">
        <v>2017</v>
      </c>
      <c r="B71" s="82">
        <v>514215</v>
      </c>
      <c r="C71" s="91">
        <v>16601.508775491398</v>
      </c>
      <c r="D71" s="92">
        <f t="shared" si="6"/>
        <v>13.150396744917034</v>
      </c>
      <c r="E71" s="92">
        <f t="shared" si="7"/>
        <v>9.717248860304224</v>
      </c>
      <c r="F71" s="96">
        <v>13.134757740664918</v>
      </c>
      <c r="G71" s="93">
        <v>9.7002480450219331</v>
      </c>
      <c r="H71" s="94">
        <f t="shared" si="8"/>
        <v>1.5639004252115285E-2</v>
      </c>
      <c r="I71" s="97">
        <f t="shared" si="9"/>
        <v>1.7000815282290915E-2</v>
      </c>
      <c r="J71" s="95" t="str">
        <f t="shared" si="10"/>
        <v/>
      </c>
      <c r="K71" s="95">
        <f t="shared" si="11"/>
        <v>1</v>
      </c>
      <c r="T71" s="81">
        <v>514215</v>
      </c>
    </row>
    <row r="72" spans="1:20" x14ac:dyDescent="0.2">
      <c r="A72" s="2">
        <v>2018</v>
      </c>
      <c r="B72" s="82">
        <v>534626</v>
      </c>
      <c r="C72" s="91">
        <v>16940.079772816302</v>
      </c>
      <c r="D72" s="92">
        <f t="shared" si="6"/>
        <v>13.189322715997417</v>
      </c>
      <c r="E72" s="92">
        <f t="shared" si="7"/>
        <v>9.7374376773340536</v>
      </c>
      <c r="F72" s="96">
        <v>13.160213059905717</v>
      </c>
      <c r="G72" s="93">
        <v>9.7125036587161837</v>
      </c>
      <c r="H72" s="94">
        <f t="shared" si="8"/>
        <v>2.9109656091700131E-2</v>
      </c>
      <c r="I72" s="97">
        <f t="shared" si="9"/>
        <v>2.4934018617869924E-2</v>
      </c>
      <c r="J72" s="95" t="str">
        <f t="shared" si="10"/>
        <v/>
      </c>
      <c r="K72" s="95">
        <f t="shared" si="11"/>
        <v>1</v>
      </c>
      <c r="T72" s="81">
        <v>534626</v>
      </c>
    </row>
    <row r="73" spans="1:20" x14ac:dyDescent="0.2">
      <c r="A73" s="2">
        <v>2019</v>
      </c>
      <c r="B73" s="82">
        <v>546605</v>
      </c>
      <c r="C73" s="91">
        <v>17011.552562291101</v>
      </c>
      <c r="D73" s="92">
        <f t="shared" si="6"/>
        <v>13.211481699891275</v>
      </c>
      <c r="E73" s="92">
        <f t="shared" si="7"/>
        <v>9.7416479547280321</v>
      </c>
      <c r="F73" s="96">
        <v>13.182850716926</v>
      </c>
      <c r="G73" s="93">
        <v>9.7219172026965559</v>
      </c>
      <c r="H73" s="94">
        <f t="shared" si="8"/>
        <v>2.8630982965275109E-2</v>
      </c>
      <c r="I73" s="97">
        <f t="shared" si="9"/>
        <v>1.9730752031476229E-2</v>
      </c>
      <c r="J73" s="95" t="str">
        <f t="shared" si="10"/>
        <v/>
      </c>
      <c r="K73" s="95">
        <f t="shared" si="11"/>
        <v>1</v>
      </c>
      <c r="T73" s="81">
        <v>546605</v>
      </c>
    </row>
    <row r="74" spans="1:20" x14ac:dyDescent="0.2">
      <c r="A74" s="2">
        <v>2020</v>
      </c>
      <c r="B74" s="82">
        <v>487191</v>
      </c>
      <c r="C74" s="91">
        <v>14918.7082625155</v>
      </c>
      <c r="D74" s="92">
        <f t="shared" si="6"/>
        <v>13.096411522300794</v>
      </c>
      <c r="E74" s="92">
        <f t="shared" si="7"/>
        <v>9.6103712924303064</v>
      </c>
      <c r="F74" s="96">
        <v>13.203636113675499</v>
      </c>
      <c r="G74" s="93">
        <v>9.7296827292629118</v>
      </c>
      <c r="H74" s="94">
        <f t="shared" si="8"/>
        <v>-0.1072245913747043</v>
      </c>
      <c r="I74" s="97">
        <f t="shared" si="9"/>
        <v>-0.11931143683260537</v>
      </c>
      <c r="J74" s="95">
        <f t="shared" si="10"/>
        <v>1</v>
      </c>
      <c r="K74" s="95" t="str">
        <f t="shared" si="11"/>
        <v/>
      </c>
      <c r="T74" s="81">
        <v>487192.092607142</v>
      </c>
    </row>
    <row r="75" spans="1:20" x14ac:dyDescent="0.2">
      <c r="A75" s="2">
        <v>2021</v>
      </c>
      <c r="B75" s="82">
        <v>552285.83504103997</v>
      </c>
      <c r="C75" s="91">
        <v>16700.739306046598</v>
      </c>
      <c r="D75" s="92">
        <f t="shared" si="6"/>
        <v>13.221821008341553</v>
      </c>
      <c r="E75" s="92">
        <f t="shared" si="7"/>
        <v>9.7232082672481166</v>
      </c>
      <c r="F75" s="96">
        <v>13.223820961933603</v>
      </c>
      <c r="G75" s="93">
        <v>9.7371915982354302</v>
      </c>
      <c r="H75" s="94">
        <f t="shared" si="8"/>
        <v>-1.9999535920494083E-3</v>
      </c>
      <c r="I75" s="97">
        <f t="shared" si="9"/>
        <v>-1.3983330987313636E-2</v>
      </c>
      <c r="J75" s="95">
        <f t="shared" ref="J75:J78" si="12">IF(H75&lt;0,1,"")</f>
        <v>1</v>
      </c>
      <c r="K75" s="95" t="str">
        <f t="shared" si="11"/>
        <v/>
      </c>
      <c r="T75" s="81">
        <v>552560.14356237603</v>
      </c>
    </row>
    <row r="76" spans="1:20" x14ac:dyDescent="0.2">
      <c r="A76" s="2">
        <v>2022</v>
      </c>
      <c r="B76" s="82">
        <v>567798.45047571696</v>
      </c>
      <c r="C76" s="91">
        <v>16963.187618129199</v>
      </c>
      <c r="D76" s="92">
        <f t="shared" si="6"/>
        <v>13.24952179402066</v>
      </c>
      <c r="E76" s="92">
        <f t="shared" si="7"/>
        <v>9.7388008408678051</v>
      </c>
      <c r="F76" s="96">
        <v>13.243584727565956</v>
      </c>
      <c r="G76" s="93">
        <v>9.7446420550659685</v>
      </c>
      <c r="H76" s="94">
        <f t="shared" si="8"/>
        <v>5.9370664547042651E-3</v>
      </c>
      <c r="I76" s="97">
        <f t="shared" si="9"/>
        <v>-5.8412141981634136E-3</v>
      </c>
      <c r="J76" s="95" t="str">
        <f t="shared" si="12"/>
        <v/>
      </c>
      <c r="K76" s="95">
        <f t="shared" si="11"/>
        <v>1</v>
      </c>
      <c r="T76" s="81">
        <v>567390.13105708198</v>
      </c>
    </row>
    <row r="77" spans="1:20" x14ac:dyDescent="0.2">
      <c r="A77" s="2">
        <v>2023</v>
      </c>
      <c r="B77" s="82">
        <v>565508.784042891</v>
      </c>
      <c r="D77" s="92">
        <f t="shared" si="6"/>
        <v>13.245481107650017</v>
      </c>
      <c r="F77" s="96">
        <v>13.263086876902289</v>
      </c>
      <c r="H77" s="94">
        <f t="shared" si="8"/>
        <v>-1.7605769252272196E-2</v>
      </c>
      <c r="J77" s="95">
        <f t="shared" si="12"/>
        <v>1</v>
      </c>
      <c r="K77" s="95" t="str">
        <f t="shared" si="11"/>
        <v/>
      </c>
      <c r="T77" s="81">
        <v>564260.69023197796</v>
      </c>
    </row>
    <row r="78" spans="1:20" x14ac:dyDescent="0.2">
      <c r="A78" s="2">
        <v>2024</v>
      </c>
      <c r="B78" s="82">
        <v>584357.54950032395</v>
      </c>
      <c r="D78" s="92">
        <f t="shared" si="6"/>
        <v>13.278268316761588</v>
      </c>
      <c r="F78" s="81">
        <v>13.282546246936871</v>
      </c>
      <c r="H78" s="94">
        <f t="shared" si="8"/>
        <v>-4.2779301752826626E-3</v>
      </c>
      <c r="J78" s="95">
        <f t="shared" si="12"/>
        <v>1</v>
      </c>
      <c r="K78" s="95" t="str">
        <f t="shared" si="11"/>
        <v/>
      </c>
    </row>
    <row r="81" spans="4:4" x14ac:dyDescent="0.2">
      <c r="D81" s="144"/>
    </row>
    <row r="82" spans="4:4" x14ac:dyDescent="0.2">
      <c r="D82" s="144"/>
    </row>
    <row r="83" spans="4:4" x14ac:dyDescent="0.2">
      <c r="D83" s="144"/>
    </row>
    <row r="84" spans="4:4" x14ac:dyDescent="0.2">
      <c r="D84" s="144"/>
    </row>
    <row r="85" spans="4:4" x14ac:dyDescent="0.2">
      <c r="D85" s="144"/>
    </row>
    <row r="86" spans="4:4" x14ac:dyDescent="0.2">
      <c r="D86" s="144"/>
    </row>
  </sheetData>
  <mergeCells count="6">
    <mergeCell ref="M25:N25"/>
    <mergeCell ref="F2:I2"/>
    <mergeCell ref="Q3:R3"/>
    <mergeCell ref="M3:N3"/>
    <mergeCell ref="O3:P3"/>
    <mergeCell ref="M24:N24"/>
  </mergeCells>
  <conditionalFormatting sqref="H4:H78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4859-3CEF-2342-A3B7-C63599AC9B96}">
  <dimension ref="A2:AK81"/>
  <sheetViews>
    <sheetView zoomScale="150" zoomScaleNormal="150" workbookViewId="0">
      <pane xSplit="1" ySplit="3" topLeftCell="V4" activePane="bottomRight" state="frozen"/>
      <selection pane="topRight" activeCell="B1" sqref="B1"/>
      <selection pane="bottomLeft" activeCell="A4" sqref="A4"/>
      <selection pane="bottomRight" activeCell="AM23" sqref="AM23"/>
    </sheetView>
  </sheetViews>
  <sheetFormatPr baseColWidth="10" defaultRowHeight="15" x14ac:dyDescent="0.2"/>
  <sheetData>
    <row r="2" spans="1:37" x14ac:dyDescent="0.2">
      <c r="E2" s="12"/>
    </row>
    <row r="3" spans="1:37" x14ac:dyDescent="0.2">
      <c r="A3" s="1"/>
      <c r="B3" s="19" t="str">
        <f>'C. YP y BRECHAS'!H3</f>
        <v>(Y-Y*)</v>
      </c>
      <c r="C3" s="22" t="str">
        <f>'C. YP y BRECHAS'!J3</f>
        <v>(Y-Y*)&lt;0</v>
      </c>
      <c r="D3" s="23" t="str">
        <f>'C. YP y BRECHAS'!K3</f>
        <v>(Y-Y*)&gt;0</v>
      </c>
      <c r="E3" s="24" t="s">
        <v>57</v>
      </c>
      <c r="F3" s="25" t="s">
        <v>62</v>
      </c>
      <c r="G3" s="26" t="s">
        <v>61</v>
      </c>
      <c r="H3" s="24" t="s">
        <v>58</v>
      </c>
      <c r="I3" s="25" t="s">
        <v>65</v>
      </c>
      <c r="J3" s="26" t="s">
        <v>64</v>
      </c>
      <c r="K3" s="24" t="s">
        <v>52</v>
      </c>
      <c r="L3" s="25" t="s">
        <v>67</v>
      </c>
      <c r="M3" s="26" t="s">
        <v>66</v>
      </c>
      <c r="N3" s="25" t="s">
        <v>53</v>
      </c>
      <c r="O3" s="25" t="s">
        <v>68</v>
      </c>
      <c r="P3" s="25" t="s">
        <v>69</v>
      </c>
      <c r="Q3" s="24" t="s">
        <v>59</v>
      </c>
      <c r="R3" s="25" t="s">
        <v>70</v>
      </c>
      <c r="S3" s="26" t="s">
        <v>71</v>
      </c>
      <c r="T3" s="24" t="s">
        <v>60</v>
      </c>
      <c r="U3" s="25" t="s">
        <v>73</v>
      </c>
      <c r="V3" s="26" t="s">
        <v>72</v>
      </c>
      <c r="W3" s="25" t="s">
        <v>54</v>
      </c>
      <c r="X3" s="25" t="s">
        <v>74</v>
      </c>
      <c r="Y3" s="25" t="s">
        <v>75</v>
      </c>
      <c r="Z3" s="25" t="s">
        <v>55</v>
      </c>
      <c r="AA3" s="25" t="s">
        <v>76</v>
      </c>
      <c r="AB3" s="25" t="s">
        <v>77</v>
      </c>
      <c r="AC3" s="25" t="s">
        <v>56</v>
      </c>
      <c r="AD3" s="25" t="s">
        <v>78</v>
      </c>
      <c r="AE3" s="26" t="s">
        <v>79</v>
      </c>
      <c r="AF3" s="27" t="s">
        <v>93</v>
      </c>
      <c r="AG3" s="28" t="s">
        <v>94</v>
      </c>
      <c r="AH3" s="28" t="s">
        <v>95</v>
      </c>
      <c r="AI3" s="27" t="s">
        <v>91</v>
      </c>
      <c r="AJ3" s="28" t="s">
        <v>99</v>
      </c>
      <c r="AK3" s="29" t="s">
        <v>100</v>
      </c>
    </row>
    <row r="4" spans="1:37" x14ac:dyDescent="0.2">
      <c r="A4" s="2">
        <v>1950</v>
      </c>
      <c r="B4" s="20">
        <f>'C. YP y BRECHAS'!H4</f>
        <v>-2.5707981073454178E-2</v>
      </c>
      <c r="C4" s="99">
        <f>'C. YP y BRECHAS'!J4</f>
        <v>1</v>
      </c>
      <c r="D4" s="100" t="str">
        <f>'C. YP y BRECHAS'!K4</f>
        <v/>
      </c>
      <c r="E4" s="30">
        <v>0.73351199662737354</v>
      </c>
      <c r="F4" s="101">
        <f>IF($C4=1,E4,"")</f>
        <v>0.73351199662737354</v>
      </c>
      <c r="G4" s="102" t="str">
        <f>IF($D4=1,E4,"")</f>
        <v/>
      </c>
      <c r="H4" s="30">
        <v>8.4353312962210283E-2</v>
      </c>
      <c r="I4" s="101">
        <f>IF($C4=1,H4,"")</f>
        <v>8.4353312962210283E-2</v>
      </c>
      <c r="J4" s="102" t="str">
        <f>IF($D4=1,H4,"")</f>
        <v/>
      </c>
      <c r="K4" s="30">
        <v>0.1559035747511241</v>
      </c>
      <c r="L4" s="101">
        <f>IF($C4=1,K4,"")</f>
        <v>0.1559035747511241</v>
      </c>
      <c r="M4" s="102" t="str">
        <f>IF($D4=1,K4,"")</f>
        <v/>
      </c>
      <c r="N4" s="14">
        <v>0.1517924855055795</v>
      </c>
      <c r="O4" s="101">
        <f>IF($C4=1,N4,"")</f>
        <v>0.1517924855055795</v>
      </c>
      <c r="P4" s="102" t="str">
        <f>IF($D4=1,N4,"")</f>
        <v/>
      </c>
      <c r="Q4" s="14">
        <v>0.13338271737620691</v>
      </c>
      <c r="R4" s="101">
        <f>IF($C4=1,Q4,"")</f>
        <v>0.13338271737620691</v>
      </c>
      <c r="S4" s="102" t="str">
        <f>IF($D4=1,Q4,"")</f>
        <v/>
      </c>
      <c r="T4" s="30">
        <v>1.8409768129373043E-2</v>
      </c>
      <c r="U4" s="101">
        <f>IF($C4=1,T4,"")</f>
        <v>1.8409768129373043E-2</v>
      </c>
      <c r="V4" s="102" t="str">
        <f>IF($D4=1,T4,"")</f>
        <v/>
      </c>
      <c r="W4" s="14">
        <v>4.1110892455445101E-3</v>
      </c>
      <c r="X4" s="101">
        <f>IF($C4=1,W4,"")</f>
        <v>4.1110892455445101E-3</v>
      </c>
      <c r="Y4" s="102" t="str">
        <f>IF($D4=1,W4,"")</f>
        <v/>
      </c>
      <c r="Z4" s="14">
        <v>0.22992621682775705</v>
      </c>
      <c r="AA4" s="101">
        <f>IF($C4=1,Z4,"")</f>
        <v>0.22992621682775705</v>
      </c>
      <c r="AB4" s="102" t="str">
        <f>IF($D4=1,Z4,"")</f>
        <v/>
      </c>
      <c r="AC4" s="14">
        <v>0.20369510116846495</v>
      </c>
      <c r="AD4" s="101">
        <f>IF($C4=1,AC4,"")</f>
        <v>0.20369510116846495</v>
      </c>
      <c r="AE4" s="102" t="str">
        <f>IF($D4=1,AC4,"")</f>
        <v/>
      </c>
      <c r="AF4" s="30">
        <v>0.1671879706918471</v>
      </c>
      <c r="AG4" s="101">
        <f>IF($C4=1,AF4,"")</f>
        <v>0.1671879706918471</v>
      </c>
      <c r="AH4" s="101" t="str">
        <f>IF($D4=1,AF4,"")</f>
        <v/>
      </c>
      <c r="AI4" s="30">
        <v>-1.1284395940722999E-2</v>
      </c>
      <c r="AJ4" s="101">
        <f>IF($C4=1,AI4,"")</f>
        <v>-1.1284395940722999E-2</v>
      </c>
      <c r="AK4" s="102" t="str">
        <f>IF($D4=1,AI4,"")</f>
        <v/>
      </c>
    </row>
    <row r="5" spans="1:37" x14ac:dyDescent="0.2">
      <c r="A5" s="2">
        <v>1951</v>
      </c>
      <c r="B5" s="20">
        <f>'C. YP y BRECHAS'!H5</f>
        <v>8.2809498747220545E-3</v>
      </c>
      <c r="C5" s="99" t="str">
        <f>'C. YP y BRECHAS'!J5</f>
        <v/>
      </c>
      <c r="D5" s="100">
        <f>'C. YP y BRECHAS'!K5</f>
        <v>1</v>
      </c>
      <c r="E5" s="30">
        <v>0.73250503209571549</v>
      </c>
      <c r="F5" s="101" t="str">
        <f t="shared" ref="F5:F68" si="0">IF(C5=1,E5,"")</f>
        <v/>
      </c>
      <c r="G5" s="102">
        <f t="shared" ref="G5:G68" si="1">IF(D5=1,E5,"")</f>
        <v>0.73250503209571549</v>
      </c>
      <c r="H5" s="30">
        <v>7.968111549115714E-2</v>
      </c>
      <c r="I5" s="101" t="str">
        <f t="shared" ref="I5:I68" si="2">IF($C5=1,H5,"")</f>
        <v/>
      </c>
      <c r="J5" s="102">
        <f t="shared" ref="J5:J68" si="3">IF($D5=1,H5,"")</f>
        <v>7.968111549115714E-2</v>
      </c>
      <c r="K5" s="30">
        <v>0.1901207976889504</v>
      </c>
      <c r="L5" s="101" t="str">
        <f>IF($C5=1,K5,"")</f>
        <v/>
      </c>
      <c r="M5" s="102">
        <f>IF($D5=1,K5,"")</f>
        <v>0.1901207976889504</v>
      </c>
      <c r="N5" s="14">
        <v>0.18413307114348426</v>
      </c>
      <c r="O5" s="101" t="str">
        <f>IF($C5=1,N5,"")</f>
        <v/>
      </c>
      <c r="P5" s="102">
        <f>IF($D5=1,N5,"")</f>
        <v>0.18413307114348426</v>
      </c>
      <c r="Q5" s="14">
        <v>0.16642745851425828</v>
      </c>
      <c r="R5" s="101" t="str">
        <f>IF($C5=1,Q5,"")</f>
        <v/>
      </c>
      <c r="S5" s="102">
        <f>IF($D5=1,Q5,"")</f>
        <v>0.16642745851425828</v>
      </c>
      <c r="T5" s="30">
        <v>1.7705612629225868E-2</v>
      </c>
      <c r="U5" s="101" t="str">
        <f>IF($C5=1,T5,"")</f>
        <v/>
      </c>
      <c r="V5" s="102">
        <f>IF($D5=1,T5,"")</f>
        <v>1.7705612629225868E-2</v>
      </c>
      <c r="W5" s="14">
        <v>5.9877265454663878E-3</v>
      </c>
      <c r="X5" s="101" t="str">
        <f t="shared" ref="X5:X68" si="4">IF($C5=1,W5,"")</f>
        <v/>
      </c>
      <c r="Y5" s="102">
        <f t="shared" ref="Y5:Y68" si="5">IF($D5=1,W5,"")</f>
        <v>5.9877265454663878E-3</v>
      </c>
      <c r="Z5" s="14">
        <v>0.22994786522742733</v>
      </c>
      <c r="AA5" s="101" t="str">
        <f t="shared" ref="AA5:AA68" si="6">IF($C5=1,Z5,"")</f>
        <v/>
      </c>
      <c r="AB5" s="102">
        <f t="shared" ref="AB5:AB68" si="7">IF($D5=1,Z5,"")</f>
        <v>0.22994786522742733</v>
      </c>
      <c r="AC5" s="14">
        <v>0.23225481050325042</v>
      </c>
      <c r="AD5" s="101" t="str">
        <f t="shared" ref="AD5:AD68" si="8">IF($C5=1,AC5,"")</f>
        <v/>
      </c>
      <c r="AE5" s="102">
        <f t="shared" ref="AE5:AE68" si="9">IF($D5=1,AC5,"")</f>
        <v>0.23225481050325042</v>
      </c>
      <c r="AF5" s="30">
        <v>0.19021489534457212</v>
      </c>
      <c r="AG5" s="101" t="str">
        <f>IF($C5=1,AF5,"")</f>
        <v/>
      </c>
      <c r="AH5" s="101">
        <f>IF($D5=1,AF5,"")</f>
        <v>0.19021489534457212</v>
      </c>
      <c r="AI5" s="30">
        <v>-9.409765562171671E-5</v>
      </c>
      <c r="AJ5" s="101" t="str">
        <f t="shared" ref="AJ5:AJ68" si="10">IF($C5=1,AI5,"")</f>
        <v/>
      </c>
      <c r="AK5" s="102">
        <f t="shared" ref="AK5:AK68" si="11">IF($D5=1,AI5,"")</f>
        <v>-9.409765562171671E-5</v>
      </c>
    </row>
    <row r="6" spans="1:37" x14ac:dyDescent="0.2">
      <c r="A6" s="2">
        <v>1952</v>
      </c>
      <c r="B6" s="20">
        <f>'C. YP y BRECHAS'!H6</f>
        <v>1.1210248655880051E-2</v>
      </c>
      <c r="C6" s="99" t="str">
        <f>'C. YP y BRECHAS'!J6</f>
        <v/>
      </c>
      <c r="D6" s="100">
        <f>'C. YP y BRECHAS'!K6</f>
        <v>1</v>
      </c>
      <c r="E6" s="30">
        <v>0.73372791894781531</v>
      </c>
      <c r="F6" s="101" t="str">
        <f t="shared" si="0"/>
        <v/>
      </c>
      <c r="G6" s="102">
        <f t="shared" si="1"/>
        <v>0.73372791894781531</v>
      </c>
      <c r="H6" s="30">
        <v>8.7608516551840585E-2</v>
      </c>
      <c r="I6" s="101" t="str">
        <f t="shared" si="2"/>
        <v/>
      </c>
      <c r="J6" s="102">
        <f t="shared" si="3"/>
        <v>8.7608516551840585E-2</v>
      </c>
      <c r="K6" s="30">
        <v>0.22350766885568832</v>
      </c>
      <c r="L6" s="101" t="str">
        <f t="shared" ref="L6:L69" si="12">IF($C6=1,K6,"")</f>
        <v/>
      </c>
      <c r="M6" s="102">
        <f t="shared" ref="M6:M69" si="13">IF($D6=1,K6,"")</f>
        <v>0.22350766885568832</v>
      </c>
      <c r="N6" s="14">
        <v>0.21920945271562156</v>
      </c>
      <c r="O6" s="101" t="str">
        <f t="shared" ref="O6:O69" si="14">IF($C6=1,N6,"")</f>
        <v/>
      </c>
      <c r="P6" s="102">
        <f t="shared" ref="P6:P69" si="15">IF($D6=1,N6,"")</f>
        <v>0.21920945271562156</v>
      </c>
      <c r="Q6" s="14">
        <v>0.17892343198022681</v>
      </c>
      <c r="R6" s="101" t="str">
        <f t="shared" ref="R6:R69" si="16">IF($C6=1,Q6,"")</f>
        <v/>
      </c>
      <c r="S6" s="102">
        <f t="shared" ref="S6:S69" si="17">IF($D6=1,Q6,"")</f>
        <v>0.17892343198022681</v>
      </c>
      <c r="T6" s="30">
        <v>4.0286020735394973E-2</v>
      </c>
      <c r="U6" s="101" t="str">
        <f t="shared" ref="U6:U69" si="18">IF($C6=1,T6,"")</f>
        <v/>
      </c>
      <c r="V6" s="102">
        <f t="shared" ref="V6:V69" si="19">IF($D6=1,T6,"")</f>
        <v>4.0286020735394973E-2</v>
      </c>
      <c r="W6" s="14">
        <v>4.2982161400665795E-3</v>
      </c>
      <c r="X6" s="101" t="str">
        <f t="shared" si="4"/>
        <v/>
      </c>
      <c r="Y6" s="102">
        <f t="shared" si="5"/>
        <v>4.2982161400665795E-3</v>
      </c>
      <c r="Z6" s="14">
        <v>0.21469549665164916</v>
      </c>
      <c r="AA6" s="101" t="str">
        <f t="shared" si="6"/>
        <v/>
      </c>
      <c r="AB6" s="102">
        <f t="shared" si="7"/>
        <v>0.21469549665164916</v>
      </c>
      <c r="AC6" s="14">
        <v>0.25953960100699341</v>
      </c>
      <c r="AD6" s="101" t="str">
        <f t="shared" si="8"/>
        <v/>
      </c>
      <c r="AE6" s="102">
        <f t="shared" si="9"/>
        <v>0.25953960100699341</v>
      </c>
      <c r="AF6" s="30">
        <v>0.18767573601771623</v>
      </c>
      <c r="AG6" s="101" t="str">
        <f t="shared" ref="AG6:AG69" si="20">IF($C6=1,AF6,"")</f>
        <v/>
      </c>
      <c r="AH6" s="101">
        <f t="shared" ref="AH6:AH69" si="21">IF($D6=1,AF6,"")</f>
        <v>0.18767573601771623</v>
      </c>
      <c r="AI6" s="30">
        <v>3.5831932837972098E-2</v>
      </c>
      <c r="AJ6" s="101" t="str">
        <f t="shared" si="10"/>
        <v/>
      </c>
      <c r="AK6" s="102">
        <f t="shared" si="11"/>
        <v>3.5831932837972098E-2</v>
      </c>
    </row>
    <row r="7" spans="1:37" x14ac:dyDescent="0.2">
      <c r="A7" s="2">
        <v>1953</v>
      </c>
      <c r="B7" s="20">
        <f>'C. YP y BRECHAS'!H7</f>
        <v>1.3505096675560324E-2</v>
      </c>
      <c r="C7" s="99" t="str">
        <f>'C. YP y BRECHAS'!J7</f>
        <v/>
      </c>
      <c r="D7" s="100">
        <f>'C. YP y BRECHAS'!K7</f>
        <v>1</v>
      </c>
      <c r="E7" s="30">
        <v>0.73104078667404382</v>
      </c>
      <c r="F7" s="101" t="str">
        <f t="shared" si="0"/>
        <v/>
      </c>
      <c r="G7" s="102">
        <f t="shared" si="1"/>
        <v>0.73104078667404382</v>
      </c>
      <c r="H7" s="30">
        <v>8.4723166204811601E-2</v>
      </c>
      <c r="I7" s="101" t="str">
        <f t="shared" si="2"/>
        <v/>
      </c>
      <c r="J7" s="102">
        <f t="shared" si="3"/>
        <v>8.4723166204811601E-2</v>
      </c>
      <c r="K7" s="30">
        <v>0.24403806557019742</v>
      </c>
      <c r="L7" s="101" t="str">
        <f t="shared" si="12"/>
        <v/>
      </c>
      <c r="M7" s="102">
        <f t="shared" si="13"/>
        <v>0.24403806557019742</v>
      </c>
      <c r="N7" s="14">
        <v>0.23881296915596528</v>
      </c>
      <c r="O7" s="101" t="str">
        <f t="shared" si="14"/>
        <v/>
      </c>
      <c r="P7" s="102">
        <f t="shared" si="15"/>
        <v>0.23881296915596528</v>
      </c>
      <c r="Q7" s="14">
        <v>0.20487702419185749</v>
      </c>
      <c r="R7" s="101" t="str">
        <f t="shared" si="16"/>
        <v/>
      </c>
      <c r="S7" s="102">
        <f t="shared" si="17"/>
        <v>0.20487702419185749</v>
      </c>
      <c r="T7" s="30">
        <v>3.3935944964107873E-2</v>
      </c>
      <c r="U7" s="101" t="str">
        <f t="shared" si="18"/>
        <v/>
      </c>
      <c r="V7" s="102">
        <f t="shared" si="19"/>
        <v>3.3935944964107873E-2</v>
      </c>
      <c r="W7" s="14">
        <v>5.2250964142322052E-3</v>
      </c>
      <c r="X7" s="101" t="str">
        <f t="shared" si="4"/>
        <v/>
      </c>
      <c r="Y7" s="102">
        <f t="shared" si="5"/>
        <v>5.2250964142322052E-3</v>
      </c>
      <c r="Z7" s="14">
        <v>0.19631078889875481</v>
      </c>
      <c r="AA7" s="101" t="str">
        <f t="shared" si="6"/>
        <v/>
      </c>
      <c r="AB7" s="102">
        <f t="shared" si="7"/>
        <v>0.19631078889875481</v>
      </c>
      <c r="AC7" s="14">
        <v>0.25611280734780756</v>
      </c>
      <c r="AD7" s="101" t="str">
        <f t="shared" si="8"/>
        <v/>
      </c>
      <c r="AE7" s="102">
        <f t="shared" si="9"/>
        <v>0.25611280734780756</v>
      </c>
      <c r="AF7" s="30">
        <v>0.19891753549994232</v>
      </c>
      <c r="AG7" s="101" t="str">
        <f t="shared" si="20"/>
        <v/>
      </c>
      <c r="AH7" s="101">
        <f t="shared" si="21"/>
        <v>0.19891753549994232</v>
      </c>
      <c r="AI7" s="30">
        <v>4.5120530070255099E-2</v>
      </c>
      <c r="AJ7" s="101" t="str">
        <f t="shared" si="10"/>
        <v/>
      </c>
      <c r="AK7" s="102">
        <f t="shared" si="11"/>
        <v>4.5120530070255099E-2</v>
      </c>
    </row>
    <row r="8" spans="1:37" x14ac:dyDescent="0.2">
      <c r="A8" s="2">
        <v>1954</v>
      </c>
      <c r="B8" s="20">
        <f>'C. YP y BRECHAS'!H8</f>
        <v>1.2145032804601996E-2</v>
      </c>
      <c r="C8" s="99" t="str">
        <f>'C. YP y BRECHAS'!J8</f>
        <v/>
      </c>
      <c r="D8" s="100">
        <f>'C. YP y BRECHAS'!K8</f>
        <v>1</v>
      </c>
      <c r="E8" s="30">
        <v>0.71772235351598879</v>
      </c>
      <c r="F8" s="101" t="str">
        <f t="shared" si="0"/>
        <v/>
      </c>
      <c r="G8" s="102">
        <f t="shared" si="1"/>
        <v>0.71772235351598879</v>
      </c>
      <c r="H8" s="30">
        <v>9.1365558767682667E-2</v>
      </c>
      <c r="I8" s="101" t="str">
        <f t="shared" si="2"/>
        <v/>
      </c>
      <c r="J8" s="102">
        <f t="shared" si="3"/>
        <v>9.1365558767682667E-2</v>
      </c>
      <c r="K8" s="30">
        <v>0.20052412076896145</v>
      </c>
      <c r="L8" s="101" t="str">
        <f t="shared" si="12"/>
        <v/>
      </c>
      <c r="M8" s="102">
        <f t="shared" si="13"/>
        <v>0.20052412076896145</v>
      </c>
      <c r="N8" s="14">
        <v>0.19266757970126239</v>
      </c>
      <c r="O8" s="101" t="str">
        <f t="shared" si="14"/>
        <v/>
      </c>
      <c r="P8" s="102">
        <f t="shared" si="15"/>
        <v>0.19266757970126239</v>
      </c>
      <c r="Q8" s="14">
        <v>0.16714329548744869</v>
      </c>
      <c r="R8" s="101" t="str">
        <f t="shared" si="16"/>
        <v/>
      </c>
      <c r="S8" s="102">
        <f t="shared" si="17"/>
        <v>0.16714329548744869</v>
      </c>
      <c r="T8" s="30">
        <v>2.552428421381359E-2</v>
      </c>
      <c r="U8" s="101" t="str">
        <f t="shared" si="18"/>
        <v/>
      </c>
      <c r="V8" s="102">
        <f t="shared" si="19"/>
        <v>2.552428421381359E-2</v>
      </c>
      <c r="W8" s="14">
        <v>7.8565410676992315E-3</v>
      </c>
      <c r="X8" s="101" t="str">
        <f t="shared" si="4"/>
        <v/>
      </c>
      <c r="Y8" s="102">
        <f t="shared" si="5"/>
        <v>7.8565410676992315E-3</v>
      </c>
      <c r="Z8" s="14">
        <v>0.21632966737096274</v>
      </c>
      <c r="AA8" s="101" t="str">
        <f t="shared" si="6"/>
        <v/>
      </c>
      <c r="AB8" s="102">
        <f t="shared" si="7"/>
        <v>0.21632966737096274</v>
      </c>
      <c r="AC8" s="14">
        <v>0.22594170042359568</v>
      </c>
      <c r="AD8" s="101" t="str">
        <f t="shared" si="8"/>
        <v/>
      </c>
      <c r="AE8" s="102">
        <f t="shared" si="9"/>
        <v>0.22594170042359568</v>
      </c>
      <c r="AF8" s="30">
        <v>0.18778860496400085</v>
      </c>
      <c r="AG8" s="101" t="str">
        <f t="shared" si="20"/>
        <v/>
      </c>
      <c r="AH8" s="101">
        <f t="shared" si="21"/>
        <v>0.18778860496400085</v>
      </c>
      <c r="AI8" s="30">
        <v>1.2735515804960599E-2</v>
      </c>
      <c r="AJ8" s="101" t="str">
        <f t="shared" si="10"/>
        <v/>
      </c>
      <c r="AK8" s="102">
        <f t="shared" si="11"/>
        <v>1.2735515804960599E-2</v>
      </c>
    </row>
    <row r="9" spans="1:37" x14ac:dyDescent="0.2">
      <c r="A9" s="2">
        <v>1955</v>
      </c>
      <c r="B9" s="20">
        <f>'C. YP y BRECHAS'!H9</f>
        <v>1.6157452612388212E-2</v>
      </c>
      <c r="C9" s="99" t="str">
        <f>'C. YP y BRECHAS'!J9</f>
        <v/>
      </c>
      <c r="D9" s="100">
        <f>'C. YP y BRECHAS'!K9</f>
        <v>1</v>
      </c>
      <c r="E9" s="30">
        <v>0.73754301130549382</v>
      </c>
      <c r="F9" s="101" t="str">
        <f t="shared" si="0"/>
        <v/>
      </c>
      <c r="G9" s="102">
        <f t="shared" si="1"/>
        <v>0.73754301130549382</v>
      </c>
      <c r="H9" s="30">
        <v>8.9144545079349657E-2</v>
      </c>
      <c r="I9" s="101" t="str">
        <f t="shared" si="2"/>
        <v/>
      </c>
      <c r="J9" s="102">
        <f t="shared" si="3"/>
        <v>8.9144545079349657E-2</v>
      </c>
      <c r="K9" s="30">
        <v>0.22490103410261847</v>
      </c>
      <c r="L9" s="101" t="str">
        <f t="shared" si="12"/>
        <v/>
      </c>
      <c r="M9" s="102">
        <f t="shared" si="13"/>
        <v>0.22490103410261847</v>
      </c>
      <c r="N9" s="14">
        <v>0.22020874375836152</v>
      </c>
      <c r="O9" s="101" t="str">
        <f t="shared" si="14"/>
        <v/>
      </c>
      <c r="P9" s="102">
        <f t="shared" si="15"/>
        <v>0.22020874375836152</v>
      </c>
      <c r="Q9" s="14">
        <v>0.16622515720498901</v>
      </c>
      <c r="R9" s="101" t="str">
        <f t="shared" si="16"/>
        <v/>
      </c>
      <c r="S9" s="102">
        <f t="shared" si="17"/>
        <v>0.16622515720498901</v>
      </c>
      <c r="T9" s="30">
        <v>5.3983586553372521E-2</v>
      </c>
      <c r="U9" s="101" t="str">
        <f t="shared" si="18"/>
        <v/>
      </c>
      <c r="V9" s="102">
        <f t="shared" si="19"/>
        <v>5.3983586553372521E-2</v>
      </c>
      <c r="W9" s="14">
        <v>4.6922903442568721E-3</v>
      </c>
      <c r="X9" s="101" t="str">
        <f t="shared" si="4"/>
        <v/>
      </c>
      <c r="Y9" s="102">
        <f t="shared" si="5"/>
        <v>4.6922903442568721E-3</v>
      </c>
      <c r="Z9" s="14">
        <v>0.21514529092423201</v>
      </c>
      <c r="AA9" s="101" t="str">
        <f t="shared" si="6"/>
        <v/>
      </c>
      <c r="AB9" s="102">
        <f t="shared" si="7"/>
        <v>0.21514529092423201</v>
      </c>
      <c r="AC9" s="14">
        <v>0.2667338814116938</v>
      </c>
      <c r="AD9" s="101" t="str">
        <f t="shared" si="8"/>
        <v/>
      </c>
      <c r="AE9" s="102">
        <f t="shared" si="9"/>
        <v>0.2667338814116938</v>
      </c>
      <c r="AF9" s="30">
        <v>0.16506114754696868</v>
      </c>
      <c r="AG9" s="101" t="str">
        <f t="shared" si="20"/>
        <v/>
      </c>
      <c r="AH9" s="101">
        <f t="shared" si="21"/>
        <v>0.16506114754696868</v>
      </c>
      <c r="AI9" s="30">
        <v>5.9839886555649792E-2</v>
      </c>
      <c r="AJ9" s="101" t="str">
        <f t="shared" si="10"/>
        <v/>
      </c>
      <c r="AK9" s="102">
        <f t="shared" si="11"/>
        <v>5.9839886555649792E-2</v>
      </c>
    </row>
    <row r="10" spans="1:37" x14ac:dyDescent="0.2">
      <c r="A10" s="2">
        <v>1956</v>
      </c>
      <c r="B10" s="20">
        <f>'C. YP y BRECHAS'!H10</f>
        <v>9.3151087874314698E-3</v>
      </c>
      <c r="C10" s="99" t="str">
        <f>'C. YP y BRECHAS'!J10</f>
        <v/>
      </c>
      <c r="D10" s="100">
        <f>'C. YP y BRECHAS'!K10</f>
        <v>1</v>
      </c>
      <c r="E10" s="30">
        <v>0.69989303403550363</v>
      </c>
      <c r="F10" s="101" t="str">
        <f t="shared" si="0"/>
        <v/>
      </c>
      <c r="G10" s="102">
        <f t="shared" si="1"/>
        <v>0.69989303403550363</v>
      </c>
      <c r="H10" s="30">
        <v>0.10131101052489866</v>
      </c>
      <c r="I10" s="101" t="str">
        <f t="shared" si="2"/>
        <v/>
      </c>
      <c r="J10" s="102">
        <f t="shared" si="3"/>
        <v>0.10131101052489866</v>
      </c>
      <c r="K10" s="30">
        <v>0.26108485330789077</v>
      </c>
      <c r="L10" s="101" t="str">
        <f t="shared" si="12"/>
        <v/>
      </c>
      <c r="M10" s="102">
        <f t="shared" si="13"/>
        <v>0.26108485330789077</v>
      </c>
      <c r="N10" s="14">
        <v>0.25856989590227158</v>
      </c>
      <c r="O10" s="101" t="str">
        <f t="shared" si="14"/>
        <v/>
      </c>
      <c r="P10" s="102">
        <f t="shared" si="15"/>
        <v>0.25856989590227158</v>
      </c>
      <c r="Q10" s="14">
        <v>0.21751399737166799</v>
      </c>
      <c r="R10" s="101" t="str">
        <f t="shared" si="16"/>
        <v/>
      </c>
      <c r="S10" s="102">
        <f t="shared" si="17"/>
        <v>0.21751399737166799</v>
      </c>
      <c r="T10" s="30">
        <v>4.1055898530603901E-2</v>
      </c>
      <c r="U10" s="101" t="str">
        <f t="shared" si="18"/>
        <v/>
      </c>
      <c r="V10" s="102">
        <f t="shared" si="19"/>
        <v>4.1055898530603901E-2</v>
      </c>
      <c r="W10" s="14">
        <v>2.5149574056190396E-3</v>
      </c>
      <c r="X10" s="101" t="str">
        <f t="shared" si="4"/>
        <v/>
      </c>
      <c r="Y10" s="102">
        <f t="shared" si="5"/>
        <v>2.5149574056190396E-3</v>
      </c>
      <c r="Z10" s="14">
        <v>0.21722936212664029</v>
      </c>
      <c r="AA10" s="101" t="str">
        <f t="shared" si="6"/>
        <v/>
      </c>
      <c r="AB10" s="102">
        <f t="shared" si="7"/>
        <v>0.21722936212664029</v>
      </c>
      <c r="AC10" s="14">
        <v>0.27951825999493324</v>
      </c>
      <c r="AD10" s="101" t="str">
        <f t="shared" si="8"/>
        <v/>
      </c>
      <c r="AE10" s="102">
        <f t="shared" si="9"/>
        <v>0.27951825999493324</v>
      </c>
      <c r="AF10" s="30">
        <v>0.20178093582975398</v>
      </c>
      <c r="AG10" s="101" t="str">
        <f t="shared" si="20"/>
        <v/>
      </c>
      <c r="AH10" s="101">
        <f t="shared" si="21"/>
        <v>0.20178093582975398</v>
      </c>
      <c r="AI10" s="30">
        <v>5.9303917478136799E-2</v>
      </c>
      <c r="AJ10" s="101" t="str">
        <f t="shared" si="10"/>
        <v/>
      </c>
      <c r="AK10" s="102">
        <f t="shared" si="11"/>
        <v>5.9303917478136799E-2</v>
      </c>
    </row>
    <row r="11" spans="1:37" x14ac:dyDescent="0.2">
      <c r="A11" s="2">
        <v>1957</v>
      </c>
      <c r="B11" s="20">
        <f>'C. YP y BRECHAS'!H11</f>
        <v>2.0749913033768053E-2</v>
      </c>
      <c r="C11" s="99" t="str">
        <f>'C. YP y BRECHAS'!J11</f>
        <v/>
      </c>
      <c r="D11" s="100">
        <f>'C. YP y BRECHAS'!K11</f>
        <v>1</v>
      </c>
      <c r="E11" s="30">
        <v>0.69199083995656452</v>
      </c>
      <c r="F11" s="101" t="str">
        <f t="shared" si="0"/>
        <v/>
      </c>
      <c r="G11" s="102">
        <f t="shared" si="1"/>
        <v>0.69199083995656452</v>
      </c>
      <c r="H11" s="30">
        <v>0.11184344050172364</v>
      </c>
      <c r="I11" s="101" t="str">
        <f t="shared" si="2"/>
        <v/>
      </c>
      <c r="J11" s="102">
        <f t="shared" si="3"/>
        <v>0.11184344050172364</v>
      </c>
      <c r="K11" s="30">
        <v>0.28500722109439763</v>
      </c>
      <c r="L11" s="101" t="str">
        <f t="shared" si="12"/>
        <v/>
      </c>
      <c r="M11" s="102">
        <f t="shared" si="13"/>
        <v>0.28500722109439763</v>
      </c>
      <c r="N11" s="14">
        <v>0.27811796961816393</v>
      </c>
      <c r="O11" s="101" t="str">
        <f t="shared" si="14"/>
        <v/>
      </c>
      <c r="P11" s="102">
        <f t="shared" si="15"/>
        <v>0.27811796961816393</v>
      </c>
      <c r="Q11" s="14">
        <v>0.24437291588105015</v>
      </c>
      <c r="R11" s="101" t="str">
        <f t="shared" si="16"/>
        <v/>
      </c>
      <c r="S11" s="102">
        <f t="shared" si="17"/>
        <v>0.24437291588105015</v>
      </c>
      <c r="T11" s="30">
        <v>3.3745053737114832E-2</v>
      </c>
      <c r="U11" s="101" t="str">
        <f t="shared" si="18"/>
        <v/>
      </c>
      <c r="V11" s="102">
        <f t="shared" si="19"/>
        <v>3.3745053737114832E-2</v>
      </c>
      <c r="W11" s="14">
        <v>6.8892514762338526E-3</v>
      </c>
      <c r="X11" s="101" t="str">
        <f t="shared" si="4"/>
        <v/>
      </c>
      <c r="Y11" s="102">
        <f t="shared" si="5"/>
        <v>6.8892514762338526E-3</v>
      </c>
      <c r="Z11" s="14">
        <v>0.20768059244638579</v>
      </c>
      <c r="AA11" s="101" t="str">
        <f t="shared" si="6"/>
        <v/>
      </c>
      <c r="AB11" s="102">
        <f t="shared" si="7"/>
        <v>0.20768059244638579</v>
      </c>
      <c r="AC11" s="14">
        <v>0.29652209399907153</v>
      </c>
      <c r="AD11" s="101" t="str">
        <f t="shared" si="8"/>
        <v/>
      </c>
      <c r="AE11" s="102">
        <f t="shared" si="9"/>
        <v>0.29652209399907153</v>
      </c>
      <c r="AF11" s="30">
        <v>0.20448165965052123</v>
      </c>
      <c r="AG11" s="101" t="str">
        <f t="shared" si="20"/>
        <v/>
      </c>
      <c r="AH11" s="101">
        <f t="shared" si="21"/>
        <v>0.20448165965052123</v>
      </c>
      <c r="AI11" s="30">
        <v>8.0525561443876417E-2</v>
      </c>
      <c r="AJ11" s="101" t="str">
        <f t="shared" si="10"/>
        <v/>
      </c>
      <c r="AK11" s="102">
        <f t="shared" si="11"/>
        <v>8.0525561443876417E-2</v>
      </c>
    </row>
    <row r="12" spans="1:37" x14ac:dyDescent="0.2">
      <c r="A12" s="2">
        <v>1958</v>
      </c>
      <c r="B12" s="20">
        <f>'C. YP y BRECHAS'!H12</f>
        <v>-4.3460412507883461E-2</v>
      </c>
      <c r="C12" s="99">
        <f>'C. YP y BRECHAS'!J12</f>
        <v>1</v>
      </c>
      <c r="D12" s="100" t="str">
        <f>'C. YP y BRECHAS'!K12</f>
        <v/>
      </c>
      <c r="E12" s="30">
        <v>0.70561451874827485</v>
      </c>
      <c r="F12" s="101">
        <f t="shared" si="0"/>
        <v>0.70561451874827485</v>
      </c>
      <c r="G12" s="102" t="str">
        <f t="shared" si="1"/>
        <v/>
      </c>
      <c r="H12" s="30">
        <v>0.11369052725407662</v>
      </c>
      <c r="I12" s="101">
        <f t="shared" si="2"/>
        <v>0.11369052725407662</v>
      </c>
      <c r="J12" s="102" t="str">
        <f t="shared" si="3"/>
        <v/>
      </c>
      <c r="K12" s="30">
        <v>0.27148053859289106</v>
      </c>
      <c r="L12" s="101">
        <f t="shared" si="12"/>
        <v>0.27148053859289106</v>
      </c>
      <c r="M12" s="102" t="str">
        <f t="shared" si="13"/>
        <v/>
      </c>
      <c r="N12" s="14">
        <v>0.26670732415424131</v>
      </c>
      <c r="O12" s="101">
        <f t="shared" si="14"/>
        <v>0.26670732415424131</v>
      </c>
      <c r="P12" s="102" t="str">
        <f t="shared" si="15"/>
        <v/>
      </c>
      <c r="Q12" s="14">
        <v>0.22947946535564911</v>
      </c>
      <c r="R12" s="101">
        <f t="shared" si="16"/>
        <v>0.22947946535564911</v>
      </c>
      <c r="S12" s="102" t="str">
        <f t="shared" si="17"/>
        <v/>
      </c>
      <c r="T12" s="30">
        <v>3.7227858798592209E-2</v>
      </c>
      <c r="U12" s="101">
        <f t="shared" si="18"/>
        <v>3.7227858798592209E-2</v>
      </c>
      <c r="V12" s="102" t="str">
        <f t="shared" si="19"/>
        <v/>
      </c>
      <c r="W12" s="14">
        <v>4.7732144386508236E-3</v>
      </c>
      <c r="X12" s="101">
        <f t="shared" si="4"/>
        <v>4.7732144386508236E-3</v>
      </c>
      <c r="Y12" s="102" t="str">
        <f t="shared" si="5"/>
        <v/>
      </c>
      <c r="Z12" s="14">
        <v>0.20520380283535583</v>
      </c>
      <c r="AA12" s="101">
        <f t="shared" si="6"/>
        <v>0.20520380283535583</v>
      </c>
      <c r="AB12" s="102" t="str">
        <f t="shared" si="7"/>
        <v/>
      </c>
      <c r="AC12" s="14">
        <v>0.29598938743059838</v>
      </c>
      <c r="AD12" s="101">
        <f t="shared" si="8"/>
        <v>0.29598938743059838</v>
      </c>
      <c r="AE12" s="102" t="str">
        <f t="shared" si="9"/>
        <v/>
      </c>
      <c r="AF12" s="30">
        <v>0.20244619046782356</v>
      </c>
      <c r="AG12" s="101">
        <f t="shared" si="20"/>
        <v>0.20244619046782356</v>
      </c>
      <c r="AH12" s="101" t="str">
        <f t="shared" si="21"/>
        <v/>
      </c>
      <c r="AI12" s="30">
        <v>6.9034348125067507E-2</v>
      </c>
      <c r="AJ12" s="101">
        <f t="shared" si="10"/>
        <v>6.9034348125067507E-2</v>
      </c>
      <c r="AK12" s="102" t="str">
        <f t="shared" si="11"/>
        <v/>
      </c>
    </row>
    <row r="13" spans="1:37" x14ac:dyDescent="0.2">
      <c r="A13" s="2">
        <v>1959</v>
      </c>
      <c r="B13" s="20">
        <f>'C. YP y BRECHAS'!H13</f>
        <v>-6.7121423427726867E-2</v>
      </c>
      <c r="C13" s="99">
        <f>'C. YP y BRECHAS'!J13</f>
        <v>1</v>
      </c>
      <c r="D13" s="100" t="str">
        <f>'C. YP y BRECHAS'!K13</f>
        <v/>
      </c>
      <c r="E13" s="30">
        <v>0.68037121682557333</v>
      </c>
      <c r="F13" s="101">
        <f t="shared" si="0"/>
        <v>0.68037121682557333</v>
      </c>
      <c r="G13" s="102" t="str">
        <f t="shared" si="1"/>
        <v/>
      </c>
      <c r="H13" s="30">
        <v>0.12934261916961359</v>
      </c>
      <c r="I13" s="101">
        <f t="shared" si="2"/>
        <v>0.12934261916961359</v>
      </c>
      <c r="J13" s="102" t="str">
        <f t="shared" si="3"/>
        <v/>
      </c>
      <c r="K13" s="30">
        <v>0.21560139186730207</v>
      </c>
      <c r="L13" s="101">
        <f t="shared" si="12"/>
        <v>0.21560139186730207</v>
      </c>
      <c r="M13" s="102" t="str">
        <f t="shared" si="13"/>
        <v/>
      </c>
      <c r="N13" s="14">
        <v>0.20373792657251522</v>
      </c>
      <c r="O13" s="101">
        <f t="shared" si="14"/>
        <v>0.20373792657251522</v>
      </c>
      <c r="P13" s="102" t="str">
        <f t="shared" si="15"/>
        <v/>
      </c>
      <c r="Q13" s="14">
        <v>0.1798108675164348</v>
      </c>
      <c r="R13" s="101">
        <f t="shared" si="16"/>
        <v>0.1798108675164348</v>
      </c>
      <c r="S13" s="102" t="str">
        <f t="shared" si="17"/>
        <v/>
      </c>
      <c r="T13" s="30">
        <v>2.3927059056080443E-2</v>
      </c>
      <c r="U13" s="101">
        <f t="shared" si="18"/>
        <v>2.3927059056080443E-2</v>
      </c>
      <c r="V13" s="102" t="str">
        <f t="shared" si="19"/>
        <v/>
      </c>
      <c r="W13" s="14">
        <v>1.1863465294786853E-2</v>
      </c>
      <c r="X13" s="101">
        <f t="shared" si="4"/>
        <v>1.1863465294786853E-2</v>
      </c>
      <c r="Y13" s="102" t="str">
        <f t="shared" si="5"/>
        <v/>
      </c>
      <c r="Z13" s="14">
        <v>0.22593793354214783</v>
      </c>
      <c r="AA13" s="101">
        <f t="shared" si="6"/>
        <v>0.22593793354214783</v>
      </c>
      <c r="AB13" s="102" t="str">
        <f t="shared" si="7"/>
        <v/>
      </c>
      <c r="AC13" s="14">
        <v>0.25125316140463683</v>
      </c>
      <c r="AD13" s="101">
        <f t="shared" si="8"/>
        <v>0.25125316140463683</v>
      </c>
      <c r="AE13" s="102" t="str">
        <f t="shared" si="9"/>
        <v/>
      </c>
      <c r="AF13" s="30">
        <v>0.19321085262921467</v>
      </c>
      <c r="AG13" s="101">
        <f t="shared" si="20"/>
        <v>0.19321085262921467</v>
      </c>
      <c r="AH13" s="101" t="str">
        <f t="shared" si="21"/>
        <v/>
      </c>
      <c r="AI13" s="30">
        <v>2.2390539238087398E-2</v>
      </c>
      <c r="AJ13" s="101">
        <f t="shared" si="10"/>
        <v>2.2390539238087398E-2</v>
      </c>
      <c r="AK13" s="102" t="str">
        <f t="shared" si="11"/>
        <v/>
      </c>
    </row>
    <row r="14" spans="1:37" x14ac:dyDescent="0.2">
      <c r="A14" s="2">
        <v>1960</v>
      </c>
      <c r="B14" s="20">
        <f>'C. YP y BRECHAS'!H14</f>
        <v>-2.9027839001498634E-2</v>
      </c>
      <c r="C14" s="99">
        <f>'C. YP y BRECHAS'!J14</f>
        <v>1</v>
      </c>
      <c r="D14" s="100" t="str">
        <f>'C. YP y BRECHAS'!K14</f>
        <v/>
      </c>
      <c r="E14" s="30">
        <v>0.64697331245677092</v>
      </c>
      <c r="F14" s="101">
        <f t="shared" si="0"/>
        <v>0.64697331245677092</v>
      </c>
      <c r="G14" s="102" t="str">
        <f t="shared" si="1"/>
        <v/>
      </c>
      <c r="H14" s="30">
        <v>0.13468179536650846</v>
      </c>
      <c r="I14" s="101">
        <f t="shared" si="2"/>
        <v>0.13468179536650846</v>
      </c>
      <c r="J14" s="102" t="str">
        <f t="shared" si="3"/>
        <v/>
      </c>
      <c r="K14" s="30">
        <v>0.21533492731033788</v>
      </c>
      <c r="L14" s="101">
        <f t="shared" si="12"/>
        <v>0.21533492731033788</v>
      </c>
      <c r="M14" s="102" t="str">
        <f t="shared" si="13"/>
        <v/>
      </c>
      <c r="N14" s="14">
        <v>0.19119510678918178</v>
      </c>
      <c r="O14" s="101">
        <f t="shared" si="14"/>
        <v>0.19119510678918178</v>
      </c>
      <c r="P14" s="102" t="str">
        <f t="shared" si="15"/>
        <v/>
      </c>
      <c r="Q14" s="14">
        <v>0.17214193324141408</v>
      </c>
      <c r="R14" s="101">
        <f t="shared" si="16"/>
        <v>0.17214193324141408</v>
      </c>
      <c r="S14" s="102" t="str">
        <f t="shared" si="17"/>
        <v/>
      </c>
      <c r="T14" s="30">
        <v>1.9053173547766505E-2</v>
      </c>
      <c r="U14" s="101">
        <f t="shared" si="18"/>
        <v>1.9053173547766505E-2</v>
      </c>
      <c r="V14" s="102" t="str">
        <f t="shared" si="19"/>
        <v/>
      </c>
      <c r="W14" s="14">
        <v>2.413982052115626E-2</v>
      </c>
      <c r="X14" s="101">
        <f t="shared" si="4"/>
        <v>2.413982052115626E-2</v>
      </c>
      <c r="Y14" s="102" t="str">
        <f t="shared" si="5"/>
        <v/>
      </c>
      <c r="Z14" s="14">
        <v>0.25222505173494303</v>
      </c>
      <c r="AA14" s="101">
        <f t="shared" si="6"/>
        <v>0.25222505173494303</v>
      </c>
      <c r="AB14" s="102" t="str">
        <f t="shared" si="7"/>
        <v/>
      </c>
      <c r="AC14" s="14">
        <v>0.24921508686856028</v>
      </c>
      <c r="AD14" s="101">
        <f t="shared" si="8"/>
        <v>0.24921508686856028</v>
      </c>
      <c r="AE14" s="102" t="str">
        <f t="shared" si="9"/>
        <v/>
      </c>
      <c r="AF14" s="30">
        <v>0.21886842965377207</v>
      </c>
      <c r="AG14" s="101">
        <f t="shared" si="20"/>
        <v>0.21886842965377207</v>
      </c>
      <c r="AH14" s="101" t="str">
        <f t="shared" si="21"/>
        <v/>
      </c>
      <c r="AI14" s="30">
        <v>-3.5335023434341999E-3</v>
      </c>
      <c r="AJ14" s="101">
        <f t="shared" si="10"/>
        <v>-3.5335023434341999E-3</v>
      </c>
      <c r="AK14" s="102" t="str">
        <f t="shared" si="11"/>
        <v/>
      </c>
    </row>
    <row r="15" spans="1:37" x14ac:dyDescent="0.2">
      <c r="A15" s="2">
        <v>1961</v>
      </c>
      <c r="B15" s="20">
        <f>'C. YP y BRECHAS'!H15</f>
        <v>-1.5321942238749386E-2</v>
      </c>
      <c r="C15" s="99">
        <f>'C. YP y BRECHAS'!J15</f>
        <v>1</v>
      </c>
      <c r="D15" s="100" t="str">
        <f>'C. YP y BRECHAS'!K15</f>
        <v/>
      </c>
      <c r="E15" s="30">
        <v>0.63034504435089733</v>
      </c>
      <c r="F15" s="101">
        <f t="shared" si="0"/>
        <v>0.63034504435089733</v>
      </c>
      <c r="G15" s="102" t="str">
        <f t="shared" si="1"/>
        <v/>
      </c>
      <c r="H15" s="30">
        <v>0.15209332939235468</v>
      </c>
      <c r="I15" s="101">
        <f t="shared" si="2"/>
        <v>0.15209332939235468</v>
      </c>
      <c r="J15" s="102" t="str">
        <f t="shared" si="3"/>
        <v/>
      </c>
      <c r="K15" s="30">
        <v>0.23070085253377692</v>
      </c>
      <c r="L15" s="101">
        <f t="shared" si="12"/>
        <v>0.23070085253377692</v>
      </c>
      <c r="M15" s="102" t="str">
        <f t="shared" si="13"/>
        <v/>
      </c>
      <c r="N15" s="14">
        <v>0.22271953425843202</v>
      </c>
      <c r="O15" s="101">
        <f t="shared" si="14"/>
        <v>0.22271953425843202</v>
      </c>
      <c r="P15" s="102" t="str">
        <f t="shared" si="15"/>
        <v/>
      </c>
      <c r="Q15" s="14">
        <v>0.17900152372138819</v>
      </c>
      <c r="R15" s="101">
        <f t="shared" si="16"/>
        <v>0.17900152372138819</v>
      </c>
      <c r="S15" s="102" t="str">
        <f t="shared" si="17"/>
        <v/>
      </c>
      <c r="T15" s="30">
        <v>4.3718010537043356E-2</v>
      </c>
      <c r="U15" s="101">
        <f t="shared" si="18"/>
        <v>4.3718010537043356E-2</v>
      </c>
      <c r="V15" s="102" t="str">
        <f t="shared" si="19"/>
        <v/>
      </c>
      <c r="W15" s="14">
        <v>7.9813182753443977E-3</v>
      </c>
      <c r="X15" s="101">
        <f t="shared" si="4"/>
        <v>7.9813182753443977E-3</v>
      </c>
      <c r="Y15" s="102" t="str">
        <f t="shared" si="5"/>
        <v/>
      </c>
      <c r="Z15" s="14">
        <v>0.25726137342739824</v>
      </c>
      <c r="AA15" s="101">
        <f t="shared" si="6"/>
        <v>0.25726137342739824</v>
      </c>
      <c r="AB15" s="102" t="str">
        <f t="shared" si="7"/>
        <v/>
      </c>
      <c r="AC15" s="14">
        <v>0.27040059970442726</v>
      </c>
      <c r="AD15" s="101">
        <f t="shared" si="8"/>
        <v>0.27040059970442726</v>
      </c>
      <c r="AE15" s="102" t="str">
        <f t="shared" si="9"/>
        <v/>
      </c>
      <c r="AF15" s="30">
        <v>0.22574910638383394</v>
      </c>
      <c r="AG15" s="101">
        <f t="shared" si="20"/>
        <v>0.22574910638383394</v>
      </c>
      <c r="AH15" s="101" t="str">
        <f t="shared" si="21"/>
        <v/>
      </c>
      <c r="AI15" s="30">
        <v>4.9517461499429798E-3</v>
      </c>
      <c r="AJ15" s="101">
        <f t="shared" si="10"/>
        <v>4.9517461499429798E-3</v>
      </c>
      <c r="AK15" s="102" t="str">
        <f t="shared" si="11"/>
        <v/>
      </c>
    </row>
    <row r="16" spans="1:37" x14ac:dyDescent="0.2">
      <c r="A16" s="2">
        <v>1962</v>
      </c>
      <c r="B16" s="20">
        <f>'C. YP y BRECHAS'!H16</f>
        <v>2.2849262639480727E-2</v>
      </c>
      <c r="C16" s="99" t="str">
        <f>'C. YP y BRECHAS'!J16</f>
        <v/>
      </c>
      <c r="D16" s="100">
        <f>'C. YP y BRECHAS'!K16</f>
        <v>1</v>
      </c>
      <c r="E16" s="30">
        <v>0.63104553996435542</v>
      </c>
      <c r="F16" s="101" t="str">
        <f t="shared" si="0"/>
        <v/>
      </c>
      <c r="G16" s="102">
        <f t="shared" si="1"/>
        <v>0.63104553996435542</v>
      </c>
      <c r="H16" s="30">
        <v>0.1488729011153454</v>
      </c>
      <c r="I16" s="101" t="str">
        <f t="shared" si="2"/>
        <v/>
      </c>
      <c r="J16" s="102">
        <f t="shared" si="3"/>
        <v>0.1488729011153454</v>
      </c>
      <c r="K16" s="30">
        <v>0.24026964915766641</v>
      </c>
      <c r="L16" s="101" t="str">
        <f t="shared" si="12"/>
        <v/>
      </c>
      <c r="M16" s="102">
        <f t="shared" si="13"/>
        <v>0.24026964915766641</v>
      </c>
      <c r="N16" s="14">
        <v>0.23529095546090753</v>
      </c>
      <c r="O16" s="101" t="str">
        <f t="shared" si="14"/>
        <v/>
      </c>
      <c r="P16" s="102">
        <f t="shared" si="15"/>
        <v>0.23529095546090753</v>
      </c>
      <c r="Q16" s="14">
        <v>0.19939837135749386</v>
      </c>
      <c r="R16" s="101" t="str">
        <f t="shared" si="16"/>
        <v/>
      </c>
      <c r="S16" s="102">
        <f t="shared" si="17"/>
        <v>0.19939837135749386</v>
      </c>
      <c r="T16" s="30">
        <v>3.5892584103413519E-2</v>
      </c>
      <c r="U16" s="101" t="str">
        <f t="shared" si="18"/>
        <v/>
      </c>
      <c r="V16" s="102">
        <f t="shared" si="19"/>
        <v>3.5892584103413519E-2</v>
      </c>
      <c r="W16" s="14">
        <v>4.9786936967596424E-3</v>
      </c>
      <c r="X16" s="101" t="str">
        <f t="shared" si="4"/>
        <v/>
      </c>
      <c r="Y16" s="102">
        <f t="shared" si="5"/>
        <v>4.9786936967596424E-3</v>
      </c>
      <c r="Z16" s="14">
        <v>0.24167931327505945</v>
      </c>
      <c r="AA16" s="101" t="str">
        <f t="shared" si="6"/>
        <v/>
      </c>
      <c r="AB16" s="102">
        <f t="shared" si="7"/>
        <v>0.24167931327505945</v>
      </c>
      <c r="AC16" s="14">
        <v>0.2618674035124266</v>
      </c>
      <c r="AD16" s="101" t="str">
        <f t="shared" si="8"/>
        <v/>
      </c>
      <c r="AE16" s="102">
        <f t="shared" si="9"/>
        <v>0.2618674035124266</v>
      </c>
      <c r="AF16" s="30">
        <v>0.22749181150220391</v>
      </c>
      <c r="AG16" s="101" t="str">
        <f t="shared" si="20"/>
        <v/>
      </c>
      <c r="AH16" s="101">
        <f t="shared" si="21"/>
        <v>0.22749181150220391</v>
      </c>
      <c r="AI16" s="30">
        <v>1.2777837655462502E-2</v>
      </c>
      <c r="AJ16" s="101" t="str">
        <f t="shared" si="10"/>
        <v/>
      </c>
      <c r="AK16" s="102">
        <f t="shared" si="11"/>
        <v>1.2777837655462502E-2</v>
      </c>
    </row>
    <row r="17" spans="1:37" x14ac:dyDescent="0.2">
      <c r="A17" s="2">
        <v>1963</v>
      </c>
      <c r="B17" s="20">
        <f>'C. YP y BRECHAS'!H17</f>
        <v>8.3858601889783557E-3</v>
      </c>
      <c r="C17" s="99" t="str">
        <f>'C. YP y BRECHAS'!J17</f>
        <v/>
      </c>
      <c r="D17" s="100">
        <f>'C. YP y BRECHAS'!K17</f>
        <v>1</v>
      </c>
      <c r="E17" s="30">
        <v>0.65950426920374061</v>
      </c>
      <c r="F17" s="101" t="str">
        <f t="shared" si="0"/>
        <v/>
      </c>
      <c r="G17" s="102">
        <f t="shared" si="1"/>
        <v>0.65950426920374061</v>
      </c>
      <c r="H17" s="30">
        <v>0.15515212423081121</v>
      </c>
      <c r="I17" s="101" t="str">
        <f t="shared" si="2"/>
        <v/>
      </c>
      <c r="J17" s="102">
        <f t="shared" si="3"/>
        <v>0.15515212423081121</v>
      </c>
      <c r="K17" s="30">
        <v>0.21962271327580901</v>
      </c>
      <c r="L17" s="101" t="str">
        <f t="shared" si="12"/>
        <v/>
      </c>
      <c r="M17" s="102">
        <f t="shared" si="13"/>
        <v>0.21962271327580901</v>
      </c>
      <c r="N17" s="14">
        <v>0.21295869802459819</v>
      </c>
      <c r="O17" s="101" t="str">
        <f t="shared" si="14"/>
        <v/>
      </c>
      <c r="P17" s="102">
        <f t="shared" si="15"/>
        <v>0.21295869802459819</v>
      </c>
      <c r="Q17" s="14">
        <v>0.17758142720478412</v>
      </c>
      <c r="R17" s="101" t="str">
        <f t="shared" si="16"/>
        <v/>
      </c>
      <c r="S17" s="102">
        <f t="shared" si="17"/>
        <v>0.17758142720478412</v>
      </c>
      <c r="T17" s="30">
        <v>3.5377270819814684E-2</v>
      </c>
      <c r="U17" s="101" t="str">
        <f t="shared" si="18"/>
        <v/>
      </c>
      <c r="V17" s="102">
        <f t="shared" si="19"/>
        <v>3.5377270819814684E-2</v>
      </c>
      <c r="W17" s="14">
        <v>6.6640152512103925E-3</v>
      </c>
      <c r="X17" s="101" t="str">
        <f t="shared" si="4"/>
        <v/>
      </c>
      <c r="Y17" s="102">
        <f t="shared" si="5"/>
        <v>6.6640152512103925E-3</v>
      </c>
      <c r="Z17" s="14">
        <v>0.22499337253347013</v>
      </c>
      <c r="AA17" s="101" t="str">
        <f t="shared" si="6"/>
        <v/>
      </c>
      <c r="AB17" s="102">
        <f t="shared" si="7"/>
        <v>0.22499337253347013</v>
      </c>
      <c r="AC17" s="14">
        <v>0.25927247924383112</v>
      </c>
      <c r="AD17" s="101" t="str">
        <f t="shared" si="8"/>
        <v/>
      </c>
      <c r="AE17" s="102">
        <f t="shared" si="9"/>
        <v>0.25927247924383112</v>
      </c>
      <c r="AF17" s="30">
        <v>0.19358773190855161</v>
      </c>
      <c r="AG17" s="101" t="str">
        <f t="shared" si="20"/>
        <v/>
      </c>
      <c r="AH17" s="101">
        <f t="shared" si="21"/>
        <v>0.19358773190855161</v>
      </c>
      <c r="AI17" s="30">
        <v>2.6034981367257404E-2</v>
      </c>
      <c r="AJ17" s="101" t="str">
        <f t="shared" si="10"/>
        <v/>
      </c>
      <c r="AK17" s="102">
        <f t="shared" si="11"/>
        <v>2.6034981367257404E-2</v>
      </c>
    </row>
    <row r="18" spans="1:37" x14ac:dyDescent="0.2">
      <c r="A18" s="2">
        <v>1964</v>
      </c>
      <c r="B18" s="20">
        <f>'C. YP y BRECHAS'!H18</f>
        <v>1.6263270444257572E-2</v>
      </c>
      <c r="C18" s="99" t="str">
        <f>'C. YP y BRECHAS'!J18</f>
        <v/>
      </c>
      <c r="D18" s="100">
        <f>'C. YP y BRECHAS'!K18</f>
        <v>1</v>
      </c>
      <c r="E18" s="30">
        <v>0.63487637494324578</v>
      </c>
      <c r="F18" s="101" t="str">
        <f t="shared" si="0"/>
        <v/>
      </c>
      <c r="G18" s="102">
        <f t="shared" si="1"/>
        <v>0.63487637494324578</v>
      </c>
      <c r="H18" s="30">
        <v>0.16663789807141569</v>
      </c>
      <c r="I18" s="101" t="str">
        <f t="shared" si="2"/>
        <v/>
      </c>
      <c r="J18" s="102">
        <f t="shared" si="3"/>
        <v>0.16663789807141569</v>
      </c>
      <c r="K18" s="30">
        <v>0.19858876192163061</v>
      </c>
      <c r="L18" s="101" t="str">
        <f t="shared" si="12"/>
        <v/>
      </c>
      <c r="M18" s="102">
        <f t="shared" si="13"/>
        <v>0.19858876192163061</v>
      </c>
      <c r="N18" s="14">
        <v>0.18801317709491749</v>
      </c>
      <c r="O18" s="101" t="str">
        <f t="shared" si="14"/>
        <v/>
      </c>
      <c r="P18" s="102">
        <f t="shared" si="15"/>
        <v>0.18801317709491749</v>
      </c>
      <c r="Q18" s="14">
        <v>0.14531296119008577</v>
      </c>
      <c r="R18" s="101" t="str">
        <f t="shared" si="16"/>
        <v/>
      </c>
      <c r="S18" s="102">
        <f t="shared" si="17"/>
        <v>0.14531296119008577</v>
      </c>
      <c r="T18" s="30">
        <v>4.2700215904831487E-2</v>
      </c>
      <c r="U18" s="101" t="str">
        <f t="shared" si="18"/>
        <v/>
      </c>
      <c r="V18" s="102">
        <f t="shared" si="19"/>
        <v>4.2700215904831487E-2</v>
      </c>
      <c r="W18" s="14">
        <v>1.057558482671335E-2</v>
      </c>
      <c r="X18" s="101" t="str">
        <f t="shared" si="4"/>
        <v/>
      </c>
      <c r="Y18" s="102">
        <f t="shared" si="5"/>
        <v>1.057558482671335E-2</v>
      </c>
      <c r="Z18" s="14">
        <v>0.22840381839091714</v>
      </c>
      <c r="AA18" s="101" t="str">
        <f t="shared" si="6"/>
        <v/>
      </c>
      <c r="AB18" s="102">
        <f t="shared" si="7"/>
        <v>0.22840381839091714</v>
      </c>
      <c r="AC18" s="14">
        <v>0.22850685332720913</v>
      </c>
      <c r="AD18" s="101" t="str">
        <f t="shared" si="8"/>
        <v/>
      </c>
      <c r="AE18" s="102">
        <f t="shared" si="9"/>
        <v>0.22850685332720913</v>
      </c>
      <c r="AF18" s="30">
        <v>0.20235457316091585</v>
      </c>
      <c r="AG18" s="101" t="str">
        <f t="shared" si="20"/>
        <v/>
      </c>
      <c r="AH18" s="101">
        <f t="shared" si="21"/>
        <v>0.20235457316091585</v>
      </c>
      <c r="AI18" s="30">
        <v>-3.76581123928525E-3</v>
      </c>
      <c r="AJ18" s="101" t="str">
        <f t="shared" si="10"/>
        <v/>
      </c>
      <c r="AK18" s="102">
        <f t="shared" si="11"/>
        <v>-3.76581123928525E-3</v>
      </c>
    </row>
    <row r="19" spans="1:37" x14ac:dyDescent="0.2">
      <c r="A19" s="2">
        <v>1965</v>
      </c>
      <c r="B19" s="20">
        <f>'C. YP y BRECHAS'!H19</f>
        <v>1.7279544954856618E-2</v>
      </c>
      <c r="C19" s="99" t="str">
        <f>'C. YP y BRECHAS'!J19</f>
        <v/>
      </c>
      <c r="D19" s="100">
        <f>'C. YP y BRECHAS'!K19</f>
        <v>1</v>
      </c>
      <c r="E19" s="30">
        <v>0.66794749213449844</v>
      </c>
      <c r="F19" s="101" t="str">
        <f t="shared" si="0"/>
        <v/>
      </c>
      <c r="G19" s="102">
        <f t="shared" si="1"/>
        <v>0.66794749213449844</v>
      </c>
      <c r="H19" s="30">
        <v>0.16574500292364852</v>
      </c>
      <c r="I19" s="101" t="str">
        <f t="shared" si="2"/>
        <v/>
      </c>
      <c r="J19" s="102">
        <f t="shared" si="3"/>
        <v>0.16574500292364852</v>
      </c>
      <c r="K19" s="30">
        <v>0.20317871915841434</v>
      </c>
      <c r="L19" s="101" t="str">
        <f t="shared" si="12"/>
        <v/>
      </c>
      <c r="M19" s="102">
        <f t="shared" si="13"/>
        <v>0.20317871915841434</v>
      </c>
      <c r="N19" s="14">
        <v>0.19912470065406701</v>
      </c>
      <c r="O19" s="101" t="str">
        <f t="shared" si="14"/>
        <v/>
      </c>
      <c r="P19" s="102">
        <f t="shared" si="15"/>
        <v>0.19912470065406701</v>
      </c>
      <c r="Q19" s="14">
        <v>0.15023225014197147</v>
      </c>
      <c r="R19" s="101" t="str">
        <f t="shared" si="16"/>
        <v/>
      </c>
      <c r="S19" s="102">
        <f t="shared" si="17"/>
        <v>0.15023225014197147</v>
      </c>
      <c r="T19" s="30">
        <v>4.8892450512095627E-2</v>
      </c>
      <c r="U19" s="101" t="str">
        <f t="shared" si="18"/>
        <v/>
      </c>
      <c r="V19" s="102">
        <f t="shared" si="19"/>
        <v>4.8892450512095627E-2</v>
      </c>
      <c r="W19" s="14">
        <v>4.0540185043469899E-3</v>
      </c>
      <c r="X19" s="101" t="str">
        <f t="shared" si="4"/>
        <v/>
      </c>
      <c r="Y19" s="102">
        <f t="shared" si="5"/>
        <v>4.0540185043469899E-3</v>
      </c>
      <c r="Z19" s="14">
        <v>0.19301481661924896</v>
      </c>
      <c r="AA19" s="101" t="str">
        <f t="shared" si="6"/>
        <v/>
      </c>
      <c r="AB19" s="102">
        <f t="shared" si="7"/>
        <v>0.19301481661924896</v>
      </c>
      <c r="AC19" s="14">
        <v>0.22988603083581025</v>
      </c>
      <c r="AD19" s="101" t="str">
        <f t="shared" si="8"/>
        <v/>
      </c>
      <c r="AE19" s="102">
        <f t="shared" si="9"/>
        <v>0.22988603083581025</v>
      </c>
      <c r="AF19" s="30">
        <v>0.17128762254267144</v>
      </c>
      <c r="AG19" s="101" t="str">
        <f t="shared" si="20"/>
        <v/>
      </c>
      <c r="AH19" s="101">
        <f t="shared" si="21"/>
        <v>0.17128762254267144</v>
      </c>
      <c r="AI19" s="30">
        <v>3.1891096615742902E-2</v>
      </c>
      <c r="AJ19" s="101" t="str">
        <f t="shared" si="10"/>
        <v/>
      </c>
      <c r="AK19" s="102">
        <f t="shared" si="11"/>
        <v>3.1891096615742902E-2</v>
      </c>
    </row>
    <row r="20" spans="1:37" x14ac:dyDescent="0.2">
      <c r="A20" s="2">
        <v>1966</v>
      </c>
      <c r="B20" s="20">
        <f>'C. YP y BRECHAS'!H20</f>
        <v>4.5059494974733383E-2</v>
      </c>
      <c r="C20" s="99" t="str">
        <f>'C. YP y BRECHAS'!J20</f>
        <v/>
      </c>
      <c r="D20" s="100">
        <f>'C. YP y BRECHAS'!K20</f>
        <v>1</v>
      </c>
      <c r="E20" s="30">
        <v>0.67145382281445987</v>
      </c>
      <c r="F20" s="101" t="str">
        <f t="shared" si="0"/>
        <v/>
      </c>
      <c r="G20" s="102">
        <f t="shared" si="1"/>
        <v>0.67145382281445987</v>
      </c>
      <c r="H20" s="30">
        <v>0.16372798980758146</v>
      </c>
      <c r="I20" s="101" t="str">
        <f t="shared" si="2"/>
        <v/>
      </c>
      <c r="J20" s="102">
        <f t="shared" si="3"/>
        <v>0.16372798980758146</v>
      </c>
      <c r="K20" s="30">
        <v>0.20407047550916674</v>
      </c>
      <c r="L20" s="101" t="str">
        <f t="shared" si="12"/>
        <v/>
      </c>
      <c r="M20" s="102">
        <f t="shared" si="13"/>
        <v>0.20407047550916674</v>
      </c>
      <c r="N20" s="14">
        <v>0.19409493419509913</v>
      </c>
      <c r="O20" s="101" t="str">
        <f t="shared" si="14"/>
        <v/>
      </c>
      <c r="P20" s="102">
        <f t="shared" si="15"/>
        <v>0.19409493419509913</v>
      </c>
      <c r="Q20" s="14">
        <v>0.14507987447796761</v>
      </c>
      <c r="R20" s="101" t="str">
        <f t="shared" si="16"/>
        <v/>
      </c>
      <c r="S20" s="102">
        <f t="shared" si="17"/>
        <v>0.14507987447796761</v>
      </c>
      <c r="T20" s="30">
        <v>4.9015059717131583E-2</v>
      </c>
      <c r="U20" s="101" t="str">
        <f t="shared" si="18"/>
        <v/>
      </c>
      <c r="V20" s="102">
        <f t="shared" si="19"/>
        <v>4.9015059717131583E-2</v>
      </c>
      <c r="W20" s="14">
        <v>9.9755413140676912E-3</v>
      </c>
      <c r="X20" s="101" t="str">
        <f t="shared" si="4"/>
        <v/>
      </c>
      <c r="Y20" s="102">
        <f t="shared" si="5"/>
        <v>9.9755413140676912E-3</v>
      </c>
      <c r="Z20" s="14">
        <v>0.18822221771619344</v>
      </c>
      <c r="AA20" s="101" t="str">
        <f t="shared" si="6"/>
        <v/>
      </c>
      <c r="AB20" s="102">
        <f t="shared" si="7"/>
        <v>0.18822221771619344</v>
      </c>
      <c r="AC20" s="14">
        <v>0.22747450584740145</v>
      </c>
      <c r="AD20" s="101" t="str">
        <f t="shared" si="8"/>
        <v/>
      </c>
      <c r="AE20" s="102">
        <f t="shared" si="9"/>
        <v>0.22747450584740145</v>
      </c>
      <c r="AF20" s="30">
        <v>0.16131362639692853</v>
      </c>
      <c r="AG20" s="101" t="str">
        <f t="shared" si="20"/>
        <v/>
      </c>
      <c r="AH20" s="101">
        <f t="shared" si="21"/>
        <v>0.16131362639692853</v>
      </c>
      <c r="AI20" s="30">
        <v>4.2756849112238204E-2</v>
      </c>
      <c r="AJ20" s="101" t="str">
        <f t="shared" si="10"/>
        <v/>
      </c>
      <c r="AK20" s="102">
        <f t="shared" si="11"/>
        <v>4.2756849112238204E-2</v>
      </c>
    </row>
    <row r="21" spans="1:37" x14ac:dyDescent="0.2">
      <c r="A21" s="2">
        <v>1967</v>
      </c>
      <c r="B21" s="20">
        <f>'C. YP y BRECHAS'!H21</f>
        <v>3.4002481548959906E-2</v>
      </c>
      <c r="C21" s="99" t="str">
        <f>'C. YP y BRECHAS'!J21</f>
        <v/>
      </c>
      <c r="D21" s="100">
        <f>'C. YP y BRECHAS'!K21</f>
        <v>1</v>
      </c>
      <c r="E21" s="30">
        <v>0.70761324821633731</v>
      </c>
      <c r="F21" s="101" t="str">
        <f t="shared" si="0"/>
        <v/>
      </c>
      <c r="G21" s="102">
        <f t="shared" si="1"/>
        <v>0.70761324821633731</v>
      </c>
      <c r="H21" s="30">
        <v>0.16015750443138327</v>
      </c>
      <c r="I21" s="101" t="str">
        <f t="shared" si="2"/>
        <v/>
      </c>
      <c r="J21" s="102">
        <f t="shared" si="3"/>
        <v>0.16015750443138327</v>
      </c>
      <c r="K21" s="30">
        <v>0.18595522596596981</v>
      </c>
      <c r="L21" s="101" t="str">
        <f t="shared" si="12"/>
        <v/>
      </c>
      <c r="M21" s="102">
        <f t="shared" si="13"/>
        <v>0.18595522596596981</v>
      </c>
      <c r="N21" s="14">
        <v>0.17158957483648543</v>
      </c>
      <c r="O21" s="101" t="str">
        <f t="shared" si="14"/>
        <v/>
      </c>
      <c r="P21" s="102">
        <f t="shared" si="15"/>
        <v>0.17158957483648543</v>
      </c>
      <c r="Q21" s="14">
        <v>0.13083084379255869</v>
      </c>
      <c r="R21" s="101" t="str">
        <f t="shared" si="16"/>
        <v/>
      </c>
      <c r="S21" s="102">
        <f t="shared" si="17"/>
        <v>0.13083084379255869</v>
      </c>
      <c r="T21" s="30">
        <v>4.0758731043926792E-2</v>
      </c>
      <c r="U21" s="101" t="str">
        <f t="shared" si="18"/>
        <v/>
      </c>
      <c r="V21" s="102">
        <f t="shared" si="19"/>
        <v>4.0758731043926792E-2</v>
      </c>
      <c r="W21" s="14">
        <v>1.4365651129484361E-2</v>
      </c>
      <c r="X21" s="101" t="str">
        <f t="shared" si="4"/>
        <v/>
      </c>
      <c r="Y21" s="102">
        <f t="shared" si="5"/>
        <v>1.4365651129484361E-2</v>
      </c>
      <c r="Z21" s="14">
        <v>0.19006010249949545</v>
      </c>
      <c r="AA21" s="101" t="str">
        <f t="shared" si="6"/>
        <v/>
      </c>
      <c r="AB21" s="102">
        <f t="shared" si="7"/>
        <v>0.19006010249949545</v>
      </c>
      <c r="AC21" s="14">
        <v>0.24378608111318589</v>
      </c>
      <c r="AD21" s="101" t="str">
        <f t="shared" si="8"/>
        <v/>
      </c>
      <c r="AE21" s="102">
        <f t="shared" si="9"/>
        <v>0.24378608111318589</v>
      </c>
      <c r="AF21" s="30">
        <v>0.127238756793498</v>
      </c>
      <c r="AG21" s="101" t="str">
        <f t="shared" si="20"/>
        <v/>
      </c>
      <c r="AH21" s="101">
        <f t="shared" si="21"/>
        <v>0.127238756793498</v>
      </c>
      <c r="AI21" s="30">
        <v>5.8716469172471794E-2</v>
      </c>
      <c r="AJ21" s="101" t="str">
        <f t="shared" si="10"/>
        <v/>
      </c>
      <c r="AK21" s="102">
        <f t="shared" si="11"/>
        <v>5.8716469172471794E-2</v>
      </c>
    </row>
    <row r="22" spans="1:37" x14ac:dyDescent="0.2">
      <c r="A22" s="2">
        <v>1968</v>
      </c>
      <c r="B22" s="20">
        <f>'C. YP y BRECHAS'!H22</f>
        <v>-1.1009182936890127E-2</v>
      </c>
      <c r="C22" s="99">
        <f>'C. YP y BRECHAS'!J22</f>
        <v>1</v>
      </c>
      <c r="D22" s="100" t="str">
        <f>'C. YP y BRECHAS'!K22</f>
        <v/>
      </c>
      <c r="E22" s="30">
        <v>0.69272395018402366</v>
      </c>
      <c r="F22" s="101">
        <f t="shared" si="0"/>
        <v>0.69272395018402366</v>
      </c>
      <c r="G22" s="102" t="str">
        <f t="shared" si="1"/>
        <v/>
      </c>
      <c r="H22" s="30">
        <v>0.15972972526376822</v>
      </c>
      <c r="I22" s="101">
        <f t="shared" si="2"/>
        <v>0.15972972526376822</v>
      </c>
      <c r="J22" s="102" t="str">
        <f t="shared" si="3"/>
        <v/>
      </c>
      <c r="K22" s="30">
        <v>0.1522194396043868</v>
      </c>
      <c r="L22" s="101">
        <f t="shared" si="12"/>
        <v>0.1522194396043868</v>
      </c>
      <c r="M22" s="102" t="str">
        <f t="shared" si="13"/>
        <v/>
      </c>
      <c r="N22" s="14">
        <v>0.14816882412644081</v>
      </c>
      <c r="O22" s="101">
        <f t="shared" si="14"/>
        <v>0.14816882412644081</v>
      </c>
      <c r="P22" s="102" t="str">
        <f t="shared" si="15"/>
        <v/>
      </c>
      <c r="Q22" s="14">
        <v>0.11156971616098374</v>
      </c>
      <c r="R22" s="101">
        <f t="shared" si="16"/>
        <v>0.11156971616098374</v>
      </c>
      <c r="S22" s="102" t="str">
        <f t="shared" si="17"/>
        <v/>
      </c>
      <c r="T22" s="30">
        <v>3.6599107965457275E-2</v>
      </c>
      <c r="U22" s="101">
        <f t="shared" si="18"/>
        <v>3.6599107965457275E-2</v>
      </c>
      <c r="V22" s="102" t="str">
        <f t="shared" si="19"/>
        <v/>
      </c>
      <c r="W22" s="14">
        <v>4.0506154779461475E-3</v>
      </c>
      <c r="X22" s="101">
        <f t="shared" si="4"/>
        <v>4.0506154779461475E-3</v>
      </c>
      <c r="Y22" s="102" t="str">
        <f t="shared" si="5"/>
        <v/>
      </c>
      <c r="Z22" s="14">
        <v>0.22256576973316214</v>
      </c>
      <c r="AA22" s="101">
        <f t="shared" si="6"/>
        <v>0.22256576973316214</v>
      </c>
      <c r="AB22" s="102" t="str">
        <f t="shared" si="7"/>
        <v/>
      </c>
      <c r="AC22" s="14">
        <v>0.22723888478534088</v>
      </c>
      <c r="AD22" s="101">
        <f t="shared" si="8"/>
        <v>0.22723888478534088</v>
      </c>
      <c r="AE22" s="102" t="str">
        <f t="shared" si="9"/>
        <v/>
      </c>
      <c r="AF22" s="30">
        <v>0.14299767570844824</v>
      </c>
      <c r="AG22" s="101">
        <f t="shared" si="20"/>
        <v>0.14299767570844824</v>
      </c>
      <c r="AH22" s="101" t="str">
        <f t="shared" si="21"/>
        <v/>
      </c>
      <c r="AI22" s="30">
        <v>9.2217638959385586E-3</v>
      </c>
      <c r="AJ22" s="101">
        <f t="shared" si="10"/>
        <v>9.2217638959385586E-3</v>
      </c>
      <c r="AK22" s="102" t="str">
        <f t="shared" si="11"/>
        <v/>
      </c>
    </row>
    <row r="23" spans="1:37" x14ac:dyDescent="0.2">
      <c r="A23" s="2">
        <v>1969</v>
      </c>
      <c r="B23" s="20">
        <f>'C. YP y BRECHAS'!H23</f>
        <v>-2.1220404598128795E-2</v>
      </c>
      <c r="C23" s="99">
        <f>'C. YP y BRECHAS'!J23</f>
        <v>1</v>
      </c>
      <c r="D23" s="100" t="str">
        <f>'C. YP y BRECHAS'!K23</f>
        <v/>
      </c>
      <c r="E23" s="30">
        <v>0.68087219740912996</v>
      </c>
      <c r="F23" s="101">
        <f t="shared" si="0"/>
        <v>0.68087219740912996</v>
      </c>
      <c r="G23" s="102" t="str">
        <f t="shared" si="1"/>
        <v/>
      </c>
      <c r="H23" s="30">
        <v>0.15725721706587195</v>
      </c>
      <c r="I23" s="101">
        <f t="shared" si="2"/>
        <v>0.15725721706587195</v>
      </c>
      <c r="J23" s="102" t="str">
        <f t="shared" si="3"/>
        <v/>
      </c>
      <c r="K23" s="30">
        <v>0.14980984152727764</v>
      </c>
      <c r="L23" s="101">
        <f t="shared" si="12"/>
        <v>0.14980984152727764</v>
      </c>
      <c r="M23" s="102" t="str">
        <f t="shared" si="13"/>
        <v/>
      </c>
      <c r="N23" s="14">
        <v>0.14453925757018934</v>
      </c>
      <c r="O23" s="101">
        <f t="shared" si="14"/>
        <v>0.14453925757018934</v>
      </c>
      <c r="P23" s="102" t="str">
        <f t="shared" si="15"/>
        <v/>
      </c>
      <c r="Q23" s="14">
        <v>0.10368120012292334</v>
      </c>
      <c r="R23" s="101">
        <f t="shared" si="16"/>
        <v>0.10368120012292334</v>
      </c>
      <c r="S23" s="102" t="str">
        <f t="shared" si="17"/>
        <v/>
      </c>
      <c r="T23" s="30">
        <v>4.0858057447265957E-2</v>
      </c>
      <c r="U23" s="101">
        <f t="shared" si="18"/>
        <v>4.0858057447265957E-2</v>
      </c>
      <c r="V23" s="102" t="str">
        <f t="shared" si="19"/>
        <v/>
      </c>
      <c r="W23" s="14">
        <v>5.2705839570882495E-3</v>
      </c>
      <c r="X23" s="101">
        <f t="shared" si="4"/>
        <v>5.2705839570882495E-3</v>
      </c>
      <c r="Y23" s="102" t="str">
        <f t="shared" si="5"/>
        <v/>
      </c>
      <c r="Z23" s="14">
        <v>0.21430632849497666</v>
      </c>
      <c r="AA23" s="101">
        <f t="shared" si="6"/>
        <v>0.21430632849497666</v>
      </c>
      <c r="AB23" s="102" t="str">
        <f t="shared" si="7"/>
        <v/>
      </c>
      <c r="AC23" s="14">
        <v>0.2022455844972563</v>
      </c>
      <c r="AD23" s="101">
        <f t="shared" si="8"/>
        <v>0.2022455844972563</v>
      </c>
      <c r="AE23" s="102" t="str">
        <f t="shared" si="9"/>
        <v/>
      </c>
      <c r="AF23" s="30">
        <v>0.15007862827018742</v>
      </c>
      <c r="AG23" s="101">
        <f t="shared" si="20"/>
        <v>0.15007862827018742</v>
      </c>
      <c r="AH23" s="101" t="str">
        <f t="shared" si="21"/>
        <v/>
      </c>
      <c r="AI23" s="30">
        <v>-2.6878674290977501E-4</v>
      </c>
      <c r="AJ23" s="101">
        <f t="shared" si="10"/>
        <v>-2.6878674290977501E-4</v>
      </c>
      <c r="AK23" s="102" t="str">
        <f t="shared" si="11"/>
        <v/>
      </c>
    </row>
    <row r="24" spans="1:37" x14ac:dyDescent="0.2">
      <c r="A24" s="2">
        <v>1970</v>
      </c>
      <c r="B24" s="20">
        <f>'C. YP y BRECHAS'!H24</f>
        <v>-3.1522367009394259E-2</v>
      </c>
      <c r="C24" s="99">
        <f>'C. YP y BRECHAS'!J24</f>
        <v>1</v>
      </c>
      <c r="D24" s="100" t="str">
        <f>'C. YP y BRECHAS'!K24</f>
        <v/>
      </c>
      <c r="E24" s="30">
        <v>0.6620018023916604</v>
      </c>
      <c r="F24" s="101">
        <f t="shared" si="0"/>
        <v>0.6620018023916604</v>
      </c>
      <c r="G24" s="102" t="str">
        <f t="shared" si="1"/>
        <v/>
      </c>
      <c r="H24" s="30">
        <v>0.15874816496957442</v>
      </c>
      <c r="I24" s="101">
        <f t="shared" si="2"/>
        <v>0.15874816496957442</v>
      </c>
      <c r="J24" s="102" t="str">
        <f t="shared" si="3"/>
        <v/>
      </c>
      <c r="K24" s="30">
        <v>0.15215767399140551</v>
      </c>
      <c r="L24" s="101">
        <f t="shared" si="12"/>
        <v>0.15215767399140551</v>
      </c>
      <c r="M24" s="102" t="str">
        <f t="shared" si="13"/>
        <v/>
      </c>
      <c r="N24" s="14">
        <v>0.15036935088821535</v>
      </c>
      <c r="O24" s="101">
        <f t="shared" si="14"/>
        <v>0.15036935088821535</v>
      </c>
      <c r="P24" s="102" t="str">
        <f t="shared" si="15"/>
        <v/>
      </c>
      <c r="Q24" s="14">
        <v>0.10489893049632214</v>
      </c>
      <c r="R24" s="101">
        <f t="shared" si="16"/>
        <v>0.10489893049632214</v>
      </c>
      <c r="S24" s="102" t="str">
        <f t="shared" si="17"/>
        <v/>
      </c>
      <c r="T24" s="30">
        <v>4.5470420391893224E-2</v>
      </c>
      <c r="U24" s="101">
        <f t="shared" si="18"/>
        <v>4.5470420391893224E-2</v>
      </c>
      <c r="V24" s="102" t="str">
        <f t="shared" si="19"/>
        <v/>
      </c>
      <c r="W24" s="14">
        <v>1.7883231031902347E-3</v>
      </c>
      <c r="X24" s="101">
        <f t="shared" si="4"/>
        <v>1.7883231031902347E-3</v>
      </c>
      <c r="Y24" s="102" t="str">
        <f t="shared" si="5"/>
        <v/>
      </c>
      <c r="Z24" s="14">
        <v>0.22117929928390284</v>
      </c>
      <c r="AA24" s="101">
        <f t="shared" si="6"/>
        <v>0.22117929928390284</v>
      </c>
      <c r="AB24" s="102" t="str">
        <f t="shared" si="7"/>
        <v/>
      </c>
      <c r="AC24" s="14">
        <v>0.19408694063654308</v>
      </c>
      <c r="AD24" s="101">
        <f t="shared" si="8"/>
        <v>0.19408694063654308</v>
      </c>
      <c r="AE24" s="102" t="str">
        <f t="shared" si="9"/>
        <v/>
      </c>
      <c r="AF24" s="30">
        <v>0.17877072143673031</v>
      </c>
      <c r="AG24" s="101">
        <f t="shared" si="20"/>
        <v>0.17877072143673031</v>
      </c>
      <c r="AH24" s="101" t="str">
        <f t="shared" si="21"/>
        <v/>
      </c>
      <c r="AI24" s="30">
        <v>-2.6613047445324799E-2</v>
      </c>
      <c r="AJ24" s="101">
        <f t="shared" si="10"/>
        <v>-2.6613047445324799E-2</v>
      </c>
      <c r="AK24" s="102" t="str">
        <f t="shared" si="11"/>
        <v/>
      </c>
    </row>
    <row r="25" spans="1:37" x14ac:dyDescent="0.2">
      <c r="A25" s="2">
        <v>1971</v>
      </c>
      <c r="B25" s="20">
        <f>'C. YP y BRECHAS'!H25</f>
        <v>-2.892513682382436E-2</v>
      </c>
      <c r="C25" s="99">
        <f>'C. YP y BRECHAS'!J25</f>
        <v>1</v>
      </c>
      <c r="D25" s="100" t="str">
        <f>'C. YP y BRECHAS'!K25</f>
        <v/>
      </c>
      <c r="E25" s="30">
        <v>0.68090430941349256</v>
      </c>
      <c r="F25" s="101">
        <f t="shared" si="0"/>
        <v>0.68090430941349256</v>
      </c>
      <c r="G25" s="102" t="str">
        <f t="shared" si="1"/>
        <v/>
      </c>
      <c r="H25" s="30">
        <v>0.16376635866563491</v>
      </c>
      <c r="I25" s="101">
        <f t="shared" si="2"/>
        <v>0.16376635866563491</v>
      </c>
      <c r="J25" s="102" t="str">
        <f t="shared" si="3"/>
        <v/>
      </c>
      <c r="K25" s="30">
        <v>0.16358729178018752</v>
      </c>
      <c r="L25" s="101">
        <f t="shared" si="12"/>
        <v>0.16358729178018752</v>
      </c>
      <c r="M25" s="102" t="str">
        <f t="shared" si="13"/>
        <v/>
      </c>
      <c r="N25" s="14">
        <v>0.16011904442231797</v>
      </c>
      <c r="O25" s="101">
        <f t="shared" si="14"/>
        <v>0.16011904442231797</v>
      </c>
      <c r="P25" s="102" t="str">
        <f t="shared" si="15"/>
        <v/>
      </c>
      <c r="Q25" s="14">
        <v>0.11060696208343086</v>
      </c>
      <c r="R25" s="101">
        <f t="shared" si="16"/>
        <v>0.11060696208343086</v>
      </c>
      <c r="S25" s="102" t="str">
        <f t="shared" si="17"/>
        <v/>
      </c>
      <c r="T25" s="30">
        <v>4.9512082338887112E-2</v>
      </c>
      <c r="U25" s="101">
        <f t="shared" si="18"/>
        <v>4.9512082338887112E-2</v>
      </c>
      <c r="V25" s="102" t="str">
        <f t="shared" si="19"/>
        <v/>
      </c>
      <c r="W25" s="14">
        <v>3.4682473578697779E-3</v>
      </c>
      <c r="X25" s="101">
        <f t="shared" si="4"/>
        <v>3.4682473578697779E-3</v>
      </c>
      <c r="Y25" s="102" t="str">
        <f t="shared" si="5"/>
        <v/>
      </c>
      <c r="Z25" s="14">
        <v>0.17861720669720008</v>
      </c>
      <c r="AA25" s="101">
        <f t="shared" si="6"/>
        <v>0.17861720669720008</v>
      </c>
      <c r="AB25" s="102" t="str">
        <f t="shared" si="7"/>
        <v/>
      </c>
      <c r="AC25" s="14">
        <v>0.18687516655651501</v>
      </c>
      <c r="AD25" s="101">
        <f t="shared" si="8"/>
        <v>0.18687516655651501</v>
      </c>
      <c r="AE25" s="102" t="str">
        <f t="shared" si="9"/>
        <v/>
      </c>
      <c r="AF25" s="30">
        <v>0.15399134927435063</v>
      </c>
      <c r="AG25" s="101">
        <f t="shared" si="20"/>
        <v>0.15399134927435063</v>
      </c>
      <c r="AH25" s="101" t="str">
        <f t="shared" si="21"/>
        <v/>
      </c>
      <c r="AI25" s="30">
        <v>9.5959425058368894E-3</v>
      </c>
      <c r="AJ25" s="101">
        <f t="shared" si="10"/>
        <v>9.5959425058368894E-3</v>
      </c>
      <c r="AK25" s="102" t="str">
        <f t="shared" si="11"/>
        <v/>
      </c>
    </row>
    <row r="26" spans="1:37" x14ac:dyDescent="0.2">
      <c r="A26" s="2">
        <v>1972</v>
      </c>
      <c r="B26" s="20">
        <f>'C. YP y BRECHAS'!H26</f>
        <v>-3.5812947144490792E-2</v>
      </c>
      <c r="C26" s="99">
        <f>'C. YP y BRECHAS'!J26</f>
        <v>1</v>
      </c>
      <c r="D26" s="100" t="str">
        <f>'C. YP y BRECHAS'!K26</f>
        <v/>
      </c>
      <c r="E26" s="30">
        <v>0.68282132998399159</v>
      </c>
      <c r="F26" s="101">
        <f t="shared" si="0"/>
        <v>0.68282132998399159</v>
      </c>
      <c r="G26" s="102" t="str">
        <f t="shared" si="1"/>
        <v/>
      </c>
      <c r="H26" s="30">
        <v>0.17112679453305499</v>
      </c>
      <c r="I26" s="101">
        <f t="shared" si="2"/>
        <v>0.17112679453305499</v>
      </c>
      <c r="J26" s="102" t="str">
        <f t="shared" si="3"/>
        <v/>
      </c>
      <c r="K26" s="30">
        <v>0.15062290752891175</v>
      </c>
      <c r="L26" s="101">
        <f t="shared" si="12"/>
        <v>0.15062290752891175</v>
      </c>
      <c r="M26" s="102" t="str">
        <f t="shared" si="13"/>
        <v/>
      </c>
      <c r="N26" s="14">
        <v>0.15892661318663923</v>
      </c>
      <c r="O26" s="101">
        <f t="shared" si="14"/>
        <v>0.15892661318663923</v>
      </c>
      <c r="P26" s="102" t="str">
        <f t="shared" si="15"/>
        <v/>
      </c>
      <c r="Q26" s="14">
        <v>0.10754343772094976</v>
      </c>
      <c r="R26" s="101">
        <f t="shared" si="16"/>
        <v>0.10754343772094976</v>
      </c>
      <c r="S26" s="102" t="str">
        <f t="shared" si="17"/>
        <v/>
      </c>
      <c r="T26" s="30">
        <v>5.1383175465689462E-2</v>
      </c>
      <c r="U26" s="101">
        <f t="shared" si="18"/>
        <v>5.1383175465689462E-2</v>
      </c>
      <c r="V26" s="102" t="str">
        <f t="shared" si="19"/>
        <v/>
      </c>
      <c r="W26" s="14">
        <v>-8.3037056577275024E-3</v>
      </c>
      <c r="X26" s="101">
        <f t="shared" si="4"/>
        <v>-8.3037056577275024E-3</v>
      </c>
      <c r="Y26" s="102" t="str">
        <f t="shared" si="5"/>
        <v/>
      </c>
      <c r="Z26" s="14">
        <v>0.17536509197078512</v>
      </c>
      <c r="AA26" s="101">
        <f t="shared" si="6"/>
        <v>0.17536509197078512</v>
      </c>
      <c r="AB26" s="102" t="str">
        <f t="shared" si="7"/>
        <v/>
      </c>
      <c r="AC26" s="14">
        <v>0.17993612401674344</v>
      </c>
      <c r="AD26" s="101">
        <f t="shared" si="8"/>
        <v>0.17993612401674344</v>
      </c>
      <c r="AE26" s="102" t="str">
        <f t="shared" si="9"/>
        <v/>
      </c>
      <c r="AF26" s="30">
        <v>0.14230830888100282</v>
      </c>
      <c r="AG26" s="101">
        <f t="shared" si="20"/>
        <v>0.14230830888100282</v>
      </c>
      <c r="AH26" s="101" t="str">
        <f t="shared" si="21"/>
        <v/>
      </c>
      <c r="AI26" s="30">
        <v>8.3145986479089291E-3</v>
      </c>
      <c r="AJ26" s="101">
        <f t="shared" si="10"/>
        <v>8.3145986479089291E-3</v>
      </c>
      <c r="AK26" s="102" t="str">
        <f t="shared" si="11"/>
        <v/>
      </c>
    </row>
    <row r="27" spans="1:37" x14ac:dyDescent="0.2">
      <c r="A27" s="2">
        <v>1973</v>
      </c>
      <c r="B27" s="20">
        <f>'C. YP y BRECHAS'!H27</f>
        <v>-1.4412356299970952E-2</v>
      </c>
      <c r="C27" s="99">
        <f>'C. YP y BRECHAS'!J27</f>
        <v>1</v>
      </c>
      <c r="D27" s="100" t="str">
        <f>'C. YP y BRECHAS'!K27</f>
        <v/>
      </c>
      <c r="E27" s="30">
        <v>0.65801162126964019</v>
      </c>
      <c r="F27" s="101">
        <f t="shared" si="0"/>
        <v>0.65801162126964019</v>
      </c>
      <c r="G27" s="102" t="str">
        <f t="shared" si="1"/>
        <v/>
      </c>
      <c r="H27" s="30">
        <v>0.16510877696373297</v>
      </c>
      <c r="I27" s="101">
        <f t="shared" si="2"/>
        <v>0.16510877696373297</v>
      </c>
      <c r="J27" s="102" t="str">
        <f t="shared" si="3"/>
        <v/>
      </c>
      <c r="K27" s="30">
        <v>0.19840327484065789</v>
      </c>
      <c r="L27" s="101">
        <f t="shared" si="12"/>
        <v>0.19840327484065789</v>
      </c>
      <c r="M27" s="102" t="str">
        <f t="shared" si="13"/>
        <v/>
      </c>
      <c r="N27" s="14">
        <v>0.19849076966111404</v>
      </c>
      <c r="O27" s="101">
        <f t="shared" si="14"/>
        <v>0.19849076966111404</v>
      </c>
      <c r="P27" s="102" t="str">
        <f t="shared" si="15"/>
        <v/>
      </c>
      <c r="Q27" s="14">
        <v>0.14281562320883673</v>
      </c>
      <c r="R27" s="101">
        <f t="shared" si="16"/>
        <v>0.14281562320883673</v>
      </c>
      <c r="S27" s="102" t="str">
        <f t="shared" si="17"/>
        <v/>
      </c>
      <c r="T27" s="30">
        <v>5.5675146452277294E-2</v>
      </c>
      <c r="U27" s="101">
        <f t="shared" si="18"/>
        <v>5.5675146452277294E-2</v>
      </c>
      <c r="V27" s="102" t="str">
        <f t="shared" si="19"/>
        <v/>
      </c>
      <c r="W27" s="14">
        <v>-8.7494820455992926E-5</v>
      </c>
      <c r="X27" s="101">
        <f t="shared" si="4"/>
        <v>-8.7494820455992926E-5</v>
      </c>
      <c r="Y27" s="102" t="str">
        <f t="shared" si="5"/>
        <v/>
      </c>
      <c r="Z27" s="14">
        <v>0.16655252898349265</v>
      </c>
      <c r="AA27" s="101">
        <f t="shared" si="6"/>
        <v>0.16655252898349265</v>
      </c>
      <c r="AB27" s="102" t="str">
        <f t="shared" si="7"/>
        <v/>
      </c>
      <c r="AC27" s="14">
        <v>0.18807620205752359</v>
      </c>
      <c r="AD27" s="101">
        <f t="shared" si="8"/>
        <v>0.18807620205752359</v>
      </c>
      <c r="AE27" s="102" t="str">
        <f t="shared" si="9"/>
        <v/>
      </c>
      <c r="AF27" s="30">
        <v>0.16951810261044739</v>
      </c>
      <c r="AG27" s="101">
        <f t="shared" si="20"/>
        <v>0.16951810261044739</v>
      </c>
      <c r="AH27" s="101" t="str">
        <f t="shared" si="21"/>
        <v/>
      </c>
      <c r="AI27" s="30">
        <v>2.8885172230210497E-2</v>
      </c>
      <c r="AJ27" s="101">
        <f t="shared" si="10"/>
        <v>2.8885172230210497E-2</v>
      </c>
      <c r="AK27" s="102" t="str">
        <f t="shared" si="11"/>
        <v/>
      </c>
    </row>
    <row r="28" spans="1:37" x14ac:dyDescent="0.2">
      <c r="A28" s="2">
        <v>1974</v>
      </c>
      <c r="B28" s="20">
        <f>'C. YP y BRECHAS'!H28</f>
        <v>3.8164417381731042E-2</v>
      </c>
      <c r="C28" s="99" t="str">
        <f>'C. YP y BRECHAS'!J28</f>
        <v/>
      </c>
      <c r="D28" s="100">
        <f>'C. YP y BRECHAS'!K28</f>
        <v>1</v>
      </c>
      <c r="E28" s="30">
        <v>0.69437865296968659</v>
      </c>
      <c r="F28" s="101" t="str">
        <f t="shared" si="0"/>
        <v/>
      </c>
      <c r="G28" s="102">
        <f t="shared" si="1"/>
        <v>0.69437865296968659</v>
      </c>
      <c r="H28" s="30">
        <v>0.14870930785330061</v>
      </c>
      <c r="I28" s="101" t="str">
        <f t="shared" si="2"/>
        <v/>
      </c>
      <c r="J28" s="102">
        <f t="shared" si="3"/>
        <v>0.14870930785330061</v>
      </c>
      <c r="K28" s="30">
        <v>0.24340958353300984</v>
      </c>
      <c r="L28" s="101" t="str">
        <f t="shared" si="12"/>
        <v/>
      </c>
      <c r="M28" s="102">
        <f t="shared" si="13"/>
        <v>0.24340958353300984</v>
      </c>
      <c r="N28" s="14">
        <v>0.23586509834486138</v>
      </c>
      <c r="O28" s="101" t="str">
        <f t="shared" si="14"/>
        <v/>
      </c>
      <c r="P28" s="102">
        <f t="shared" si="15"/>
        <v>0.23586509834486138</v>
      </c>
      <c r="Q28" s="14">
        <v>0.15451635463230837</v>
      </c>
      <c r="R28" s="101" t="str">
        <f t="shared" si="16"/>
        <v/>
      </c>
      <c r="S28" s="102">
        <f t="shared" si="17"/>
        <v>0.15451635463230837</v>
      </c>
      <c r="T28" s="30">
        <v>8.1348743712553254E-2</v>
      </c>
      <c r="U28" s="101" t="str">
        <f t="shared" si="18"/>
        <v/>
      </c>
      <c r="V28" s="102">
        <f t="shared" si="19"/>
        <v>8.1348743712553254E-2</v>
      </c>
      <c r="W28" s="14">
        <v>7.5444851881486348E-3</v>
      </c>
      <c r="X28" s="101" t="str">
        <f t="shared" si="4"/>
        <v/>
      </c>
      <c r="Y28" s="102">
        <f t="shared" si="5"/>
        <v>7.5444851881486348E-3</v>
      </c>
      <c r="Z28" s="14">
        <v>0.1786529345748496</v>
      </c>
      <c r="AA28" s="101" t="str">
        <f t="shared" si="6"/>
        <v/>
      </c>
      <c r="AB28" s="102">
        <f t="shared" si="7"/>
        <v>0.1786529345748496</v>
      </c>
      <c r="AC28" s="14">
        <v>0.2651504789308467</v>
      </c>
      <c r="AD28" s="101" t="str">
        <f t="shared" si="8"/>
        <v/>
      </c>
      <c r="AE28" s="102">
        <f t="shared" si="9"/>
        <v>0.2651504789308467</v>
      </c>
      <c r="AF28" s="30">
        <v>0.16347195720173466</v>
      </c>
      <c r="AG28" s="101" t="str">
        <f t="shared" si="20"/>
        <v/>
      </c>
      <c r="AH28" s="101">
        <f t="shared" si="21"/>
        <v>0.16347195720173466</v>
      </c>
      <c r="AI28" s="30">
        <v>7.9937626331275186E-2</v>
      </c>
      <c r="AJ28" s="101" t="str">
        <f t="shared" si="10"/>
        <v/>
      </c>
      <c r="AK28" s="102">
        <f t="shared" si="11"/>
        <v>7.9937626331275186E-2</v>
      </c>
    </row>
    <row r="29" spans="1:37" x14ac:dyDescent="0.2">
      <c r="A29" s="2">
        <v>1975</v>
      </c>
      <c r="B29" s="20">
        <f>'C. YP y BRECHAS'!H29</f>
        <v>4.6347586085078163E-2</v>
      </c>
      <c r="C29" s="99" t="str">
        <f>'C. YP y BRECHAS'!J29</f>
        <v/>
      </c>
      <c r="D29" s="100">
        <f>'C. YP y BRECHAS'!K29</f>
        <v>1</v>
      </c>
      <c r="E29" s="30">
        <v>0.74429390372691895</v>
      </c>
      <c r="F29" s="101" t="str">
        <f t="shared" si="0"/>
        <v/>
      </c>
      <c r="G29" s="102">
        <f t="shared" si="1"/>
        <v>0.74429390372691895</v>
      </c>
      <c r="H29" s="30">
        <v>0.16326663870263855</v>
      </c>
      <c r="I29" s="101" t="str">
        <f t="shared" si="2"/>
        <v/>
      </c>
      <c r="J29" s="102">
        <f t="shared" si="3"/>
        <v>0.16326663870263855</v>
      </c>
      <c r="K29" s="30">
        <v>0.22670059752031915</v>
      </c>
      <c r="L29" s="101" t="str">
        <f t="shared" si="12"/>
        <v/>
      </c>
      <c r="M29" s="102">
        <f t="shared" si="13"/>
        <v>0.22670059752031915</v>
      </c>
      <c r="N29" s="14">
        <v>0.23082451769126874</v>
      </c>
      <c r="O29" s="101" t="str">
        <f t="shared" si="14"/>
        <v/>
      </c>
      <c r="P29" s="102">
        <f t="shared" si="15"/>
        <v>0.23082451769126874</v>
      </c>
      <c r="Q29" s="14">
        <v>0.14512845141261227</v>
      </c>
      <c r="R29" s="101" t="str">
        <f t="shared" si="16"/>
        <v/>
      </c>
      <c r="S29" s="102">
        <f t="shared" si="17"/>
        <v>0.14512845141261227</v>
      </c>
      <c r="T29" s="30">
        <v>8.5696066278657224E-2</v>
      </c>
      <c r="U29" s="101" t="str">
        <f t="shared" si="18"/>
        <v/>
      </c>
      <c r="V29" s="102">
        <f t="shared" si="19"/>
        <v>8.5696066278657224E-2</v>
      </c>
      <c r="W29" s="14">
        <v>-4.1239201709501929E-3</v>
      </c>
      <c r="X29" s="101" t="str">
        <f t="shared" si="4"/>
        <v/>
      </c>
      <c r="Y29" s="102">
        <f t="shared" si="5"/>
        <v>-4.1239201709501929E-3</v>
      </c>
      <c r="Z29" s="14">
        <v>0.13661012527065911</v>
      </c>
      <c r="AA29" s="101" t="str">
        <f t="shared" si="6"/>
        <v/>
      </c>
      <c r="AB29" s="102">
        <f t="shared" si="7"/>
        <v>0.13661012527065911</v>
      </c>
      <c r="AC29" s="14">
        <v>0.27087126522053578</v>
      </c>
      <c r="AD29" s="101" t="str">
        <f t="shared" si="8"/>
        <v/>
      </c>
      <c r="AE29" s="102">
        <f t="shared" si="9"/>
        <v>0.27087126522053578</v>
      </c>
      <c r="AF29" s="30">
        <v>0.11049166085323915</v>
      </c>
      <c r="AG29" s="101" t="str">
        <f t="shared" si="20"/>
        <v/>
      </c>
      <c r="AH29" s="101">
        <f t="shared" si="21"/>
        <v>0.11049166085323915</v>
      </c>
      <c r="AI29" s="30">
        <v>0.11620893666708</v>
      </c>
      <c r="AJ29" s="101" t="str">
        <f t="shared" si="10"/>
        <v/>
      </c>
      <c r="AK29" s="102">
        <f t="shared" si="11"/>
        <v>0.11620893666708</v>
      </c>
    </row>
    <row r="30" spans="1:37" x14ac:dyDescent="0.2">
      <c r="A30" s="2">
        <v>1976</v>
      </c>
      <c r="B30" s="20">
        <f>'C. YP y BRECHAS'!H30</f>
        <v>3.0507745396384678E-2</v>
      </c>
      <c r="C30" s="99" t="str">
        <f>'C. YP y BRECHAS'!J30</f>
        <v/>
      </c>
      <c r="D30" s="100">
        <f>'C. YP y BRECHAS'!K30</f>
        <v>1</v>
      </c>
      <c r="E30" s="30">
        <v>0.72574025889565197</v>
      </c>
      <c r="F30" s="101" t="str">
        <f t="shared" si="0"/>
        <v/>
      </c>
      <c r="G30" s="102">
        <f t="shared" si="1"/>
        <v>0.72574025889565197</v>
      </c>
      <c r="H30" s="30">
        <v>0.15858879128171474</v>
      </c>
      <c r="I30" s="101" t="str">
        <f t="shared" si="2"/>
        <v/>
      </c>
      <c r="J30" s="102">
        <f t="shared" si="3"/>
        <v>0.15858879128171474</v>
      </c>
      <c r="K30" s="30">
        <v>0.2122119246200185</v>
      </c>
      <c r="L30" s="101" t="str">
        <f t="shared" si="12"/>
        <v/>
      </c>
      <c r="M30" s="102">
        <f t="shared" si="13"/>
        <v>0.2122119246200185</v>
      </c>
      <c r="N30" s="14">
        <v>0.21415556733569271</v>
      </c>
      <c r="O30" s="101" t="str">
        <f t="shared" si="14"/>
        <v/>
      </c>
      <c r="P30" s="102">
        <f t="shared" si="15"/>
        <v>0.21415556733569271</v>
      </c>
      <c r="Q30" s="14">
        <v>0.1274177095937831</v>
      </c>
      <c r="R30" s="101" t="str">
        <f t="shared" si="16"/>
        <v/>
      </c>
      <c r="S30" s="102">
        <f t="shared" si="17"/>
        <v>0.1274177095937831</v>
      </c>
      <c r="T30" s="30">
        <v>8.6737857741909341E-2</v>
      </c>
      <c r="U30" s="101" t="str">
        <f t="shared" si="18"/>
        <v/>
      </c>
      <c r="V30" s="102">
        <f t="shared" si="19"/>
        <v>8.6737857741909341E-2</v>
      </c>
      <c r="W30" s="14">
        <v>-1.9436427156744518E-3</v>
      </c>
      <c r="X30" s="101" t="str">
        <f t="shared" si="4"/>
        <v/>
      </c>
      <c r="Y30" s="102">
        <f t="shared" si="5"/>
        <v>-1.9436427156744518E-3</v>
      </c>
      <c r="Z30" s="14">
        <v>0.149419908559108</v>
      </c>
      <c r="AA30" s="101" t="str">
        <f t="shared" si="6"/>
        <v/>
      </c>
      <c r="AB30" s="102">
        <f t="shared" si="7"/>
        <v>0.149419908559108</v>
      </c>
      <c r="AC30" s="14">
        <v>0.24596088335649313</v>
      </c>
      <c r="AD30" s="101" t="str">
        <f t="shared" si="8"/>
        <v/>
      </c>
      <c r="AE30" s="102">
        <f t="shared" si="9"/>
        <v>0.24596088335649313</v>
      </c>
      <c r="AF30" s="30">
        <v>0.12840746672236975</v>
      </c>
      <c r="AG30" s="101" t="str">
        <f t="shared" si="20"/>
        <v/>
      </c>
      <c r="AH30" s="101">
        <f t="shared" si="21"/>
        <v>0.12840746672236975</v>
      </c>
      <c r="AI30" s="30">
        <v>8.3804457897648774E-2</v>
      </c>
      <c r="AJ30" s="101" t="str">
        <f t="shared" si="10"/>
        <v/>
      </c>
      <c r="AK30" s="102">
        <f t="shared" si="11"/>
        <v>8.3804457897648774E-2</v>
      </c>
    </row>
    <row r="31" spans="1:37" x14ac:dyDescent="0.2">
      <c r="A31" s="2">
        <v>1977</v>
      </c>
      <c r="B31" s="20">
        <f>'C. YP y BRECHAS'!H31</f>
        <v>7.5423631828819282E-3</v>
      </c>
      <c r="C31" s="99" t="str">
        <f>'C. YP y BRECHAS'!J31</f>
        <v/>
      </c>
      <c r="D31" s="100">
        <f>'C. YP y BRECHAS'!K31</f>
        <v>1</v>
      </c>
      <c r="E31" s="30">
        <v>0.69449162674740894</v>
      </c>
      <c r="F31" s="101" t="str">
        <f t="shared" si="0"/>
        <v/>
      </c>
      <c r="G31" s="102">
        <f t="shared" si="1"/>
        <v>0.69449162674740894</v>
      </c>
      <c r="H31" s="30">
        <v>0.1803440479546829</v>
      </c>
      <c r="I31" s="101" t="str">
        <f t="shared" si="2"/>
        <v/>
      </c>
      <c r="J31" s="102">
        <f t="shared" si="3"/>
        <v>0.1803440479546829</v>
      </c>
      <c r="K31" s="30">
        <v>0.20308445800921002</v>
      </c>
      <c r="L31" s="101" t="str">
        <f t="shared" si="12"/>
        <v/>
      </c>
      <c r="M31" s="102">
        <f t="shared" si="13"/>
        <v>0.20308445800921002</v>
      </c>
      <c r="N31" s="14">
        <v>0.20910324516679266</v>
      </c>
      <c r="O31" s="101" t="str">
        <f t="shared" si="14"/>
        <v/>
      </c>
      <c r="P31" s="102">
        <f t="shared" si="15"/>
        <v>0.20910324516679266</v>
      </c>
      <c r="Q31" s="14">
        <v>0.14074548493295833</v>
      </c>
      <c r="R31" s="101" t="str">
        <f t="shared" si="16"/>
        <v/>
      </c>
      <c r="S31" s="102">
        <f t="shared" si="17"/>
        <v>0.14074548493295833</v>
      </c>
      <c r="T31" s="30">
        <v>6.8357760233833623E-2</v>
      </c>
      <c r="U31" s="101" t="str">
        <f t="shared" si="18"/>
        <v/>
      </c>
      <c r="V31" s="102">
        <f t="shared" si="19"/>
        <v>6.8357760233833623E-2</v>
      </c>
      <c r="W31" s="14">
        <v>-6.018787157582659E-3</v>
      </c>
      <c r="X31" s="101" t="str">
        <f t="shared" si="4"/>
        <v/>
      </c>
      <c r="Y31" s="102">
        <f t="shared" si="5"/>
        <v>-6.018787157582659E-3</v>
      </c>
      <c r="Z31" s="14">
        <v>0.19410397244020375</v>
      </c>
      <c r="AA31" s="101" t="str">
        <f t="shared" si="6"/>
        <v/>
      </c>
      <c r="AB31" s="102">
        <f t="shared" si="7"/>
        <v>0.19410397244020375</v>
      </c>
      <c r="AC31" s="14">
        <v>0.27202410515150566</v>
      </c>
      <c r="AD31" s="101" t="str">
        <f t="shared" si="8"/>
        <v/>
      </c>
      <c r="AE31" s="102">
        <f t="shared" si="9"/>
        <v>0.27202410515150566</v>
      </c>
      <c r="AF31" s="30">
        <v>0.13727294895024061</v>
      </c>
      <c r="AG31" s="101" t="str">
        <f t="shared" si="20"/>
        <v/>
      </c>
      <c r="AH31" s="101">
        <f t="shared" si="21"/>
        <v>0.13727294895024061</v>
      </c>
      <c r="AI31" s="30">
        <v>6.5811509058969389E-2</v>
      </c>
      <c r="AJ31" s="101" t="str">
        <f t="shared" si="10"/>
        <v/>
      </c>
      <c r="AK31" s="102">
        <f t="shared" si="11"/>
        <v>6.5811509058969389E-2</v>
      </c>
    </row>
    <row r="32" spans="1:37" x14ac:dyDescent="0.2">
      <c r="A32" s="2">
        <v>1978</v>
      </c>
      <c r="B32" s="20">
        <f>'C. YP y BRECHAS'!H32</f>
        <v>-4.2197536388744794E-2</v>
      </c>
      <c r="C32" s="99">
        <f>'C. YP y BRECHAS'!J32</f>
        <v>1</v>
      </c>
      <c r="D32" s="100" t="str">
        <f>'C. YP y BRECHAS'!K32</f>
        <v/>
      </c>
      <c r="E32" s="30">
        <v>0.64535520005807856</v>
      </c>
      <c r="F32" s="101">
        <f t="shared" si="0"/>
        <v>0.64535520005807856</v>
      </c>
      <c r="G32" s="102" t="str">
        <f t="shared" si="1"/>
        <v/>
      </c>
      <c r="H32" s="30">
        <v>0.14277068115897704</v>
      </c>
      <c r="I32" s="101">
        <f t="shared" si="2"/>
        <v>0.14277068115897704</v>
      </c>
      <c r="J32" s="102" t="str">
        <f t="shared" si="3"/>
        <v/>
      </c>
      <c r="K32" s="30">
        <v>0.19887892835304394</v>
      </c>
      <c r="L32" s="101">
        <f t="shared" si="12"/>
        <v>0.19887892835304394</v>
      </c>
      <c r="M32" s="102" t="str">
        <f t="shared" si="13"/>
        <v/>
      </c>
      <c r="N32" s="14">
        <v>0.19908327126478254</v>
      </c>
      <c r="O32" s="101">
        <f t="shared" si="14"/>
        <v>0.19908327126478254</v>
      </c>
      <c r="P32" s="102" t="str">
        <f t="shared" si="15"/>
        <v/>
      </c>
      <c r="Q32" s="14">
        <v>0.13971888454406298</v>
      </c>
      <c r="R32" s="101">
        <f t="shared" si="16"/>
        <v>0.13971888454406298</v>
      </c>
      <c r="S32" s="102" t="str">
        <f t="shared" si="17"/>
        <v/>
      </c>
      <c r="T32" s="30">
        <v>5.9364386720719871E-2</v>
      </c>
      <c r="U32" s="101">
        <f t="shared" si="18"/>
        <v>5.9364386720719871E-2</v>
      </c>
      <c r="V32" s="102" t="str">
        <f t="shared" si="19"/>
        <v/>
      </c>
      <c r="W32" s="14">
        <v>-2.0434291173916969E-4</v>
      </c>
      <c r="X32" s="101">
        <f t="shared" si="4"/>
        <v>-2.0434291173916969E-4</v>
      </c>
      <c r="Y32" s="102" t="str">
        <f t="shared" si="5"/>
        <v/>
      </c>
      <c r="Z32" s="14">
        <v>0.25267480870093162</v>
      </c>
      <c r="AA32" s="101">
        <f t="shared" si="6"/>
        <v>0.25267480870093162</v>
      </c>
      <c r="AB32" s="102" t="str">
        <f t="shared" si="7"/>
        <v/>
      </c>
      <c r="AC32" s="14">
        <v>0.23967961827103107</v>
      </c>
      <c r="AD32" s="101">
        <f t="shared" si="8"/>
        <v>0.23967961827103107</v>
      </c>
      <c r="AE32" s="102" t="str">
        <f t="shared" si="9"/>
        <v/>
      </c>
      <c r="AF32" s="30">
        <v>0.18352597778886443</v>
      </c>
      <c r="AG32" s="101">
        <f t="shared" si="20"/>
        <v>0.18352597778886443</v>
      </c>
      <c r="AH32" s="101" t="str">
        <f t="shared" si="21"/>
        <v/>
      </c>
      <c r="AI32" s="30">
        <v>1.5352950564179499E-2</v>
      </c>
      <c r="AJ32" s="101">
        <f t="shared" si="10"/>
        <v>1.5352950564179499E-2</v>
      </c>
      <c r="AK32" s="102" t="str">
        <f t="shared" si="11"/>
        <v/>
      </c>
    </row>
    <row r="33" spans="1:37" x14ac:dyDescent="0.2">
      <c r="A33" s="2">
        <v>1979</v>
      </c>
      <c r="B33" s="20">
        <f>'C. YP y BRECHAS'!H33</f>
        <v>-2.1915806225111467E-2</v>
      </c>
      <c r="C33" s="99">
        <f>'C. YP y BRECHAS'!J33</f>
        <v>1</v>
      </c>
      <c r="D33" s="100" t="str">
        <f>'C. YP y BRECHAS'!K33</f>
        <v/>
      </c>
      <c r="E33" s="30">
        <v>0.5409896249504702</v>
      </c>
      <c r="F33" s="101">
        <f t="shared" si="0"/>
        <v>0.5409896249504702</v>
      </c>
      <c r="G33" s="102" t="str">
        <f t="shared" si="1"/>
        <v/>
      </c>
      <c r="H33" s="30">
        <v>0.1083332936612757</v>
      </c>
      <c r="I33" s="101">
        <f t="shared" si="2"/>
        <v>0.1083332936612757</v>
      </c>
      <c r="J33" s="102" t="str">
        <f t="shared" si="3"/>
        <v/>
      </c>
      <c r="K33" s="30">
        <v>0.21065810135714938</v>
      </c>
      <c r="L33" s="101">
        <f t="shared" si="12"/>
        <v>0.21065810135714938</v>
      </c>
      <c r="M33" s="102" t="str">
        <f t="shared" si="13"/>
        <v/>
      </c>
      <c r="N33" s="14">
        <v>0.2020557673090479</v>
      </c>
      <c r="O33" s="101">
        <f t="shared" si="14"/>
        <v>0.2020557673090479</v>
      </c>
      <c r="P33" s="102" t="str">
        <f t="shared" si="15"/>
        <v/>
      </c>
      <c r="Q33" s="14">
        <v>0.14441632714643962</v>
      </c>
      <c r="R33" s="101">
        <f t="shared" si="16"/>
        <v>0.14441632714643962</v>
      </c>
      <c r="S33" s="102" t="str">
        <f t="shared" si="17"/>
        <v/>
      </c>
      <c r="T33" s="30">
        <v>5.763944016260826E-2</v>
      </c>
      <c r="U33" s="101">
        <f t="shared" si="18"/>
        <v>5.763944016260826E-2</v>
      </c>
      <c r="V33" s="102" t="str">
        <f t="shared" si="19"/>
        <v/>
      </c>
      <c r="W33" s="14">
        <v>8.6023340481015398E-3</v>
      </c>
      <c r="X33" s="101">
        <f t="shared" si="4"/>
        <v>8.6023340481015398E-3</v>
      </c>
      <c r="Y33" s="102" t="str">
        <f t="shared" si="5"/>
        <v/>
      </c>
      <c r="Z33" s="14">
        <v>0.32513990605842263</v>
      </c>
      <c r="AA33" s="101">
        <f t="shared" si="6"/>
        <v>0.32513990605842263</v>
      </c>
      <c r="AB33" s="102" t="str">
        <f t="shared" si="7"/>
        <v/>
      </c>
      <c r="AC33" s="14">
        <v>0.18512092602731794</v>
      </c>
      <c r="AD33" s="101">
        <f t="shared" si="8"/>
        <v>0.18512092602731794</v>
      </c>
      <c r="AE33" s="102" t="str">
        <f t="shared" si="9"/>
        <v/>
      </c>
      <c r="AF33" s="30">
        <v>0.27789427870320915</v>
      </c>
      <c r="AG33" s="101">
        <f t="shared" si="20"/>
        <v>0.27789427870320915</v>
      </c>
      <c r="AH33" s="101" t="str">
        <f t="shared" si="21"/>
        <v/>
      </c>
      <c r="AI33" s="30">
        <v>-6.7236177346059786E-2</v>
      </c>
      <c r="AJ33" s="101">
        <f t="shared" si="10"/>
        <v>-6.7236177346059786E-2</v>
      </c>
      <c r="AK33" s="102" t="str">
        <f t="shared" si="11"/>
        <v/>
      </c>
    </row>
    <row r="34" spans="1:37" x14ac:dyDescent="0.2">
      <c r="A34" s="2">
        <v>1980</v>
      </c>
      <c r="B34" s="20">
        <f>'C. YP y BRECHAS'!H34</f>
        <v>1.9235169356024429E-2</v>
      </c>
      <c r="C34" s="99" t="str">
        <f>'C. YP y BRECHAS'!J34</f>
        <v/>
      </c>
      <c r="D34" s="100">
        <f>'C. YP y BRECHAS'!K34</f>
        <v>1</v>
      </c>
      <c r="E34" s="30">
        <v>0.55963222319740979</v>
      </c>
      <c r="F34" s="101" t="str">
        <f t="shared" si="0"/>
        <v/>
      </c>
      <c r="G34" s="102">
        <f t="shared" si="1"/>
        <v>0.55963222319740979</v>
      </c>
      <c r="H34" s="30">
        <v>0.13495740246955598</v>
      </c>
      <c r="I34" s="101" t="str">
        <f t="shared" si="2"/>
        <v/>
      </c>
      <c r="J34" s="102">
        <f t="shared" si="3"/>
        <v>0.13495740246955598</v>
      </c>
      <c r="K34" s="30">
        <v>0.26881887033134827</v>
      </c>
      <c r="L34" s="101" t="str">
        <f t="shared" si="12"/>
        <v/>
      </c>
      <c r="M34" s="102">
        <f t="shared" si="13"/>
        <v>0.26881887033134827</v>
      </c>
      <c r="N34" s="14">
        <v>0.25040025044436764</v>
      </c>
      <c r="O34" s="101" t="str">
        <f t="shared" si="14"/>
        <v/>
      </c>
      <c r="P34" s="102">
        <f t="shared" si="15"/>
        <v>0.25040025044436764</v>
      </c>
      <c r="Q34" s="14">
        <v>0.17862702691341939</v>
      </c>
      <c r="R34" s="101" t="str">
        <f t="shared" si="16"/>
        <v/>
      </c>
      <c r="S34" s="102">
        <f t="shared" si="17"/>
        <v>0.17862702691341939</v>
      </c>
      <c r="T34" s="30">
        <v>7.177322353094924E-2</v>
      </c>
      <c r="U34" s="101" t="str">
        <f t="shared" si="18"/>
        <v/>
      </c>
      <c r="V34" s="102">
        <f t="shared" si="19"/>
        <v>7.177322353094924E-2</v>
      </c>
      <c r="W34" s="14">
        <v>1.5303227937431906E-2</v>
      </c>
      <c r="X34" s="101" t="str">
        <f t="shared" si="4"/>
        <v/>
      </c>
      <c r="Y34" s="102">
        <f t="shared" si="5"/>
        <v>1.5303227937431906E-2</v>
      </c>
      <c r="Z34" s="14">
        <v>0.26880575943809909</v>
      </c>
      <c r="AA34" s="101" t="str">
        <f t="shared" si="6"/>
        <v/>
      </c>
      <c r="AB34" s="102">
        <f t="shared" si="7"/>
        <v>0.26880575943809909</v>
      </c>
      <c r="AC34" s="14">
        <v>0.23221425543641314</v>
      </c>
      <c r="AD34" s="101" t="str">
        <f t="shared" si="8"/>
        <v/>
      </c>
      <c r="AE34" s="102">
        <f t="shared" si="9"/>
        <v>0.23221425543641314</v>
      </c>
      <c r="AF34" s="30">
        <v>0.24628376988848988</v>
      </c>
      <c r="AG34" s="101" t="str">
        <f t="shared" si="20"/>
        <v/>
      </c>
      <c r="AH34" s="101">
        <f t="shared" si="21"/>
        <v>0.24628376988848988</v>
      </c>
      <c r="AI34" s="30">
        <v>2.2535100442858398E-2</v>
      </c>
      <c r="AJ34" s="101" t="str">
        <f t="shared" si="10"/>
        <v/>
      </c>
      <c r="AK34" s="102">
        <f t="shared" si="11"/>
        <v>2.2535100442858398E-2</v>
      </c>
    </row>
    <row r="35" spans="1:37" x14ac:dyDescent="0.2">
      <c r="A35" s="2">
        <v>1981</v>
      </c>
      <c r="B35" s="20">
        <f>'C. YP y BRECHAS'!H35</f>
        <v>6.0212765446060246E-2</v>
      </c>
      <c r="C35" s="99" t="str">
        <f>'C. YP y BRECHAS'!J35</f>
        <v/>
      </c>
      <c r="D35" s="100">
        <f>'C. YP y BRECHAS'!K35</f>
        <v>1</v>
      </c>
      <c r="E35" s="30">
        <v>0.59544815333048851</v>
      </c>
      <c r="F35" s="101" t="str">
        <f t="shared" si="0"/>
        <v/>
      </c>
      <c r="G35" s="102">
        <f t="shared" si="1"/>
        <v>0.59544815333048851</v>
      </c>
      <c r="H35" s="30">
        <v>0.13402270146280612</v>
      </c>
      <c r="I35" s="101" t="str">
        <f t="shared" si="2"/>
        <v/>
      </c>
      <c r="J35" s="102">
        <f t="shared" si="3"/>
        <v>0.13402270146280612</v>
      </c>
      <c r="K35" s="30">
        <v>0.31158653782161339</v>
      </c>
      <c r="L35" s="101" t="str">
        <f t="shared" si="12"/>
        <v/>
      </c>
      <c r="M35" s="102">
        <f t="shared" si="13"/>
        <v>0.31158653782161339</v>
      </c>
      <c r="N35" s="14">
        <v>0.28551737361276586</v>
      </c>
      <c r="O35" s="101" t="str">
        <f t="shared" si="14"/>
        <v/>
      </c>
      <c r="P35" s="102">
        <f t="shared" si="15"/>
        <v>0.28551737361276586</v>
      </c>
      <c r="Q35" s="14">
        <v>0.19895858222979296</v>
      </c>
      <c r="R35" s="101" t="str">
        <f t="shared" si="16"/>
        <v/>
      </c>
      <c r="S35" s="102">
        <f t="shared" si="17"/>
        <v>0.19895858222979296</v>
      </c>
      <c r="T35" s="30">
        <v>8.6558791382972913E-2</v>
      </c>
      <c r="U35" s="101" t="str">
        <f t="shared" si="18"/>
        <v/>
      </c>
      <c r="V35" s="102">
        <f t="shared" si="19"/>
        <v>8.6558791382972913E-2</v>
      </c>
      <c r="W35" s="14">
        <v>2.6069164208847497E-2</v>
      </c>
      <c r="X35" s="101" t="str">
        <f t="shared" si="4"/>
        <v/>
      </c>
      <c r="Y35" s="102">
        <f t="shared" si="5"/>
        <v>2.6069164208847497E-2</v>
      </c>
      <c r="Z35" s="14">
        <v>0.19375325440118954</v>
      </c>
      <c r="AA35" s="101" t="str">
        <f t="shared" si="6"/>
        <v/>
      </c>
      <c r="AB35" s="102">
        <f t="shared" si="7"/>
        <v>0.19375325440118954</v>
      </c>
      <c r="AC35" s="14">
        <v>0.23481064701609747</v>
      </c>
      <c r="AD35" s="101" t="str">
        <f t="shared" si="8"/>
        <v/>
      </c>
      <c r="AE35" s="102">
        <f t="shared" si="9"/>
        <v>0.23481064701609747</v>
      </c>
      <c r="AF35" s="30">
        <v>0.2070677301253474</v>
      </c>
      <c r="AG35" s="101" t="str">
        <f t="shared" si="20"/>
        <v/>
      </c>
      <c r="AH35" s="101">
        <f t="shared" si="21"/>
        <v>0.2070677301253474</v>
      </c>
      <c r="AI35" s="30">
        <v>0.10451880769626599</v>
      </c>
      <c r="AJ35" s="101" t="str">
        <f t="shared" si="10"/>
        <v/>
      </c>
      <c r="AK35" s="102">
        <f t="shared" si="11"/>
        <v>0.10451880769626599</v>
      </c>
    </row>
    <row r="36" spans="1:37" x14ac:dyDescent="0.2">
      <c r="A36" s="2">
        <v>1982</v>
      </c>
      <c r="B36" s="20">
        <f>'C. YP y BRECHAS'!H36</f>
        <v>4.8560135181244135E-2</v>
      </c>
      <c r="C36" s="99" t="str">
        <f>'C. YP y BRECHAS'!J36</f>
        <v/>
      </c>
      <c r="D36" s="100">
        <f>'C. YP y BRECHAS'!K36</f>
        <v>1</v>
      </c>
      <c r="E36" s="30">
        <v>0.57583071432801836</v>
      </c>
      <c r="F36" s="101" t="str">
        <f t="shared" si="0"/>
        <v/>
      </c>
      <c r="G36" s="102">
        <f t="shared" si="1"/>
        <v>0.57583071432801836</v>
      </c>
      <c r="H36" s="30">
        <v>0.1432695913989919</v>
      </c>
      <c r="I36" s="101" t="str">
        <f t="shared" si="2"/>
        <v/>
      </c>
      <c r="J36" s="102">
        <f t="shared" si="3"/>
        <v>0.1432695913989919</v>
      </c>
      <c r="K36" s="30">
        <v>0.31499082518358712</v>
      </c>
      <c r="L36" s="101" t="str">
        <f t="shared" si="12"/>
        <v/>
      </c>
      <c r="M36" s="102">
        <f t="shared" si="13"/>
        <v>0.31499082518358712</v>
      </c>
      <c r="N36" s="14">
        <v>0.29690275430159702</v>
      </c>
      <c r="O36" s="101" t="str">
        <f t="shared" si="14"/>
        <v/>
      </c>
      <c r="P36" s="102">
        <f t="shared" si="15"/>
        <v>0.29690275430159702</v>
      </c>
      <c r="Q36" s="14">
        <v>0.19659286925426012</v>
      </c>
      <c r="R36" s="101" t="str">
        <f t="shared" si="16"/>
        <v/>
      </c>
      <c r="S36" s="102">
        <f t="shared" si="17"/>
        <v>0.19659286925426012</v>
      </c>
      <c r="T36" s="30">
        <v>0.10030988504733691</v>
      </c>
      <c r="U36" s="101" t="str">
        <f t="shared" si="18"/>
        <v/>
      </c>
      <c r="V36" s="102">
        <f t="shared" si="19"/>
        <v>0.10030988504733691</v>
      </c>
      <c r="W36" s="14">
        <v>1.808807088199017E-2</v>
      </c>
      <c r="X36" s="101" t="str">
        <f t="shared" si="4"/>
        <v/>
      </c>
      <c r="Y36" s="102">
        <f t="shared" si="5"/>
        <v>1.808807088199017E-2</v>
      </c>
      <c r="Z36" s="14">
        <v>0.19722583472007393</v>
      </c>
      <c r="AA36" s="101" t="str">
        <f t="shared" si="6"/>
        <v/>
      </c>
      <c r="AB36" s="102">
        <f t="shared" si="7"/>
        <v>0.19722583472007393</v>
      </c>
      <c r="AC36" s="14">
        <v>0.23131696563067133</v>
      </c>
      <c r="AD36" s="101" t="str">
        <f t="shared" si="8"/>
        <v/>
      </c>
      <c r="AE36" s="102">
        <f t="shared" si="9"/>
        <v>0.23131696563067133</v>
      </c>
      <c r="AF36" s="30">
        <v>0.21758485121494131</v>
      </c>
      <c r="AG36" s="101" t="str">
        <f t="shared" si="20"/>
        <v/>
      </c>
      <c r="AH36" s="101">
        <f t="shared" si="21"/>
        <v>0.21758485121494131</v>
      </c>
      <c r="AI36" s="30">
        <v>9.7405973968645809E-2</v>
      </c>
      <c r="AJ36" s="101" t="str">
        <f t="shared" si="10"/>
        <v/>
      </c>
      <c r="AK36" s="102">
        <f t="shared" si="11"/>
        <v>9.7405973968645809E-2</v>
      </c>
    </row>
    <row r="37" spans="1:37" x14ac:dyDescent="0.2">
      <c r="A37" s="2">
        <v>1983</v>
      </c>
      <c r="B37" s="20">
        <f>'C. YP y BRECHAS'!H37</f>
        <v>-6.7630049604909814E-2</v>
      </c>
      <c r="C37" s="99">
        <f>'C. YP y BRECHAS'!J37</f>
        <v>1</v>
      </c>
      <c r="D37" s="100" t="str">
        <f>'C. YP y BRECHAS'!K37</f>
        <v/>
      </c>
      <c r="E37" s="30">
        <v>0.61424465798091432</v>
      </c>
      <c r="F37" s="101">
        <f t="shared" si="0"/>
        <v>0.61424465798091432</v>
      </c>
      <c r="G37" s="102" t="str">
        <f t="shared" si="1"/>
        <v/>
      </c>
      <c r="H37" s="30">
        <v>0.13977021066974671</v>
      </c>
      <c r="I37" s="101">
        <f t="shared" si="2"/>
        <v>0.13977021066974671</v>
      </c>
      <c r="J37" s="102" t="str">
        <f t="shared" si="3"/>
        <v/>
      </c>
      <c r="K37" s="30">
        <v>0.24068524848832096</v>
      </c>
      <c r="L37" s="101">
        <f t="shared" si="12"/>
        <v>0.24068524848832096</v>
      </c>
      <c r="M37" s="102" t="str">
        <f t="shared" si="13"/>
        <v/>
      </c>
      <c r="N37" s="14">
        <v>0.23092943700411794</v>
      </c>
      <c r="O37" s="101">
        <f t="shared" si="14"/>
        <v>0.23092943700411794</v>
      </c>
      <c r="P37" s="102" t="str">
        <f t="shared" si="15"/>
        <v/>
      </c>
      <c r="Q37" s="14">
        <v>0.13247032306735651</v>
      </c>
      <c r="R37" s="101">
        <f t="shared" si="16"/>
        <v>0.13247032306735651</v>
      </c>
      <c r="S37" s="102" t="str">
        <f t="shared" si="17"/>
        <v/>
      </c>
      <c r="T37" s="30">
        <v>9.8459113936761405E-2</v>
      </c>
      <c r="U37" s="101">
        <f t="shared" si="18"/>
        <v>9.8459113936761405E-2</v>
      </c>
      <c r="V37" s="102" t="str">
        <f t="shared" si="19"/>
        <v/>
      </c>
      <c r="W37" s="14">
        <v>9.7558114842030072E-3</v>
      </c>
      <c r="X37" s="101">
        <f t="shared" si="4"/>
        <v>9.7558114842030072E-3</v>
      </c>
      <c r="Y37" s="102" t="str">
        <f t="shared" si="5"/>
        <v/>
      </c>
      <c r="Z37" s="14">
        <v>0.22837574219147791</v>
      </c>
      <c r="AA37" s="101">
        <f t="shared" si="6"/>
        <v>0.22837574219147791</v>
      </c>
      <c r="AB37" s="102" t="str">
        <f t="shared" si="7"/>
        <v/>
      </c>
      <c r="AC37" s="14">
        <v>0.22307585933045987</v>
      </c>
      <c r="AD37" s="101">
        <f t="shared" si="8"/>
        <v>0.22307585933045987</v>
      </c>
      <c r="AE37" s="102" t="str">
        <f t="shared" si="9"/>
        <v/>
      </c>
      <c r="AF37" s="30">
        <v>0.17619522533611875</v>
      </c>
      <c r="AG37" s="101">
        <f t="shared" si="20"/>
        <v>0.17619522533611875</v>
      </c>
      <c r="AH37" s="101" t="str">
        <f t="shared" si="21"/>
        <v/>
      </c>
      <c r="AI37" s="30">
        <v>6.4490023152202203E-2</v>
      </c>
      <c r="AJ37" s="101">
        <f t="shared" si="10"/>
        <v>6.4490023152202203E-2</v>
      </c>
      <c r="AK37" s="102" t="str">
        <f t="shared" si="11"/>
        <v/>
      </c>
    </row>
    <row r="38" spans="1:37" x14ac:dyDescent="0.2">
      <c r="A38" s="2">
        <v>1984</v>
      </c>
      <c r="B38" s="20">
        <f>'C. YP y BRECHAS'!H38</f>
        <v>-3.6311339709216739E-2</v>
      </c>
      <c r="C38" s="99">
        <f>'C. YP y BRECHAS'!J38</f>
        <v>1</v>
      </c>
      <c r="D38" s="100" t="str">
        <f>'C. YP y BRECHAS'!K38</f>
        <v/>
      </c>
      <c r="E38" s="30">
        <v>0.62214665248809287</v>
      </c>
      <c r="F38" s="101">
        <f t="shared" si="0"/>
        <v>0.62214665248809287</v>
      </c>
      <c r="G38" s="102" t="str">
        <f t="shared" si="1"/>
        <v/>
      </c>
      <c r="H38" s="30">
        <v>0.1217144396698296</v>
      </c>
      <c r="I38" s="101">
        <f t="shared" si="2"/>
        <v>0.1217144396698296</v>
      </c>
      <c r="J38" s="102" t="str">
        <f t="shared" si="3"/>
        <v/>
      </c>
      <c r="K38" s="30">
        <v>0.2121841381136077</v>
      </c>
      <c r="L38" s="101">
        <f t="shared" si="12"/>
        <v>0.2121841381136077</v>
      </c>
      <c r="M38" s="102" t="str">
        <f t="shared" si="13"/>
        <v/>
      </c>
      <c r="N38" s="14">
        <v>0.20774650826036173</v>
      </c>
      <c r="O38" s="101">
        <f t="shared" si="14"/>
        <v>0.20774650826036173</v>
      </c>
      <c r="P38" s="102" t="str">
        <f t="shared" si="15"/>
        <v/>
      </c>
      <c r="Q38" s="14">
        <v>0.11662357191927736</v>
      </c>
      <c r="R38" s="101">
        <f t="shared" si="16"/>
        <v>0.11662357191927736</v>
      </c>
      <c r="S38" s="102" t="str">
        <f t="shared" si="17"/>
        <v/>
      </c>
      <c r="T38" s="30">
        <v>9.1122936341083871E-2</v>
      </c>
      <c r="U38" s="101">
        <f t="shared" si="18"/>
        <v>9.1122936341083871E-2</v>
      </c>
      <c r="V38" s="102" t="str">
        <f t="shared" si="19"/>
        <v/>
      </c>
      <c r="W38" s="14">
        <v>4.4376298532461432E-3</v>
      </c>
      <c r="X38" s="101">
        <f t="shared" si="4"/>
        <v>4.4376298532461432E-3</v>
      </c>
      <c r="Y38" s="102" t="str">
        <f t="shared" si="5"/>
        <v/>
      </c>
      <c r="Z38" s="14">
        <v>0.23039714565495772</v>
      </c>
      <c r="AA38" s="101">
        <f t="shared" si="6"/>
        <v>0.23039714565495772</v>
      </c>
      <c r="AB38" s="102" t="str">
        <f t="shared" si="7"/>
        <v/>
      </c>
      <c r="AC38" s="14">
        <v>0.18644237592648799</v>
      </c>
      <c r="AD38" s="101">
        <f t="shared" si="8"/>
        <v>0.18644237592648799</v>
      </c>
      <c r="AE38" s="102" t="str">
        <f t="shared" si="9"/>
        <v/>
      </c>
      <c r="AF38" s="30">
        <v>0.1958999334908989</v>
      </c>
      <c r="AG38" s="101">
        <f t="shared" si="20"/>
        <v>0.1958999334908989</v>
      </c>
      <c r="AH38" s="101" t="str">
        <f t="shared" si="21"/>
        <v/>
      </c>
      <c r="AI38" s="30">
        <v>1.6284204622708801E-2</v>
      </c>
      <c r="AJ38" s="101">
        <f t="shared" si="10"/>
        <v>1.6284204622708801E-2</v>
      </c>
      <c r="AK38" s="102" t="str">
        <f t="shared" si="11"/>
        <v/>
      </c>
    </row>
    <row r="39" spans="1:37" x14ac:dyDescent="0.2">
      <c r="A39" s="2">
        <v>1985</v>
      </c>
      <c r="B39" s="20">
        <f>'C. YP y BRECHAS'!H39</f>
        <v>-1.8186204941375905E-2</v>
      </c>
      <c r="C39" s="99">
        <f>'C. YP y BRECHAS'!J39</f>
        <v>1</v>
      </c>
      <c r="D39" s="100" t="str">
        <f>'C. YP y BRECHAS'!K39</f>
        <v/>
      </c>
      <c r="E39" s="30">
        <v>0.6078872287937982</v>
      </c>
      <c r="F39" s="101">
        <f t="shared" si="0"/>
        <v>0.6078872287937982</v>
      </c>
      <c r="G39" s="102" t="str">
        <f t="shared" si="1"/>
        <v/>
      </c>
      <c r="H39" s="30">
        <v>0.12044999036082465</v>
      </c>
      <c r="I39" s="101">
        <f t="shared" si="2"/>
        <v>0.12044999036082465</v>
      </c>
      <c r="J39" s="102" t="str">
        <f t="shared" si="3"/>
        <v/>
      </c>
      <c r="K39" s="30">
        <v>0.1892436719391746</v>
      </c>
      <c r="L39" s="101">
        <f t="shared" si="12"/>
        <v>0.1892436719391746</v>
      </c>
      <c r="M39" s="102" t="str">
        <f t="shared" si="13"/>
        <v/>
      </c>
      <c r="N39" s="14">
        <v>0.18440474057513026</v>
      </c>
      <c r="O39" s="101">
        <f t="shared" si="14"/>
        <v>0.18440474057513026</v>
      </c>
      <c r="P39" s="102" t="str">
        <f t="shared" si="15"/>
        <v/>
      </c>
      <c r="Q39" s="14">
        <v>0.11218346951682301</v>
      </c>
      <c r="R39" s="101">
        <f t="shared" si="16"/>
        <v>0.11218346951682301</v>
      </c>
      <c r="S39" s="102" t="str">
        <f t="shared" si="17"/>
        <v/>
      </c>
      <c r="T39" s="30">
        <v>7.2221271058307238E-2</v>
      </c>
      <c r="U39" s="101">
        <f t="shared" si="18"/>
        <v>7.2221271058307238E-2</v>
      </c>
      <c r="V39" s="102" t="str">
        <f t="shared" si="19"/>
        <v/>
      </c>
      <c r="W39" s="14">
        <v>4.8389313640444008E-3</v>
      </c>
      <c r="X39" s="101">
        <f t="shared" si="4"/>
        <v>4.8389313640444008E-3</v>
      </c>
      <c r="Y39" s="102" t="str">
        <f t="shared" si="5"/>
        <v/>
      </c>
      <c r="Z39" s="14">
        <v>0.2750577327415713</v>
      </c>
      <c r="AA39" s="101">
        <f t="shared" si="6"/>
        <v>0.2750577327415713</v>
      </c>
      <c r="AB39" s="102" t="str">
        <f t="shared" si="7"/>
        <v/>
      </c>
      <c r="AC39" s="14">
        <v>0.19263862383536876</v>
      </c>
      <c r="AD39" s="101">
        <f t="shared" si="8"/>
        <v>0.19263862383536876</v>
      </c>
      <c r="AE39" s="102" t="str">
        <f t="shared" si="9"/>
        <v/>
      </c>
      <c r="AF39" s="30">
        <v>0.18440663087246076</v>
      </c>
      <c r="AG39" s="101">
        <f t="shared" si="20"/>
        <v>0.18440663087246076</v>
      </c>
      <c r="AH39" s="101" t="str">
        <f t="shared" si="21"/>
        <v/>
      </c>
      <c r="AI39" s="30">
        <v>4.83704106671383E-3</v>
      </c>
      <c r="AJ39" s="101">
        <f t="shared" si="10"/>
        <v>4.83704106671383E-3</v>
      </c>
      <c r="AK39" s="102" t="str">
        <f t="shared" si="11"/>
        <v/>
      </c>
    </row>
    <row r="40" spans="1:37" x14ac:dyDescent="0.2">
      <c r="A40" s="2">
        <v>1986</v>
      </c>
      <c r="B40" s="20">
        <f>'C. YP y BRECHAS'!H40</f>
        <v>7.152513774053304E-2</v>
      </c>
      <c r="C40" s="99" t="str">
        <f>'C. YP y BRECHAS'!J40</f>
        <v/>
      </c>
      <c r="D40" s="100">
        <f>'C. YP y BRECHAS'!K40</f>
        <v>1</v>
      </c>
      <c r="E40" s="30">
        <v>0.68328506338071715</v>
      </c>
      <c r="F40" s="101" t="str">
        <f t="shared" si="0"/>
        <v/>
      </c>
      <c r="G40" s="102">
        <f t="shared" si="1"/>
        <v>0.68328506338071715</v>
      </c>
      <c r="H40" s="30">
        <v>0.12764354506400225</v>
      </c>
      <c r="I40" s="101" t="str">
        <f t="shared" si="2"/>
        <v/>
      </c>
      <c r="J40" s="102">
        <f t="shared" si="3"/>
        <v>0.12764354506400225</v>
      </c>
      <c r="K40" s="30">
        <v>0.20288679769046442</v>
      </c>
      <c r="L40" s="101" t="str">
        <f t="shared" si="12"/>
        <v/>
      </c>
      <c r="M40" s="102">
        <f t="shared" si="13"/>
        <v>0.20288679769046442</v>
      </c>
      <c r="N40" s="14">
        <v>0.19128256576078873</v>
      </c>
      <c r="O40" s="101" t="str">
        <f t="shared" si="14"/>
        <v/>
      </c>
      <c r="P40" s="102">
        <f t="shared" si="15"/>
        <v>0.19128256576078873</v>
      </c>
      <c r="Q40" s="14">
        <v>0.12862338102684012</v>
      </c>
      <c r="R40" s="101" t="str">
        <f t="shared" si="16"/>
        <v/>
      </c>
      <c r="S40" s="102">
        <f t="shared" si="17"/>
        <v>0.12862338102684012</v>
      </c>
      <c r="T40" s="30">
        <v>6.2659184733948603E-2</v>
      </c>
      <c r="U40" s="101" t="str">
        <f t="shared" si="18"/>
        <v/>
      </c>
      <c r="V40" s="102">
        <f t="shared" si="19"/>
        <v>6.2659184733948603E-2</v>
      </c>
      <c r="W40" s="14">
        <v>1.1604231929675645E-2</v>
      </c>
      <c r="X40" s="101" t="str">
        <f t="shared" si="4"/>
        <v/>
      </c>
      <c r="Y40" s="102">
        <f t="shared" si="5"/>
        <v>1.1604231929675645E-2</v>
      </c>
      <c r="Z40" s="14">
        <v>0.16941819888794435</v>
      </c>
      <c r="AA40" s="101" t="str">
        <f t="shared" si="6"/>
        <v/>
      </c>
      <c r="AB40" s="102">
        <f t="shared" si="7"/>
        <v>0.16941819888794435</v>
      </c>
      <c r="AC40" s="14">
        <v>0.18323360502312813</v>
      </c>
      <c r="AD40" s="101" t="str">
        <f t="shared" si="8"/>
        <v/>
      </c>
      <c r="AE40" s="102">
        <f t="shared" si="9"/>
        <v>0.18323360502312813</v>
      </c>
      <c r="AF40" s="30">
        <v>0.1304959223285575</v>
      </c>
      <c r="AG40" s="101" t="str">
        <f t="shared" si="20"/>
        <v/>
      </c>
      <c r="AH40" s="101">
        <f t="shared" si="21"/>
        <v>0.1304959223285575</v>
      </c>
      <c r="AI40" s="30">
        <v>7.2390875361906901E-2</v>
      </c>
      <c r="AJ40" s="101" t="str">
        <f t="shared" si="10"/>
        <v/>
      </c>
      <c r="AK40" s="102">
        <f t="shared" si="11"/>
        <v>7.2390875361906901E-2</v>
      </c>
    </row>
    <row r="41" spans="1:37" x14ac:dyDescent="0.2">
      <c r="A41" s="2">
        <v>1987</v>
      </c>
      <c r="B41" s="20">
        <f>'C. YP y BRECHAS'!H41</f>
        <v>0.16612607462844764</v>
      </c>
      <c r="C41" s="99" t="str">
        <f>'C. YP y BRECHAS'!J41</f>
        <v/>
      </c>
      <c r="D41" s="100">
        <f>'C. YP y BRECHAS'!K41</f>
        <v>1</v>
      </c>
      <c r="E41" s="30">
        <v>0.68755588645010024</v>
      </c>
      <c r="F41" s="101" t="str">
        <f t="shared" si="0"/>
        <v/>
      </c>
      <c r="G41" s="102">
        <f t="shared" si="1"/>
        <v>0.68755588645010024</v>
      </c>
      <c r="H41" s="30">
        <v>0.12540331178254116</v>
      </c>
      <c r="I41" s="101" t="str">
        <f t="shared" si="2"/>
        <v/>
      </c>
      <c r="J41" s="102">
        <f t="shared" si="3"/>
        <v>0.12540331178254116</v>
      </c>
      <c r="K41" s="30">
        <v>0.20360768493697301</v>
      </c>
      <c r="L41" s="101" t="str">
        <f t="shared" si="12"/>
        <v/>
      </c>
      <c r="M41" s="102">
        <f t="shared" si="13"/>
        <v>0.20360768493697301</v>
      </c>
      <c r="N41" s="14">
        <v>0.17821555605637299</v>
      </c>
      <c r="O41" s="101" t="str">
        <f t="shared" si="14"/>
        <v/>
      </c>
      <c r="P41" s="102">
        <f t="shared" si="15"/>
        <v>0.17821555605637299</v>
      </c>
      <c r="Q41" s="14">
        <v>0.12898771893939842</v>
      </c>
      <c r="R41" s="101" t="str">
        <f t="shared" si="16"/>
        <v/>
      </c>
      <c r="S41" s="102">
        <f t="shared" si="17"/>
        <v>0.12898771893939842</v>
      </c>
      <c r="T41" s="30">
        <v>4.9227837116974558E-2</v>
      </c>
      <c r="U41" s="101" t="str">
        <f t="shared" si="18"/>
        <v/>
      </c>
      <c r="V41" s="102">
        <f t="shared" si="19"/>
        <v>4.9227837116974558E-2</v>
      </c>
      <c r="W41" s="14">
        <v>2.5392128880599371E-2</v>
      </c>
      <c r="X41" s="101" t="str">
        <f t="shared" si="4"/>
        <v/>
      </c>
      <c r="Y41" s="102">
        <f t="shared" si="5"/>
        <v>2.5392128880599371E-2</v>
      </c>
      <c r="Z41" s="14">
        <v>0.13176534156874359</v>
      </c>
      <c r="AA41" s="101" t="str">
        <f t="shared" si="6"/>
        <v/>
      </c>
      <c r="AB41" s="102">
        <f t="shared" si="7"/>
        <v>0.13176534156874359</v>
      </c>
      <c r="AC41" s="14">
        <v>0.14833222473835786</v>
      </c>
      <c r="AD41" s="101" t="str">
        <f t="shared" si="8"/>
        <v/>
      </c>
      <c r="AE41" s="102">
        <f t="shared" si="9"/>
        <v>0.14833222473835786</v>
      </c>
      <c r="AF41" s="30">
        <v>0.12847624264453991</v>
      </c>
      <c r="AG41" s="101" t="str">
        <f t="shared" si="20"/>
        <v/>
      </c>
      <c r="AH41" s="101">
        <f t="shared" si="21"/>
        <v>0.12847624264453991</v>
      </c>
      <c r="AI41" s="30">
        <v>7.5131442292433098E-2</v>
      </c>
      <c r="AJ41" s="101" t="str">
        <f t="shared" si="10"/>
        <v/>
      </c>
      <c r="AK41" s="102">
        <f t="shared" si="11"/>
        <v>7.5131442292433098E-2</v>
      </c>
    </row>
    <row r="42" spans="1:37" x14ac:dyDescent="0.2">
      <c r="A42" s="2">
        <v>1988</v>
      </c>
      <c r="B42" s="20">
        <f>'C. YP y BRECHAS'!H42</f>
        <v>7.0412807374145459E-2</v>
      </c>
      <c r="C42" s="99" t="str">
        <f>'C. YP y BRECHAS'!J42</f>
        <v/>
      </c>
      <c r="D42" s="100">
        <f>'C. YP y BRECHAS'!K42</f>
        <v>1</v>
      </c>
      <c r="E42" s="30">
        <v>0.70141988559843393</v>
      </c>
      <c r="F42" s="101" t="str">
        <f t="shared" si="0"/>
        <v/>
      </c>
      <c r="G42" s="102">
        <f t="shared" si="1"/>
        <v>0.70141988559843393</v>
      </c>
      <c r="H42" s="30">
        <v>8.739393235450664E-2</v>
      </c>
      <c r="I42" s="101" t="str">
        <f t="shared" si="2"/>
        <v/>
      </c>
      <c r="J42" s="102">
        <f t="shared" si="3"/>
        <v>8.739393235450664E-2</v>
      </c>
      <c r="K42" s="30">
        <v>0.23913941992806784</v>
      </c>
      <c r="L42" s="101" t="str">
        <f t="shared" si="12"/>
        <v/>
      </c>
      <c r="M42" s="102">
        <f t="shared" si="13"/>
        <v>0.23913941992806784</v>
      </c>
      <c r="N42" s="14">
        <v>0.1917703680897202</v>
      </c>
      <c r="O42" s="101" t="str">
        <f t="shared" si="14"/>
        <v/>
      </c>
      <c r="P42" s="102">
        <f t="shared" si="15"/>
        <v>0.1917703680897202</v>
      </c>
      <c r="Q42" s="14">
        <v>0.15176290263784512</v>
      </c>
      <c r="R42" s="101" t="str">
        <f t="shared" si="16"/>
        <v/>
      </c>
      <c r="S42" s="102">
        <f t="shared" si="17"/>
        <v>0.15176290263784512</v>
      </c>
      <c r="T42" s="30">
        <v>4.0007465451875071E-2</v>
      </c>
      <c r="U42" s="101" t="str">
        <f t="shared" si="18"/>
        <v/>
      </c>
      <c r="V42" s="102">
        <f t="shared" si="19"/>
        <v>4.0007465451875071E-2</v>
      </c>
      <c r="W42" s="14">
        <v>4.7369051838347651E-2</v>
      </c>
      <c r="X42" s="101" t="str">
        <f t="shared" si="4"/>
        <v/>
      </c>
      <c r="Y42" s="102">
        <f t="shared" si="5"/>
        <v>4.7369051838347651E-2</v>
      </c>
      <c r="Z42" s="14">
        <v>0.15559766028649943</v>
      </c>
      <c r="AA42" s="101" t="str">
        <f t="shared" si="6"/>
        <v/>
      </c>
      <c r="AB42" s="102">
        <f t="shared" si="7"/>
        <v>0.15559766028649943</v>
      </c>
      <c r="AC42" s="14">
        <v>0.18355089816750778</v>
      </c>
      <c r="AD42" s="101" t="str">
        <f t="shared" si="8"/>
        <v/>
      </c>
      <c r="AE42" s="102">
        <f t="shared" si="9"/>
        <v>0.18355089816750778</v>
      </c>
      <c r="AF42" s="30">
        <v>0.15788522608812655</v>
      </c>
      <c r="AG42" s="101" t="str">
        <f t="shared" si="20"/>
        <v/>
      </c>
      <c r="AH42" s="101">
        <f t="shared" si="21"/>
        <v>0.15788522608812655</v>
      </c>
      <c r="AI42" s="30">
        <v>8.1254193839941299E-2</v>
      </c>
      <c r="AJ42" s="101" t="str">
        <f t="shared" si="10"/>
        <v/>
      </c>
      <c r="AK42" s="102">
        <f t="shared" si="11"/>
        <v>8.1254193839941299E-2</v>
      </c>
    </row>
    <row r="43" spans="1:37" x14ac:dyDescent="0.2">
      <c r="A43" s="2">
        <v>1989</v>
      </c>
      <c r="B43" s="20">
        <f>'C. YP y BRECHAS'!H43</f>
        <v>-5.7975919753989302E-2</v>
      </c>
      <c r="C43" s="99">
        <f>'C. YP y BRECHAS'!J43</f>
        <v>1</v>
      </c>
      <c r="D43" s="100" t="str">
        <f>'C. YP y BRECHAS'!K43</f>
        <v/>
      </c>
      <c r="E43" s="30">
        <v>0.69974882628669266</v>
      </c>
      <c r="F43" s="101">
        <f t="shared" si="0"/>
        <v>0.69974882628669266</v>
      </c>
      <c r="G43" s="102" t="str">
        <f t="shared" si="1"/>
        <v/>
      </c>
      <c r="H43" s="30">
        <v>8.8182101796530382E-2</v>
      </c>
      <c r="I43" s="101">
        <f t="shared" si="2"/>
        <v>8.8182101796530382E-2</v>
      </c>
      <c r="J43" s="102" t="str">
        <f t="shared" si="3"/>
        <v/>
      </c>
      <c r="K43" s="30">
        <v>0.17097612244442295</v>
      </c>
      <c r="L43" s="101">
        <f t="shared" si="12"/>
        <v>0.17097612244442295</v>
      </c>
      <c r="M43" s="102" t="str">
        <f t="shared" si="13"/>
        <v/>
      </c>
      <c r="N43" s="14">
        <v>0.1726178628189953</v>
      </c>
      <c r="O43" s="101">
        <f t="shared" si="14"/>
        <v>0.1726178628189953</v>
      </c>
      <c r="P43" s="102" t="str">
        <f t="shared" si="15"/>
        <v/>
      </c>
      <c r="Q43" s="14">
        <v>0.12986933410535287</v>
      </c>
      <c r="R43" s="101">
        <f t="shared" si="16"/>
        <v>0.12986933410535287</v>
      </c>
      <c r="S43" s="102" t="str">
        <f t="shared" si="17"/>
        <v/>
      </c>
      <c r="T43" s="30">
        <v>4.2748528713642459E-2</v>
      </c>
      <c r="U43" s="101">
        <f t="shared" si="18"/>
        <v>4.2748528713642459E-2</v>
      </c>
      <c r="V43" s="102" t="str">
        <f t="shared" si="19"/>
        <v/>
      </c>
      <c r="W43" s="14">
        <v>-1.6417403745720637E-3</v>
      </c>
      <c r="X43" s="101">
        <f t="shared" si="4"/>
        <v>-1.6417403745720637E-3</v>
      </c>
      <c r="Y43" s="102" t="str">
        <f t="shared" si="5"/>
        <v/>
      </c>
      <c r="Z43" s="14">
        <v>0.17871880787797043</v>
      </c>
      <c r="AA43" s="101">
        <f t="shared" si="6"/>
        <v>0.17871880787797043</v>
      </c>
      <c r="AB43" s="102" t="str">
        <f t="shared" si="7"/>
        <v/>
      </c>
      <c r="AC43" s="14">
        <v>0.13762585840561639</v>
      </c>
      <c r="AD43" s="101">
        <f t="shared" si="8"/>
        <v>0.13762585840561639</v>
      </c>
      <c r="AE43" s="102" t="str">
        <f t="shared" si="9"/>
        <v/>
      </c>
      <c r="AF43" s="30">
        <v>0.14726241956324215</v>
      </c>
      <c r="AG43" s="101">
        <f t="shared" si="20"/>
        <v>0.14726241956324215</v>
      </c>
      <c r="AH43" s="101" t="str">
        <f t="shared" si="21"/>
        <v/>
      </c>
      <c r="AI43" s="30">
        <v>2.3713702881180798E-2</v>
      </c>
      <c r="AJ43" s="101">
        <f t="shared" si="10"/>
        <v>2.3713702881180798E-2</v>
      </c>
      <c r="AK43" s="102" t="str">
        <f t="shared" si="11"/>
        <v/>
      </c>
    </row>
    <row r="44" spans="1:37" x14ac:dyDescent="0.2">
      <c r="A44" s="2">
        <v>1990</v>
      </c>
      <c r="B44" s="20">
        <f>'C. YP y BRECHAS'!H44</f>
        <v>-0.10939086221184624</v>
      </c>
      <c r="C44" s="99">
        <f>'C. YP y BRECHAS'!J44</f>
        <v>1</v>
      </c>
      <c r="D44" s="100" t="str">
        <f>'C. YP y BRECHAS'!K44</f>
        <v/>
      </c>
      <c r="E44" s="30">
        <v>0.76670211366604524</v>
      </c>
      <c r="F44" s="101">
        <f t="shared" si="0"/>
        <v>0.76670211366604524</v>
      </c>
      <c r="G44" s="102" t="str">
        <f t="shared" si="1"/>
        <v/>
      </c>
      <c r="H44" s="30">
        <v>7.4718806657393388E-2</v>
      </c>
      <c r="I44" s="101">
        <f t="shared" si="2"/>
        <v>7.4718806657393388E-2</v>
      </c>
      <c r="J44" s="102" t="str">
        <f t="shared" si="3"/>
        <v/>
      </c>
      <c r="K44" s="30">
        <v>0.13880205332497383</v>
      </c>
      <c r="L44" s="101">
        <f t="shared" si="12"/>
        <v>0.13880205332497383</v>
      </c>
      <c r="M44" s="102" t="str">
        <f t="shared" si="13"/>
        <v/>
      </c>
      <c r="N44" s="14">
        <v>0.15085253603577159</v>
      </c>
      <c r="O44" s="101">
        <f t="shared" si="14"/>
        <v>0.15085253603577159</v>
      </c>
      <c r="P44" s="102" t="str">
        <f t="shared" si="15"/>
        <v/>
      </c>
      <c r="Q44" s="14">
        <v>0.1178591004156736</v>
      </c>
      <c r="R44" s="101">
        <f t="shared" si="16"/>
        <v>0.1178591004156736</v>
      </c>
      <c r="S44" s="102" t="str">
        <f t="shared" si="17"/>
        <v/>
      </c>
      <c r="T44" s="30">
        <v>3.2993435620098155E-2</v>
      </c>
      <c r="U44" s="101">
        <f t="shared" si="18"/>
        <v>3.2993435620098155E-2</v>
      </c>
      <c r="V44" s="102" t="str">
        <f t="shared" si="19"/>
        <v/>
      </c>
      <c r="W44" s="14">
        <v>-1.205048271079774E-2</v>
      </c>
      <c r="X44" s="101">
        <f t="shared" si="4"/>
        <v>-1.205048271079774E-2</v>
      </c>
      <c r="Y44" s="102" t="str">
        <f t="shared" si="5"/>
        <v/>
      </c>
      <c r="Z44" s="14">
        <v>0.16125180218786442</v>
      </c>
      <c r="AA44" s="101">
        <f t="shared" si="6"/>
        <v>0.16125180218786442</v>
      </c>
      <c r="AB44" s="102" t="str">
        <f t="shared" si="7"/>
        <v/>
      </c>
      <c r="AC44" s="14">
        <v>0.14147477583627693</v>
      </c>
      <c r="AD44" s="101">
        <f t="shared" si="8"/>
        <v>0.14147477583627693</v>
      </c>
      <c r="AE44" s="102" t="str">
        <f t="shared" si="9"/>
        <v/>
      </c>
      <c r="AF44" s="30">
        <v>8.9177284019317016E-2</v>
      </c>
      <c r="AG44" s="101">
        <f t="shared" si="20"/>
        <v>8.9177284019317016E-2</v>
      </c>
      <c r="AH44" s="101" t="str">
        <f t="shared" si="21"/>
        <v/>
      </c>
      <c r="AI44" s="30">
        <v>4.9624769305656811E-2</v>
      </c>
      <c r="AJ44" s="101">
        <f t="shared" si="10"/>
        <v>4.9624769305656811E-2</v>
      </c>
      <c r="AK44" s="102" t="str">
        <f t="shared" si="11"/>
        <v/>
      </c>
    </row>
    <row r="45" spans="1:37" x14ac:dyDescent="0.2">
      <c r="A45" s="2">
        <v>1991</v>
      </c>
      <c r="B45" s="20">
        <f>'C. YP y BRECHAS'!H45</f>
        <v>-9.3308951156521047E-2</v>
      </c>
      <c r="C45" s="99">
        <f>'C. YP y BRECHAS'!J45</f>
        <v>1</v>
      </c>
      <c r="D45" s="100" t="str">
        <f>'C. YP y BRECHAS'!K45</f>
        <v/>
      </c>
      <c r="E45" s="30">
        <v>0.78591585294707533</v>
      </c>
      <c r="F45" s="101">
        <f t="shared" si="0"/>
        <v>0.78591585294707533</v>
      </c>
      <c r="G45" s="102" t="str">
        <f t="shared" si="1"/>
        <v/>
      </c>
      <c r="H45" s="30">
        <v>7.7449516372086677E-2</v>
      </c>
      <c r="I45" s="101">
        <f t="shared" si="2"/>
        <v>7.7449516372086677E-2</v>
      </c>
      <c r="J45" s="102" t="str">
        <f t="shared" si="3"/>
        <v/>
      </c>
      <c r="K45" s="30">
        <v>0.15956787053567878</v>
      </c>
      <c r="L45" s="101">
        <f t="shared" si="12"/>
        <v>0.15956787053567878</v>
      </c>
      <c r="M45" s="102" t="str">
        <f t="shared" si="13"/>
        <v/>
      </c>
      <c r="N45" s="14">
        <v>0.15189308913093752</v>
      </c>
      <c r="O45" s="101">
        <f t="shared" si="14"/>
        <v>0.15189308913093752</v>
      </c>
      <c r="P45" s="102" t="str">
        <f t="shared" si="15"/>
        <v/>
      </c>
      <c r="Q45" s="14">
        <v>0.11641383548321273</v>
      </c>
      <c r="R45" s="101">
        <f t="shared" si="16"/>
        <v>0.11641383548321273</v>
      </c>
      <c r="S45" s="102" t="str">
        <f t="shared" si="17"/>
        <v/>
      </c>
      <c r="T45" s="30">
        <v>3.5479253647724689E-2</v>
      </c>
      <c r="U45" s="101">
        <f t="shared" si="18"/>
        <v>3.5479253647724689E-2</v>
      </c>
      <c r="V45" s="102" t="str">
        <f t="shared" si="19"/>
        <v/>
      </c>
      <c r="W45" s="14">
        <v>7.6747814047414499E-3</v>
      </c>
      <c r="X45" s="101">
        <f t="shared" si="4"/>
        <v>7.6747814047414499E-3</v>
      </c>
      <c r="Y45" s="102" t="str">
        <f t="shared" si="5"/>
        <v/>
      </c>
      <c r="Z45" s="14">
        <v>0.12415546239303976</v>
      </c>
      <c r="AA45" s="101">
        <f t="shared" si="6"/>
        <v>0.12415546239303976</v>
      </c>
      <c r="AB45" s="102" t="str">
        <f t="shared" si="7"/>
        <v/>
      </c>
      <c r="AC45" s="14">
        <v>0.14708870224788057</v>
      </c>
      <c r="AD45" s="101">
        <f t="shared" si="8"/>
        <v>0.14708870224788057</v>
      </c>
      <c r="AE45" s="102" t="str">
        <f t="shared" si="9"/>
        <v/>
      </c>
      <c r="AF45" s="30">
        <v>0.11422077835418407</v>
      </c>
      <c r="AG45" s="101">
        <f t="shared" si="20"/>
        <v>0.11422077835418407</v>
      </c>
      <c r="AH45" s="101" t="str">
        <f t="shared" si="21"/>
        <v/>
      </c>
      <c r="AI45" s="30">
        <v>4.5347092181494707E-2</v>
      </c>
      <c r="AJ45" s="101">
        <f t="shared" si="10"/>
        <v>4.5347092181494707E-2</v>
      </c>
      <c r="AK45" s="102" t="str">
        <f t="shared" si="11"/>
        <v/>
      </c>
    </row>
    <row r="46" spans="1:37" x14ac:dyDescent="0.2">
      <c r="A46" s="2">
        <v>1992</v>
      </c>
      <c r="B46" s="20">
        <f>'C. YP y BRECHAS'!H46</f>
        <v>-0.11132642829191042</v>
      </c>
      <c r="C46" s="99">
        <f>'C. YP y BRECHAS'!J46</f>
        <v>1</v>
      </c>
      <c r="D46" s="100" t="str">
        <f>'C. YP y BRECHAS'!K46</f>
        <v/>
      </c>
      <c r="E46" s="30">
        <v>0.79031783422684676</v>
      </c>
      <c r="F46" s="101">
        <f t="shared" si="0"/>
        <v>0.79031783422684676</v>
      </c>
      <c r="G46" s="102" t="str">
        <f t="shared" si="1"/>
        <v/>
      </c>
      <c r="H46" s="30">
        <v>8.0350160972133031E-2</v>
      </c>
      <c r="I46" s="101">
        <f t="shared" si="2"/>
        <v>8.0350160972133031E-2</v>
      </c>
      <c r="J46" s="102" t="str">
        <f t="shared" si="3"/>
        <v/>
      </c>
      <c r="K46" s="30">
        <v>0.15948839808498905</v>
      </c>
      <c r="L46" s="101">
        <f t="shared" si="12"/>
        <v>0.15948839808498905</v>
      </c>
      <c r="M46" s="102" t="str">
        <f t="shared" si="13"/>
        <v/>
      </c>
      <c r="N46" s="14">
        <v>0.15235699325338875</v>
      </c>
      <c r="O46" s="101">
        <f t="shared" si="14"/>
        <v>0.15235699325338875</v>
      </c>
      <c r="P46" s="102" t="str">
        <f t="shared" si="15"/>
        <v/>
      </c>
      <c r="Q46" s="14">
        <v>0.11030985997582826</v>
      </c>
      <c r="R46" s="101">
        <f t="shared" si="16"/>
        <v>0.11030985997582826</v>
      </c>
      <c r="S46" s="102" t="str">
        <f t="shared" si="17"/>
        <v/>
      </c>
      <c r="T46" s="30">
        <v>4.2047133277560517E-2</v>
      </c>
      <c r="U46" s="101">
        <f t="shared" si="18"/>
        <v>4.2047133277560517E-2</v>
      </c>
      <c r="V46" s="102" t="str">
        <f t="shared" si="19"/>
        <v/>
      </c>
      <c r="W46" s="14">
        <v>7.1314048316002028E-3</v>
      </c>
      <c r="X46" s="101">
        <f t="shared" si="4"/>
        <v>7.1314048316002028E-3</v>
      </c>
      <c r="Y46" s="102" t="str">
        <f t="shared" si="5"/>
        <v/>
      </c>
      <c r="Z46" s="14">
        <v>0.12793182509001128</v>
      </c>
      <c r="AA46" s="101">
        <f t="shared" si="6"/>
        <v>0.12793182509001128</v>
      </c>
      <c r="AB46" s="102" t="str">
        <f t="shared" si="7"/>
        <v/>
      </c>
      <c r="AC46" s="14">
        <v>0.15808821837397996</v>
      </c>
      <c r="AD46" s="101">
        <f t="shared" si="8"/>
        <v>0.15808821837397996</v>
      </c>
      <c r="AE46" s="102" t="str">
        <f t="shared" si="9"/>
        <v/>
      </c>
      <c r="AF46" s="30">
        <v>0.10570433817731086</v>
      </c>
      <c r="AG46" s="101">
        <f t="shared" si="20"/>
        <v>0.10570433817731086</v>
      </c>
      <c r="AH46" s="101" t="str">
        <f t="shared" si="21"/>
        <v/>
      </c>
      <c r="AI46" s="30">
        <v>5.3784059907678192E-2</v>
      </c>
      <c r="AJ46" s="101">
        <f t="shared" si="10"/>
        <v>5.3784059907678192E-2</v>
      </c>
      <c r="AK46" s="102" t="str">
        <f t="shared" si="11"/>
        <v/>
      </c>
    </row>
    <row r="47" spans="1:37" x14ac:dyDescent="0.2">
      <c r="A47" s="2">
        <v>1993</v>
      </c>
      <c r="B47" s="20">
        <f>'C. YP y BRECHAS'!H47</f>
        <v>-7.9780405051321779E-2</v>
      </c>
      <c r="C47" s="99">
        <f>'C. YP y BRECHAS'!J47</f>
        <v>1</v>
      </c>
      <c r="D47" s="100" t="str">
        <f>'C. YP y BRECHAS'!K47</f>
        <v/>
      </c>
      <c r="E47" s="30">
        <v>0.78168734594881883</v>
      </c>
      <c r="F47" s="101">
        <f t="shared" si="0"/>
        <v>0.78168734594881883</v>
      </c>
      <c r="G47" s="102" t="str">
        <f t="shared" si="1"/>
        <v/>
      </c>
      <c r="H47" s="30">
        <v>8.1270917018969463E-2</v>
      </c>
      <c r="I47" s="101">
        <f t="shared" si="2"/>
        <v>8.1270917018969463E-2</v>
      </c>
      <c r="J47" s="102" t="str">
        <f t="shared" si="3"/>
        <v/>
      </c>
      <c r="K47" s="30">
        <v>0.17637367031902937</v>
      </c>
      <c r="L47" s="101">
        <f t="shared" si="12"/>
        <v>0.17637367031902937</v>
      </c>
      <c r="M47" s="102" t="str">
        <f t="shared" si="13"/>
        <v/>
      </c>
      <c r="N47" s="14">
        <v>0.16924472460865045</v>
      </c>
      <c r="O47" s="101">
        <f t="shared" si="14"/>
        <v>0.16924472460865045</v>
      </c>
      <c r="P47" s="102" t="str">
        <f t="shared" si="15"/>
        <v/>
      </c>
      <c r="Q47" s="14">
        <v>0.12195166293018884</v>
      </c>
      <c r="R47" s="101">
        <f t="shared" si="16"/>
        <v>0.12195166293018884</v>
      </c>
      <c r="S47" s="102" t="str">
        <f t="shared" si="17"/>
        <v/>
      </c>
      <c r="T47" s="30">
        <v>4.7293061678461153E-2</v>
      </c>
      <c r="U47" s="101">
        <f t="shared" si="18"/>
        <v>4.7293061678461153E-2</v>
      </c>
      <c r="V47" s="102" t="str">
        <f t="shared" si="19"/>
        <v/>
      </c>
      <c r="W47" s="14">
        <v>7.1289457103795384E-3</v>
      </c>
      <c r="X47" s="101">
        <f t="shared" si="4"/>
        <v>7.1289457103795384E-3</v>
      </c>
      <c r="Y47" s="102" t="str">
        <f t="shared" si="5"/>
        <v/>
      </c>
      <c r="Z47" s="14">
        <v>0.12671540060687092</v>
      </c>
      <c r="AA47" s="101">
        <f t="shared" si="6"/>
        <v>0.12671540060687092</v>
      </c>
      <c r="AB47" s="102" t="str">
        <f t="shared" si="7"/>
        <v/>
      </c>
      <c r="AC47" s="14">
        <v>0.16604733389368867</v>
      </c>
      <c r="AD47" s="101">
        <f t="shared" si="8"/>
        <v>0.16604733389368867</v>
      </c>
      <c r="AE47" s="102" t="str">
        <f t="shared" si="9"/>
        <v/>
      </c>
      <c r="AF47" s="30">
        <v>0.10423587031552396</v>
      </c>
      <c r="AG47" s="101">
        <f t="shared" si="20"/>
        <v>0.10423587031552396</v>
      </c>
      <c r="AH47" s="101" t="str">
        <f t="shared" si="21"/>
        <v/>
      </c>
      <c r="AI47" s="30">
        <v>7.2137800003505406E-2</v>
      </c>
      <c r="AJ47" s="101">
        <f t="shared" si="10"/>
        <v>7.2137800003505406E-2</v>
      </c>
      <c r="AK47" s="102" t="str">
        <f t="shared" si="11"/>
        <v/>
      </c>
    </row>
    <row r="48" spans="1:37" x14ac:dyDescent="0.2">
      <c r="A48" s="2">
        <v>1994</v>
      </c>
      <c r="B48" s="20">
        <f>'C. YP y BRECHAS'!H48</f>
        <v>1.0650687382979029E-2</v>
      </c>
      <c r="C48" s="99" t="str">
        <f>'C. YP y BRECHAS'!J48</f>
        <v/>
      </c>
      <c r="D48" s="100">
        <f>'C. YP y BRECHAS'!K48</f>
        <v>1</v>
      </c>
      <c r="E48" s="30">
        <v>0.7527939979287207</v>
      </c>
      <c r="F48" s="101" t="str">
        <f t="shared" si="0"/>
        <v/>
      </c>
      <c r="G48" s="102">
        <f t="shared" si="1"/>
        <v>0.7527939979287207</v>
      </c>
      <c r="H48" s="30">
        <v>9.1549749677986555E-2</v>
      </c>
      <c r="I48" s="101" t="str">
        <f t="shared" si="2"/>
        <v/>
      </c>
      <c r="J48" s="102">
        <f t="shared" si="3"/>
        <v>9.1549749677986555E-2</v>
      </c>
      <c r="K48" s="30">
        <v>0.19082798534894327</v>
      </c>
      <c r="L48" s="101" t="str">
        <f t="shared" si="12"/>
        <v/>
      </c>
      <c r="M48" s="102">
        <f t="shared" si="13"/>
        <v>0.19082798534894327</v>
      </c>
      <c r="N48" s="14">
        <v>0.19964751257929558</v>
      </c>
      <c r="O48" s="101" t="str">
        <f t="shared" si="14"/>
        <v/>
      </c>
      <c r="P48" s="102">
        <f t="shared" si="15"/>
        <v>0.19964751257929558</v>
      </c>
      <c r="Q48" s="14">
        <v>0.14961396972599189</v>
      </c>
      <c r="R48" s="101" t="str">
        <f t="shared" si="16"/>
        <v/>
      </c>
      <c r="S48" s="102">
        <f t="shared" si="17"/>
        <v>0.14961396972599189</v>
      </c>
      <c r="T48" s="30">
        <v>5.0033542853303671E-2</v>
      </c>
      <c r="U48" s="101" t="str">
        <f t="shared" si="18"/>
        <v/>
      </c>
      <c r="V48" s="102">
        <f t="shared" si="19"/>
        <v>5.0033542853303671E-2</v>
      </c>
      <c r="W48" s="14">
        <v>-8.8195272303521043E-3</v>
      </c>
      <c r="X48" s="101" t="str">
        <f t="shared" si="4"/>
        <v/>
      </c>
      <c r="Y48" s="102">
        <f t="shared" si="5"/>
        <v>-8.8195272303521043E-3</v>
      </c>
      <c r="Z48" s="14">
        <v>0.13291659113375245</v>
      </c>
      <c r="AA48" s="101" t="str">
        <f t="shared" si="6"/>
        <v/>
      </c>
      <c r="AB48" s="102">
        <f t="shared" si="7"/>
        <v>0.13291659113375245</v>
      </c>
      <c r="AC48" s="14">
        <v>0.16808832408940302</v>
      </c>
      <c r="AD48" s="101" t="str">
        <f t="shared" si="8"/>
        <v/>
      </c>
      <c r="AE48" s="102">
        <f t="shared" si="9"/>
        <v>0.16808832408940302</v>
      </c>
      <c r="AF48" s="30">
        <v>0.12759785571911275</v>
      </c>
      <c r="AG48" s="101" t="str">
        <f t="shared" si="20"/>
        <v/>
      </c>
      <c r="AH48" s="101">
        <f t="shared" si="21"/>
        <v>0.12759785571911275</v>
      </c>
      <c r="AI48" s="30">
        <v>6.3230129629830503E-2</v>
      </c>
      <c r="AJ48" s="101" t="str">
        <f t="shared" si="10"/>
        <v/>
      </c>
      <c r="AK48" s="102">
        <f t="shared" si="11"/>
        <v>6.3230129629830503E-2</v>
      </c>
    </row>
    <row r="49" spans="1:37" x14ac:dyDescent="0.2">
      <c r="A49" s="131">
        <v>1995</v>
      </c>
      <c r="B49" s="20">
        <f>'C. YP y BRECHAS'!H49</f>
        <v>5.2096502718514515E-2</v>
      </c>
      <c r="C49" s="99" t="str">
        <f>'C. YP y BRECHAS'!J49</f>
        <v/>
      </c>
      <c r="D49" s="100">
        <f>'C. YP y BRECHAS'!K49</f>
        <v>1</v>
      </c>
      <c r="E49" s="30">
        <v>0.73996749984239862</v>
      </c>
      <c r="F49" s="101" t="str">
        <f t="shared" si="0"/>
        <v/>
      </c>
      <c r="G49" s="102">
        <f t="shared" si="1"/>
        <v>0.73996749984239862</v>
      </c>
      <c r="H49" s="30">
        <v>0.10279369377714538</v>
      </c>
      <c r="I49" s="101" t="str">
        <f t="shared" si="2"/>
        <v/>
      </c>
      <c r="J49" s="102">
        <f t="shared" si="3"/>
        <v>0.10279369377714538</v>
      </c>
      <c r="K49" s="30">
        <v>0.21670445697320678</v>
      </c>
      <c r="L49" s="101" t="str">
        <f t="shared" si="12"/>
        <v/>
      </c>
      <c r="M49" s="102">
        <f t="shared" si="13"/>
        <v>0.21670445697320678</v>
      </c>
      <c r="N49" s="14">
        <v>0.2258796868142989</v>
      </c>
      <c r="O49" s="101" t="str">
        <f t="shared" si="14"/>
        <v/>
      </c>
      <c r="P49" s="102">
        <f t="shared" si="15"/>
        <v>0.2258796868142989</v>
      </c>
      <c r="Q49" s="14">
        <v>0.17681411502420571</v>
      </c>
      <c r="R49" s="101" t="str">
        <f t="shared" si="16"/>
        <v/>
      </c>
      <c r="S49" s="102">
        <f t="shared" si="17"/>
        <v>0.17681411502420571</v>
      </c>
      <c r="T49" s="30">
        <v>4.906557179009266E-2</v>
      </c>
      <c r="U49" s="101" t="str">
        <f t="shared" si="18"/>
        <v/>
      </c>
      <c r="V49" s="102">
        <f t="shared" si="19"/>
        <v>4.906557179009266E-2</v>
      </c>
      <c r="W49" s="14">
        <v>-9.1752298410916824E-3</v>
      </c>
      <c r="X49" s="101" t="str">
        <f t="shared" si="4"/>
        <v/>
      </c>
      <c r="Y49" s="102">
        <f t="shared" si="5"/>
        <v>-9.1752298410916824E-3</v>
      </c>
      <c r="Z49" s="14">
        <v>0.13081251081725589</v>
      </c>
      <c r="AA49" s="101" t="str">
        <f t="shared" si="6"/>
        <v/>
      </c>
      <c r="AB49" s="102">
        <f t="shared" si="7"/>
        <v>0.13081251081725589</v>
      </c>
      <c r="AC49" s="14">
        <v>0.1902781614100067</v>
      </c>
      <c r="AD49" s="101" t="str">
        <f t="shared" si="8"/>
        <v/>
      </c>
      <c r="AE49" s="102">
        <f t="shared" si="9"/>
        <v>0.1902781614100067</v>
      </c>
      <c r="AF49" s="30">
        <v>0.12674505835155159</v>
      </c>
      <c r="AG49" s="101" t="str">
        <f t="shared" si="20"/>
        <v/>
      </c>
      <c r="AH49" s="101">
        <f t="shared" si="21"/>
        <v>0.12674505835155159</v>
      </c>
      <c r="AI49" s="30">
        <v>8.9959398621655196E-2</v>
      </c>
      <c r="AJ49" s="101" t="str">
        <f t="shared" si="10"/>
        <v/>
      </c>
      <c r="AK49" s="102">
        <f t="shared" si="11"/>
        <v>8.9959398621655196E-2</v>
      </c>
    </row>
    <row r="50" spans="1:37" x14ac:dyDescent="0.2">
      <c r="A50" s="132">
        <v>1996</v>
      </c>
      <c r="B50" s="20">
        <f>'C. YP y BRECHAS'!H50</f>
        <v>4.6815135886591364E-2</v>
      </c>
      <c r="C50" s="99" t="str">
        <f>'C. YP y BRECHAS'!J50</f>
        <v/>
      </c>
      <c r="D50" s="100">
        <f>'C. YP y BRECHAS'!K50</f>
        <v>1</v>
      </c>
      <c r="E50" s="30">
        <v>0.74717126006912049</v>
      </c>
      <c r="F50" s="101" t="str">
        <f t="shared" si="0"/>
        <v/>
      </c>
      <c r="G50" s="102">
        <f t="shared" si="1"/>
        <v>0.74717126006912049</v>
      </c>
      <c r="H50" s="30">
        <v>0.10739182161954414</v>
      </c>
      <c r="I50" s="101" t="str">
        <f t="shared" si="2"/>
        <v/>
      </c>
      <c r="J50" s="102">
        <f t="shared" si="3"/>
        <v>0.10739182161954414</v>
      </c>
      <c r="K50" s="30">
        <v>0.1972621302287966</v>
      </c>
      <c r="L50" s="101" t="str">
        <f t="shared" si="12"/>
        <v/>
      </c>
      <c r="M50" s="102">
        <f t="shared" si="13"/>
        <v>0.1972621302287966</v>
      </c>
      <c r="N50" s="14">
        <v>0.21087117720484755</v>
      </c>
      <c r="O50" s="101" t="str">
        <f t="shared" si="14"/>
        <v/>
      </c>
      <c r="P50" s="102">
        <f t="shared" si="15"/>
        <v>0.21087117720484755</v>
      </c>
      <c r="Q50" s="14">
        <v>0.16628809358323782</v>
      </c>
      <c r="R50" s="101" t="str">
        <f t="shared" si="16"/>
        <v/>
      </c>
      <c r="S50" s="102">
        <f t="shared" si="17"/>
        <v>0.16628809358323782</v>
      </c>
      <c r="T50" s="30">
        <v>4.4583083621609051E-2</v>
      </c>
      <c r="U50" s="101" t="str">
        <f t="shared" si="18"/>
        <v/>
      </c>
      <c r="V50" s="102">
        <f t="shared" si="19"/>
        <v>4.4583083621609051E-2</v>
      </c>
      <c r="W50" s="14">
        <v>-1.3609046976050506E-2</v>
      </c>
      <c r="X50" s="101" t="str">
        <f t="shared" si="4"/>
        <v/>
      </c>
      <c r="Y50" s="102">
        <f t="shared" si="5"/>
        <v>-1.3609046976050506E-2</v>
      </c>
      <c r="Z50" s="14">
        <v>0.13741044203019778</v>
      </c>
      <c r="AA50" s="101" t="str">
        <f t="shared" si="6"/>
        <v/>
      </c>
      <c r="AB50" s="102">
        <f t="shared" si="7"/>
        <v>0.13741044203019778</v>
      </c>
      <c r="AC50" s="14">
        <v>0.18923565394765898</v>
      </c>
      <c r="AD50" s="101" t="str">
        <f t="shared" si="8"/>
        <v/>
      </c>
      <c r="AE50" s="102">
        <f t="shared" si="9"/>
        <v>0.18923565394765898</v>
      </c>
      <c r="AF50" s="30">
        <v>0.12904062443085479</v>
      </c>
      <c r="AG50" s="101" t="str">
        <f t="shared" si="20"/>
        <v/>
      </c>
      <c r="AH50" s="101">
        <f t="shared" si="21"/>
        <v>0.12904062443085479</v>
      </c>
      <c r="AI50" s="30">
        <v>6.8221505797941812E-2</v>
      </c>
      <c r="AJ50" s="101" t="str">
        <f t="shared" si="10"/>
        <v/>
      </c>
      <c r="AK50" s="102">
        <f t="shared" si="11"/>
        <v>6.8221505797941812E-2</v>
      </c>
    </row>
    <row r="51" spans="1:37" x14ac:dyDescent="0.2">
      <c r="A51" s="132">
        <v>1997</v>
      </c>
      <c r="B51" s="20">
        <f>'C. YP y BRECHAS'!H51</f>
        <v>7.489800133340907E-2</v>
      </c>
      <c r="C51" s="99" t="str">
        <f>'C. YP y BRECHAS'!J51</f>
        <v/>
      </c>
      <c r="D51" s="100">
        <f>'C. YP y BRECHAS'!K51</f>
        <v>1</v>
      </c>
      <c r="E51" s="31">
        <v>0.72913540625936235</v>
      </c>
      <c r="F51" s="103" t="str">
        <f t="shared" si="0"/>
        <v/>
      </c>
      <c r="G51" s="104">
        <f t="shared" si="1"/>
        <v>0.72913540625936235</v>
      </c>
      <c r="H51" s="31">
        <v>0.10590987602367921</v>
      </c>
      <c r="I51" s="103" t="str">
        <f t="shared" si="2"/>
        <v/>
      </c>
      <c r="J51" s="104">
        <f t="shared" si="3"/>
        <v>0.10590987602367921</v>
      </c>
      <c r="K51" s="31">
        <v>0.21134462445836968</v>
      </c>
      <c r="L51" s="103" t="str">
        <f t="shared" si="12"/>
        <v/>
      </c>
      <c r="M51" s="104">
        <f t="shared" si="13"/>
        <v>0.21134462445836968</v>
      </c>
      <c r="N51" s="32">
        <v>0.22462416631101634</v>
      </c>
      <c r="O51" s="103" t="str">
        <f t="shared" si="14"/>
        <v/>
      </c>
      <c r="P51" s="104">
        <f t="shared" si="15"/>
        <v>0.22462416631101634</v>
      </c>
      <c r="Q51" s="32">
        <v>0.17810837692552872</v>
      </c>
      <c r="R51" s="103" t="str">
        <f t="shared" si="16"/>
        <v/>
      </c>
      <c r="S51" s="104">
        <f t="shared" si="17"/>
        <v>0.17810837692552872</v>
      </c>
      <c r="T51" s="31">
        <v>4.651578938548815E-2</v>
      </c>
      <c r="U51" s="103" t="str">
        <f t="shared" si="18"/>
        <v/>
      </c>
      <c r="V51" s="104">
        <f t="shared" si="19"/>
        <v>4.651578938548815E-2</v>
      </c>
      <c r="W51" s="32">
        <v>-1.3279541852646652E-2</v>
      </c>
      <c r="X51" s="103" t="str">
        <f t="shared" si="4"/>
        <v/>
      </c>
      <c r="Y51" s="104">
        <f t="shared" si="5"/>
        <v>-1.3279541852646652E-2</v>
      </c>
      <c r="Z51" s="32">
        <v>0.14872910593838526</v>
      </c>
      <c r="AA51" s="103" t="str">
        <f t="shared" si="6"/>
        <v/>
      </c>
      <c r="AB51" s="104">
        <f t="shared" si="7"/>
        <v>0.14872910593838526</v>
      </c>
      <c r="AC51" s="32">
        <v>0.19511901267979651</v>
      </c>
      <c r="AD51" s="103" t="str">
        <f t="shared" si="8"/>
        <v/>
      </c>
      <c r="AE51" s="104">
        <f t="shared" si="9"/>
        <v>0.19511901267979651</v>
      </c>
      <c r="AF51" s="30">
        <v>0.15152436344902409</v>
      </c>
      <c r="AG51" s="101" t="str">
        <f t="shared" si="20"/>
        <v/>
      </c>
      <c r="AH51" s="101">
        <f t="shared" si="21"/>
        <v>0.15152436344902409</v>
      </c>
      <c r="AI51" s="30">
        <v>5.98202610093456E-2</v>
      </c>
      <c r="AJ51" s="101" t="str">
        <f t="shared" si="10"/>
        <v/>
      </c>
      <c r="AK51" s="102">
        <f t="shared" si="11"/>
        <v>5.98202610093456E-2</v>
      </c>
    </row>
    <row r="52" spans="1:37" x14ac:dyDescent="0.2">
      <c r="A52" s="132">
        <v>1998</v>
      </c>
      <c r="B52" s="20">
        <f>'C. YP y BRECHAS'!H52</f>
        <v>3.5094792015021525E-2</v>
      </c>
      <c r="C52" s="99" t="str">
        <f>'C. YP y BRECHAS'!J52</f>
        <v/>
      </c>
      <c r="D52" s="100">
        <f>'C. YP y BRECHAS'!K52</f>
        <v>1</v>
      </c>
      <c r="E52" s="31">
        <v>0.73509711178839221</v>
      </c>
      <c r="F52" s="103" t="str">
        <f t="shared" si="0"/>
        <v/>
      </c>
      <c r="G52" s="104">
        <f t="shared" si="1"/>
        <v>0.73509711178839221</v>
      </c>
      <c r="H52" s="31">
        <v>0.11311915597657322</v>
      </c>
      <c r="I52" s="103" t="str">
        <f t="shared" si="2"/>
        <v/>
      </c>
      <c r="J52" s="104">
        <f t="shared" si="3"/>
        <v>0.11311915597657322</v>
      </c>
      <c r="K52" s="31">
        <v>0.20841469870644444</v>
      </c>
      <c r="L52" s="103" t="str">
        <f t="shared" si="12"/>
        <v/>
      </c>
      <c r="M52" s="104">
        <f t="shared" si="13"/>
        <v>0.20841469870644444</v>
      </c>
      <c r="N52" s="32">
        <v>0.22234597356397884</v>
      </c>
      <c r="O52" s="103" t="str">
        <f t="shared" si="14"/>
        <v/>
      </c>
      <c r="P52" s="104">
        <f t="shared" si="15"/>
        <v>0.22234597356397884</v>
      </c>
      <c r="Q52" s="32">
        <v>0.17464751723939304</v>
      </c>
      <c r="R52" s="103" t="str">
        <f t="shared" si="16"/>
        <v/>
      </c>
      <c r="S52" s="104">
        <f t="shared" si="17"/>
        <v>0.17464751723939304</v>
      </c>
      <c r="T52" s="31">
        <v>4.769845632458547E-2</v>
      </c>
      <c r="U52" s="103" t="str">
        <f t="shared" si="18"/>
        <v/>
      </c>
      <c r="V52" s="104">
        <f t="shared" si="19"/>
        <v>4.769845632458547E-2</v>
      </c>
      <c r="W52" s="32">
        <v>-1.39312748575342E-2</v>
      </c>
      <c r="X52" s="103" t="str">
        <f t="shared" si="4"/>
        <v/>
      </c>
      <c r="Y52" s="104">
        <f t="shared" si="5"/>
        <v>-1.39312748575342E-2</v>
      </c>
      <c r="Z52" s="32">
        <v>0.13986673861794385</v>
      </c>
      <c r="AA52" s="103" t="str">
        <f t="shared" si="6"/>
        <v/>
      </c>
      <c r="AB52" s="104">
        <f t="shared" si="7"/>
        <v>0.13986673861794385</v>
      </c>
      <c r="AC52" s="32">
        <v>0.19649770508935382</v>
      </c>
      <c r="AD52" s="103" t="str">
        <f t="shared" si="8"/>
        <v/>
      </c>
      <c r="AE52" s="104">
        <f t="shared" si="9"/>
        <v>0.19649770508935382</v>
      </c>
      <c r="AF52" s="30">
        <v>0.14667417962907453</v>
      </c>
      <c r="AG52" s="101" t="str">
        <f t="shared" si="20"/>
        <v/>
      </c>
      <c r="AH52" s="101">
        <f t="shared" si="21"/>
        <v>0.14667417962907453</v>
      </c>
      <c r="AI52" s="30">
        <v>6.1740519077369903E-2</v>
      </c>
      <c r="AJ52" s="101" t="str">
        <f t="shared" si="10"/>
        <v/>
      </c>
      <c r="AK52" s="102">
        <f t="shared" si="11"/>
        <v>6.1740519077369903E-2</v>
      </c>
    </row>
    <row r="53" spans="1:37" x14ac:dyDescent="0.2">
      <c r="A53" s="132">
        <v>1999</v>
      </c>
      <c r="B53" s="20">
        <f>'C. YP y BRECHAS'!H53</f>
        <v>1.2681473340595772E-2</v>
      </c>
      <c r="C53" s="99" t="str">
        <f>'C. YP y BRECHAS'!J53</f>
        <v/>
      </c>
      <c r="D53" s="100">
        <f>'C. YP y BRECHAS'!K53</f>
        <v>1</v>
      </c>
      <c r="E53" s="31">
        <v>0.72369547614646224</v>
      </c>
      <c r="F53" s="103" t="str">
        <f t="shared" si="0"/>
        <v/>
      </c>
      <c r="G53" s="104">
        <f t="shared" si="1"/>
        <v>0.72369547614646224</v>
      </c>
      <c r="H53" s="31">
        <v>0.11905617184567063</v>
      </c>
      <c r="I53" s="103" t="str">
        <f t="shared" si="2"/>
        <v/>
      </c>
      <c r="J53" s="104">
        <f t="shared" si="3"/>
        <v>0.11905617184567063</v>
      </c>
      <c r="K53" s="31">
        <v>0.18183885852856532</v>
      </c>
      <c r="L53" s="103" t="str">
        <f t="shared" si="12"/>
        <v/>
      </c>
      <c r="M53" s="104">
        <f t="shared" si="13"/>
        <v>0.18183885852856532</v>
      </c>
      <c r="N53" s="32">
        <v>0.20715227970653194</v>
      </c>
      <c r="O53" s="103" t="str">
        <f t="shared" si="14"/>
        <v/>
      </c>
      <c r="P53" s="104">
        <f t="shared" si="15"/>
        <v>0.20715227970653194</v>
      </c>
      <c r="Q53" s="32">
        <v>0.15591442786401283</v>
      </c>
      <c r="R53" s="103" t="str">
        <f t="shared" si="16"/>
        <v/>
      </c>
      <c r="S53" s="104">
        <f t="shared" si="17"/>
        <v>0.15591442786401283</v>
      </c>
      <c r="T53" s="31">
        <v>5.1237851842519229E-2</v>
      </c>
      <c r="U53" s="103" t="str">
        <f t="shared" si="18"/>
        <v/>
      </c>
      <c r="V53" s="104">
        <f t="shared" si="19"/>
        <v>5.1237851842519229E-2</v>
      </c>
      <c r="W53" s="32">
        <v>-2.531342117796653E-2</v>
      </c>
      <c r="X53" s="103" t="str">
        <f t="shared" si="4"/>
        <v/>
      </c>
      <c r="Y53" s="104">
        <f t="shared" si="5"/>
        <v>-2.531342117796653E-2</v>
      </c>
      <c r="Z53" s="32">
        <v>0.15691632367018271</v>
      </c>
      <c r="AA53" s="103" t="str">
        <f t="shared" si="6"/>
        <v/>
      </c>
      <c r="AB53" s="104">
        <f t="shared" si="7"/>
        <v>0.15691632367018271</v>
      </c>
      <c r="AC53" s="32">
        <v>0.18150683019088087</v>
      </c>
      <c r="AD53" s="103" t="str">
        <f t="shared" si="8"/>
        <v/>
      </c>
      <c r="AE53" s="104">
        <f t="shared" si="9"/>
        <v>0.18150683019088087</v>
      </c>
      <c r="AF53" s="30">
        <v>0.15351840552910942</v>
      </c>
      <c r="AG53" s="101" t="str">
        <f t="shared" si="20"/>
        <v/>
      </c>
      <c r="AH53" s="101">
        <f t="shared" si="21"/>
        <v>0.15351840552910942</v>
      </c>
      <c r="AI53" s="30">
        <v>2.8320452999455899E-2</v>
      </c>
      <c r="AJ53" s="101" t="str">
        <f t="shared" si="10"/>
        <v/>
      </c>
      <c r="AK53" s="102">
        <f t="shared" si="11"/>
        <v>2.8320452999455899E-2</v>
      </c>
    </row>
    <row r="54" spans="1:37" x14ac:dyDescent="0.2">
      <c r="A54" s="132">
        <v>2000</v>
      </c>
      <c r="B54" s="20">
        <f>'C. YP y BRECHAS'!H54</f>
        <v>1.2771742505357508E-4</v>
      </c>
      <c r="C54" s="99" t="str">
        <f>'C. YP y BRECHAS'!J54</f>
        <v/>
      </c>
      <c r="D54" s="100">
        <f>'C. YP y BRECHAS'!K54</f>
        <v>1</v>
      </c>
      <c r="E54" s="31">
        <v>0.72826963946522705</v>
      </c>
      <c r="F54" s="103" t="str">
        <f t="shared" si="0"/>
        <v/>
      </c>
      <c r="G54" s="104">
        <f t="shared" si="1"/>
        <v>0.72826963946522705</v>
      </c>
      <c r="H54" s="31">
        <v>0.1175807894191838</v>
      </c>
      <c r="I54" s="103" t="str">
        <f t="shared" si="2"/>
        <v/>
      </c>
      <c r="J54" s="104">
        <f t="shared" si="3"/>
        <v>0.1175807894191838</v>
      </c>
      <c r="K54" s="31">
        <v>0.17442995621020668</v>
      </c>
      <c r="L54" s="103" t="str">
        <f t="shared" si="12"/>
        <v/>
      </c>
      <c r="M54" s="104">
        <f t="shared" si="13"/>
        <v>0.17442995621020668</v>
      </c>
      <c r="N54" s="32">
        <v>0.1920229629943597</v>
      </c>
      <c r="O54" s="103" t="str">
        <f t="shared" si="14"/>
        <v/>
      </c>
      <c r="P54" s="104">
        <f t="shared" si="15"/>
        <v>0.1920229629943597</v>
      </c>
      <c r="Q54" s="32">
        <v>0.15017573772972731</v>
      </c>
      <c r="R54" s="103" t="str">
        <f t="shared" si="16"/>
        <v/>
      </c>
      <c r="S54" s="104">
        <f t="shared" si="17"/>
        <v>0.15017573772972731</v>
      </c>
      <c r="T54" s="31">
        <v>4.1847225264632595E-2</v>
      </c>
      <c r="U54" s="103" t="str">
        <f t="shared" si="18"/>
        <v/>
      </c>
      <c r="V54" s="104">
        <f t="shared" si="19"/>
        <v>4.1847225264632595E-2</v>
      </c>
      <c r="W54" s="32">
        <v>-1.7593006784152838E-2</v>
      </c>
      <c r="X54" s="103" t="str">
        <f t="shared" si="4"/>
        <v/>
      </c>
      <c r="Y54" s="104">
        <f t="shared" si="5"/>
        <v>-1.7593006784152838E-2</v>
      </c>
      <c r="Z54" s="32">
        <v>0.16983667548379838</v>
      </c>
      <c r="AA54" s="103" t="str">
        <f t="shared" si="6"/>
        <v/>
      </c>
      <c r="AB54" s="104">
        <f t="shared" si="7"/>
        <v>0.16983667548379838</v>
      </c>
      <c r="AC54" s="32">
        <v>0.19011706057841596</v>
      </c>
      <c r="AD54" s="103" t="str">
        <f t="shared" si="8"/>
        <v/>
      </c>
      <c r="AE54" s="104">
        <f t="shared" si="9"/>
        <v>0.19011706057841596</v>
      </c>
      <c r="AF54" s="30">
        <v>0.14377817426192388</v>
      </c>
      <c r="AG54" s="101" t="str">
        <f t="shared" si="20"/>
        <v/>
      </c>
      <c r="AH54" s="101">
        <f t="shared" si="21"/>
        <v>0.14377817426192388</v>
      </c>
      <c r="AI54" s="30">
        <v>3.0651781948282799E-2</v>
      </c>
      <c r="AJ54" s="101" t="str">
        <f t="shared" si="10"/>
        <v/>
      </c>
      <c r="AK54" s="102">
        <f t="shared" si="11"/>
        <v>3.0651781948282799E-2</v>
      </c>
    </row>
    <row r="55" spans="1:37" x14ac:dyDescent="0.2">
      <c r="A55" s="132">
        <v>2001</v>
      </c>
      <c r="B55" s="20">
        <f>'C. YP y BRECHAS'!H55</f>
        <v>-3.5388942051078232E-2</v>
      </c>
      <c r="C55" s="99">
        <f>'C. YP y BRECHAS'!J55</f>
        <v>1</v>
      </c>
      <c r="D55" s="100" t="str">
        <f>'C. YP y BRECHAS'!K55</f>
        <v/>
      </c>
      <c r="E55" s="31">
        <v>0.73413758531125284</v>
      </c>
      <c r="F55" s="103">
        <f t="shared" si="0"/>
        <v>0.73413758531125284</v>
      </c>
      <c r="G55" s="104" t="str">
        <f t="shared" si="1"/>
        <v/>
      </c>
      <c r="H55" s="31">
        <v>0.11949738596757616</v>
      </c>
      <c r="I55" s="103">
        <f t="shared" si="2"/>
        <v>0.11949738596757616</v>
      </c>
      <c r="J55" s="104" t="str">
        <f t="shared" si="3"/>
        <v/>
      </c>
      <c r="K55" s="31">
        <v>0.16506570488327624</v>
      </c>
      <c r="L55" s="103">
        <f t="shared" si="12"/>
        <v>0.16506570488327624</v>
      </c>
      <c r="M55" s="104" t="str">
        <f t="shared" si="13"/>
        <v/>
      </c>
      <c r="N55" s="32">
        <v>0.17540089772348816</v>
      </c>
      <c r="O55" s="103">
        <f t="shared" si="14"/>
        <v>0.17540089772348816</v>
      </c>
      <c r="P55" s="104" t="str">
        <f t="shared" si="15"/>
        <v/>
      </c>
      <c r="Q55" s="32">
        <v>0.14288144492422999</v>
      </c>
      <c r="R55" s="103">
        <f t="shared" si="16"/>
        <v>0.14288144492422999</v>
      </c>
      <c r="S55" s="104" t="str">
        <f t="shared" si="17"/>
        <v/>
      </c>
      <c r="T55" s="31">
        <v>3.2519452799258393E-2</v>
      </c>
      <c r="U55" s="103">
        <f t="shared" si="18"/>
        <v>3.2519452799258393E-2</v>
      </c>
      <c r="V55" s="104" t="str">
        <f t="shared" si="19"/>
        <v/>
      </c>
      <c r="W55" s="32">
        <v>-1.0335192840211694E-2</v>
      </c>
      <c r="X55" s="103">
        <f t="shared" si="4"/>
        <v>-1.0335192840211694E-2</v>
      </c>
      <c r="Y55" s="104" t="str">
        <f t="shared" si="5"/>
        <v/>
      </c>
      <c r="Z55" s="32">
        <v>0.16661449101818529</v>
      </c>
      <c r="AA55" s="103">
        <f t="shared" si="6"/>
        <v>0.16661449101818529</v>
      </c>
      <c r="AB55" s="104" t="str">
        <f t="shared" si="7"/>
        <v/>
      </c>
      <c r="AC55" s="32">
        <v>0.18531516718029048</v>
      </c>
      <c r="AD55" s="103">
        <f t="shared" si="8"/>
        <v>0.18531516718029048</v>
      </c>
      <c r="AE55" s="104" t="str">
        <f t="shared" si="9"/>
        <v/>
      </c>
      <c r="AF55" s="30">
        <v>0.14150397016598343</v>
      </c>
      <c r="AG55" s="101">
        <f t="shared" si="20"/>
        <v>0.14150397016598343</v>
      </c>
      <c r="AH55" s="101" t="str">
        <f t="shared" si="21"/>
        <v/>
      </c>
      <c r="AI55" s="30">
        <v>2.3561734717292799E-2</v>
      </c>
      <c r="AJ55" s="101">
        <f t="shared" si="10"/>
        <v>2.3561734717292799E-2</v>
      </c>
      <c r="AK55" s="102" t="str">
        <f t="shared" si="11"/>
        <v/>
      </c>
    </row>
    <row r="56" spans="1:37" x14ac:dyDescent="0.2">
      <c r="A56" s="132">
        <v>2002</v>
      </c>
      <c r="B56" s="20">
        <f>'C. YP y BRECHAS'!H56</f>
        <v>-2.7144671325238789E-2</v>
      </c>
      <c r="C56" s="99">
        <f>'C. YP y BRECHAS'!J56</f>
        <v>1</v>
      </c>
      <c r="D56" s="100" t="str">
        <f>'C. YP y BRECHAS'!K56</f>
        <v/>
      </c>
      <c r="E56" s="31">
        <v>0.72678901698075593</v>
      </c>
      <c r="F56" s="103">
        <f t="shared" si="0"/>
        <v>0.72678901698075593</v>
      </c>
      <c r="G56" s="104" t="str">
        <f t="shared" si="1"/>
        <v/>
      </c>
      <c r="H56" s="31">
        <v>0.11338587483375137</v>
      </c>
      <c r="I56" s="103">
        <f t="shared" si="2"/>
        <v>0.11338587483375137</v>
      </c>
      <c r="J56" s="104" t="str">
        <f t="shared" si="3"/>
        <v/>
      </c>
      <c r="K56" s="31">
        <v>0.16681731108419753</v>
      </c>
      <c r="L56" s="103">
        <f t="shared" si="12"/>
        <v>0.16681731108419753</v>
      </c>
      <c r="M56" s="104" t="str">
        <f t="shared" si="13"/>
        <v/>
      </c>
      <c r="N56" s="32">
        <v>0.16545823680280899</v>
      </c>
      <c r="O56" s="103">
        <f t="shared" si="14"/>
        <v>0.16545823680280899</v>
      </c>
      <c r="P56" s="104" t="str">
        <f t="shared" si="15"/>
        <v/>
      </c>
      <c r="Q56" s="32">
        <v>0.13592477298769381</v>
      </c>
      <c r="R56" s="103">
        <f t="shared" si="16"/>
        <v>0.13592477298769381</v>
      </c>
      <c r="S56" s="104" t="str">
        <f t="shared" si="17"/>
        <v/>
      </c>
      <c r="T56" s="31">
        <v>2.9533463815115204E-2</v>
      </c>
      <c r="U56" s="103">
        <f t="shared" si="18"/>
        <v>2.9533463815115204E-2</v>
      </c>
      <c r="V56" s="104" t="str">
        <f t="shared" si="19"/>
        <v/>
      </c>
      <c r="W56" s="32">
        <v>1.359074281388742E-3</v>
      </c>
      <c r="X56" s="103">
        <f t="shared" si="4"/>
        <v>1.359074281388742E-3</v>
      </c>
      <c r="Y56" s="104" t="str">
        <f t="shared" si="5"/>
        <v/>
      </c>
      <c r="Z56" s="32">
        <v>0.17224464428774147</v>
      </c>
      <c r="AA56" s="103">
        <f t="shared" si="6"/>
        <v>0.17224464428774147</v>
      </c>
      <c r="AB56" s="104" t="str">
        <f t="shared" si="7"/>
        <v/>
      </c>
      <c r="AC56" s="32">
        <v>0.17923684718644628</v>
      </c>
      <c r="AD56" s="103">
        <f t="shared" si="8"/>
        <v>0.17923684718644628</v>
      </c>
      <c r="AE56" s="104" t="str">
        <f t="shared" si="9"/>
        <v/>
      </c>
      <c r="AF56" s="30">
        <v>0.14655927412847214</v>
      </c>
      <c r="AG56" s="101">
        <f t="shared" si="20"/>
        <v>0.14655927412847214</v>
      </c>
      <c r="AH56" s="101" t="str">
        <f t="shared" si="21"/>
        <v/>
      </c>
      <c r="AI56" s="30">
        <v>2.0258036955725398E-2</v>
      </c>
      <c r="AJ56" s="101">
        <f t="shared" si="10"/>
        <v>2.0258036955725398E-2</v>
      </c>
      <c r="AK56" s="102" t="str">
        <f t="shared" si="11"/>
        <v/>
      </c>
    </row>
    <row r="57" spans="1:37" x14ac:dyDescent="0.2">
      <c r="A57" s="132">
        <v>2003</v>
      </c>
      <c r="B57" s="20">
        <f>'C. YP y BRECHAS'!H57</f>
        <v>-3.467146713490088E-2</v>
      </c>
      <c r="C57" s="99">
        <f>'C. YP y BRECHAS'!J57</f>
        <v>1</v>
      </c>
      <c r="D57" s="100" t="str">
        <f>'C. YP y BRECHAS'!K57</f>
        <v/>
      </c>
      <c r="E57" s="31">
        <v>0.70817322225590718</v>
      </c>
      <c r="F57" s="103">
        <f t="shared" si="0"/>
        <v>0.70817322225590718</v>
      </c>
      <c r="G57" s="104" t="str">
        <f t="shared" si="1"/>
        <v/>
      </c>
      <c r="H57" s="31">
        <v>0.11559696470867023</v>
      </c>
      <c r="I57" s="103">
        <f t="shared" si="2"/>
        <v>0.11559696470867023</v>
      </c>
      <c r="J57" s="104" t="str">
        <f t="shared" si="3"/>
        <v/>
      </c>
      <c r="K57" s="31">
        <v>0.1722668833062207</v>
      </c>
      <c r="L57" s="103">
        <f t="shared" si="12"/>
        <v>0.1722668833062207</v>
      </c>
      <c r="M57" s="104" t="str">
        <f t="shared" si="13"/>
        <v/>
      </c>
      <c r="N57" s="32">
        <v>0.1667315149173913</v>
      </c>
      <c r="O57" s="103">
        <f t="shared" si="14"/>
        <v>0.1667315149173913</v>
      </c>
      <c r="P57" s="104" t="str">
        <f t="shared" si="15"/>
        <v/>
      </c>
      <c r="Q57" s="32">
        <v>0.13754576146872141</v>
      </c>
      <c r="R57" s="103">
        <f t="shared" si="16"/>
        <v>0.13754576146872141</v>
      </c>
      <c r="S57" s="104" t="str">
        <f t="shared" si="17"/>
        <v/>
      </c>
      <c r="T57" s="31">
        <v>2.9185753448670314E-2</v>
      </c>
      <c r="U57" s="103">
        <f t="shared" si="18"/>
        <v>2.9185753448670314E-2</v>
      </c>
      <c r="V57" s="104" t="str">
        <f t="shared" si="19"/>
        <v/>
      </c>
      <c r="W57" s="32">
        <v>5.5353683888293244E-3</v>
      </c>
      <c r="X57" s="103">
        <f t="shared" si="4"/>
        <v>5.5353683888293244E-3</v>
      </c>
      <c r="Y57" s="104" t="str">
        <f t="shared" si="5"/>
        <v/>
      </c>
      <c r="Z57" s="32">
        <v>0.18692704567891091</v>
      </c>
      <c r="AA57" s="103">
        <f t="shared" si="6"/>
        <v>0.18692704567891091</v>
      </c>
      <c r="AB57" s="104" t="str">
        <f t="shared" si="7"/>
        <v/>
      </c>
      <c r="AC57" s="32">
        <v>0.18296411594970893</v>
      </c>
      <c r="AD57" s="103">
        <f t="shared" si="8"/>
        <v>0.18296411594970893</v>
      </c>
      <c r="AE57" s="104" t="str">
        <f t="shared" si="9"/>
        <v/>
      </c>
      <c r="AF57" s="30">
        <v>0.1563840979300499</v>
      </c>
      <c r="AG57" s="101">
        <f t="shared" si="20"/>
        <v>0.1563840979300499</v>
      </c>
      <c r="AH57" s="101" t="str">
        <f t="shared" si="21"/>
        <v/>
      </c>
      <c r="AI57" s="30">
        <v>1.5882785376170799E-2</v>
      </c>
      <c r="AJ57" s="101">
        <f t="shared" si="10"/>
        <v>1.5882785376170799E-2</v>
      </c>
      <c r="AK57" s="102" t="str">
        <f t="shared" si="11"/>
        <v/>
      </c>
    </row>
    <row r="58" spans="1:37" x14ac:dyDescent="0.2">
      <c r="A58" s="132">
        <v>2004</v>
      </c>
      <c r="B58" s="20">
        <f>'C. YP y BRECHAS'!H58</f>
        <v>-3.8105473944066048E-2</v>
      </c>
      <c r="C58" s="99">
        <f>'C. YP y BRECHAS'!J58</f>
        <v>1</v>
      </c>
      <c r="D58" s="100" t="str">
        <f>'C. YP y BRECHAS'!K58</f>
        <v/>
      </c>
      <c r="E58" s="31">
        <v>0.68675506657577878</v>
      </c>
      <c r="F58" s="103">
        <f t="shared" si="0"/>
        <v>0.68675506657577878</v>
      </c>
      <c r="G58" s="104" t="str">
        <f t="shared" si="1"/>
        <v/>
      </c>
      <c r="H58" s="31">
        <v>0.11368156871598926</v>
      </c>
      <c r="I58" s="103">
        <f t="shared" si="2"/>
        <v>0.11368156871598926</v>
      </c>
      <c r="J58" s="104" t="str">
        <f t="shared" si="3"/>
        <v/>
      </c>
      <c r="K58" s="31">
        <v>0.16120469119197278</v>
      </c>
      <c r="L58" s="103">
        <f t="shared" si="12"/>
        <v>0.16120469119197278</v>
      </c>
      <c r="M58" s="104" t="str">
        <f t="shared" si="13"/>
        <v/>
      </c>
      <c r="N58" s="32">
        <v>0.1682036368281154</v>
      </c>
      <c r="O58" s="103">
        <f t="shared" si="14"/>
        <v>0.1682036368281154</v>
      </c>
      <c r="P58" s="104" t="str">
        <f t="shared" si="15"/>
        <v/>
      </c>
      <c r="Q58" s="32">
        <v>0.13921904064391172</v>
      </c>
      <c r="R58" s="103">
        <f t="shared" si="16"/>
        <v>0.13921904064391172</v>
      </c>
      <c r="S58" s="104" t="str">
        <f t="shared" si="17"/>
        <v/>
      </c>
      <c r="T58" s="31">
        <v>2.8984596184203841E-2</v>
      </c>
      <c r="U58" s="103">
        <f t="shared" si="18"/>
        <v>2.8984596184203841E-2</v>
      </c>
      <c r="V58" s="104" t="str">
        <f t="shared" si="19"/>
        <v/>
      </c>
      <c r="W58" s="32">
        <v>-6.9989456361425322E-3</v>
      </c>
      <c r="X58" s="103">
        <f t="shared" si="4"/>
        <v>-6.9989456361425322E-3</v>
      </c>
      <c r="Y58" s="104" t="str">
        <f t="shared" si="5"/>
        <v/>
      </c>
      <c r="Z58" s="32">
        <v>0.22615593038281601</v>
      </c>
      <c r="AA58" s="103">
        <f t="shared" si="6"/>
        <v>0.22615593038281601</v>
      </c>
      <c r="AB58" s="104" t="str">
        <f t="shared" si="7"/>
        <v/>
      </c>
      <c r="AC58" s="32">
        <v>0.18779725686655674</v>
      </c>
      <c r="AD58" s="103">
        <f t="shared" si="8"/>
        <v>0.18779725686655674</v>
      </c>
      <c r="AE58" s="104" t="str">
        <f t="shared" si="9"/>
        <v/>
      </c>
      <c r="AF58" s="30">
        <v>0.16210875537183828</v>
      </c>
      <c r="AG58" s="101">
        <f t="shared" si="20"/>
        <v>0.16210875537183828</v>
      </c>
      <c r="AH58" s="101" t="str">
        <f t="shared" si="21"/>
        <v/>
      </c>
      <c r="AI58" s="30">
        <v>-9.0406417986549793E-4</v>
      </c>
      <c r="AJ58" s="101">
        <f t="shared" si="10"/>
        <v>-9.0406417986549793E-4</v>
      </c>
      <c r="AK58" s="102" t="str">
        <f t="shared" si="11"/>
        <v/>
      </c>
    </row>
    <row r="59" spans="1:37" x14ac:dyDescent="0.2">
      <c r="A59" s="132">
        <v>2005</v>
      </c>
      <c r="B59" s="20">
        <f>'C. YP y BRECHAS'!H59</f>
        <v>-3.2145729608066276E-2</v>
      </c>
      <c r="C59" s="99">
        <f>'C. YP y BRECHAS'!J59</f>
        <v>1</v>
      </c>
      <c r="D59" s="100" t="str">
        <f>'C. YP y BRECHAS'!K59</f>
        <v/>
      </c>
      <c r="E59" s="31">
        <v>0.66549738413862636</v>
      </c>
      <c r="F59" s="103">
        <f t="shared" si="0"/>
        <v>0.66549738413862636</v>
      </c>
      <c r="G59" s="104" t="str">
        <f t="shared" si="1"/>
        <v/>
      </c>
      <c r="H59" s="31">
        <v>0.11729741382935333</v>
      </c>
      <c r="I59" s="103">
        <f t="shared" si="2"/>
        <v>0.11729741382935333</v>
      </c>
      <c r="J59" s="104" t="str">
        <f t="shared" si="3"/>
        <v/>
      </c>
      <c r="K59" s="31">
        <v>0.15386568359747366</v>
      </c>
      <c r="L59" s="103">
        <f t="shared" si="12"/>
        <v>0.15386568359747366</v>
      </c>
      <c r="M59" s="104" t="str">
        <f t="shared" si="13"/>
        <v/>
      </c>
      <c r="N59" s="32">
        <v>0.17550999487262947</v>
      </c>
      <c r="O59" s="103">
        <f t="shared" si="14"/>
        <v>0.17550999487262947</v>
      </c>
      <c r="P59" s="104" t="str">
        <f t="shared" si="15"/>
        <v/>
      </c>
      <c r="Q59" s="32">
        <v>0.14460032182819868</v>
      </c>
      <c r="R59" s="103">
        <f t="shared" si="16"/>
        <v>0.14460032182819868</v>
      </c>
      <c r="S59" s="104" t="str">
        <f t="shared" si="17"/>
        <v/>
      </c>
      <c r="T59" s="31">
        <v>3.0909673044430985E-2</v>
      </c>
      <c r="U59" s="103">
        <f t="shared" si="18"/>
        <v>3.0909673044430985E-2</v>
      </c>
      <c r="V59" s="104" t="str">
        <f t="shared" si="19"/>
        <v/>
      </c>
      <c r="W59" s="32">
        <v>-2.1644311275155707E-2</v>
      </c>
      <c r="X59" s="103">
        <f t="shared" si="4"/>
        <v>-2.1644311275155707E-2</v>
      </c>
      <c r="Y59" s="104" t="str">
        <f t="shared" si="5"/>
        <v/>
      </c>
      <c r="Z59" s="32">
        <v>0.26832829119078033</v>
      </c>
      <c r="AA59" s="103">
        <f t="shared" si="6"/>
        <v>0.26832829119078033</v>
      </c>
      <c r="AB59" s="104" t="str">
        <f t="shared" si="7"/>
        <v/>
      </c>
      <c r="AC59" s="32">
        <v>0.20498877275623373</v>
      </c>
      <c r="AD59" s="103">
        <f t="shared" si="8"/>
        <v>0.20498877275623373</v>
      </c>
      <c r="AE59" s="104" t="str">
        <f t="shared" si="9"/>
        <v/>
      </c>
      <c r="AF59" s="30">
        <v>0.16947638250791017</v>
      </c>
      <c r="AG59" s="101">
        <f t="shared" si="20"/>
        <v>0.16947638250791017</v>
      </c>
      <c r="AH59" s="101" t="str">
        <f t="shared" si="21"/>
        <v/>
      </c>
      <c r="AI59" s="30">
        <v>-1.56106989104365E-2</v>
      </c>
      <c r="AJ59" s="101">
        <f t="shared" si="10"/>
        <v>-1.56106989104365E-2</v>
      </c>
      <c r="AK59" s="102" t="str">
        <f t="shared" si="11"/>
        <v/>
      </c>
    </row>
    <row r="60" spans="1:37" x14ac:dyDescent="0.2">
      <c r="A60" s="132">
        <v>2006</v>
      </c>
      <c r="B60" s="20">
        <f>'C. YP y BRECHAS'!H60</f>
        <v>-1.7016290298762726E-2</v>
      </c>
      <c r="C60" s="99">
        <f>'C. YP y BRECHAS'!J60</f>
        <v>1</v>
      </c>
      <c r="D60" s="100" t="str">
        <f>'C. YP y BRECHAS'!K60</f>
        <v/>
      </c>
      <c r="E60" s="31">
        <v>0.60975694146657733</v>
      </c>
      <c r="F60" s="103">
        <f t="shared" si="0"/>
        <v>0.60975694146657733</v>
      </c>
      <c r="G60" s="104" t="str">
        <f t="shared" si="1"/>
        <v/>
      </c>
      <c r="H60" s="31">
        <v>0.11067565935315728</v>
      </c>
      <c r="I60" s="103">
        <f t="shared" si="2"/>
        <v>0.11067565935315728</v>
      </c>
      <c r="J60" s="104" t="str">
        <f t="shared" si="3"/>
        <v/>
      </c>
      <c r="K60" s="31">
        <v>0.18798790134386936</v>
      </c>
      <c r="L60" s="103">
        <f t="shared" si="12"/>
        <v>0.18798790134386936</v>
      </c>
      <c r="M60" s="104" t="str">
        <f t="shared" si="13"/>
        <v/>
      </c>
      <c r="N60" s="32">
        <v>0.18343740848712944</v>
      </c>
      <c r="O60" s="103">
        <f t="shared" si="14"/>
        <v>0.18343740848712944</v>
      </c>
      <c r="P60" s="104" t="str">
        <f t="shared" si="15"/>
        <v/>
      </c>
      <c r="Q60" s="32">
        <v>0.15097710036823428</v>
      </c>
      <c r="R60" s="103">
        <f t="shared" si="16"/>
        <v>0.15097710036823428</v>
      </c>
      <c r="S60" s="104" t="str">
        <f t="shared" si="17"/>
        <v/>
      </c>
      <c r="T60" s="31">
        <v>3.2460308118895137E-2</v>
      </c>
      <c r="U60" s="103">
        <f t="shared" si="18"/>
        <v>3.2460308118895137E-2</v>
      </c>
      <c r="V60" s="104" t="str">
        <f t="shared" si="19"/>
        <v/>
      </c>
      <c r="W60" s="32">
        <v>4.550492856739711E-3</v>
      </c>
      <c r="X60" s="103">
        <f t="shared" si="4"/>
        <v>4.550492856739711E-3</v>
      </c>
      <c r="Y60" s="104" t="str">
        <f t="shared" si="5"/>
        <v/>
      </c>
      <c r="Z60" s="32">
        <v>0.30118655123050275</v>
      </c>
      <c r="AA60" s="103">
        <f t="shared" si="6"/>
        <v>0.30118655123050275</v>
      </c>
      <c r="AB60" s="104" t="str">
        <f t="shared" si="7"/>
        <v/>
      </c>
      <c r="AC60" s="32">
        <v>0.20960705339410673</v>
      </c>
      <c r="AD60" s="103">
        <f t="shared" si="8"/>
        <v>0.20960705339410673</v>
      </c>
      <c r="AE60" s="104" t="str">
        <f t="shared" si="9"/>
        <v/>
      </c>
      <c r="AF60" s="30">
        <v>0.22124646571757944</v>
      </c>
      <c r="AG60" s="101">
        <f t="shared" si="20"/>
        <v>0.22124646571757944</v>
      </c>
      <c r="AH60" s="101" t="str">
        <f t="shared" si="21"/>
        <v/>
      </c>
      <c r="AI60" s="30">
        <v>-3.3258564373710095E-2</v>
      </c>
      <c r="AJ60" s="101">
        <f t="shared" si="10"/>
        <v>-3.3258564373710095E-2</v>
      </c>
      <c r="AK60" s="102" t="str">
        <f t="shared" si="11"/>
        <v/>
      </c>
    </row>
    <row r="61" spans="1:37" x14ac:dyDescent="0.2">
      <c r="A61" s="132">
        <v>2007</v>
      </c>
      <c r="B61" s="20">
        <f>'C. YP y BRECHAS'!H61</f>
        <v>5.8403613194109028E-3</v>
      </c>
      <c r="C61" s="99" t="str">
        <f>'C. YP y BRECHAS'!J61</f>
        <v/>
      </c>
      <c r="D61" s="100">
        <f>'C. YP y BRECHAS'!K61</f>
        <v>1</v>
      </c>
      <c r="E61" s="31">
        <v>0.60156462606312933</v>
      </c>
      <c r="F61" s="103" t="str">
        <f t="shared" si="0"/>
        <v/>
      </c>
      <c r="G61" s="104">
        <f t="shared" si="1"/>
        <v>0.60156462606312933</v>
      </c>
      <c r="H61" s="31">
        <v>0.10455030294688968</v>
      </c>
      <c r="I61" s="103" t="str">
        <f t="shared" si="2"/>
        <v/>
      </c>
      <c r="J61" s="104">
        <f t="shared" si="3"/>
        <v>0.10455030294688968</v>
      </c>
      <c r="K61" s="31">
        <v>0.22267535498310503</v>
      </c>
      <c r="L61" s="103" t="str">
        <f t="shared" si="12"/>
        <v/>
      </c>
      <c r="M61" s="104">
        <f t="shared" si="13"/>
        <v>0.22267535498310503</v>
      </c>
      <c r="N61" s="32">
        <v>0.20315651363275739</v>
      </c>
      <c r="O61" s="103" t="str">
        <f t="shared" si="14"/>
        <v/>
      </c>
      <c r="P61" s="104">
        <f t="shared" si="15"/>
        <v>0.20315651363275739</v>
      </c>
      <c r="Q61" s="32">
        <v>0.16774217419643719</v>
      </c>
      <c r="R61" s="103" t="str">
        <f t="shared" si="16"/>
        <v/>
      </c>
      <c r="S61" s="104">
        <f t="shared" si="17"/>
        <v>0.16774217419643719</v>
      </c>
      <c r="T61" s="31">
        <v>3.5414339436320157E-2</v>
      </c>
      <c r="U61" s="103" t="str">
        <f t="shared" si="18"/>
        <v/>
      </c>
      <c r="V61" s="104">
        <f t="shared" si="19"/>
        <v>3.5414339436320157E-2</v>
      </c>
      <c r="W61" s="32">
        <v>1.9518841350347742E-2</v>
      </c>
      <c r="X61" s="103" t="str">
        <f t="shared" si="4"/>
        <v/>
      </c>
      <c r="Y61" s="104">
        <f t="shared" si="5"/>
        <v>1.9518841350347742E-2</v>
      </c>
      <c r="Z61" s="32">
        <v>0.30498456743760061</v>
      </c>
      <c r="AA61" s="103" t="str">
        <f t="shared" si="6"/>
        <v/>
      </c>
      <c r="AB61" s="104">
        <f t="shared" si="7"/>
        <v>0.30498456743760061</v>
      </c>
      <c r="AC61" s="32">
        <v>0.2337748514307246</v>
      </c>
      <c r="AD61" s="103" t="str">
        <f t="shared" si="8"/>
        <v/>
      </c>
      <c r="AE61" s="104">
        <f t="shared" si="9"/>
        <v>0.2337748514307246</v>
      </c>
      <c r="AF61" s="30">
        <v>0.23752597348094304</v>
      </c>
      <c r="AG61" s="101" t="str">
        <f t="shared" si="20"/>
        <v/>
      </c>
      <c r="AH61" s="101">
        <f t="shared" si="21"/>
        <v>0.23752597348094304</v>
      </c>
      <c r="AI61" s="30">
        <v>-1.4850618497837998E-2</v>
      </c>
      <c r="AJ61" s="101" t="str">
        <f t="shared" si="10"/>
        <v/>
      </c>
      <c r="AK61" s="102">
        <f t="shared" si="11"/>
        <v>-1.4850618497837998E-2</v>
      </c>
    </row>
    <row r="62" spans="1:37" x14ac:dyDescent="0.2">
      <c r="A62" s="132">
        <v>2008</v>
      </c>
      <c r="B62" s="20">
        <f>'C. YP y BRECHAS'!H62</f>
        <v>3.4049062176190859E-2</v>
      </c>
      <c r="C62" s="99" t="str">
        <f>'C. YP y BRECHAS'!J62</f>
        <v/>
      </c>
      <c r="D62" s="100">
        <f>'C. YP y BRECHAS'!K62</f>
        <v>1</v>
      </c>
      <c r="E62" s="31">
        <v>0.62473314430188442</v>
      </c>
      <c r="F62" s="103" t="str">
        <f t="shared" si="0"/>
        <v/>
      </c>
      <c r="G62" s="104">
        <f t="shared" si="1"/>
        <v>0.62473314430188442</v>
      </c>
      <c r="H62" s="31">
        <v>0.10359841606893863</v>
      </c>
      <c r="I62" s="103" t="str">
        <f t="shared" si="2"/>
        <v/>
      </c>
      <c r="J62" s="104">
        <f t="shared" si="3"/>
        <v>0.10359841606893863</v>
      </c>
      <c r="K62" s="31">
        <v>0.27005345843075623</v>
      </c>
      <c r="L62" s="103" t="str">
        <f t="shared" si="12"/>
        <v/>
      </c>
      <c r="M62" s="104">
        <f t="shared" si="13"/>
        <v>0.27005345843075623</v>
      </c>
      <c r="N62" s="32">
        <v>0.23947718423755701</v>
      </c>
      <c r="O62" s="103" t="str">
        <f t="shared" si="14"/>
        <v/>
      </c>
      <c r="P62" s="104">
        <f t="shared" si="15"/>
        <v>0.23947718423755701</v>
      </c>
      <c r="Q62" s="32">
        <v>0.19470802021255187</v>
      </c>
      <c r="R62" s="103" t="str">
        <f t="shared" si="16"/>
        <v/>
      </c>
      <c r="S62" s="104">
        <f t="shared" si="17"/>
        <v>0.19470802021255187</v>
      </c>
      <c r="T62" s="31">
        <v>4.4769164025005477E-2</v>
      </c>
      <c r="U62" s="103" t="str">
        <f t="shared" si="18"/>
        <v/>
      </c>
      <c r="V62" s="104">
        <f t="shared" si="19"/>
        <v>4.4769164025005477E-2</v>
      </c>
      <c r="W62" s="32">
        <v>3.0576274193198919E-2</v>
      </c>
      <c r="X62" s="103" t="str">
        <f t="shared" si="4"/>
        <v/>
      </c>
      <c r="Y62" s="104">
        <f t="shared" si="5"/>
        <v>3.0576274193198919E-2</v>
      </c>
      <c r="Z62" s="32">
        <v>0.28438497608551055</v>
      </c>
      <c r="AA62" s="103" t="str">
        <f t="shared" si="6"/>
        <v/>
      </c>
      <c r="AB62" s="104">
        <f t="shared" si="7"/>
        <v>0.28438497608551055</v>
      </c>
      <c r="AC62" s="32">
        <v>0.28276999488708976</v>
      </c>
      <c r="AD62" s="103" t="str">
        <f t="shared" si="8"/>
        <v/>
      </c>
      <c r="AE62" s="104">
        <f t="shared" si="9"/>
        <v>0.28276999488708976</v>
      </c>
      <c r="AF62" s="30">
        <v>0.22653929320401853</v>
      </c>
      <c r="AG62" s="101" t="str">
        <f t="shared" si="20"/>
        <v/>
      </c>
      <c r="AH62" s="101">
        <f t="shared" si="21"/>
        <v>0.22653929320401853</v>
      </c>
      <c r="AI62" s="30">
        <v>4.3514165226737705E-2</v>
      </c>
      <c r="AJ62" s="101" t="str">
        <f t="shared" si="10"/>
        <v/>
      </c>
      <c r="AK62" s="102">
        <f t="shared" si="11"/>
        <v>4.3514165226737705E-2</v>
      </c>
    </row>
    <row r="63" spans="1:37" x14ac:dyDescent="0.2">
      <c r="A63" s="132">
        <v>2009</v>
      </c>
      <c r="B63" s="20">
        <f>'C. YP y BRECHAS'!H63</f>
        <v>-1.327798262965274E-2</v>
      </c>
      <c r="C63" s="99">
        <f>'C. YP y BRECHAS'!J63</f>
        <v>1</v>
      </c>
      <c r="D63" s="100" t="str">
        <f>'C. YP y BRECHAS'!K63</f>
        <v/>
      </c>
      <c r="E63" s="31">
        <v>0.64083187217453685</v>
      </c>
      <c r="F63" s="103">
        <f t="shared" si="0"/>
        <v>0.64083187217453685</v>
      </c>
      <c r="G63" s="104" t="str">
        <f t="shared" si="1"/>
        <v/>
      </c>
      <c r="H63" s="31">
        <v>0.11481062631325094</v>
      </c>
      <c r="I63" s="103">
        <f t="shared" si="2"/>
        <v>0.11481062631325094</v>
      </c>
      <c r="J63" s="104" t="str">
        <f t="shared" si="3"/>
        <v/>
      </c>
      <c r="K63" s="31">
        <v>0.20704221755867785</v>
      </c>
      <c r="L63" s="103">
        <f t="shared" si="12"/>
        <v>0.20704221755867785</v>
      </c>
      <c r="M63" s="104" t="str">
        <f t="shared" si="13"/>
        <v/>
      </c>
      <c r="N63" s="32">
        <v>0.2322560403922149</v>
      </c>
      <c r="O63" s="103">
        <f t="shared" si="14"/>
        <v>0.2322560403922149</v>
      </c>
      <c r="P63" s="104" t="str">
        <f t="shared" si="15"/>
        <v/>
      </c>
      <c r="Q63" s="32">
        <v>0.17542455717919955</v>
      </c>
      <c r="R63" s="103">
        <f t="shared" si="16"/>
        <v>0.17542455717919955</v>
      </c>
      <c r="S63" s="104" t="str">
        <f t="shared" si="17"/>
        <v/>
      </c>
      <c r="T63" s="31">
        <v>5.683148321301533E-2</v>
      </c>
      <c r="U63" s="103">
        <f t="shared" si="18"/>
        <v>5.683148321301533E-2</v>
      </c>
      <c r="V63" s="104" t="str">
        <f t="shared" si="19"/>
        <v/>
      </c>
      <c r="W63" s="32">
        <v>-2.5213822833537049E-2</v>
      </c>
      <c r="X63" s="103">
        <f t="shared" si="4"/>
        <v>-2.5213822833537049E-2</v>
      </c>
      <c r="Y63" s="104" t="str">
        <f t="shared" si="5"/>
        <v/>
      </c>
      <c r="Z63" s="32">
        <v>0.25016625513145235</v>
      </c>
      <c r="AA63" s="103">
        <f t="shared" si="6"/>
        <v>0.25016625513145235</v>
      </c>
      <c r="AB63" s="104" t="str">
        <f t="shared" si="7"/>
        <v/>
      </c>
      <c r="AC63" s="32">
        <v>0.21285097117791793</v>
      </c>
      <c r="AD63" s="103">
        <f t="shared" si="8"/>
        <v>0.21285097117791793</v>
      </c>
      <c r="AE63" s="104" t="str">
        <f t="shared" si="9"/>
        <v/>
      </c>
      <c r="AF63" s="30">
        <v>0.2018453616665383</v>
      </c>
      <c r="AG63" s="101">
        <f t="shared" si="20"/>
        <v>0.2018453616665383</v>
      </c>
      <c r="AH63" s="101" t="str">
        <f t="shared" si="21"/>
        <v/>
      </c>
      <c r="AI63" s="30">
        <v>5.19685589213955E-3</v>
      </c>
      <c r="AJ63" s="101">
        <f t="shared" si="10"/>
        <v>5.19685589213955E-3</v>
      </c>
      <c r="AK63" s="102" t="str">
        <f t="shared" si="11"/>
        <v/>
      </c>
    </row>
    <row r="64" spans="1:37" x14ac:dyDescent="0.2">
      <c r="A64" s="132">
        <v>2010</v>
      </c>
      <c r="B64" s="20">
        <f>'C. YP y BRECHAS'!H64</f>
        <v>1.0234268268611402E-2</v>
      </c>
      <c r="C64" s="99" t="str">
        <f>'C. YP y BRECHAS'!J64</f>
        <v/>
      </c>
      <c r="D64" s="100">
        <f>'C. YP y BRECHAS'!K64</f>
        <v>1</v>
      </c>
      <c r="E64" s="31">
        <v>0.61871389858952441</v>
      </c>
      <c r="F64" s="103" t="str">
        <f t="shared" si="0"/>
        <v/>
      </c>
      <c r="G64" s="104">
        <f t="shared" si="1"/>
        <v>0.61871389858952441</v>
      </c>
      <c r="H64" s="31">
        <v>0.10579800948699096</v>
      </c>
      <c r="I64" s="103" t="str">
        <f t="shared" si="2"/>
        <v/>
      </c>
      <c r="J64" s="104">
        <f t="shared" si="3"/>
        <v>0.10579800948699096</v>
      </c>
      <c r="K64" s="31">
        <v>0.24627302108215429</v>
      </c>
      <c r="L64" s="103" t="str">
        <f t="shared" si="12"/>
        <v/>
      </c>
      <c r="M64" s="104">
        <f t="shared" si="13"/>
        <v>0.24627302108215429</v>
      </c>
      <c r="N64" s="32">
        <v>0.25002623937307217</v>
      </c>
      <c r="O64" s="103" t="str">
        <f t="shared" si="14"/>
        <v/>
      </c>
      <c r="P64" s="104">
        <f t="shared" si="15"/>
        <v>0.25002623937307217</v>
      </c>
      <c r="Q64" s="32">
        <v>0.19127762506313906</v>
      </c>
      <c r="R64" s="103" t="str">
        <f t="shared" si="16"/>
        <v/>
      </c>
      <c r="S64" s="104">
        <f t="shared" si="17"/>
        <v>0.19127762506313906</v>
      </c>
      <c r="T64" s="31">
        <v>5.874861430993239E-2</v>
      </c>
      <c r="U64" s="103" t="str">
        <f t="shared" si="18"/>
        <v/>
      </c>
      <c r="V64" s="104">
        <f t="shared" si="19"/>
        <v>5.874861430993239E-2</v>
      </c>
      <c r="W64" s="32">
        <v>-3.7532182909183255E-3</v>
      </c>
      <c r="X64" s="103" t="str">
        <f t="shared" si="4"/>
        <v/>
      </c>
      <c r="Y64" s="104">
        <f t="shared" si="5"/>
        <v>-3.7532182909183255E-3</v>
      </c>
      <c r="Z64" s="32">
        <v>0.26380123601692101</v>
      </c>
      <c r="AA64" s="103" t="str">
        <f t="shared" si="6"/>
        <v/>
      </c>
      <c r="AB64" s="104">
        <f t="shared" si="7"/>
        <v>0.26380123601692101</v>
      </c>
      <c r="AC64" s="32">
        <v>0.23458616517559056</v>
      </c>
      <c r="AD64" s="103" t="str">
        <f t="shared" si="8"/>
        <v/>
      </c>
      <c r="AE64" s="104">
        <f t="shared" si="9"/>
        <v>0.23458616517559056</v>
      </c>
      <c r="AF64" s="30">
        <v>0.2223586258787254</v>
      </c>
      <c r="AG64" s="101" t="str">
        <f t="shared" si="20"/>
        <v/>
      </c>
      <c r="AH64" s="101">
        <f t="shared" si="21"/>
        <v>0.2223586258787254</v>
      </c>
      <c r="AI64" s="30">
        <v>2.39143952034289E-2</v>
      </c>
      <c r="AJ64" s="101" t="str">
        <f t="shared" si="10"/>
        <v/>
      </c>
      <c r="AK64" s="102">
        <f t="shared" si="11"/>
        <v>2.39143952034289E-2</v>
      </c>
    </row>
    <row r="65" spans="1:37" x14ac:dyDescent="0.2">
      <c r="A65" s="132">
        <v>2011</v>
      </c>
      <c r="B65" s="20">
        <f>'C. YP y BRECHAS'!H65</f>
        <v>1.7698288079742497E-2</v>
      </c>
      <c r="C65" s="99" t="str">
        <f>'C. YP y BRECHAS'!J65</f>
        <v/>
      </c>
      <c r="D65" s="100">
        <f>'C. YP y BRECHAS'!K65</f>
        <v>1</v>
      </c>
      <c r="E65" s="31">
        <v>0.61313007934915587</v>
      </c>
      <c r="F65" s="103" t="str">
        <f t="shared" si="0"/>
        <v/>
      </c>
      <c r="G65" s="104">
        <f t="shared" si="1"/>
        <v>0.61313007934915587</v>
      </c>
      <c r="H65" s="31">
        <v>0.10219533076141585</v>
      </c>
      <c r="I65" s="103" t="str">
        <f t="shared" si="2"/>
        <v/>
      </c>
      <c r="J65" s="104">
        <f t="shared" si="3"/>
        <v>0.10219533076141585</v>
      </c>
      <c r="K65" s="31">
        <v>0.24439124738806306</v>
      </c>
      <c r="L65" s="103" t="str">
        <f t="shared" si="12"/>
        <v/>
      </c>
      <c r="M65" s="104">
        <f t="shared" si="13"/>
        <v>0.24439124738806306</v>
      </c>
      <c r="N65" s="32">
        <v>0.23941032752459859</v>
      </c>
      <c r="O65" s="103" t="str">
        <f t="shared" si="14"/>
        <v/>
      </c>
      <c r="P65" s="104">
        <f t="shared" si="15"/>
        <v>0.23941032752459859</v>
      </c>
      <c r="Q65" s="32">
        <v>0.19127110307061165</v>
      </c>
      <c r="R65" s="103" t="str">
        <f t="shared" si="16"/>
        <v/>
      </c>
      <c r="S65" s="104">
        <f t="shared" si="17"/>
        <v>0.19127110307061165</v>
      </c>
      <c r="T65" s="31">
        <v>4.8139224453986287E-2</v>
      </c>
      <c r="U65" s="103" t="str">
        <f t="shared" si="18"/>
        <v/>
      </c>
      <c r="V65" s="104">
        <f t="shared" si="19"/>
        <v>4.8139224453986287E-2</v>
      </c>
      <c r="W65" s="32">
        <v>4.9809198634652588E-3</v>
      </c>
      <c r="X65" s="103" t="str">
        <f t="shared" si="4"/>
        <v/>
      </c>
      <c r="Y65" s="104">
        <f t="shared" si="5"/>
        <v>4.9809198634652588E-3</v>
      </c>
      <c r="Z65" s="32">
        <v>0.29473018160680742</v>
      </c>
      <c r="AA65" s="103" t="str">
        <f t="shared" si="6"/>
        <v/>
      </c>
      <c r="AB65" s="104">
        <f t="shared" si="7"/>
        <v>0.29473018160680742</v>
      </c>
      <c r="AC65" s="32">
        <v>0.2544468391054423</v>
      </c>
      <c r="AD65" s="103" t="str">
        <f t="shared" si="8"/>
        <v/>
      </c>
      <c r="AE65" s="104">
        <f t="shared" si="9"/>
        <v>0.2544468391054423</v>
      </c>
      <c r="AF65" s="30">
        <v>0.22467156115976075</v>
      </c>
      <c r="AG65" s="101" t="str">
        <f t="shared" si="20"/>
        <v/>
      </c>
      <c r="AH65" s="101">
        <f t="shared" si="21"/>
        <v>0.22467156115976075</v>
      </c>
      <c r="AI65" s="30">
        <v>1.9719686228302297E-2</v>
      </c>
      <c r="AJ65" s="101" t="str">
        <f t="shared" si="10"/>
        <v/>
      </c>
      <c r="AK65" s="102">
        <f t="shared" si="11"/>
        <v>1.9719686228302297E-2</v>
      </c>
    </row>
    <row r="66" spans="1:37" x14ac:dyDescent="0.2">
      <c r="A66" s="132">
        <v>2012</v>
      </c>
      <c r="B66" s="20">
        <f>'C. YP y BRECHAS'!H66</f>
        <v>2.6863064206324339E-2</v>
      </c>
      <c r="C66" s="99" t="str">
        <f>'C. YP y BRECHAS'!J66</f>
        <v/>
      </c>
      <c r="D66" s="100">
        <f>'C. YP y BRECHAS'!K66</f>
        <v>1</v>
      </c>
      <c r="E66" s="31">
        <v>0.63127475021356094</v>
      </c>
      <c r="F66" s="103" t="str">
        <f t="shared" si="0"/>
        <v/>
      </c>
      <c r="G66" s="104">
        <f t="shared" si="1"/>
        <v>0.63127475021356094</v>
      </c>
      <c r="H66" s="31">
        <v>0.10801234393084393</v>
      </c>
      <c r="I66" s="103" t="str">
        <f t="shared" si="2"/>
        <v/>
      </c>
      <c r="J66" s="104">
        <f t="shared" si="3"/>
        <v>0.10801234393084393</v>
      </c>
      <c r="K66" s="31">
        <v>0.24256424456476278</v>
      </c>
      <c r="L66" s="103" t="str">
        <f t="shared" si="12"/>
        <v/>
      </c>
      <c r="M66" s="104">
        <f t="shared" si="13"/>
        <v>0.24256424456476278</v>
      </c>
      <c r="N66" s="32">
        <v>0.25793212456124576</v>
      </c>
      <c r="O66" s="103" t="str">
        <f t="shared" si="14"/>
        <v/>
      </c>
      <c r="P66" s="104">
        <f t="shared" si="15"/>
        <v>0.25793212456124576</v>
      </c>
      <c r="Q66" s="32">
        <v>0.20386916345592418</v>
      </c>
      <c r="R66" s="103" t="str">
        <f t="shared" si="16"/>
        <v/>
      </c>
      <c r="S66" s="104">
        <f t="shared" si="17"/>
        <v>0.20386916345592418</v>
      </c>
      <c r="T66" s="31">
        <v>5.4062961105320585E-2</v>
      </c>
      <c r="U66" s="103" t="str">
        <f t="shared" si="18"/>
        <v/>
      </c>
      <c r="V66" s="104">
        <f t="shared" si="19"/>
        <v>5.4062961105320585E-2</v>
      </c>
      <c r="W66" s="32">
        <v>-1.5367879996482894E-2</v>
      </c>
      <c r="X66" s="103" t="str">
        <f t="shared" si="4"/>
        <v/>
      </c>
      <c r="Y66" s="104">
        <f t="shared" si="5"/>
        <v>-1.5367879996482894E-2</v>
      </c>
      <c r="Z66" s="32">
        <v>0.26907111836347203</v>
      </c>
      <c r="AA66" s="103" t="str">
        <f t="shared" si="6"/>
        <v/>
      </c>
      <c r="AB66" s="104">
        <f t="shared" si="7"/>
        <v>0.26907111836347203</v>
      </c>
      <c r="AC66" s="32">
        <v>0.25092245707263977</v>
      </c>
      <c r="AD66" s="103" t="str">
        <f t="shared" si="8"/>
        <v/>
      </c>
      <c r="AE66" s="104">
        <f t="shared" si="9"/>
        <v>0.25092245707263977</v>
      </c>
      <c r="AF66" s="30">
        <v>0.21381279363681849</v>
      </c>
      <c r="AG66" s="101" t="str">
        <f t="shared" si="20"/>
        <v/>
      </c>
      <c r="AH66" s="101">
        <f t="shared" si="21"/>
        <v>0.21381279363681849</v>
      </c>
      <c r="AI66" s="30">
        <v>2.8751450927944303E-2</v>
      </c>
      <c r="AJ66" s="101" t="str">
        <f t="shared" si="10"/>
        <v/>
      </c>
      <c r="AK66" s="102">
        <f t="shared" si="11"/>
        <v>2.8751450927944303E-2</v>
      </c>
    </row>
    <row r="67" spans="1:37" x14ac:dyDescent="0.2">
      <c r="A67" s="132">
        <v>2013</v>
      </c>
      <c r="B67" s="20">
        <f>'C. YP y BRECHAS'!H67</f>
        <v>3.7436596092623731E-2</v>
      </c>
      <c r="C67" s="99" t="str">
        <f>'C. YP y BRECHAS'!J67</f>
        <v/>
      </c>
      <c r="D67" s="100">
        <f>'C. YP y BRECHAS'!K67</f>
        <v>1</v>
      </c>
      <c r="E67" s="31">
        <v>0.63830297698308947</v>
      </c>
      <c r="F67" s="103" t="str">
        <f t="shared" si="0"/>
        <v/>
      </c>
      <c r="G67" s="104">
        <f t="shared" si="1"/>
        <v>0.63830297698308947</v>
      </c>
      <c r="H67" s="31">
        <v>0.11180964727023555</v>
      </c>
      <c r="I67" s="103" t="str">
        <f t="shared" si="2"/>
        <v/>
      </c>
      <c r="J67" s="104">
        <f t="shared" si="3"/>
        <v>0.11180964727023555</v>
      </c>
      <c r="K67" s="31">
        <v>0.25908533678043488</v>
      </c>
      <c r="L67" s="103" t="str">
        <f t="shared" si="12"/>
        <v/>
      </c>
      <c r="M67" s="104">
        <f t="shared" si="13"/>
        <v>0.25908533678043488</v>
      </c>
      <c r="N67" s="32">
        <v>0.26696927267650977</v>
      </c>
      <c r="O67" s="103" t="str">
        <f t="shared" si="14"/>
        <v/>
      </c>
      <c r="P67" s="104">
        <f t="shared" si="15"/>
        <v>0.26696927267650977</v>
      </c>
      <c r="Q67" s="32">
        <v>0.20924554543714832</v>
      </c>
      <c r="R67" s="103" t="str">
        <f t="shared" si="16"/>
        <v/>
      </c>
      <c r="S67" s="104">
        <f t="shared" si="17"/>
        <v>0.20924554543714832</v>
      </c>
      <c r="T67" s="31">
        <v>5.7723727239361443E-2</v>
      </c>
      <c r="U67" s="103" t="str">
        <f t="shared" si="18"/>
        <v/>
      </c>
      <c r="V67" s="104">
        <f t="shared" si="19"/>
        <v>5.7723727239361443E-2</v>
      </c>
      <c r="W67" s="32">
        <v>-7.8839358960746397E-3</v>
      </c>
      <c r="X67" s="103" t="str">
        <f t="shared" si="4"/>
        <v/>
      </c>
      <c r="Y67" s="104">
        <f t="shared" si="5"/>
        <v>-7.8839358960746397E-3</v>
      </c>
      <c r="Z67" s="32">
        <v>0.23857876135851361</v>
      </c>
      <c r="AA67" s="103" t="str">
        <f t="shared" si="6"/>
        <v/>
      </c>
      <c r="AB67" s="104">
        <f t="shared" si="7"/>
        <v>0.23857876135851361</v>
      </c>
      <c r="AC67" s="32">
        <v>0.24777672239227347</v>
      </c>
      <c r="AD67" s="103" t="str">
        <f t="shared" si="8"/>
        <v/>
      </c>
      <c r="AE67" s="104">
        <f t="shared" si="9"/>
        <v>0.24777672239227347</v>
      </c>
      <c r="AF67" s="30">
        <v>0.21075786762250937</v>
      </c>
      <c r="AG67" s="101" t="str">
        <f t="shared" si="20"/>
        <v/>
      </c>
      <c r="AH67" s="101">
        <f t="shared" si="21"/>
        <v>0.21075786762250937</v>
      </c>
      <c r="AI67" s="30">
        <v>4.8327469157925504E-2</v>
      </c>
      <c r="AJ67" s="101" t="str">
        <f t="shared" si="10"/>
        <v/>
      </c>
      <c r="AK67" s="102">
        <f t="shared" si="11"/>
        <v>4.8327469157925504E-2</v>
      </c>
    </row>
    <row r="68" spans="1:37" x14ac:dyDescent="0.2">
      <c r="A68" s="132">
        <v>2014</v>
      </c>
      <c r="B68" s="20">
        <f>'C. YP y BRECHAS'!H68</f>
        <v>1.9178432914220167E-2</v>
      </c>
      <c r="C68" s="99" t="str">
        <f>'C. YP y BRECHAS'!J68</f>
        <v/>
      </c>
      <c r="D68" s="100">
        <f>'C. YP y BRECHAS'!K68</f>
        <v>1</v>
      </c>
      <c r="E68" s="31">
        <v>0.65072863555407034</v>
      </c>
      <c r="F68" s="103" t="str">
        <f t="shared" si="0"/>
        <v/>
      </c>
      <c r="G68" s="104">
        <f t="shared" si="1"/>
        <v>0.65072863555407034</v>
      </c>
      <c r="H68" s="31">
        <v>0.11771143434197447</v>
      </c>
      <c r="I68" s="103" t="str">
        <f t="shared" si="2"/>
        <v/>
      </c>
      <c r="J68" s="104">
        <f t="shared" si="3"/>
        <v>0.11771143434197447</v>
      </c>
      <c r="K68" s="31">
        <v>0.25124511883844325</v>
      </c>
      <c r="L68" s="103" t="str">
        <f t="shared" si="12"/>
        <v/>
      </c>
      <c r="M68" s="104">
        <f t="shared" si="13"/>
        <v>0.25124511883844325</v>
      </c>
      <c r="N68" s="32">
        <v>0.25901784385978888</v>
      </c>
      <c r="O68" s="103" t="str">
        <f t="shared" si="14"/>
        <v/>
      </c>
      <c r="P68" s="104">
        <f t="shared" si="15"/>
        <v>0.25901784385978888</v>
      </c>
      <c r="Q68" s="32">
        <v>0.20375784987543774</v>
      </c>
      <c r="R68" s="103" t="str">
        <f t="shared" si="16"/>
        <v/>
      </c>
      <c r="S68" s="104">
        <f t="shared" si="17"/>
        <v>0.20375784987543774</v>
      </c>
      <c r="T68" s="31">
        <v>5.5259993984350754E-2</v>
      </c>
      <c r="U68" s="103" t="str">
        <f t="shared" si="18"/>
        <v/>
      </c>
      <c r="V68" s="104">
        <f t="shared" si="19"/>
        <v>5.5259993984350754E-2</v>
      </c>
      <c r="W68" s="32">
        <v>-7.7727250213464544E-3</v>
      </c>
      <c r="X68" s="103" t="str">
        <f t="shared" si="4"/>
        <v/>
      </c>
      <c r="Y68" s="104">
        <f t="shared" si="5"/>
        <v>-7.7727250213464544E-3</v>
      </c>
      <c r="Z68" s="32">
        <v>0.22182189344537831</v>
      </c>
      <c r="AA68" s="103" t="str">
        <f t="shared" si="6"/>
        <v/>
      </c>
      <c r="AB68" s="104">
        <f t="shared" si="7"/>
        <v>0.22182189344537831</v>
      </c>
      <c r="AC68" s="32">
        <v>0.24150708217986647</v>
      </c>
      <c r="AD68" s="103" t="str">
        <f t="shared" si="8"/>
        <v/>
      </c>
      <c r="AE68" s="104">
        <f t="shared" si="9"/>
        <v>0.24150708217986647</v>
      </c>
      <c r="AF68" s="30">
        <v>0.20810381797914945</v>
      </c>
      <c r="AG68" s="101" t="str">
        <f t="shared" si="20"/>
        <v/>
      </c>
      <c r="AH68" s="101">
        <f t="shared" si="21"/>
        <v>0.20810381797914945</v>
      </c>
      <c r="AI68" s="30">
        <v>4.3141300859293796E-2</v>
      </c>
      <c r="AJ68" s="101" t="str">
        <f t="shared" si="10"/>
        <v/>
      </c>
      <c r="AK68" s="102">
        <f t="shared" si="11"/>
        <v>4.3141300859293796E-2</v>
      </c>
    </row>
    <row r="69" spans="1:37" x14ac:dyDescent="0.2">
      <c r="A69" s="132">
        <v>2015</v>
      </c>
      <c r="B69" s="20">
        <f>'C. YP y BRECHAS'!H69</f>
        <v>1.3895350908002868E-2</v>
      </c>
      <c r="C69" s="99" t="str">
        <f>'C. YP y BRECHAS'!J69</f>
        <v/>
      </c>
      <c r="D69" s="100">
        <f>'C. YP y BRECHAS'!K69</f>
        <v>1</v>
      </c>
      <c r="E69" s="31">
        <v>0.65938033423435316</v>
      </c>
      <c r="F69" s="103" t="str">
        <f t="shared" ref="F69:F74" si="22">IF(C69=1,E69,"")</f>
        <v/>
      </c>
      <c r="G69" s="104">
        <f t="shared" ref="G69:G74" si="23">IF(D69=1,E69,"")</f>
        <v>0.65938033423435316</v>
      </c>
      <c r="H69" s="31">
        <v>0.12612350510132053</v>
      </c>
      <c r="I69" s="103" t="str">
        <f t="shared" ref="I69:I74" si="24">IF($C69=1,H69,"")</f>
        <v/>
      </c>
      <c r="J69" s="104">
        <f t="shared" ref="J69:J74" si="25">IF($D69=1,H69,"")</f>
        <v>0.12612350510132053</v>
      </c>
      <c r="K69" s="31">
        <v>0.24292679960371275</v>
      </c>
      <c r="L69" s="103" t="str">
        <f t="shared" si="12"/>
        <v/>
      </c>
      <c r="M69" s="104">
        <f t="shared" si="13"/>
        <v>0.24292679960371275</v>
      </c>
      <c r="N69" s="32">
        <v>0.2458794105951953</v>
      </c>
      <c r="O69" s="103" t="str">
        <f t="shared" si="14"/>
        <v/>
      </c>
      <c r="P69" s="104">
        <f t="shared" si="15"/>
        <v>0.2458794105951953</v>
      </c>
      <c r="Q69" s="32">
        <v>0.19566185839654254</v>
      </c>
      <c r="R69" s="103" t="str">
        <f t="shared" si="16"/>
        <v/>
      </c>
      <c r="S69" s="104">
        <f t="shared" si="17"/>
        <v>0.19566185839654254</v>
      </c>
      <c r="T69" s="31">
        <v>5.02175521986521E-2</v>
      </c>
      <c r="U69" s="103" t="str">
        <f t="shared" si="18"/>
        <v/>
      </c>
      <c r="V69" s="104">
        <f t="shared" si="19"/>
        <v>5.02175521986521E-2</v>
      </c>
      <c r="W69" s="32">
        <v>-2.9526109914825142E-3</v>
      </c>
      <c r="X69" s="103" t="str">
        <f t="shared" ref="X69:X74" si="26">IF($C69=1,W69,"")</f>
        <v/>
      </c>
      <c r="Y69" s="104">
        <f t="shared" ref="Y69:Y74" si="27">IF($D69=1,W69,"")</f>
        <v>-2.9526109914825142E-3</v>
      </c>
      <c r="Z69" s="32">
        <v>0.20923650830480839</v>
      </c>
      <c r="AA69" s="103" t="str">
        <f t="shared" ref="AA69:AA74" si="28">IF($C69=1,Z69,"")</f>
        <v/>
      </c>
      <c r="AB69" s="104">
        <f t="shared" ref="AB69:AB74" si="29">IF($D69=1,Z69,"")</f>
        <v>0.20923650830480839</v>
      </c>
      <c r="AC69" s="32">
        <v>0.23766714724419483</v>
      </c>
      <c r="AD69" s="103" t="str">
        <f t="shared" ref="AD69:AD74" si="30">IF($C69=1,AC69,"")</f>
        <v/>
      </c>
      <c r="AE69" s="104">
        <f t="shared" ref="AE69:AE74" si="31">IF($D69=1,AC69,"")</f>
        <v>0.23766714724419483</v>
      </c>
      <c r="AF69" s="30">
        <v>0.19638124805289445</v>
      </c>
      <c r="AG69" s="101" t="str">
        <f t="shared" si="20"/>
        <v/>
      </c>
      <c r="AH69" s="101">
        <f t="shared" si="21"/>
        <v>0.19638124805289445</v>
      </c>
      <c r="AI69" s="30">
        <v>4.6545551550818298E-2</v>
      </c>
      <c r="AJ69" s="101" t="str">
        <f t="shared" ref="AJ69:AJ74" si="32">IF($C69=1,AI69,"")</f>
        <v/>
      </c>
      <c r="AK69" s="102">
        <f t="shared" ref="AK69:AK74" si="33">IF($D69=1,AI69,"")</f>
        <v>4.6545551550818298E-2</v>
      </c>
    </row>
    <row r="70" spans="1:37" x14ac:dyDescent="0.2">
      <c r="A70" s="132">
        <v>2016</v>
      </c>
      <c r="B70" s="20">
        <f>'C. YP y BRECHAS'!H70</f>
        <v>1.9709934980765453E-2</v>
      </c>
      <c r="C70" s="99" t="str">
        <f>'C. YP y BRECHAS'!J70</f>
        <v/>
      </c>
      <c r="D70" s="100">
        <f>'C. YP y BRECHAS'!K70</f>
        <v>1</v>
      </c>
      <c r="E70" s="31">
        <v>0.6565104850260598</v>
      </c>
      <c r="F70" s="103" t="str">
        <f t="shared" si="22"/>
        <v/>
      </c>
      <c r="G70" s="104">
        <f t="shared" si="23"/>
        <v>0.6565104850260598</v>
      </c>
      <c r="H70" s="31">
        <v>0.12001096105161459</v>
      </c>
      <c r="I70" s="103" t="str">
        <f t="shared" si="24"/>
        <v/>
      </c>
      <c r="J70" s="104">
        <f t="shared" si="25"/>
        <v>0.12001096105161459</v>
      </c>
      <c r="K70" s="31">
        <v>0.22695313840748144</v>
      </c>
      <c r="L70" s="103" t="str">
        <f t="shared" ref="L70:L74" si="34">IF($C70=1,K70,"")</f>
        <v/>
      </c>
      <c r="M70" s="104">
        <f t="shared" ref="M70:M74" si="35">IF($D70=1,K70,"")</f>
        <v>0.22695313840748144</v>
      </c>
      <c r="N70" s="32">
        <v>0.22953837445645636</v>
      </c>
      <c r="O70" s="103" t="str">
        <f t="shared" ref="O70:O74" si="36">IF($C70=1,N70,"")</f>
        <v/>
      </c>
      <c r="P70" s="104">
        <f t="shared" ref="P70:P74" si="37">IF($D70=1,N70,"")</f>
        <v>0.22953837445645636</v>
      </c>
      <c r="Q70" s="32">
        <v>0.18115088107013694</v>
      </c>
      <c r="R70" s="103" t="str">
        <f t="shared" ref="R70:R74" si="38">IF($C70=1,Q70,"")</f>
        <v/>
      </c>
      <c r="S70" s="104">
        <f t="shared" ref="S70:S74" si="39">IF($D70=1,Q70,"")</f>
        <v>0.18115088107013694</v>
      </c>
      <c r="T70" s="31">
        <v>4.8387493386318974E-2</v>
      </c>
      <c r="U70" s="103" t="str">
        <f t="shared" ref="U70:U74" si="40">IF($C70=1,T70,"")</f>
        <v/>
      </c>
      <c r="V70" s="104">
        <f t="shared" ref="V70:V74" si="41">IF($D70=1,T70,"")</f>
        <v>4.8387493386318974E-2</v>
      </c>
      <c r="W70" s="32">
        <v>-2.5852360489756372E-3</v>
      </c>
      <c r="X70" s="103" t="str">
        <f t="shared" si="26"/>
        <v/>
      </c>
      <c r="Y70" s="104">
        <f t="shared" si="27"/>
        <v>-2.5852360489756372E-3</v>
      </c>
      <c r="Z70" s="32">
        <v>0.21929687273439502</v>
      </c>
      <c r="AA70" s="103" t="str">
        <f t="shared" si="28"/>
        <v/>
      </c>
      <c r="AB70" s="104">
        <f t="shared" si="29"/>
        <v>0.21929687273439502</v>
      </c>
      <c r="AC70" s="32">
        <v>0.22277145721955077</v>
      </c>
      <c r="AD70" s="103" t="str">
        <f t="shared" si="30"/>
        <v/>
      </c>
      <c r="AE70" s="104">
        <f t="shared" si="31"/>
        <v>0.22277145721955077</v>
      </c>
      <c r="AF70" s="30">
        <v>0.20438528287870913</v>
      </c>
      <c r="AG70" s="101" t="str">
        <f t="shared" ref="AG70:AG74" si="42">IF($C70=1,AF70,"")</f>
        <v/>
      </c>
      <c r="AH70" s="101">
        <f t="shared" ref="AH70:AH74" si="43">IF($D70=1,AF70,"")</f>
        <v>0.20438528287870913</v>
      </c>
      <c r="AI70" s="30">
        <v>2.2567855528772298E-2</v>
      </c>
      <c r="AJ70" s="101" t="str">
        <f t="shared" si="32"/>
        <v/>
      </c>
      <c r="AK70" s="102">
        <f t="shared" si="33"/>
        <v>2.2567855528772298E-2</v>
      </c>
    </row>
    <row r="71" spans="1:37" x14ac:dyDescent="0.2">
      <c r="A71" s="132">
        <v>2017</v>
      </c>
      <c r="B71" s="20">
        <f>'C. YP y BRECHAS'!H71</f>
        <v>1.5639004252115285E-2</v>
      </c>
      <c r="C71" s="99" t="str">
        <f>'C. YP y BRECHAS'!J71</f>
        <v/>
      </c>
      <c r="D71" s="100">
        <f>'C. YP y BRECHAS'!K71</f>
        <v>1</v>
      </c>
      <c r="E71" s="31">
        <v>0.65026403615692419</v>
      </c>
      <c r="F71" s="103" t="str">
        <f t="shared" si="22"/>
        <v/>
      </c>
      <c r="G71" s="104">
        <f t="shared" si="23"/>
        <v>0.65026403615692419</v>
      </c>
      <c r="H71" s="31">
        <v>0.11700874365401796</v>
      </c>
      <c r="I71" s="103" t="str">
        <f t="shared" si="24"/>
        <v/>
      </c>
      <c r="J71" s="104">
        <f t="shared" si="25"/>
        <v>0.11700874365401796</v>
      </c>
      <c r="K71" s="31">
        <v>0.21447583386645327</v>
      </c>
      <c r="L71" s="103" t="str">
        <f t="shared" si="34"/>
        <v/>
      </c>
      <c r="M71" s="104">
        <f t="shared" si="35"/>
        <v>0.21447583386645327</v>
      </c>
      <c r="N71" s="32">
        <v>0.21764401469934067</v>
      </c>
      <c r="O71" s="103" t="str">
        <f t="shared" si="36"/>
        <v/>
      </c>
      <c r="P71" s="104">
        <f t="shared" si="37"/>
        <v>0.21764401469934067</v>
      </c>
      <c r="Q71" s="32">
        <v>0.17194763930275161</v>
      </c>
      <c r="R71" s="103" t="str">
        <f t="shared" si="38"/>
        <v/>
      </c>
      <c r="S71" s="104">
        <f t="shared" si="39"/>
        <v>0.17194763930275161</v>
      </c>
      <c r="T71" s="31">
        <v>4.5696375396589169E-2</v>
      </c>
      <c r="U71" s="103" t="str">
        <f t="shared" si="40"/>
        <v/>
      </c>
      <c r="V71" s="104">
        <f t="shared" si="41"/>
        <v>4.5696375396589169E-2</v>
      </c>
      <c r="W71" s="32">
        <v>-3.1681808328870996E-3</v>
      </c>
      <c r="X71" s="103" t="str">
        <f t="shared" si="26"/>
        <v/>
      </c>
      <c r="Y71" s="104">
        <f t="shared" si="27"/>
        <v>-3.1681808328870996E-3</v>
      </c>
      <c r="Z71" s="32">
        <v>0.23878898601834217</v>
      </c>
      <c r="AA71" s="103" t="str">
        <f t="shared" si="28"/>
        <v/>
      </c>
      <c r="AB71" s="104">
        <f t="shared" si="29"/>
        <v>0.23878898601834217</v>
      </c>
      <c r="AC71" s="32">
        <v>0.22053759969573752</v>
      </c>
      <c r="AD71" s="103" t="str">
        <f t="shared" si="30"/>
        <v/>
      </c>
      <c r="AE71" s="104">
        <f t="shared" si="31"/>
        <v>0.22053759969573752</v>
      </c>
      <c r="AF71" s="30">
        <v>0.20537662006762122</v>
      </c>
      <c r="AG71" s="101" t="str">
        <f t="shared" si="42"/>
        <v/>
      </c>
      <c r="AH71" s="101">
        <f t="shared" si="43"/>
        <v>0.20537662006762122</v>
      </c>
      <c r="AI71" s="30">
        <v>9.0992137988320509E-3</v>
      </c>
      <c r="AJ71" s="101" t="str">
        <f t="shared" si="32"/>
        <v/>
      </c>
      <c r="AK71" s="102">
        <f t="shared" si="33"/>
        <v>9.0992137988320509E-3</v>
      </c>
    </row>
    <row r="72" spans="1:37" x14ac:dyDescent="0.2">
      <c r="A72" s="132">
        <v>2018</v>
      </c>
      <c r="B72" s="20">
        <f>'C. YP y BRECHAS'!H72</f>
        <v>2.9109656091700131E-2</v>
      </c>
      <c r="C72" s="99" t="str">
        <f>'C. YP y BRECHAS'!J72</f>
        <v/>
      </c>
      <c r="D72" s="100">
        <f>'C. YP y BRECHAS'!K72</f>
        <v>1</v>
      </c>
      <c r="E72" s="31">
        <v>0.6453178760401318</v>
      </c>
      <c r="F72" s="103" t="str">
        <f t="shared" si="22"/>
        <v/>
      </c>
      <c r="G72" s="104">
        <f t="shared" si="23"/>
        <v>0.6453178760401318</v>
      </c>
      <c r="H72" s="31">
        <v>0.11415550455534389</v>
      </c>
      <c r="I72" s="103" t="str">
        <f t="shared" si="24"/>
        <v/>
      </c>
      <c r="J72" s="104">
        <f t="shared" si="25"/>
        <v>0.11415550455534389</v>
      </c>
      <c r="K72" s="31">
        <v>0.22385761003096796</v>
      </c>
      <c r="L72" s="103" t="str">
        <f t="shared" si="34"/>
        <v/>
      </c>
      <c r="M72" s="104">
        <f t="shared" si="35"/>
        <v>0.22385761003096796</v>
      </c>
      <c r="N72" s="32">
        <v>0.2224310614969835</v>
      </c>
      <c r="O72" s="103" t="str">
        <f t="shared" si="36"/>
        <v/>
      </c>
      <c r="P72" s="104">
        <f t="shared" si="37"/>
        <v>0.2224310614969835</v>
      </c>
      <c r="Q72" s="32">
        <v>0.17513844314890742</v>
      </c>
      <c r="R72" s="103" t="str">
        <f t="shared" si="38"/>
        <v/>
      </c>
      <c r="S72" s="104">
        <f t="shared" si="39"/>
        <v>0.17513844314890742</v>
      </c>
      <c r="T72" s="31">
        <v>4.7292618348076569E-2</v>
      </c>
      <c r="U72" s="103" t="str">
        <f t="shared" si="40"/>
        <v/>
      </c>
      <c r="V72" s="104">
        <f t="shared" si="41"/>
        <v>4.7292618348076569E-2</v>
      </c>
      <c r="W72" s="32">
        <v>1.4265485339837543E-3</v>
      </c>
      <c r="X72" s="103" t="str">
        <f t="shared" si="26"/>
        <v/>
      </c>
      <c r="Y72" s="104">
        <f t="shared" si="27"/>
        <v>1.4265485339837543E-3</v>
      </c>
      <c r="Z72" s="32">
        <v>0.24435293684127918</v>
      </c>
      <c r="AA72" s="103" t="str">
        <f t="shared" si="28"/>
        <v/>
      </c>
      <c r="AB72" s="104">
        <f t="shared" si="29"/>
        <v>0.24435293684127918</v>
      </c>
      <c r="AC72" s="32">
        <v>0.22768392746772292</v>
      </c>
      <c r="AD72" s="103" t="str">
        <f t="shared" si="30"/>
        <v/>
      </c>
      <c r="AE72" s="104">
        <f t="shared" si="31"/>
        <v>0.22768392746772292</v>
      </c>
      <c r="AF72" s="30">
        <v>0.21109824325102905</v>
      </c>
      <c r="AG72" s="101" t="str">
        <f t="shared" si="42"/>
        <v/>
      </c>
      <c r="AH72" s="101">
        <f t="shared" si="43"/>
        <v>0.21109824325102905</v>
      </c>
      <c r="AI72" s="30">
        <v>1.2759366779938903E-2</v>
      </c>
      <c r="AJ72" s="101" t="str">
        <f t="shared" si="32"/>
        <v/>
      </c>
      <c r="AK72" s="102">
        <f t="shared" si="33"/>
        <v>1.2759366779938903E-2</v>
      </c>
    </row>
    <row r="73" spans="1:37" x14ac:dyDescent="0.2">
      <c r="A73" s="132">
        <v>2019</v>
      </c>
      <c r="B73" s="20">
        <f>'C. YP y BRECHAS'!H73</f>
        <v>2.8630982965275109E-2</v>
      </c>
      <c r="C73" s="99" t="str">
        <f>'C. YP y BRECHAS'!J73</f>
        <v/>
      </c>
      <c r="D73" s="100">
        <f>'C. YP y BRECHAS'!K73</f>
        <v>1</v>
      </c>
      <c r="E73" s="31">
        <v>0.6543073178199621</v>
      </c>
      <c r="F73" s="103" t="str">
        <f t="shared" si="22"/>
        <v/>
      </c>
      <c r="G73" s="104">
        <f t="shared" si="23"/>
        <v>0.6543073178199621</v>
      </c>
      <c r="H73" s="31">
        <v>0.1151952783964246</v>
      </c>
      <c r="I73" s="103" t="str">
        <f t="shared" si="24"/>
        <v/>
      </c>
      <c r="J73" s="104">
        <f t="shared" si="25"/>
        <v>0.1151952783964246</v>
      </c>
      <c r="K73" s="31">
        <v>0.2182318337254712</v>
      </c>
      <c r="L73" s="103" t="str">
        <f t="shared" si="34"/>
        <v/>
      </c>
      <c r="M73" s="104">
        <f t="shared" si="35"/>
        <v>0.2182318337254712</v>
      </c>
      <c r="N73" s="32">
        <v>0.22523394406974856</v>
      </c>
      <c r="O73" s="103" t="str">
        <f t="shared" si="36"/>
        <v/>
      </c>
      <c r="P73" s="104">
        <f t="shared" si="37"/>
        <v>0.22523394406974856</v>
      </c>
      <c r="Q73" s="32">
        <v>0.17966251071255718</v>
      </c>
      <c r="R73" s="103" t="str">
        <f t="shared" si="38"/>
        <v/>
      </c>
      <c r="S73" s="104">
        <f t="shared" si="39"/>
        <v>0.17966251071255718</v>
      </c>
      <c r="T73" s="31">
        <v>4.5571433357191618E-2</v>
      </c>
      <c r="U73" s="103" t="str">
        <f t="shared" si="40"/>
        <v/>
      </c>
      <c r="V73" s="104">
        <f t="shared" si="41"/>
        <v>4.5571433357191618E-2</v>
      </c>
      <c r="W73" s="32">
        <v>-7.0021103442782515E-3</v>
      </c>
      <c r="X73" s="103" t="str">
        <f t="shared" si="26"/>
        <v/>
      </c>
      <c r="Y73" s="104">
        <f t="shared" si="27"/>
        <v>-7.0021103442782515E-3</v>
      </c>
      <c r="Z73" s="32">
        <v>0.23518788224736747</v>
      </c>
      <c r="AA73" s="103" t="str">
        <f t="shared" si="28"/>
        <v/>
      </c>
      <c r="AB73" s="104">
        <f t="shared" si="29"/>
        <v>0.23518788224736747</v>
      </c>
      <c r="AC73" s="32">
        <v>0.22292231218922537</v>
      </c>
      <c r="AD73" s="103" t="str">
        <f t="shared" si="30"/>
        <v/>
      </c>
      <c r="AE73" s="104">
        <f t="shared" si="31"/>
        <v>0.22292231218922537</v>
      </c>
      <c r="AF73" s="30">
        <v>0.21100241489144508</v>
      </c>
      <c r="AG73" s="101" t="str">
        <f t="shared" si="42"/>
        <v/>
      </c>
      <c r="AH73" s="101">
        <f t="shared" si="43"/>
        <v>0.21100241489144508</v>
      </c>
      <c r="AI73" s="30">
        <v>7.2294188340261195E-3</v>
      </c>
      <c r="AJ73" s="101" t="str">
        <f t="shared" si="32"/>
        <v/>
      </c>
      <c r="AK73" s="102">
        <f t="shared" si="33"/>
        <v>7.2294188340261195E-3</v>
      </c>
    </row>
    <row r="74" spans="1:37" x14ac:dyDescent="0.2">
      <c r="A74" s="132">
        <v>2020</v>
      </c>
      <c r="B74" s="20">
        <f>'C. YP y BRECHAS'!H74</f>
        <v>-0.1072245913747043</v>
      </c>
      <c r="C74" s="99">
        <f>'C. YP y BRECHAS'!J74</f>
        <v>1</v>
      </c>
      <c r="D74" s="100" t="str">
        <f>'C. YP y BRECHAS'!K74</f>
        <v/>
      </c>
      <c r="E74" s="31">
        <v>0.64679293913076219</v>
      </c>
      <c r="F74" s="103">
        <f t="shared" si="22"/>
        <v>0.64679293913076219</v>
      </c>
      <c r="G74" s="104" t="str">
        <f t="shared" si="23"/>
        <v/>
      </c>
      <c r="H74" s="31">
        <v>0.13758406292480976</v>
      </c>
      <c r="I74" s="103">
        <f t="shared" si="24"/>
        <v>0.13758406292480976</v>
      </c>
      <c r="J74" s="104" t="str">
        <f t="shared" si="25"/>
        <v/>
      </c>
      <c r="K74" s="31">
        <v>0.19858150178629683</v>
      </c>
      <c r="L74" s="103">
        <f t="shared" si="34"/>
        <v>0.19858150178629683</v>
      </c>
      <c r="M74" s="104" t="str">
        <f t="shared" si="35"/>
        <v/>
      </c>
      <c r="N74" s="32">
        <v>0.21039682582272562</v>
      </c>
      <c r="O74" s="103">
        <f t="shared" si="36"/>
        <v>0.21039682582272562</v>
      </c>
      <c r="P74" s="104" t="str">
        <f t="shared" si="37"/>
        <v/>
      </c>
      <c r="Q74" s="32">
        <v>0.16766256800102636</v>
      </c>
      <c r="R74" s="103">
        <f t="shared" si="38"/>
        <v>0.16766256800102636</v>
      </c>
      <c r="S74" s="104" t="str">
        <f t="shared" si="39"/>
        <v/>
      </c>
      <c r="T74" s="31">
        <v>4.2734257821698984E-2</v>
      </c>
      <c r="U74" s="103">
        <f t="shared" si="40"/>
        <v>4.2734257821698984E-2</v>
      </c>
      <c r="V74" s="104" t="str">
        <f t="shared" si="41"/>
        <v/>
      </c>
      <c r="W74" s="32">
        <v>-1.1815324036427658E-2</v>
      </c>
      <c r="X74" s="103">
        <f t="shared" si="26"/>
        <v>-1.1815324036427658E-2</v>
      </c>
      <c r="Y74" s="104" t="str">
        <f t="shared" si="27"/>
        <v/>
      </c>
      <c r="Z74" s="32">
        <v>0.22170909935777086</v>
      </c>
      <c r="AA74" s="103">
        <f t="shared" si="28"/>
        <v>0.22170909935777086</v>
      </c>
      <c r="AB74" s="104" t="str">
        <f t="shared" si="29"/>
        <v/>
      </c>
      <c r="AC74" s="32">
        <v>0.20466760319963956</v>
      </c>
      <c r="AD74" s="103">
        <f t="shared" si="30"/>
        <v>0.20466760319963956</v>
      </c>
      <c r="AE74" s="104" t="str">
        <f t="shared" si="31"/>
        <v/>
      </c>
      <c r="AF74" s="30">
        <v>0.21023906547850674</v>
      </c>
      <c r="AG74" s="101">
        <f t="shared" si="42"/>
        <v>0.21023906547850674</v>
      </c>
      <c r="AH74" s="101" t="str">
        <f t="shared" si="43"/>
        <v/>
      </c>
      <c r="AI74" s="30">
        <v>-1.1657563692209902E-2</v>
      </c>
      <c r="AJ74" s="101">
        <f t="shared" si="32"/>
        <v>-1.1657563692209902E-2</v>
      </c>
      <c r="AK74" s="102" t="str">
        <f t="shared" si="33"/>
        <v/>
      </c>
    </row>
    <row r="75" spans="1:37" x14ac:dyDescent="0.2">
      <c r="A75" s="132">
        <v>2021</v>
      </c>
      <c r="B75" s="20">
        <f>'C. YP y BRECHAS'!H75</f>
        <v>-1.9999535920494083E-3</v>
      </c>
      <c r="C75" s="99">
        <f>'C. YP y BRECHAS'!J75</f>
        <v>1</v>
      </c>
      <c r="D75" s="100" t="str">
        <f>'C. YP y BRECHAS'!K75</f>
        <v/>
      </c>
      <c r="E75" s="32">
        <v>0.62123480866180747</v>
      </c>
      <c r="F75" s="103">
        <f t="shared" ref="F75:F76" si="44">IF(C75=1,E75,"")</f>
        <v>0.62123480866180747</v>
      </c>
      <c r="G75" s="104" t="str">
        <f t="shared" ref="G75:G76" si="45">IF(D75=1,E75,"")</f>
        <v/>
      </c>
      <c r="H75" s="32">
        <v>0.12868668292230792</v>
      </c>
      <c r="I75" s="103">
        <f t="shared" ref="I75:I76" si="46">IF($C75=1,H75,"")</f>
        <v>0.12868668292230792</v>
      </c>
      <c r="J75" s="104" t="str">
        <f t="shared" ref="J75:J76" si="47">IF($D75=1,H75,"")</f>
        <v/>
      </c>
      <c r="K75" s="32">
        <v>0.21609385105049755</v>
      </c>
      <c r="L75" s="103">
        <f t="shared" ref="L75:L76" si="48">IF($C75=1,K75,"")</f>
        <v>0.21609385105049755</v>
      </c>
      <c r="M75" s="104" t="str">
        <f t="shared" ref="M75:M76" si="49">IF($D75=1,K75,"")</f>
        <v/>
      </c>
      <c r="N75" s="32">
        <v>0.25114329535404617</v>
      </c>
      <c r="O75" s="103">
        <f t="shared" ref="O75:O76" si="50">IF($C75=1,N75,"")</f>
        <v>0.25114329535404617</v>
      </c>
      <c r="P75" s="104" t="str">
        <f t="shared" ref="P75:P76" si="51">IF($D75=1,N75,"")</f>
        <v/>
      </c>
      <c r="Q75" s="32">
        <v>0.20441516990402786</v>
      </c>
      <c r="R75" s="103">
        <f t="shared" ref="R75:R76" si="52">IF($C75=1,Q75,"")</f>
        <v>0.20441516990402786</v>
      </c>
      <c r="S75" s="104" t="str">
        <f t="shared" ref="S75:S76" si="53">IF($D75=1,Q75,"")</f>
        <v/>
      </c>
      <c r="T75" s="32">
        <v>4.6728125450018684E-2</v>
      </c>
      <c r="U75" s="103">
        <f t="shared" ref="U75:U76" si="54">IF($C75=1,T75,"")</f>
        <v>4.6728125450018684E-2</v>
      </c>
      <c r="V75" s="104" t="str">
        <f t="shared" ref="V75:V76" si="55">IF($D75=1,T75,"")</f>
        <v/>
      </c>
      <c r="W75" s="32">
        <v>-3.5049444303548886E-2</v>
      </c>
      <c r="X75" s="103">
        <f t="shared" ref="X75:X76" si="56">IF($C75=1,W75,"")</f>
        <v>-3.5049444303548886E-2</v>
      </c>
      <c r="Y75" s="104" t="str">
        <f t="shared" ref="Y75:Y76" si="57">IF($D75=1,W75,"")</f>
        <v/>
      </c>
      <c r="Z75" s="32">
        <v>0.29300651866421429</v>
      </c>
      <c r="AA75" s="103">
        <f t="shared" ref="AA75:AA76" si="58">IF($C75=1,Z75,"")</f>
        <v>0.29300651866421429</v>
      </c>
      <c r="AB75" s="104" t="str">
        <f t="shared" ref="AB75:AB76" si="59">IF($D75=1,Z75,"")</f>
        <v/>
      </c>
      <c r="AC75" s="32">
        <v>0.25902186129882726</v>
      </c>
      <c r="AD75" s="103">
        <f t="shared" ref="AD75:AD76" si="60">IF($C75=1,AC75,"")</f>
        <v>0.25902186129882726</v>
      </c>
      <c r="AE75" s="104" t="str">
        <f t="shared" ref="AE75:AE76" si="61">IF($D75=1,AC75,"")</f>
        <v/>
      </c>
      <c r="AF75" s="14">
        <v>0.19270167045075937</v>
      </c>
      <c r="AG75" s="101">
        <f t="shared" ref="AG75" si="62">IF($C75=1,AF75,"")</f>
        <v>0.19270167045075937</v>
      </c>
      <c r="AH75" s="101" t="str">
        <f t="shared" ref="AH75" si="63">IF($D75=1,AF75,"")</f>
        <v/>
      </c>
      <c r="AI75" s="30">
        <v>2.3392180599738199E-2</v>
      </c>
      <c r="AJ75" s="101">
        <f t="shared" ref="AJ75" si="64">IF($C75=1,AI75,"")</f>
        <v>2.3392180599738199E-2</v>
      </c>
      <c r="AK75" s="102" t="str">
        <f t="shared" ref="AK75" si="65">IF($D75=1,AI75,"")</f>
        <v/>
      </c>
    </row>
    <row r="76" spans="1:37" x14ac:dyDescent="0.2">
      <c r="A76" s="132">
        <v>2022</v>
      </c>
      <c r="B76" s="20">
        <f>'C. YP y BRECHAS'!H76</f>
        <v>5.9370664547042651E-3</v>
      </c>
      <c r="C76" s="99" t="str">
        <f>'C. YP y BRECHAS'!J76</f>
        <v/>
      </c>
      <c r="D76" s="100">
        <f>'C. YP y BRECHAS'!K76</f>
        <v>1</v>
      </c>
      <c r="E76" s="32">
        <v>0.64908328756289468</v>
      </c>
      <c r="F76" s="103" t="str">
        <f t="shared" si="44"/>
        <v/>
      </c>
      <c r="G76" s="104">
        <f t="shared" si="45"/>
        <v>0.64908328756289468</v>
      </c>
      <c r="H76" s="32">
        <v>0.12517813967423963</v>
      </c>
      <c r="I76" s="103" t="str">
        <f t="shared" si="46"/>
        <v/>
      </c>
      <c r="J76" s="104">
        <f t="shared" si="47"/>
        <v>0.12517813967423963</v>
      </c>
      <c r="K76" s="32">
        <v>0.21953305195413625</v>
      </c>
      <c r="L76" s="103" t="str">
        <f t="shared" si="48"/>
        <v/>
      </c>
      <c r="M76" s="104">
        <f t="shared" si="49"/>
        <v>0.21953305195413625</v>
      </c>
      <c r="N76" s="32">
        <v>0.25349195867199031</v>
      </c>
      <c r="O76" s="103" t="str">
        <f t="shared" si="50"/>
        <v/>
      </c>
      <c r="P76" s="104">
        <f t="shared" si="51"/>
        <v>0.25349195867199031</v>
      </c>
      <c r="Q76" s="32">
        <v>0.20256485120160886</v>
      </c>
      <c r="R76" s="103" t="str">
        <f t="shared" si="52"/>
        <v/>
      </c>
      <c r="S76" s="104">
        <f t="shared" si="53"/>
        <v>0.20256485120160886</v>
      </c>
      <c r="T76" s="32">
        <v>5.0927107470381823E-2</v>
      </c>
      <c r="U76" s="103" t="str">
        <f t="shared" si="54"/>
        <v/>
      </c>
      <c r="V76" s="104">
        <f t="shared" si="55"/>
        <v>5.0927107470381823E-2</v>
      </c>
      <c r="W76" s="32">
        <v>-3.3958906717855057E-2</v>
      </c>
      <c r="X76" s="103" t="str">
        <f t="shared" si="56"/>
        <v/>
      </c>
      <c r="Y76" s="104">
        <f t="shared" si="57"/>
        <v>-3.3958906717855057E-2</v>
      </c>
      <c r="Z76" s="32">
        <v>0.29078220393657267</v>
      </c>
      <c r="AA76" s="103" t="str">
        <f t="shared" si="58"/>
        <v/>
      </c>
      <c r="AB76" s="104">
        <f t="shared" si="59"/>
        <v>0.29078220393657267</v>
      </c>
      <c r="AC76" s="32">
        <v>0.28457668312784329</v>
      </c>
      <c r="AD76" s="103" t="str">
        <f t="shared" si="60"/>
        <v/>
      </c>
      <c r="AE76" s="104">
        <f t="shared" si="61"/>
        <v>0.28457668312784329</v>
      </c>
      <c r="AF76" s="14"/>
      <c r="AG76" s="101" t="str">
        <f t="shared" ref="AG76:AG78" si="66">IF($C76=1,AF76,"")</f>
        <v/>
      </c>
      <c r="AH76" s="101">
        <f t="shared" ref="AH76:AH78" si="67">IF($D76=1,AF76,"")</f>
        <v>0</v>
      </c>
      <c r="AI76" s="30"/>
      <c r="AJ76" s="101" t="str">
        <f t="shared" ref="AJ76:AJ78" si="68">IF($C76=1,AI76,"")</f>
        <v/>
      </c>
      <c r="AK76" s="102">
        <f t="shared" ref="AK76:AK78" si="69">IF($D76=1,AI76,"")</f>
        <v>0</v>
      </c>
    </row>
    <row r="77" spans="1:37" x14ac:dyDescent="0.2">
      <c r="A77" s="132">
        <v>2023</v>
      </c>
      <c r="B77" s="20">
        <f>'C. YP y BRECHAS'!H77</f>
        <v>-1.7605769252272196E-2</v>
      </c>
      <c r="C77" s="99">
        <f>'C. YP y BRECHAS'!J77</f>
        <v>1</v>
      </c>
      <c r="D77" s="100" t="str">
        <f>'C. YP y BRECHAS'!K77</f>
        <v/>
      </c>
      <c r="E77" s="32">
        <v>0.64908328756289468</v>
      </c>
      <c r="F77" s="103">
        <f t="shared" ref="F77" si="70">IF(C77=1,E77,"")</f>
        <v>0.64908328756289468</v>
      </c>
      <c r="G77" s="104" t="str">
        <f t="shared" ref="G77" si="71">IF(D77=1,E77,"")</f>
        <v/>
      </c>
      <c r="H77" s="32">
        <v>0.12517813967423963</v>
      </c>
      <c r="I77" s="103">
        <f t="shared" ref="I77" si="72">IF($C77=1,H77,"")</f>
        <v>0.12517813967423963</v>
      </c>
      <c r="J77" s="104" t="str">
        <f t="shared" ref="J77" si="73">IF($D77=1,H77,"")</f>
        <v/>
      </c>
      <c r="K77" s="32">
        <v>0.21953305195413625</v>
      </c>
      <c r="L77" s="103">
        <f t="shared" ref="L77" si="74">IF($C77=1,K77,"")</f>
        <v>0.21953305195413625</v>
      </c>
      <c r="M77" s="104" t="str">
        <f t="shared" ref="M77" si="75">IF($D77=1,K77,"")</f>
        <v/>
      </c>
      <c r="N77" s="32">
        <v>0.25349195867199031</v>
      </c>
      <c r="O77" s="103">
        <f t="shared" ref="O77" si="76">IF($C77=1,N77,"")</f>
        <v>0.25349195867199031</v>
      </c>
      <c r="P77" s="104" t="str">
        <f t="shared" ref="P77" si="77">IF($D77=1,N77,"")</f>
        <v/>
      </c>
      <c r="Q77" s="32">
        <v>0.20256485120160886</v>
      </c>
      <c r="R77" s="103">
        <f t="shared" ref="R77" si="78">IF($C77=1,Q77,"")</f>
        <v>0.20256485120160886</v>
      </c>
      <c r="S77" s="104" t="str">
        <f t="shared" ref="S77" si="79">IF($D77=1,Q77,"")</f>
        <v/>
      </c>
      <c r="T77" s="32">
        <v>5.0927107470381823E-2</v>
      </c>
      <c r="U77" s="103">
        <f t="shared" ref="U77" si="80">IF($C77=1,T77,"")</f>
        <v>5.0927107470381823E-2</v>
      </c>
      <c r="V77" s="104" t="str">
        <f t="shared" ref="V77" si="81">IF($D77=1,T77,"")</f>
        <v/>
      </c>
      <c r="W77" s="32">
        <v>-3.3958906717855057E-2</v>
      </c>
      <c r="X77" s="103">
        <f t="shared" ref="X77" si="82">IF($C77=1,W77,"")</f>
        <v>-3.3958906717855057E-2</v>
      </c>
      <c r="Y77" s="104" t="str">
        <f t="shared" ref="Y77" si="83">IF($D77=1,W77,"")</f>
        <v/>
      </c>
      <c r="Z77" s="32">
        <v>0.29078220393657267</v>
      </c>
      <c r="AA77" s="103">
        <f t="shared" ref="AA77" si="84">IF($C77=1,Z77,"")</f>
        <v>0.29078220393657267</v>
      </c>
      <c r="AB77" s="104" t="str">
        <f t="shared" ref="AB77" si="85">IF($D77=1,Z77,"")</f>
        <v/>
      </c>
      <c r="AC77" s="32">
        <v>0.28457668312784329</v>
      </c>
      <c r="AD77" s="103">
        <f t="shared" ref="AD77" si="86">IF($C77=1,AC77,"")</f>
        <v>0.28457668312784329</v>
      </c>
      <c r="AE77" s="104" t="str">
        <f t="shared" ref="AE77" si="87">IF($D77=1,AC77,"")</f>
        <v/>
      </c>
      <c r="AF77" s="14"/>
      <c r="AG77" s="101">
        <f t="shared" si="66"/>
        <v>0</v>
      </c>
      <c r="AH77" s="101" t="str">
        <f t="shared" si="67"/>
        <v/>
      </c>
      <c r="AI77" s="30"/>
      <c r="AJ77" s="101">
        <f t="shared" si="68"/>
        <v>0</v>
      </c>
      <c r="AK77" s="102" t="str">
        <f t="shared" si="69"/>
        <v/>
      </c>
    </row>
    <row r="78" spans="1:37" x14ac:dyDescent="0.2">
      <c r="A78" s="2">
        <v>2024</v>
      </c>
      <c r="B78" s="118">
        <f>'C. YP y BRECHAS'!H78</f>
        <v>-4.2779301752826626E-3</v>
      </c>
      <c r="C78" s="125">
        <f>'C. YP y BRECHAS'!J78</f>
        <v>1</v>
      </c>
      <c r="D78" s="126" t="str">
        <f>'C. YP y BRECHAS'!K78</f>
        <v/>
      </c>
      <c r="E78" s="127"/>
      <c r="F78" s="128">
        <f t="shared" ref="F78" si="88">IF(C78=1,E78,"")</f>
        <v>0</v>
      </c>
      <c r="G78" s="129" t="str">
        <f t="shared" ref="G78" si="89">IF(D78=1,E78,"")</f>
        <v/>
      </c>
      <c r="H78" s="127"/>
      <c r="I78" s="128">
        <f t="shared" ref="I78" si="90">IF($C78=1,H78,"")</f>
        <v>0</v>
      </c>
      <c r="J78" s="129" t="str">
        <f t="shared" ref="J78" si="91">IF($D78=1,H78,"")</f>
        <v/>
      </c>
      <c r="K78" s="127"/>
      <c r="L78" s="128">
        <f t="shared" ref="L78" si="92">IF($C78=1,K78,"")</f>
        <v>0</v>
      </c>
      <c r="M78" s="129" t="str">
        <f t="shared" ref="M78" si="93">IF($D78=1,K78,"")</f>
        <v/>
      </c>
      <c r="N78" s="127"/>
      <c r="O78" s="128">
        <f t="shared" ref="O78" si="94">IF($C78=1,N78,"")</f>
        <v>0</v>
      </c>
      <c r="P78" s="129" t="str">
        <f t="shared" ref="P78" si="95">IF($D78=1,N78,"")</f>
        <v/>
      </c>
      <c r="Q78" s="127"/>
      <c r="R78" s="128">
        <f t="shared" ref="R78" si="96">IF($C78=1,Q78,"")</f>
        <v>0</v>
      </c>
      <c r="S78" s="129" t="str">
        <f t="shared" ref="S78" si="97">IF($D78=1,Q78,"")</f>
        <v/>
      </c>
      <c r="T78" s="127"/>
      <c r="U78" s="128">
        <f t="shared" ref="U78" si="98">IF($C78=1,T78,"")</f>
        <v>0</v>
      </c>
      <c r="V78" s="129" t="str">
        <f t="shared" ref="V78" si="99">IF($D78=1,T78,"")</f>
        <v/>
      </c>
      <c r="W78" s="127"/>
      <c r="X78" s="128">
        <f t="shared" ref="X78" si="100">IF($C78=1,W78,"")</f>
        <v>0</v>
      </c>
      <c r="Y78" s="129" t="str">
        <f t="shared" ref="Y78" si="101">IF($D78=1,W78,"")</f>
        <v/>
      </c>
      <c r="Z78" s="127"/>
      <c r="AA78" s="128">
        <f t="shared" ref="AA78" si="102">IF($C78=1,Z78,"")</f>
        <v>0</v>
      </c>
      <c r="AB78" s="129" t="str">
        <f t="shared" ref="AB78" si="103">IF($D78=1,Z78,"")</f>
        <v/>
      </c>
      <c r="AC78" s="127"/>
      <c r="AD78" s="128">
        <f t="shared" ref="AD78" si="104">IF($C78=1,AC78,"")</f>
        <v>0</v>
      </c>
      <c r="AE78" s="129" t="str">
        <f t="shared" ref="AE78" si="105">IF($D78=1,AC78,"")</f>
        <v/>
      </c>
      <c r="AF78" s="130"/>
      <c r="AG78" s="123">
        <f t="shared" si="66"/>
        <v>0</v>
      </c>
      <c r="AH78" s="123" t="str">
        <f t="shared" si="67"/>
        <v/>
      </c>
      <c r="AI78" s="130"/>
      <c r="AJ78" s="123">
        <f t="shared" si="68"/>
        <v>0</v>
      </c>
      <c r="AK78" s="124" t="str">
        <f t="shared" si="69"/>
        <v/>
      </c>
    </row>
    <row r="79" spans="1:37" x14ac:dyDescent="0.2">
      <c r="A79" s="2"/>
    </row>
    <row r="80" spans="1:37" x14ac:dyDescent="0.2">
      <c r="A80" s="16" t="s">
        <v>63</v>
      </c>
      <c r="B80" s="17"/>
      <c r="C80" s="17"/>
      <c r="D80" s="17"/>
      <c r="E80" s="18">
        <f>AVERAGE(E4:E78)</f>
        <v>0.67738622558234574</v>
      </c>
      <c r="F80" s="18">
        <f t="shared" ref="F80:AK80" si="106">AVERAGE(F4:F78)</f>
        <v>0.65619371128958004</v>
      </c>
      <c r="G80" s="18">
        <f t="shared" si="106"/>
        <v>0.6774042309727214</v>
      </c>
      <c r="H80" s="18">
        <f t="shared" si="106"/>
        <v>0.12242732484856346</v>
      </c>
      <c r="I80" s="18">
        <f t="shared" si="106"/>
        <v>0.11941572247460232</v>
      </c>
      <c r="J80" s="18">
        <f t="shared" si="106"/>
        <v>0.12182137022340518</v>
      </c>
      <c r="K80" s="18">
        <f t="shared" si="106"/>
        <v>0.20988558758253664</v>
      </c>
      <c r="L80" s="18">
        <f t="shared" si="106"/>
        <v>0.18003558484516466</v>
      </c>
      <c r="M80" s="18">
        <f t="shared" si="106"/>
        <v>0.22721848293168484</v>
      </c>
      <c r="N80" s="18">
        <f t="shared" si="106"/>
        <v>0.20904813547788645</v>
      </c>
      <c r="O80" s="18">
        <f t="shared" si="106"/>
        <v>0.18124940553964342</v>
      </c>
      <c r="P80" s="18">
        <f t="shared" si="106"/>
        <v>0.2248739778626746</v>
      </c>
      <c r="Q80" s="18">
        <f t="shared" si="106"/>
        <v>0.16057842875974376</v>
      </c>
      <c r="R80" s="18">
        <f t="shared" si="106"/>
        <v>0.13806138545673774</v>
      </c>
      <c r="S80" s="18">
        <f t="shared" si="106"/>
        <v>0.17360091613035886</v>
      </c>
      <c r="T80" s="18">
        <f t="shared" si="106"/>
        <v>4.8469706718142679E-2</v>
      </c>
      <c r="U80" s="18">
        <f t="shared" si="106"/>
        <v>4.3188020082905697E-2</v>
      </c>
      <c r="V80" s="18">
        <f t="shared" si="106"/>
        <v>5.1273061732315724E-2</v>
      </c>
      <c r="W80" s="18">
        <f t="shared" si="106"/>
        <v>7.9535221344014244E-4</v>
      </c>
      <c r="X80" s="18">
        <f t="shared" si="106"/>
        <v>-1.2138206944787419E-3</v>
      </c>
      <c r="Y80" s="18">
        <f t="shared" si="106"/>
        <v>2.2720540934393131E-3</v>
      </c>
      <c r="Z80" s="18">
        <f t="shared" si="106"/>
        <v>0.21117908749769568</v>
      </c>
      <c r="AA80" s="18">
        <f t="shared" si="106"/>
        <v>0.21114625837228707</v>
      </c>
      <c r="AB80" s="18">
        <f t="shared" si="106"/>
        <v>0.20629237690503011</v>
      </c>
      <c r="AC80" s="18">
        <f t="shared" si="106"/>
        <v>0.2208782255111415</v>
      </c>
      <c r="AD80" s="18">
        <f t="shared" si="106"/>
        <v>0.19804127698163404</v>
      </c>
      <c r="AE80" s="18">
        <f t="shared" si="106"/>
        <v>0.23273646103284154</v>
      </c>
      <c r="AF80" s="18">
        <f t="shared" si="106"/>
        <v>0.17671166573189626</v>
      </c>
      <c r="AG80" s="18">
        <f t="shared" si="106"/>
        <v>0.16017859737645079</v>
      </c>
      <c r="AH80" s="18">
        <f t="shared" si="106"/>
        <v>0.1766866236430257</v>
      </c>
      <c r="AI80" s="18">
        <f t="shared" si="106"/>
        <v>3.2905936729207108E-2</v>
      </c>
      <c r="AJ80" s="18">
        <f t="shared" si="106"/>
        <v>1.299657959514707E-2</v>
      </c>
      <c r="AK80" s="18">
        <f t="shared" si="106"/>
        <v>4.5426439475772212E-2</v>
      </c>
    </row>
    <row r="81" spans="5:7" x14ac:dyDescent="0.2">
      <c r="E81" s="13"/>
      <c r="F81" s="13"/>
      <c r="G8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048F-C141-334C-A180-F42F6532967A}">
  <dimension ref="A2:W80"/>
  <sheetViews>
    <sheetView zoomScale="150" zoomScaleNormal="150" workbookViewId="0">
      <selection activeCell="L3" sqref="L3:M8"/>
    </sheetView>
  </sheetViews>
  <sheetFormatPr baseColWidth="10" defaultRowHeight="15" x14ac:dyDescent="0.2"/>
  <sheetData>
    <row r="2" spans="1:23" x14ac:dyDescent="0.2">
      <c r="L2" s="12" t="s">
        <v>171</v>
      </c>
      <c r="M2" s="12" t="s">
        <v>172</v>
      </c>
    </row>
    <row r="3" spans="1:23" x14ac:dyDescent="0.2">
      <c r="B3" s="20" t="str">
        <f>'C. YP y BRECHAS'!H3</f>
        <v>(Y-Y*)</v>
      </c>
      <c r="C3" s="115" t="s">
        <v>162</v>
      </c>
      <c r="D3" s="116" t="s">
        <v>163</v>
      </c>
      <c r="E3" s="116" t="s">
        <v>164</v>
      </c>
      <c r="F3" s="116" t="s">
        <v>165</v>
      </c>
      <c r="G3" s="116" t="s">
        <v>166</v>
      </c>
      <c r="H3" s="116" t="s">
        <v>167</v>
      </c>
      <c r="I3" s="116" t="s">
        <v>168</v>
      </c>
      <c r="J3" s="116" t="s">
        <v>169</v>
      </c>
      <c r="L3" s="114" t="s">
        <v>157</v>
      </c>
      <c r="M3">
        <v>3</v>
      </c>
      <c r="T3" s="108"/>
      <c r="U3" s="108"/>
    </row>
    <row r="4" spans="1:23" x14ac:dyDescent="0.2">
      <c r="A4">
        <v>1950</v>
      </c>
      <c r="B4" s="20">
        <f>'C. YP y BRECHAS'!H4</f>
        <v>-2.5707981073454178E-2</v>
      </c>
      <c r="C4">
        <f>IF(B4&lt;-0.15,1,0)</f>
        <v>0</v>
      </c>
      <c r="D4" s="21" t="b">
        <f>AND(IF($B4&gt;-0.15,1,0),IF($B4&lt;-0.1,1,0))</f>
        <v>0</v>
      </c>
      <c r="E4" s="21" t="b">
        <f>AND(IF($B4&gt;-0.1,1,0),IF($B4&lt;-0.05,1,0))</f>
        <v>0</v>
      </c>
      <c r="F4" s="21" t="b">
        <f>AND(IF($B4&gt;-0.05,1,0),IF($B4&lt;0,1,0))</f>
        <v>1</v>
      </c>
      <c r="G4" s="21" t="b">
        <f>AND(IF($B4&gt;0,1,0),IF($B4&lt;0.05,1,0))</f>
        <v>0</v>
      </c>
      <c r="H4" s="21" t="b">
        <f>AND(IF($B4&gt;0.05,1,0),IF($B4&lt;0.1,1,0))</f>
        <v>0</v>
      </c>
      <c r="I4" s="21" t="b">
        <f>AND(IF($B4&gt;0.1,1,0),IF($B4&lt;0.15,1,0))</f>
        <v>0</v>
      </c>
      <c r="J4" s="21" t="b">
        <f>AND(IF($B4&gt;0.15,1,0),IF($B4&lt;0.2,1,0))</f>
        <v>0</v>
      </c>
      <c r="L4" s="114" t="s">
        <v>158</v>
      </c>
      <c r="M4">
        <v>5</v>
      </c>
      <c r="S4" s="120"/>
      <c r="T4" s="112"/>
      <c r="W4" s="114"/>
    </row>
    <row r="5" spans="1:23" x14ac:dyDescent="0.2">
      <c r="A5">
        <f>A4+1</f>
        <v>1951</v>
      </c>
      <c r="B5" s="20">
        <f>'C. YP y BRECHAS'!H5</f>
        <v>8.2809498747220545E-3</v>
      </c>
      <c r="C5">
        <f t="shared" ref="C5:C68" si="0">IF(B5&lt;-0.15,1,0)</f>
        <v>0</v>
      </c>
      <c r="D5" s="21" t="b">
        <f t="shared" ref="D5:D68" si="1">AND(IF(B5&gt;-0.15,1,0),IF(B5&lt;-0.1,1,0))</f>
        <v>0</v>
      </c>
      <c r="E5" s="21" t="b">
        <f t="shared" ref="E5:E68" si="2">AND(IF($B5&gt;-0.1,1,0),IF($B5&lt;-0.05,1,0))</f>
        <v>0</v>
      </c>
      <c r="F5" s="21" t="b">
        <f t="shared" ref="F5:F68" si="3">AND(IF($B5&gt;-0.05,1,0),IF($B5&lt;0,1,0))</f>
        <v>0</v>
      </c>
      <c r="G5" s="21" t="b">
        <f t="shared" ref="G5:G68" si="4">AND(IF($B5&gt;0,1,0),IF($B5&lt;0.05,1,0))</f>
        <v>1</v>
      </c>
      <c r="H5" s="21" t="b">
        <f t="shared" ref="H5:H68" si="5">AND(IF($B5&gt;0.05,1,0),IF($B5&lt;0.1,1,0))</f>
        <v>0</v>
      </c>
      <c r="I5" s="21" t="b">
        <f t="shared" ref="I5:I68" si="6">AND(IF($B5&gt;0.1,1,0),IF($B5&lt;0.15,1,0))</f>
        <v>0</v>
      </c>
      <c r="J5" s="21" t="b">
        <f t="shared" ref="J5:J68" si="7">AND(IF($B5&gt;0.15,1,0),IF($B5&lt;0.2,1,0))</f>
        <v>0</v>
      </c>
      <c r="L5" s="114" t="s">
        <v>159</v>
      </c>
      <c r="M5">
        <v>23</v>
      </c>
      <c r="S5" s="120"/>
      <c r="T5" s="112"/>
    </row>
    <row r="6" spans="1:23" x14ac:dyDescent="0.2">
      <c r="A6">
        <f t="shared" ref="A6:A69" si="8">A5+1</f>
        <v>1952</v>
      </c>
      <c r="B6" s="20">
        <f>'C. YP y BRECHAS'!H6</f>
        <v>1.1210248655880051E-2</v>
      </c>
      <c r="C6">
        <f t="shared" si="0"/>
        <v>0</v>
      </c>
      <c r="D6" s="21" t="b">
        <f t="shared" si="1"/>
        <v>0</v>
      </c>
      <c r="E6" s="21" t="b">
        <f t="shared" si="2"/>
        <v>0</v>
      </c>
      <c r="F6" s="21" t="b">
        <f t="shared" si="3"/>
        <v>0</v>
      </c>
      <c r="G6" s="21" t="b">
        <f t="shared" si="4"/>
        <v>1</v>
      </c>
      <c r="H6" s="21" t="b">
        <f t="shared" si="5"/>
        <v>0</v>
      </c>
      <c r="I6" s="21" t="b">
        <f t="shared" si="6"/>
        <v>0</v>
      </c>
      <c r="J6" s="21" t="b">
        <f t="shared" si="7"/>
        <v>0</v>
      </c>
      <c r="L6" s="114" t="s">
        <v>160</v>
      </c>
      <c r="M6">
        <v>37</v>
      </c>
      <c r="S6" s="120"/>
      <c r="T6" s="112"/>
    </row>
    <row r="7" spans="1:23" x14ac:dyDescent="0.2">
      <c r="A7">
        <f t="shared" si="8"/>
        <v>1953</v>
      </c>
      <c r="B7" s="20">
        <f>'C. YP y BRECHAS'!H7</f>
        <v>1.3505096675560324E-2</v>
      </c>
      <c r="C7">
        <f t="shared" si="0"/>
        <v>0</v>
      </c>
      <c r="D7" s="21" t="b">
        <f t="shared" si="1"/>
        <v>0</v>
      </c>
      <c r="E7" s="21" t="b">
        <f t="shared" si="2"/>
        <v>0</v>
      </c>
      <c r="F7" s="21" t="b">
        <f t="shared" si="3"/>
        <v>0</v>
      </c>
      <c r="G7" s="21" t="b">
        <f t="shared" si="4"/>
        <v>1</v>
      </c>
      <c r="H7" s="21" t="b">
        <f t="shared" si="5"/>
        <v>0</v>
      </c>
      <c r="I7" s="21" t="b">
        <f t="shared" si="6"/>
        <v>0</v>
      </c>
      <c r="J7" s="21" t="b">
        <f t="shared" si="7"/>
        <v>0</v>
      </c>
      <c r="L7" s="114" t="s">
        <v>161</v>
      </c>
      <c r="M7">
        <v>5</v>
      </c>
      <c r="S7" s="120"/>
      <c r="T7" s="112"/>
    </row>
    <row r="8" spans="1:23" x14ac:dyDescent="0.2">
      <c r="A8">
        <f t="shared" si="8"/>
        <v>1954</v>
      </c>
      <c r="B8" s="20">
        <f>'C. YP y BRECHAS'!H8</f>
        <v>1.2145032804601996E-2</v>
      </c>
      <c r="C8">
        <f t="shared" si="0"/>
        <v>0</v>
      </c>
      <c r="D8" s="21" t="b">
        <f t="shared" si="1"/>
        <v>0</v>
      </c>
      <c r="E8" s="21" t="b">
        <f t="shared" si="2"/>
        <v>0</v>
      </c>
      <c r="F8" s="21" t="b">
        <f t="shared" si="3"/>
        <v>0</v>
      </c>
      <c r="G8" s="21" t="b">
        <f t="shared" si="4"/>
        <v>1</v>
      </c>
      <c r="H8" s="21" t="b">
        <f t="shared" si="5"/>
        <v>0</v>
      </c>
      <c r="I8" s="21" t="b">
        <f t="shared" si="6"/>
        <v>0</v>
      </c>
      <c r="J8" s="21" t="b">
        <f t="shared" si="7"/>
        <v>0</v>
      </c>
      <c r="L8" s="114" t="s">
        <v>170</v>
      </c>
      <c r="M8">
        <v>1</v>
      </c>
      <c r="S8" s="120"/>
      <c r="T8" s="112"/>
    </row>
    <row r="9" spans="1:23" x14ac:dyDescent="0.2">
      <c r="A9">
        <f t="shared" si="8"/>
        <v>1955</v>
      </c>
      <c r="B9" s="20">
        <f>'C. YP y BRECHAS'!H9</f>
        <v>1.6157452612388212E-2</v>
      </c>
      <c r="C9">
        <f t="shared" si="0"/>
        <v>0</v>
      </c>
      <c r="D9" s="21" t="b">
        <f t="shared" si="1"/>
        <v>0</v>
      </c>
      <c r="E9" s="21" t="b">
        <f t="shared" si="2"/>
        <v>0</v>
      </c>
      <c r="F9" s="21" t="b">
        <f t="shared" si="3"/>
        <v>0</v>
      </c>
      <c r="G9" s="21" t="b">
        <f t="shared" si="4"/>
        <v>1</v>
      </c>
      <c r="H9" s="21" t="b">
        <f t="shared" si="5"/>
        <v>0</v>
      </c>
      <c r="I9" s="21" t="b">
        <f t="shared" si="6"/>
        <v>0</v>
      </c>
      <c r="J9" s="21" t="b">
        <f t="shared" si="7"/>
        <v>0</v>
      </c>
      <c r="S9" s="120"/>
      <c r="T9" s="112"/>
    </row>
    <row r="10" spans="1:23" x14ac:dyDescent="0.2">
      <c r="A10">
        <f t="shared" si="8"/>
        <v>1956</v>
      </c>
      <c r="B10" s="20">
        <f>'C. YP y BRECHAS'!H10</f>
        <v>9.3151087874314698E-3</v>
      </c>
      <c r="C10">
        <f t="shared" si="0"/>
        <v>0</v>
      </c>
      <c r="D10" s="21" t="b">
        <f t="shared" si="1"/>
        <v>0</v>
      </c>
      <c r="E10" s="21" t="b">
        <f t="shared" si="2"/>
        <v>0</v>
      </c>
      <c r="F10" s="21" t="b">
        <f t="shared" si="3"/>
        <v>0</v>
      </c>
      <c r="G10" s="21" t="b">
        <f t="shared" si="4"/>
        <v>1</v>
      </c>
      <c r="H10" s="21" t="b">
        <f t="shared" si="5"/>
        <v>0</v>
      </c>
      <c r="I10" s="21" t="b">
        <f t="shared" si="6"/>
        <v>0</v>
      </c>
      <c r="J10" s="21" t="b">
        <f t="shared" si="7"/>
        <v>0</v>
      </c>
      <c r="S10" s="120"/>
      <c r="T10" s="112"/>
    </row>
    <row r="11" spans="1:23" x14ac:dyDescent="0.2">
      <c r="A11">
        <f t="shared" si="8"/>
        <v>1957</v>
      </c>
      <c r="B11" s="20">
        <f>'C. YP y BRECHAS'!H11</f>
        <v>2.0749913033768053E-2</v>
      </c>
      <c r="C11">
        <f t="shared" si="0"/>
        <v>0</v>
      </c>
      <c r="D11" s="21" t="b">
        <f t="shared" si="1"/>
        <v>0</v>
      </c>
      <c r="E11" s="21" t="b">
        <f t="shared" si="2"/>
        <v>0</v>
      </c>
      <c r="F11" s="21" t="b">
        <f t="shared" si="3"/>
        <v>0</v>
      </c>
      <c r="G11" s="21" t="b">
        <f t="shared" si="4"/>
        <v>1</v>
      </c>
      <c r="H11" s="21" t="b">
        <f t="shared" si="5"/>
        <v>0</v>
      </c>
      <c r="I11" s="21" t="b">
        <f t="shared" si="6"/>
        <v>0</v>
      </c>
      <c r="J11" s="21" t="b">
        <f t="shared" si="7"/>
        <v>0</v>
      </c>
    </row>
    <row r="12" spans="1:23" x14ac:dyDescent="0.2">
      <c r="A12">
        <f t="shared" si="8"/>
        <v>1958</v>
      </c>
      <c r="B12" s="20">
        <f>'C. YP y BRECHAS'!H12</f>
        <v>-4.3460412507883461E-2</v>
      </c>
      <c r="C12">
        <f t="shared" si="0"/>
        <v>0</v>
      </c>
      <c r="D12" s="21" t="b">
        <f t="shared" si="1"/>
        <v>0</v>
      </c>
      <c r="E12" s="21" t="b">
        <f t="shared" si="2"/>
        <v>0</v>
      </c>
      <c r="F12" s="21" t="b">
        <f t="shared" si="3"/>
        <v>1</v>
      </c>
      <c r="G12" s="21" t="b">
        <f t="shared" si="4"/>
        <v>0</v>
      </c>
      <c r="H12" s="21" t="b">
        <f t="shared" si="5"/>
        <v>0</v>
      </c>
      <c r="I12" s="21" t="b">
        <f t="shared" si="6"/>
        <v>0</v>
      </c>
      <c r="J12" s="21" t="b">
        <f t="shared" si="7"/>
        <v>0</v>
      </c>
    </row>
    <row r="13" spans="1:23" x14ac:dyDescent="0.2">
      <c r="A13">
        <f t="shared" si="8"/>
        <v>1959</v>
      </c>
      <c r="B13" s="20">
        <f>'C. YP y BRECHAS'!H13</f>
        <v>-6.7121423427726867E-2</v>
      </c>
      <c r="C13">
        <f t="shared" si="0"/>
        <v>0</v>
      </c>
      <c r="D13" s="21" t="b">
        <f t="shared" si="1"/>
        <v>0</v>
      </c>
      <c r="E13" s="21" t="b">
        <f t="shared" si="2"/>
        <v>1</v>
      </c>
      <c r="F13" s="21" t="b">
        <f t="shared" si="3"/>
        <v>0</v>
      </c>
      <c r="G13" s="21" t="b">
        <f t="shared" si="4"/>
        <v>0</v>
      </c>
      <c r="H13" s="21" t="b">
        <f t="shared" si="5"/>
        <v>0</v>
      </c>
      <c r="I13" s="21" t="b">
        <f t="shared" si="6"/>
        <v>0</v>
      </c>
      <c r="J13" s="21" t="b">
        <f t="shared" si="7"/>
        <v>0</v>
      </c>
    </row>
    <row r="14" spans="1:23" x14ac:dyDescent="0.2">
      <c r="A14">
        <f t="shared" si="8"/>
        <v>1960</v>
      </c>
      <c r="B14" s="20">
        <f>'C. YP y BRECHAS'!H14</f>
        <v>-2.9027839001498634E-2</v>
      </c>
      <c r="C14">
        <f t="shared" si="0"/>
        <v>0</v>
      </c>
      <c r="D14" s="21" t="b">
        <f t="shared" si="1"/>
        <v>0</v>
      </c>
      <c r="E14" s="21" t="b">
        <f t="shared" si="2"/>
        <v>0</v>
      </c>
      <c r="F14" s="21" t="b">
        <f t="shared" si="3"/>
        <v>1</v>
      </c>
      <c r="G14" s="21" t="b">
        <f t="shared" si="4"/>
        <v>0</v>
      </c>
      <c r="H14" s="21" t="b">
        <f t="shared" si="5"/>
        <v>0</v>
      </c>
      <c r="I14" s="21" t="b">
        <f t="shared" si="6"/>
        <v>0</v>
      </c>
      <c r="J14" s="21" t="b">
        <f t="shared" si="7"/>
        <v>0</v>
      </c>
    </row>
    <row r="15" spans="1:23" x14ac:dyDescent="0.2">
      <c r="A15">
        <f t="shared" si="8"/>
        <v>1961</v>
      </c>
      <c r="B15" s="20">
        <f>'C. YP y BRECHAS'!H15</f>
        <v>-1.5321942238749386E-2</v>
      </c>
      <c r="C15">
        <f t="shared" si="0"/>
        <v>0</v>
      </c>
      <c r="D15" s="21" t="b">
        <f t="shared" si="1"/>
        <v>0</v>
      </c>
      <c r="E15" s="21" t="b">
        <f t="shared" si="2"/>
        <v>0</v>
      </c>
      <c r="F15" s="21" t="b">
        <f t="shared" si="3"/>
        <v>1</v>
      </c>
      <c r="G15" s="21" t="b">
        <f t="shared" si="4"/>
        <v>0</v>
      </c>
      <c r="H15" s="21" t="b">
        <f t="shared" si="5"/>
        <v>0</v>
      </c>
      <c r="I15" s="21" t="b">
        <f t="shared" si="6"/>
        <v>0</v>
      </c>
      <c r="J15" s="21" t="b">
        <f t="shared" si="7"/>
        <v>0</v>
      </c>
    </row>
    <row r="16" spans="1:23" x14ac:dyDescent="0.2">
      <c r="A16">
        <f t="shared" si="8"/>
        <v>1962</v>
      </c>
      <c r="B16" s="20">
        <f>'C. YP y BRECHAS'!H16</f>
        <v>2.2849262639480727E-2</v>
      </c>
      <c r="C16">
        <f t="shared" si="0"/>
        <v>0</v>
      </c>
      <c r="D16" s="21" t="b">
        <f t="shared" si="1"/>
        <v>0</v>
      </c>
      <c r="E16" s="21" t="b">
        <f t="shared" si="2"/>
        <v>0</v>
      </c>
      <c r="F16" s="21" t="b">
        <f t="shared" si="3"/>
        <v>0</v>
      </c>
      <c r="G16" s="21" t="b">
        <f t="shared" si="4"/>
        <v>1</v>
      </c>
      <c r="H16" s="21" t="b">
        <f t="shared" si="5"/>
        <v>0</v>
      </c>
      <c r="I16" s="21" t="b">
        <f t="shared" si="6"/>
        <v>0</v>
      </c>
      <c r="J16" s="21" t="b">
        <f t="shared" si="7"/>
        <v>0</v>
      </c>
    </row>
    <row r="17" spans="1:10" x14ac:dyDescent="0.2">
      <c r="A17">
        <f t="shared" si="8"/>
        <v>1963</v>
      </c>
      <c r="B17" s="20">
        <f>'C. YP y BRECHAS'!H17</f>
        <v>8.3858601889783557E-3</v>
      </c>
      <c r="C17">
        <f t="shared" si="0"/>
        <v>0</v>
      </c>
      <c r="D17" s="21" t="b">
        <f t="shared" si="1"/>
        <v>0</v>
      </c>
      <c r="E17" s="21" t="b">
        <f t="shared" si="2"/>
        <v>0</v>
      </c>
      <c r="F17" s="21" t="b">
        <f t="shared" si="3"/>
        <v>0</v>
      </c>
      <c r="G17" s="21" t="b">
        <f t="shared" si="4"/>
        <v>1</v>
      </c>
      <c r="H17" s="21" t="b">
        <f t="shared" si="5"/>
        <v>0</v>
      </c>
      <c r="I17" s="21" t="b">
        <f t="shared" si="6"/>
        <v>0</v>
      </c>
      <c r="J17" s="21" t="b">
        <f t="shared" si="7"/>
        <v>0</v>
      </c>
    </row>
    <row r="18" spans="1:10" x14ac:dyDescent="0.2">
      <c r="A18">
        <f t="shared" si="8"/>
        <v>1964</v>
      </c>
      <c r="B18" s="20">
        <f>'C. YP y BRECHAS'!H18</f>
        <v>1.6263270444257572E-2</v>
      </c>
      <c r="C18">
        <f t="shared" si="0"/>
        <v>0</v>
      </c>
      <c r="D18" s="21" t="b">
        <f t="shared" si="1"/>
        <v>0</v>
      </c>
      <c r="E18" s="21" t="b">
        <f t="shared" si="2"/>
        <v>0</v>
      </c>
      <c r="F18" s="21" t="b">
        <f t="shared" si="3"/>
        <v>0</v>
      </c>
      <c r="G18" s="21" t="b">
        <f t="shared" si="4"/>
        <v>1</v>
      </c>
      <c r="H18" s="21" t="b">
        <f t="shared" si="5"/>
        <v>0</v>
      </c>
      <c r="I18" s="21" t="b">
        <f t="shared" si="6"/>
        <v>0</v>
      </c>
      <c r="J18" s="21" t="b">
        <f t="shared" si="7"/>
        <v>0</v>
      </c>
    </row>
    <row r="19" spans="1:10" x14ac:dyDescent="0.2">
      <c r="A19">
        <f t="shared" si="8"/>
        <v>1965</v>
      </c>
      <c r="B19" s="20">
        <f>'C. YP y BRECHAS'!H19</f>
        <v>1.7279544954856618E-2</v>
      </c>
      <c r="C19">
        <f t="shared" si="0"/>
        <v>0</v>
      </c>
      <c r="D19" s="21" t="b">
        <f t="shared" si="1"/>
        <v>0</v>
      </c>
      <c r="E19" s="21" t="b">
        <f t="shared" si="2"/>
        <v>0</v>
      </c>
      <c r="F19" s="21" t="b">
        <f t="shared" si="3"/>
        <v>0</v>
      </c>
      <c r="G19" s="21" t="b">
        <f t="shared" si="4"/>
        <v>1</v>
      </c>
      <c r="H19" s="21" t="b">
        <f t="shared" si="5"/>
        <v>0</v>
      </c>
      <c r="I19" s="21" t="b">
        <f t="shared" si="6"/>
        <v>0</v>
      </c>
      <c r="J19" s="21" t="b">
        <f t="shared" si="7"/>
        <v>0</v>
      </c>
    </row>
    <row r="20" spans="1:10" x14ac:dyDescent="0.2">
      <c r="A20">
        <f t="shared" si="8"/>
        <v>1966</v>
      </c>
      <c r="B20" s="20">
        <f>'C. YP y BRECHAS'!H20</f>
        <v>4.5059494974733383E-2</v>
      </c>
      <c r="C20">
        <f t="shared" si="0"/>
        <v>0</v>
      </c>
      <c r="D20" s="21" t="b">
        <f t="shared" si="1"/>
        <v>0</v>
      </c>
      <c r="E20" s="21" t="b">
        <f t="shared" si="2"/>
        <v>0</v>
      </c>
      <c r="F20" s="21" t="b">
        <f t="shared" si="3"/>
        <v>0</v>
      </c>
      <c r="G20" s="21" t="b">
        <f t="shared" si="4"/>
        <v>1</v>
      </c>
      <c r="H20" s="21" t="b">
        <f t="shared" si="5"/>
        <v>0</v>
      </c>
      <c r="I20" s="21" t="b">
        <f t="shared" si="6"/>
        <v>0</v>
      </c>
      <c r="J20" s="21" t="b">
        <f t="shared" si="7"/>
        <v>0</v>
      </c>
    </row>
    <row r="21" spans="1:10" x14ac:dyDescent="0.2">
      <c r="A21">
        <f t="shared" si="8"/>
        <v>1967</v>
      </c>
      <c r="B21" s="20">
        <f>'C. YP y BRECHAS'!H21</f>
        <v>3.4002481548959906E-2</v>
      </c>
      <c r="C21">
        <f t="shared" si="0"/>
        <v>0</v>
      </c>
      <c r="D21" s="21" t="b">
        <f t="shared" si="1"/>
        <v>0</v>
      </c>
      <c r="E21" s="21" t="b">
        <f t="shared" si="2"/>
        <v>0</v>
      </c>
      <c r="F21" s="21" t="b">
        <f t="shared" si="3"/>
        <v>0</v>
      </c>
      <c r="G21" s="21" t="b">
        <f t="shared" si="4"/>
        <v>1</v>
      </c>
      <c r="H21" s="21" t="b">
        <f t="shared" si="5"/>
        <v>0</v>
      </c>
      <c r="I21" s="21" t="b">
        <f t="shared" si="6"/>
        <v>0</v>
      </c>
      <c r="J21" s="21" t="b">
        <f t="shared" si="7"/>
        <v>0</v>
      </c>
    </row>
    <row r="22" spans="1:10" x14ac:dyDescent="0.2">
      <c r="A22">
        <f t="shared" si="8"/>
        <v>1968</v>
      </c>
      <c r="B22" s="20">
        <f>'C. YP y BRECHAS'!H22</f>
        <v>-1.1009182936890127E-2</v>
      </c>
      <c r="C22">
        <f t="shared" si="0"/>
        <v>0</v>
      </c>
      <c r="D22" s="21" t="b">
        <f t="shared" si="1"/>
        <v>0</v>
      </c>
      <c r="E22" s="21" t="b">
        <f t="shared" si="2"/>
        <v>0</v>
      </c>
      <c r="F22" s="21" t="b">
        <f t="shared" si="3"/>
        <v>1</v>
      </c>
      <c r="G22" s="21" t="b">
        <f t="shared" si="4"/>
        <v>0</v>
      </c>
      <c r="H22" s="21" t="b">
        <f t="shared" si="5"/>
        <v>0</v>
      </c>
      <c r="I22" s="21" t="b">
        <f t="shared" si="6"/>
        <v>0</v>
      </c>
      <c r="J22" s="21" t="b">
        <f t="shared" si="7"/>
        <v>0</v>
      </c>
    </row>
    <row r="23" spans="1:10" x14ac:dyDescent="0.2">
      <c r="A23">
        <f t="shared" si="8"/>
        <v>1969</v>
      </c>
      <c r="B23" s="20">
        <f>'C. YP y BRECHAS'!H23</f>
        <v>-2.1220404598128795E-2</v>
      </c>
      <c r="C23">
        <f t="shared" si="0"/>
        <v>0</v>
      </c>
      <c r="D23" s="21" t="b">
        <f t="shared" si="1"/>
        <v>0</v>
      </c>
      <c r="E23" s="21" t="b">
        <f t="shared" si="2"/>
        <v>0</v>
      </c>
      <c r="F23" s="21" t="b">
        <f t="shared" si="3"/>
        <v>1</v>
      </c>
      <c r="G23" s="21" t="b">
        <f t="shared" si="4"/>
        <v>0</v>
      </c>
      <c r="H23" s="21" t="b">
        <f t="shared" si="5"/>
        <v>0</v>
      </c>
      <c r="I23" s="21" t="b">
        <f t="shared" si="6"/>
        <v>0</v>
      </c>
      <c r="J23" s="21" t="b">
        <f t="shared" si="7"/>
        <v>0</v>
      </c>
    </row>
    <row r="24" spans="1:10" x14ac:dyDescent="0.2">
      <c r="A24">
        <f t="shared" si="8"/>
        <v>1970</v>
      </c>
      <c r="B24" s="20">
        <f>'C. YP y BRECHAS'!H24</f>
        <v>-3.1522367009394259E-2</v>
      </c>
      <c r="C24">
        <f t="shared" si="0"/>
        <v>0</v>
      </c>
      <c r="D24" s="21" t="b">
        <f t="shared" si="1"/>
        <v>0</v>
      </c>
      <c r="E24" s="21" t="b">
        <f t="shared" si="2"/>
        <v>0</v>
      </c>
      <c r="F24" s="21" t="b">
        <f t="shared" si="3"/>
        <v>1</v>
      </c>
      <c r="G24" s="21" t="b">
        <f t="shared" si="4"/>
        <v>0</v>
      </c>
      <c r="H24" s="21" t="b">
        <f t="shared" si="5"/>
        <v>0</v>
      </c>
      <c r="I24" s="21" t="b">
        <f t="shared" si="6"/>
        <v>0</v>
      </c>
      <c r="J24" s="21" t="b">
        <f t="shared" si="7"/>
        <v>0</v>
      </c>
    </row>
    <row r="25" spans="1:10" x14ac:dyDescent="0.2">
      <c r="A25">
        <f t="shared" si="8"/>
        <v>1971</v>
      </c>
      <c r="B25" s="20">
        <f>'C. YP y BRECHAS'!H25</f>
        <v>-2.892513682382436E-2</v>
      </c>
      <c r="C25">
        <f t="shared" si="0"/>
        <v>0</v>
      </c>
      <c r="D25" s="21" t="b">
        <f t="shared" si="1"/>
        <v>0</v>
      </c>
      <c r="E25" s="21" t="b">
        <f t="shared" si="2"/>
        <v>0</v>
      </c>
      <c r="F25" s="21" t="b">
        <f t="shared" si="3"/>
        <v>1</v>
      </c>
      <c r="G25" s="21" t="b">
        <f t="shared" si="4"/>
        <v>0</v>
      </c>
      <c r="H25" s="21" t="b">
        <f t="shared" si="5"/>
        <v>0</v>
      </c>
      <c r="I25" s="21" t="b">
        <f t="shared" si="6"/>
        <v>0</v>
      </c>
      <c r="J25" s="21" t="b">
        <f t="shared" si="7"/>
        <v>0</v>
      </c>
    </row>
    <row r="26" spans="1:10" x14ac:dyDescent="0.2">
      <c r="A26">
        <f t="shared" si="8"/>
        <v>1972</v>
      </c>
      <c r="B26" s="20">
        <f>'C. YP y BRECHAS'!H26</f>
        <v>-3.5812947144490792E-2</v>
      </c>
      <c r="C26">
        <f t="shared" si="0"/>
        <v>0</v>
      </c>
      <c r="D26" s="21" t="b">
        <f t="shared" si="1"/>
        <v>0</v>
      </c>
      <c r="E26" s="21" t="b">
        <f t="shared" si="2"/>
        <v>0</v>
      </c>
      <c r="F26" s="21" t="b">
        <f t="shared" si="3"/>
        <v>1</v>
      </c>
      <c r="G26" s="21" t="b">
        <f t="shared" si="4"/>
        <v>0</v>
      </c>
      <c r="H26" s="21" t="b">
        <f t="shared" si="5"/>
        <v>0</v>
      </c>
      <c r="I26" s="21" t="b">
        <f t="shared" si="6"/>
        <v>0</v>
      </c>
      <c r="J26" s="21" t="b">
        <f t="shared" si="7"/>
        <v>0</v>
      </c>
    </row>
    <row r="27" spans="1:10" x14ac:dyDescent="0.2">
      <c r="A27">
        <f t="shared" si="8"/>
        <v>1973</v>
      </c>
      <c r="B27" s="20">
        <f>'C. YP y BRECHAS'!H27</f>
        <v>-1.4412356299970952E-2</v>
      </c>
      <c r="C27">
        <f t="shared" si="0"/>
        <v>0</v>
      </c>
      <c r="D27" s="21" t="b">
        <f t="shared" si="1"/>
        <v>0</v>
      </c>
      <c r="E27" s="21" t="b">
        <f t="shared" si="2"/>
        <v>0</v>
      </c>
      <c r="F27" s="21" t="b">
        <f t="shared" si="3"/>
        <v>1</v>
      </c>
      <c r="G27" s="21" t="b">
        <f t="shared" si="4"/>
        <v>0</v>
      </c>
      <c r="H27" s="21" t="b">
        <f t="shared" si="5"/>
        <v>0</v>
      </c>
      <c r="I27" s="21" t="b">
        <f t="shared" si="6"/>
        <v>0</v>
      </c>
      <c r="J27" s="21" t="b">
        <f t="shared" si="7"/>
        <v>0</v>
      </c>
    </row>
    <row r="28" spans="1:10" x14ac:dyDescent="0.2">
      <c r="A28">
        <f t="shared" si="8"/>
        <v>1974</v>
      </c>
      <c r="B28" s="20">
        <f>'C. YP y BRECHAS'!H28</f>
        <v>3.8164417381731042E-2</v>
      </c>
      <c r="C28">
        <f t="shared" si="0"/>
        <v>0</v>
      </c>
      <c r="D28" s="21" t="b">
        <f t="shared" si="1"/>
        <v>0</v>
      </c>
      <c r="E28" s="21" t="b">
        <f t="shared" si="2"/>
        <v>0</v>
      </c>
      <c r="F28" s="21" t="b">
        <f t="shared" si="3"/>
        <v>0</v>
      </c>
      <c r="G28" s="21" t="b">
        <f t="shared" si="4"/>
        <v>1</v>
      </c>
      <c r="H28" s="21" t="b">
        <f t="shared" si="5"/>
        <v>0</v>
      </c>
      <c r="I28" s="21" t="b">
        <f t="shared" si="6"/>
        <v>0</v>
      </c>
      <c r="J28" s="21" t="b">
        <f t="shared" si="7"/>
        <v>0</v>
      </c>
    </row>
    <row r="29" spans="1:10" x14ac:dyDescent="0.2">
      <c r="A29">
        <f t="shared" si="8"/>
        <v>1975</v>
      </c>
      <c r="B29" s="20">
        <f>'C. YP y BRECHAS'!H29</f>
        <v>4.6347586085078163E-2</v>
      </c>
      <c r="C29">
        <f t="shared" si="0"/>
        <v>0</v>
      </c>
      <c r="D29" s="21" t="b">
        <f t="shared" si="1"/>
        <v>0</v>
      </c>
      <c r="E29" s="21" t="b">
        <f t="shared" si="2"/>
        <v>0</v>
      </c>
      <c r="F29" s="21" t="b">
        <f t="shared" si="3"/>
        <v>0</v>
      </c>
      <c r="G29" s="21" t="b">
        <f t="shared" si="4"/>
        <v>1</v>
      </c>
      <c r="H29" s="21" t="b">
        <f t="shared" si="5"/>
        <v>0</v>
      </c>
      <c r="I29" s="21" t="b">
        <f t="shared" si="6"/>
        <v>0</v>
      </c>
      <c r="J29" s="21" t="b">
        <f t="shared" si="7"/>
        <v>0</v>
      </c>
    </row>
    <row r="30" spans="1:10" x14ac:dyDescent="0.2">
      <c r="A30">
        <f t="shared" si="8"/>
        <v>1976</v>
      </c>
      <c r="B30" s="20">
        <f>'C. YP y BRECHAS'!H30</f>
        <v>3.0507745396384678E-2</v>
      </c>
      <c r="C30">
        <f t="shared" si="0"/>
        <v>0</v>
      </c>
      <c r="D30" s="21" t="b">
        <f t="shared" si="1"/>
        <v>0</v>
      </c>
      <c r="E30" s="21" t="b">
        <f t="shared" si="2"/>
        <v>0</v>
      </c>
      <c r="F30" s="21" t="b">
        <f t="shared" si="3"/>
        <v>0</v>
      </c>
      <c r="G30" s="21" t="b">
        <f t="shared" si="4"/>
        <v>1</v>
      </c>
      <c r="H30" s="21" t="b">
        <f t="shared" si="5"/>
        <v>0</v>
      </c>
      <c r="I30" s="21" t="b">
        <f t="shared" si="6"/>
        <v>0</v>
      </c>
      <c r="J30" s="21" t="b">
        <f t="shared" si="7"/>
        <v>0</v>
      </c>
    </row>
    <row r="31" spans="1:10" x14ac:dyDescent="0.2">
      <c r="A31">
        <f t="shared" si="8"/>
        <v>1977</v>
      </c>
      <c r="B31" s="20">
        <f>'C. YP y BRECHAS'!H31</f>
        <v>7.5423631828819282E-3</v>
      </c>
      <c r="C31">
        <f t="shared" si="0"/>
        <v>0</v>
      </c>
      <c r="D31" s="21" t="b">
        <f t="shared" si="1"/>
        <v>0</v>
      </c>
      <c r="E31" s="21" t="b">
        <f t="shared" si="2"/>
        <v>0</v>
      </c>
      <c r="F31" s="21" t="b">
        <f t="shared" si="3"/>
        <v>0</v>
      </c>
      <c r="G31" s="21" t="b">
        <f t="shared" si="4"/>
        <v>1</v>
      </c>
      <c r="H31" s="21" t="b">
        <f t="shared" si="5"/>
        <v>0</v>
      </c>
      <c r="I31" s="21" t="b">
        <f t="shared" si="6"/>
        <v>0</v>
      </c>
      <c r="J31" s="21" t="b">
        <f t="shared" si="7"/>
        <v>0</v>
      </c>
    </row>
    <row r="32" spans="1:10" x14ac:dyDescent="0.2">
      <c r="A32">
        <f t="shared" si="8"/>
        <v>1978</v>
      </c>
      <c r="B32" s="20">
        <f>'C. YP y BRECHAS'!H32</f>
        <v>-4.2197536388744794E-2</v>
      </c>
      <c r="C32">
        <f t="shared" si="0"/>
        <v>0</v>
      </c>
      <c r="D32" s="21" t="b">
        <f t="shared" si="1"/>
        <v>0</v>
      </c>
      <c r="E32" s="21" t="b">
        <f t="shared" si="2"/>
        <v>0</v>
      </c>
      <c r="F32" s="21" t="b">
        <f t="shared" si="3"/>
        <v>1</v>
      </c>
      <c r="G32" s="21" t="b">
        <f t="shared" si="4"/>
        <v>0</v>
      </c>
      <c r="H32" s="21" t="b">
        <f t="shared" si="5"/>
        <v>0</v>
      </c>
      <c r="I32" s="21" t="b">
        <f t="shared" si="6"/>
        <v>0</v>
      </c>
      <c r="J32" s="21" t="b">
        <f t="shared" si="7"/>
        <v>0</v>
      </c>
    </row>
    <row r="33" spans="1:10" x14ac:dyDescent="0.2">
      <c r="A33">
        <f t="shared" si="8"/>
        <v>1979</v>
      </c>
      <c r="B33" s="20">
        <f>'C. YP y BRECHAS'!H33</f>
        <v>-2.1915806225111467E-2</v>
      </c>
      <c r="C33">
        <f t="shared" si="0"/>
        <v>0</v>
      </c>
      <c r="D33" s="21" t="b">
        <f t="shared" si="1"/>
        <v>0</v>
      </c>
      <c r="E33" s="21" t="b">
        <f t="shared" si="2"/>
        <v>0</v>
      </c>
      <c r="F33" s="21" t="b">
        <f t="shared" si="3"/>
        <v>1</v>
      </c>
      <c r="G33" s="21" t="b">
        <f t="shared" si="4"/>
        <v>0</v>
      </c>
      <c r="H33" s="21" t="b">
        <f t="shared" si="5"/>
        <v>0</v>
      </c>
      <c r="I33" s="21" t="b">
        <f t="shared" si="6"/>
        <v>0</v>
      </c>
      <c r="J33" s="21" t="b">
        <f t="shared" si="7"/>
        <v>0</v>
      </c>
    </row>
    <row r="34" spans="1:10" x14ac:dyDescent="0.2">
      <c r="A34">
        <f t="shared" si="8"/>
        <v>1980</v>
      </c>
      <c r="B34" s="20">
        <f>'C. YP y BRECHAS'!H34</f>
        <v>1.9235169356024429E-2</v>
      </c>
      <c r="C34">
        <f t="shared" si="0"/>
        <v>0</v>
      </c>
      <c r="D34" s="21" t="b">
        <f t="shared" si="1"/>
        <v>0</v>
      </c>
      <c r="E34" s="21" t="b">
        <f t="shared" si="2"/>
        <v>0</v>
      </c>
      <c r="F34" s="21" t="b">
        <f t="shared" si="3"/>
        <v>0</v>
      </c>
      <c r="G34" s="21" t="b">
        <f t="shared" si="4"/>
        <v>1</v>
      </c>
      <c r="H34" s="21" t="b">
        <f t="shared" si="5"/>
        <v>0</v>
      </c>
      <c r="I34" s="21" t="b">
        <f t="shared" si="6"/>
        <v>0</v>
      </c>
      <c r="J34" s="21" t="b">
        <f t="shared" si="7"/>
        <v>0</v>
      </c>
    </row>
    <row r="35" spans="1:10" x14ac:dyDescent="0.2">
      <c r="A35">
        <f t="shared" si="8"/>
        <v>1981</v>
      </c>
      <c r="B35" s="20">
        <f>'C. YP y BRECHAS'!H35</f>
        <v>6.0212765446060246E-2</v>
      </c>
      <c r="C35">
        <f t="shared" si="0"/>
        <v>0</v>
      </c>
      <c r="D35" s="21" t="b">
        <f t="shared" si="1"/>
        <v>0</v>
      </c>
      <c r="E35" s="21" t="b">
        <f t="shared" si="2"/>
        <v>0</v>
      </c>
      <c r="F35" s="21" t="b">
        <f t="shared" si="3"/>
        <v>0</v>
      </c>
      <c r="G35" s="21" t="b">
        <f t="shared" si="4"/>
        <v>0</v>
      </c>
      <c r="H35" s="21" t="b">
        <f t="shared" si="5"/>
        <v>1</v>
      </c>
      <c r="I35" s="21" t="b">
        <f t="shared" si="6"/>
        <v>0</v>
      </c>
      <c r="J35" s="21" t="b">
        <f t="shared" si="7"/>
        <v>0</v>
      </c>
    </row>
    <row r="36" spans="1:10" x14ac:dyDescent="0.2">
      <c r="A36">
        <f t="shared" si="8"/>
        <v>1982</v>
      </c>
      <c r="B36" s="20">
        <f>'C. YP y BRECHAS'!H36</f>
        <v>4.8560135181244135E-2</v>
      </c>
      <c r="C36">
        <f t="shared" si="0"/>
        <v>0</v>
      </c>
      <c r="D36" s="21" t="b">
        <f t="shared" si="1"/>
        <v>0</v>
      </c>
      <c r="E36" s="21" t="b">
        <f t="shared" si="2"/>
        <v>0</v>
      </c>
      <c r="F36" s="21" t="b">
        <f t="shared" si="3"/>
        <v>0</v>
      </c>
      <c r="G36" s="21" t="b">
        <f t="shared" si="4"/>
        <v>1</v>
      </c>
      <c r="H36" s="21" t="b">
        <f t="shared" si="5"/>
        <v>0</v>
      </c>
      <c r="I36" s="21" t="b">
        <f t="shared" si="6"/>
        <v>0</v>
      </c>
      <c r="J36" s="21" t="b">
        <f t="shared" si="7"/>
        <v>0</v>
      </c>
    </row>
    <row r="37" spans="1:10" x14ac:dyDescent="0.2">
      <c r="A37">
        <f t="shared" si="8"/>
        <v>1983</v>
      </c>
      <c r="B37" s="20">
        <f>'C. YP y BRECHAS'!H37</f>
        <v>-6.7630049604909814E-2</v>
      </c>
      <c r="C37">
        <f t="shared" si="0"/>
        <v>0</v>
      </c>
      <c r="D37" s="21" t="b">
        <f t="shared" si="1"/>
        <v>0</v>
      </c>
      <c r="E37" s="21" t="b">
        <f t="shared" si="2"/>
        <v>1</v>
      </c>
      <c r="F37" s="21" t="b">
        <f t="shared" si="3"/>
        <v>0</v>
      </c>
      <c r="G37" s="21" t="b">
        <f t="shared" si="4"/>
        <v>0</v>
      </c>
      <c r="H37" s="21" t="b">
        <f t="shared" si="5"/>
        <v>0</v>
      </c>
      <c r="I37" s="21" t="b">
        <f t="shared" si="6"/>
        <v>0</v>
      </c>
      <c r="J37" s="21" t="b">
        <f t="shared" si="7"/>
        <v>0</v>
      </c>
    </row>
    <row r="38" spans="1:10" x14ac:dyDescent="0.2">
      <c r="A38">
        <f t="shared" si="8"/>
        <v>1984</v>
      </c>
      <c r="B38" s="20">
        <f>'C. YP y BRECHAS'!H38</f>
        <v>-3.6311339709216739E-2</v>
      </c>
      <c r="C38">
        <f t="shared" si="0"/>
        <v>0</v>
      </c>
      <c r="D38" s="21" t="b">
        <f t="shared" si="1"/>
        <v>0</v>
      </c>
      <c r="E38" s="21" t="b">
        <f t="shared" si="2"/>
        <v>0</v>
      </c>
      <c r="F38" s="21" t="b">
        <f t="shared" si="3"/>
        <v>1</v>
      </c>
      <c r="G38" s="21" t="b">
        <f t="shared" si="4"/>
        <v>0</v>
      </c>
      <c r="H38" s="21" t="b">
        <f t="shared" si="5"/>
        <v>0</v>
      </c>
      <c r="I38" s="21" t="b">
        <f t="shared" si="6"/>
        <v>0</v>
      </c>
      <c r="J38" s="21" t="b">
        <f t="shared" si="7"/>
        <v>0</v>
      </c>
    </row>
    <row r="39" spans="1:10" x14ac:dyDescent="0.2">
      <c r="A39">
        <f t="shared" si="8"/>
        <v>1985</v>
      </c>
      <c r="B39" s="20">
        <f>'C. YP y BRECHAS'!H39</f>
        <v>-1.8186204941375905E-2</v>
      </c>
      <c r="C39">
        <f t="shared" si="0"/>
        <v>0</v>
      </c>
      <c r="D39" s="21" t="b">
        <f t="shared" si="1"/>
        <v>0</v>
      </c>
      <c r="E39" s="21" t="b">
        <f t="shared" si="2"/>
        <v>0</v>
      </c>
      <c r="F39" s="21" t="b">
        <f t="shared" si="3"/>
        <v>1</v>
      </c>
      <c r="G39" s="21" t="b">
        <f t="shared" si="4"/>
        <v>0</v>
      </c>
      <c r="H39" s="21" t="b">
        <f t="shared" si="5"/>
        <v>0</v>
      </c>
      <c r="I39" s="21" t="b">
        <f t="shared" si="6"/>
        <v>0</v>
      </c>
      <c r="J39" s="21" t="b">
        <f t="shared" si="7"/>
        <v>0</v>
      </c>
    </row>
    <row r="40" spans="1:10" x14ac:dyDescent="0.2">
      <c r="A40">
        <f t="shared" si="8"/>
        <v>1986</v>
      </c>
      <c r="B40" s="20">
        <f>'C. YP y BRECHAS'!H40</f>
        <v>7.152513774053304E-2</v>
      </c>
      <c r="C40">
        <f t="shared" si="0"/>
        <v>0</v>
      </c>
      <c r="D40" s="21" t="b">
        <f t="shared" si="1"/>
        <v>0</v>
      </c>
      <c r="E40" s="21" t="b">
        <f t="shared" si="2"/>
        <v>0</v>
      </c>
      <c r="F40" s="21" t="b">
        <f t="shared" si="3"/>
        <v>0</v>
      </c>
      <c r="G40" s="21" t="b">
        <f t="shared" si="4"/>
        <v>0</v>
      </c>
      <c r="H40" s="21" t="b">
        <f t="shared" si="5"/>
        <v>1</v>
      </c>
      <c r="I40" s="21" t="b">
        <f t="shared" si="6"/>
        <v>0</v>
      </c>
      <c r="J40" s="21" t="b">
        <f t="shared" si="7"/>
        <v>0</v>
      </c>
    </row>
    <row r="41" spans="1:10" x14ac:dyDescent="0.2">
      <c r="A41">
        <f t="shared" si="8"/>
        <v>1987</v>
      </c>
      <c r="B41" s="20">
        <f>'C. YP y BRECHAS'!H41</f>
        <v>0.16612607462844764</v>
      </c>
      <c r="C41">
        <f t="shared" si="0"/>
        <v>0</v>
      </c>
      <c r="D41" s="21" t="b">
        <f t="shared" si="1"/>
        <v>0</v>
      </c>
      <c r="E41" s="21" t="b">
        <f t="shared" si="2"/>
        <v>0</v>
      </c>
      <c r="F41" s="21" t="b">
        <f t="shared" si="3"/>
        <v>0</v>
      </c>
      <c r="G41" s="21" t="b">
        <f t="shared" si="4"/>
        <v>0</v>
      </c>
      <c r="H41" s="21" t="b">
        <f t="shared" si="5"/>
        <v>0</v>
      </c>
      <c r="I41" s="21" t="b">
        <f t="shared" si="6"/>
        <v>0</v>
      </c>
      <c r="J41" s="21" t="b">
        <f t="shared" si="7"/>
        <v>1</v>
      </c>
    </row>
    <row r="42" spans="1:10" x14ac:dyDescent="0.2">
      <c r="A42">
        <f t="shared" si="8"/>
        <v>1988</v>
      </c>
      <c r="B42" s="20">
        <f>'C. YP y BRECHAS'!H42</f>
        <v>7.0412807374145459E-2</v>
      </c>
      <c r="C42">
        <f t="shared" si="0"/>
        <v>0</v>
      </c>
      <c r="D42" s="21" t="b">
        <f t="shared" si="1"/>
        <v>0</v>
      </c>
      <c r="E42" s="21" t="b">
        <f t="shared" si="2"/>
        <v>0</v>
      </c>
      <c r="F42" s="21" t="b">
        <f t="shared" si="3"/>
        <v>0</v>
      </c>
      <c r="G42" s="21" t="b">
        <f t="shared" si="4"/>
        <v>0</v>
      </c>
      <c r="H42" s="21" t="b">
        <f t="shared" si="5"/>
        <v>1</v>
      </c>
      <c r="I42" s="21" t="b">
        <f t="shared" si="6"/>
        <v>0</v>
      </c>
      <c r="J42" s="21" t="b">
        <f t="shared" si="7"/>
        <v>0</v>
      </c>
    </row>
    <row r="43" spans="1:10" x14ac:dyDescent="0.2">
      <c r="A43">
        <f t="shared" si="8"/>
        <v>1989</v>
      </c>
      <c r="B43" s="20">
        <f>'C. YP y BRECHAS'!H43</f>
        <v>-5.7975919753989302E-2</v>
      </c>
      <c r="C43">
        <f t="shared" si="0"/>
        <v>0</v>
      </c>
      <c r="D43" s="21" t="b">
        <f t="shared" si="1"/>
        <v>0</v>
      </c>
      <c r="E43" s="21" t="b">
        <f t="shared" si="2"/>
        <v>1</v>
      </c>
      <c r="F43" s="21" t="b">
        <f t="shared" si="3"/>
        <v>0</v>
      </c>
      <c r="G43" s="21" t="b">
        <f t="shared" si="4"/>
        <v>0</v>
      </c>
      <c r="H43" s="21" t="b">
        <f t="shared" si="5"/>
        <v>0</v>
      </c>
      <c r="I43" s="21" t="b">
        <f t="shared" si="6"/>
        <v>0</v>
      </c>
      <c r="J43" s="21" t="b">
        <f t="shared" si="7"/>
        <v>0</v>
      </c>
    </row>
    <row r="44" spans="1:10" x14ac:dyDescent="0.2">
      <c r="A44">
        <f t="shared" si="8"/>
        <v>1990</v>
      </c>
      <c r="B44" s="20">
        <f>'C. YP y BRECHAS'!H44</f>
        <v>-0.10939086221184624</v>
      </c>
      <c r="C44">
        <f t="shared" si="0"/>
        <v>0</v>
      </c>
      <c r="D44" s="21" t="b">
        <f t="shared" si="1"/>
        <v>1</v>
      </c>
      <c r="E44" s="21" t="b">
        <f t="shared" si="2"/>
        <v>0</v>
      </c>
      <c r="F44" s="21" t="b">
        <f t="shared" si="3"/>
        <v>0</v>
      </c>
      <c r="G44" s="21" t="b">
        <f t="shared" si="4"/>
        <v>0</v>
      </c>
      <c r="H44" s="21" t="b">
        <f t="shared" si="5"/>
        <v>0</v>
      </c>
      <c r="I44" s="21" t="b">
        <f t="shared" si="6"/>
        <v>0</v>
      </c>
      <c r="J44" s="21" t="b">
        <f t="shared" si="7"/>
        <v>0</v>
      </c>
    </row>
    <row r="45" spans="1:10" x14ac:dyDescent="0.2">
      <c r="A45">
        <f t="shared" si="8"/>
        <v>1991</v>
      </c>
      <c r="B45" s="20">
        <f>'C. YP y BRECHAS'!H45</f>
        <v>-9.3308951156521047E-2</v>
      </c>
      <c r="C45">
        <f t="shared" si="0"/>
        <v>0</v>
      </c>
      <c r="D45" s="21" t="b">
        <f t="shared" si="1"/>
        <v>0</v>
      </c>
      <c r="E45" s="21" t="b">
        <f t="shared" si="2"/>
        <v>1</v>
      </c>
      <c r="F45" s="21" t="b">
        <f t="shared" si="3"/>
        <v>0</v>
      </c>
      <c r="G45" s="21" t="b">
        <f t="shared" si="4"/>
        <v>0</v>
      </c>
      <c r="H45" s="21" t="b">
        <f t="shared" si="5"/>
        <v>0</v>
      </c>
      <c r="I45" s="21" t="b">
        <f t="shared" si="6"/>
        <v>0</v>
      </c>
      <c r="J45" s="21" t="b">
        <f t="shared" si="7"/>
        <v>0</v>
      </c>
    </row>
    <row r="46" spans="1:10" x14ac:dyDescent="0.2">
      <c r="A46">
        <f t="shared" si="8"/>
        <v>1992</v>
      </c>
      <c r="B46" s="20">
        <f>'C. YP y BRECHAS'!H46</f>
        <v>-0.11132642829191042</v>
      </c>
      <c r="C46">
        <f t="shared" si="0"/>
        <v>0</v>
      </c>
      <c r="D46" s="21" t="b">
        <f t="shared" si="1"/>
        <v>1</v>
      </c>
      <c r="E46" s="21" t="b">
        <f t="shared" si="2"/>
        <v>0</v>
      </c>
      <c r="F46" s="21" t="b">
        <f t="shared" si="3"/>
        <v>0</v>
      </c>
      <c r="G46" s="21" t="b">
        <f t="shared" si="4"/>
        <v>0</v>
      </c>
      <c r="H46" s="21" t="b">
        <f t="shared" si="5"/>
        <v>0</v>
      </c>
      <c r="I46" s="21" t="b">
        <f t="shared" si="6"/>
        <v>0</v>
      </c>
      <c r="J46" s="21" t="b">
        <f t="shared" si="7"/>
        <v>0</v>
      </c>
    </row>
    <row r="47" spans="1:10" x14ac:dyDescent="0.2">
      <c r="A47">
        <f t="shared" si="8"/>
        <v>1993</v>
      </c>
      <c r="B47" s="20">
        <f>'C. YP y BRECHAS'!H47</f>
        <v>-7.9780405051321779E-2</v>
      </c>
      <c r="C47">
        <f t="shared" si="0"/>
        <v>0</v>
      </c>
      <c r="D47" s="21" t="b">
        <f t="shared" si="1"/>
        <v>0</v>
      </c>
      <c r="E47" s="21" t="b">
        <f t="shared" si="2"/>
        <v>1</v>
      </c>
      <c r="F47" s="21" t="b">
        <f t="shared" si="3"/>
        <v>0</v>
      </c>
      <c r="G47" s="21" t="b">
        <f t="shared" si="4"/>
        <v>0</v>
      </c>
      <c r="H47" s="21" t="b">
        <f t="shared" si="5"/>
        <v>0</v>
      </c>
      <c r="I47" s="21" t="b">
        <f t="shared" si="6"/>
        <v>0</v>
      </c>
      <c r="J47" s="21" t="b">
        <f t="shared" si="7"/>
        <v>0</v>
      </c>
    </row>
    <row r="48" spans="1:10" x14ac:dyDescent="0.2">
      <c r="A48">
        <f t="shared" si="8"/>
        <v>1994</v>
      </c>
      <c r="B48" s="20">
        <f>'C. YP y BRECHAS'!H48</f>
        <v>1.0650687382979029E-2</v>
      </c>
      <c r="C48">
        <f t="shared" si="0"/>
        <v>0</v>
      </c>
      <c r="D48" s="21" t="b">
        <f t="shared" si="1"/>
        <v>0</v>
      </c>
      <c r="E48" s="21" t="b">
        <f t="shared" si="2"/>
        <v>0</v>
      </c>
      <c r="F48" s="21" t="b">
        <f t="shared" si="3"/>
        <v>0</v>
      </c>
      <c r="G48" s="21" t="b">
        <f t="shared" si="4"/>
        <v>1</v>
      </c>
      <c r="H48" s="21" t="b">
        <f t="shared" si="5"/>
        <v>0</v>
      </c>
      <c r="I48" s="21" t="b">
        <f t="shared" si="6"/>
        <v>0</v>
      </c>
      <c r="J48" s="21" t="b">
        <f t="shared" si="7"/>
        <v>0</v>
      </c>
    </row>
    <row r="49" spans="1:10" x14ac:dyDescent="0.2">
      <c r="A49">
        <f t="shared" si="8"/>
        <v>1995</v>
      </c>
      <c r="B49" s="20">
        <f>'C. YP y BRECHAS'!H49</f>
        <v>5.2096502718514515E-2</v>
      </c>
      <c r="C49">
        <f t="shared" si="0"/>
        <v>0</v>
      </c>
      <c r="D49" s="21" t="b">
        <f t="shared" si="1"/>
        <v>0</v>
      </c>
      <c r="E49" s="21" t="b">
        <f t="shared" si="2"/>
        <v>0</v>
      </c>
      <c r="F49" s="21" t="b">
        <f t="shared" si="3"/>
        <v>0</v>
      </c>
      <c r="G49" s="21" t="b">
        <f t="shared" si="4"/>
        <v>0</v>
      </c>
      <c r="H49" s="21" t="b">
        <f t="shared" si="5"/>
        <v>1</v>
      </c>
      <c r="I49" s="21" t="b">
        <f t="shared" si="6"/>
        <v>0</v>
      </c>
      <c r="J49" s="21" t="b">
        <f t="shared" si="7"/>
        <v>0</v>
      </c>
    </row>
    <row r="50" spans="1:10" x14ac:dyDescent="0.2">
      <c r="A50">
        <f t="shared" si="8"/>
        <v>1996</v>
      </c>
      <c r="B50" s="20">
        <f>'C. YP y BRECHAS'!H50</f>
        <v>4.6815135886591364E-2</v>
      </c>
      <c r="C50">
        <f t="shared" si="0"/>
        <v>0</v>
      </c>
      <c r="D50" s="21" t="b">
        <f t="shared" si="1"/>
        <v>0</v>
      </c>
      <c r="E50" s="21" t="b">
        <f t="shared" si="2"/>
        <v>0</v>
      </c>
      <c r="F50" s="21" t="b">
        <f t="shared" si="3"/>
        <v>0</v>
      </c>
      <c r="G50" s="21" t="b">
        <f t="shared" si="4"/>
        <v>1</v>
      </c>
      <c r="H50" s="21" t="b">
        <f t="shared" si="5"/>
        <v>0</v>
      </c>
      <c r="I50" s="21" t="b">
        <f t="shared" si="6"/>
        <v>0</v>
      </c>
      <c r="J50" s="21" t="b">
        <f t="shared" si="7"/>
        <v>0</v>
      </c>
    </row>
    <row r="51" spans="1:10" x14ac:dyDescent="0.2">
      <c r="A51">
        <f t="shared" si="8"/>
        <v>1997</v>
      </c>
      <c r="B51" s="20">
        <f>'C. YP y BRECHAS'!H51</f>
        <v>7.489800133340907E-2</v>
      </c>
      <c r="C51">
        <f t="shared" si="0"/>
        <v>0</v>
      </c>
      <c r="D51" s="21" t="b">
        <f t="shared" si="1"/>
        <v>0</v>
      </c>
      <c r="E51" s="21" t="b">
        <f t="shared" si="2"/>
        <v>0</v>
      </c>
      <c r="F51" s="21" t="b">
        <f t="shared" si="3"/>
        <v>0</v>
      </c>
      <c r="G51" s="21" t="b">
        <f t="shared" si="4"/>
        <v>0</v>
      </c>
      <c r="H51" s="21" t="b">
        <f t="shared" si="5"/>
        <v>1</v>
      </c>
      <c r="I51" s="21" t="b">
        <f t="shared" si="6"/>
        <v>0</v>
      </c>
      <c r="J51" s="21" t="b">
        <f t="shared" si="7"/>
        <v>0</v>
      </c>
    </row>
    <row r="52" spans="1:10" x14ac:dyDescent="0.2">
      <c r="A52">
        <f t="shared" si="8"/>
        <v>1998</v>
      </c>
      <c r="B52" s="20">
        <f>'C. YP y BRECHAS'!H52</f>
        <v>3.5094792015021525E-2</v>
      </c>
      <c r="C52">
        <f t="shared" si="0"/>
        <v>0</v>
      </c>
      <c r="D52" s="21" t="b">
        <f t="shared" si="1"/>
        <v>0</v>
      </c>
      <c r="E52" s="21" t="b">
        <f t="shared" si="2"/>
        <v>0</v>
      </c>
      <c r="F52" s="21" t="b">
        <f t="shared" si="3"/>
        <v>0</v>
      </c>
      <c r="G52" s="21" t="b">
        <f t="shared" si="4"/>
        <v>1</v>
      </c>
      <c r="H52" s="21" t="b">
        <f t="shared" si="5"/>
        <v>0</v>
      </c>
      <c r="I52" s="21" t="b">
        <f t="shared" si="6"/>
        <v>0</v>
      </c>
      <c r="J52" s="21" t="b">
        <f t="shared" si="7"/>
        <v>0</v>
      </c>
    </row>
    <row r="53" spans="1:10" x14ac:dyDescent="0.2">
      <c r="A53">
        <f t="shared" si="8"/>
        <v>1999</v>
      </c>
      <c r="B53" s="20">
        <f>'C. YP y BRECHAS'!H53</f>
        <v>1.2681473340595772E-2</v>
      </c>
      <c r="C53">
        <f t="shared" si="0"/>
        <v>0</v>
      </c>
      <c r="D53" s="21" t="b">
        <f t="shared" si="1"/>
        <v>0</v>
      </c>
      <c r="E53" s="21" t="b">
        <f t="shared" si="2"/>
        <v>0</v>
      </c>
      <c r="F53" s="21" t="b">
        <f t="shared" si="3"/>
        <v>0</v>
      </c>
      <c r="G53" s="21" t="b">
        <f t="shared" si="4"/>
        <v>1</v>
      </c>
      <c r="H53" s="21" t="b">
        <f t="shared" si="5"/>
        <v>0</v>
      </c>
      <c r="I53" s="21" t="b">
        <f t="shared" si="6"/>
        <v>0</v>
      </c>
      <c r="J53" s="21" t="b">
        <f t="shared" si="7"/>
        <v>0</v>
      </c>
    </row>
    <row r="54" spans="1:10" x14ac:dyDescent="0.2">
      <c r="A54">
        <f t="shared" si="8"/>
        <v>2000</v>
      </c>
      <c r="B54" s="20">
        <f>'C. YP y BRECHAS'!H54</f>
        <v>1.2771742505357508E-4</v>
      </c>
      <c r="C54">
        <f t="shared" si="0"/>
        <v>0</v>
      </c>
      <c r="D54" s="21" t="b">
        <f t="shared" si="1"/>
        <v>0</v>
      </c>
      <c r="E54" s="21" t="b">
        <f t="shared" si="2"/>
        <v>0</v>
      </c>
      <c r="F54" s="21" t="b">
        <f t="shared" si="3"/>
        <v>0</v>
      </c>
      <c r="G54" s="21" t="b">
        <f t="shared" si="4"/>
        <v>1</v>
      </c>
      <c r="H54" s="21" t="b">
        <f t="shared" si="5"/>
        <v>0</v>
      </c>
      <c r="I54" s="21" t="b">
        <f t="shared" si="6"/>
        <v>0</v>
      </c>
      <c r="J54" s="21" t="b">
        <f t="shared" si="7"/>
        <v>0</v>
      </c>
    </row>
    <row r="55" spans="1:10" x14ac:dyDescent="0.2">
      <c r="A55">
        <f t="shared" si="8"/>
        <v>2001</v>
      </c>
      <c r="B55" s="20">
        <f>'C. YP y BRECHAS'!H55</f>
        <v>-3.5388942051078232E-2</v>
      </c>
      <c r="C55">
        <f t="shared" si="0"/>
        <v>0</v>
      </c>
      <c r="D55" s="21" t="b">
        <f t="shared" si="1"/>
        <v>0</v>
      </c>
      <c r="E55" s="21" t="b">
        <f t="shared" si="2"/>
        <v>0</v>
      </c>
      <c r="F55" s="21" t="b">
        <f t="shared" si="3"/>
        <v>1</v>
      </c>
      <c r="G55" s="21" t="b">
        <f t="shared" si="4"/>
        <v>0</v>
      </c>
      <c r="H55" s="21" t="b">
        <f t="shared" si="5"/>
        <v>0</v>
      </c>
      <c r="I55" s="21" t="b">
        <f t="shared" si="6"/>
        <v>0</v>
      </c>
      <c r="J55" s="21" t="b">
        <f t="shared" si="7"/>
        <v>0</v>
      </c>
    </row>
    <row r="56" spans="1:10" x14ac:dyDescent="0.2">
      <c r="A56">
        <f t="shared" si="8"/>
        <v>2002</v>
      </c>
      <c r="B56" s="20">
        <f>'C. YP y BRECHAS'!H56</f>
        <v>-2.7144671325238789E-2</v>
      </c>
      <c r="C56">
        <f t="shared" si="0"/>
        <v>0</v>
      </c>
      <c r="D56" s="21" t="b">
        <f t="shared" si="1"/>
        <v>0</v>
      </c>
      <c r="E56" s="21" t="b">
        <f t="shared" si="2"/>
        <v>0</v>
      </c>
      <c r="F56" s="21" t="b">
        <f t="shared" si="3"/>
        <v>1</v>
      </c>
      <c r="G56" s="21" t="b">
        <f t="shared" si="4"/>
        <v>0</v>
      </c>
      <c r="H56" s="21" t="b">
        <f t="shared" si="5"/>
        <v>0</v>
      </c>
      <c r="I56" s="21" t="b">
        <f t="shared" si="6"/>
        <v>0</v>
      </c>
      <c r="J56" s="21" t="b">
        <f t="shared" si="7"/>
        <v>0</v>
      </c>
    </row>
    <row r="57" spans="1:10" x14ac:dyDescent="0.2">
      <c r="A57">
        <f t="shared" si="8"/>
        <v>2003</v>
      </c>
      <c r="B57" s="20">
        <f>'C. YP y BRECHAS'!H57</f>
        <v>-3.467146713490088E-2</v>
      </c>
      <c r="C57">
        <f t="shared" si="0"/>
        <v>0</v>
      </c>
      <c r="D57" s="21" t="b">
        <f t="shared" si="1"/>
        <v>0</v>
      </c>
      <c r="E57" s="21" t="b">
        <f t="shared" si="2"/>
        <v>0</v>
      </c>
      <c r="F57" s="21" t="b">
        <f t="shared" si="3"/>
        <v>1</v>
      </c>
      <c r="G57" s="21" t="b">
        <f t="shared" si="4"/>
        <v>0</v>
      </c>
      <c r="H57" s="21" t="b">
        <f t="shared" si="5"/>
        <v>0</v>
      </c>
      <c r="I57" s="21" t="b">
        <f t="shared" si="6"/>
        <v>0</v>
      </c>
      <c r="J57" s="21" t="b">
        <f t="shared" si="7"/>
        <v>0</v>
      </c>
    </row>
    <row r="58" spans="1:10" x14ac:dyDescent="0.2">
      <c r="A58">
        <f t="shared" si="8"/>
        <v>2004</v>
      </c>
      <c r="B58" s="20">
        <f>'C. YP y BRECHAS'!H58</f>
        <v>-3.8105473944066048E-2</v>
      </c>
      <c r="C58">
        <f t="shared" si="0"/>
        <v>0</v>
      </c>
      <c r="D58" s="21" t="b">
        <f t="shared" si="1"/>
        <v>0</v>
      </c>
      <c r="E58" s="21" t="b">
        <f t="shared" si="2"/>
        <v>0</v>
      </c>
      <c r="F58" s="21" t="b">
        <f t="shared" si="3"/>
        <v>1</v>
      </c>
      <c r="G58" s="21" t="b">
        <f t="shared" si="4"/>
        <v>0</v>
      </c>
      <c r="H58" s="21" t="b">
        <f t="shared" si="5"/>
        <v>0</v>
      </c>
      <c r="I58" s="21" t="b">
        <f t="shared" si="6"/>
        <v>0</v>
      </c>
      <c r="J58" s="21" t="b">
        <f t="shared" si="7"/>
        <v>0</v>
      </c>
    </row>
    <row r="59" spans="1:10" x14ac:dyDescent="0.2">
      <c r="A59">
        <f t="shared" si="8"/>
        <v>2005</v>
      </c>
      <c r="B59" s="20">
        <f>'C. YP y BRECHAS'!H59</f>
        <v>-3.2145729608066276E-2</v>
      </c>
      <c r="C59">
        <f t="shared" si="0"/>
        <v>0</v>
      </c>
      <c r="D59" s="21" t="b">
        <f t="shared" si="1"/>
        <v>0</v>
      </c>
      <c r="E59" s="21" t="b">
        <f t="shared" si="2"/>
        <v>0</v>
      </c>
      <c r="F59" s="21" t="b">
        <f t="shared" si="3"/>
        <v>1</v>
      </c>
      <c r="G59" s="21" t="b">
        <f t="shared" si="4"/>
        <v>0</v>
      </c>
      <c r="H59" s="21" t="b">
        <f t="shared" si="5"/>
        <v>0</v>
      </c>
      <c r="I59" s="21" t="b">
        <f t="shared" si="6"/>
        <v>0</v>
      </c>
      <c r="J59" s="21" t="b">
        <f t="shared" si="7"/>
        <v>0</v>
      </c>
    </row>
    <row r="60" spans="1:10" x14ac:dyDescent="0.2">
      <c r="A60">
        <f t="shared" si="8"/>
        <v>2006</v>
      </c>
      <c r="B60" s="20">
        <f>'C. YP y BRECHAS'!H60</f>
        <v>-1.7016290298762726E-2</v>
      </c>
      <c r="C60">
        <f t="shared" si="0"/>
        <v>0</v>
      </c>
      <c r="D60" s="21" t="b">
        <f t="shared" si="1"/>
        <v>0</v>
      </c>
      <c r="E60" s="21" t="b">
        <f t="shared" si="2"/>
        <v>0</v>
      </c>
      <c r="F60" s="21" t="b">
        <f t="shared" si="3"/>
        <v>1</v>
      </c>
      <c r="G60" s="21" t="b">
        <f t="shared" si="4"/>
        <v>0</v>
      </c>
      <c r="H60" s="21" t="b">
        <f t="shared" si="5"/>
        <v>0</v>
      </c>
      <c r="I60" s="21" t="b">
        <f t="shared" si="6"/>
        <v>0</v>
      </c>
      <c r="J60" s="21" t="b">
        <f t="shared" si="7"/>
        <v>0</v>
      </c>
    </row>
    <row r="61" spans="1:10" x14ac:dyDescent="0.2">
      <c r="A61">
        <f t="shared" si="8"/>
        <v>2007</v>
      </c>
      <c r="B61" s="20">
        <f>'C. YP y BRECHAS'!H61</f>
        <v>5.8403613194109028E-3</v>
      </c>
      <c r="C61">
        <f t="shared" si="0"/>
        <v>0</v>
      </c>
      <c r="D61" s="21" t="b">
        <f t="shared" si="1"/>
        <v>0</v>
      </c>
      <c r="E61" s="21" t="b">
        <f t="shared" si="2"/>
        <v>0</v>
      </c>
      <c r="F61" s="21" t="b">
        <f t="shared" si="3"/>
        <v>0</v>
      </c>
      <c r="G61" s="21" t="b">
        <f t="shared" si="4"/>
        <v>1</v>
      </c>
      <c r="H61" s="21" t="b">
        <f t="shared" si="5"/>
        <v>0</v>
      </c>
      <c r="I61" s="21" t="b">
        <f t="shared" si="6"/>
        <v>0</v>
      </c>
      <c r="J61" s="21" t="b">
        <f t="shared" si="7"/>
        <v>0</v>
      </c>
    </row>
    <row r="62" spans="1:10" x14ac:dyDescent="0.2">
      <c r="A62">
        <f t="shared" si="8"/>
        <v>2008</v>
      </c>
      <c r="B62" s="20">
        <f>'C. YP y BRECHAS'!H62</f>
        <v>3.4049062176190859E-2</v>
      </c>
      <c r="C62">
        <f t="shared" si="0"/>
        <v>0</v>
      </c>
      <c r="D62" s="21" t="b">
        <f t="shared" si="1"/>
        <v>0</v>
      </c>
      <c r="E62" s="21" t="b">
        <f t="shared" si="2"/>
        <v>0</v>
      </c>
      <c r="F62" s="21" t="b">
        <f t="shared" si="3"/>
        <v>0</v>
      </c>
      <c r="G62" s="21" t="b">
        <f t="shared" si="4"/>
        <v>1</v>
      </c>
      <c r="H62" s="21" t="b">
        <f t="shared" si="5"/>
        <v>0</v>
      </c>
      <c r="I62" s="21" t="b">
        <f t="shared" si="6"/>
        <v>0</v>
      </c>
      <c r="J62" s="21" t="b">
        <f t="shared" si="7"/>
        <v>0</v>
      </c>
    </row>
    <row r="63" spans="1:10" x14ac:dyDescent="0.2">
      <c r="A63">
        <f t="shared" si="8"/>
        <v>2009</v>
      </c>
      <c r="B63" s="20">
        <f>'C. YP y BRECHAS'!H63</f>
        <v>-1.327798262965274E-2</v>
      </c>
      <c r="C63">
        <f t="shared" si="0"/>
        <v>0</v>
      </c>
      <c r="D63" s="21" t="b">
        <f t="shared" si="1"/>
        <v>0</v>
      </c>
      <c r="E63" s="21" t="b">
        <f t="shared" si="2"/>
        <v>0</v>
      </c>
      <c r="F63" s="21" t="b">
        <f t="shared" si="3"/>
        <v>1</v>
      </c>
      <c r="G63" s="21" t="b">
        <f t="shared" si="4"/>
        <v>0</v>
      </c>
      <c r="H63" s="21" t="b">
        <f t="shared" si="5"/>
        <v>0</v>
      </c>
      <c r="I63" s="21" t="b">
        <f t="shared" si="6"/>
        <v>0</v>
      </c>
      <c r="J63" s="21" t="b">
        <f t="shared" si="7"/>
        <v>0</v>
      </c>
    </row>
    <row r="64" spans="1:10" x14ac:dyDescent="0.2">
      <c r="A64">
        <f t="shared" si="8"/>
        <v>2010</v>
      </c>
      <c r="B64" s="20">
        <f>'C. YP y BRECHAS'!H64</f>
        <v>1.0234268268611402E-2</v>
      </c>
      <c r="C64">
        <f t="shared" si="0"/>
        <v>0</v>
      </c>
      <c r="D64" s="21" t="b">
        <f t="shared" si="1"/>
        <v>0</v>
      </c>
      <c r="E64" s="21" t="b">
        <f t="shared" si="2"/>
        <v>0</v>
      </c>
      <c r="F64" s="21" t="b">
        <f t="shared" si="3"/>
        <v>0</v>
      </c>
      <c r="G64" s="21" t="b">
        <f t="shared" si="4"/>
        <v>1</v>
      </c>
      <c r="H64" s="21" t="b">
        <f t="shared" si="5"/>
        <v>0</v>
      </c>
      <c r="I64" s="21" t="b">
        <f t="shared" si="6"/>
        <v>0</v>
      </c>
      <c r="J64" s="21" t="b">
        <f t="shared" si="7"/>
        <v>0</v>
      </c>
    </row>
    <row r="65" spans="1:10" x14ac:dyDescent="0.2">
      <c r="A65">
        <f t="shared" si="8"/>
        <v>2011</v>
      </c>
      <c r="B65" s="20">
        <f>'C. YP y BRECHAS'!H65</f>
        <v>1.7698288079742497E-2</v>
      </c>
      <c r="C65">
        <f t="shared" si="0"/>
        <v>0</v>
      </c>
      <c r="D65" s="21" t="b">
        <f t="shared" si="1"/>
        <v>0</v>
      </c>
      <c r="E65" s="21" t="b">
        <f t="shared" si="2"/>
        <v>0</v>
      </c>
      <c r="F65" s="21" t="b">
        <f t="shared" si="3"/>
        <v>0</v>
      </c>
      <c r="G65" s="21" t="b">
        <f t="shared" si="4"/>
        <v>1</v>
      </c>
      <c r="H65" s="21" t="b">
        <f t="shared" si="5"/>
        <v>0</v>
      </c>
      <c r="I65" s="21" t="b">
        <f t="shared" si="6"/>
        <v>0</v>
      </c>
      <c r="J65" s="21" t="b">
        <f t="shared" si="7"/>
        <v>0</v>
      </c>
    </row>
    <row r="66" spans="1:10" x14ac:dyDescent="0.2">
      <c r="A66">
        <f t="shared" si="8"/>
        <v>2012</v>
      </c>
      <c r="B66" s="20">
        <f>'C. YP y BRECHAS'!H66</f>
        <v>2.6863064206324339E-2</v>
      </c>
      <c r="C66">
        <f t="shared" si="0"/>
        <v>0</v>
      </c>
      <c r="D66" s="21" t="b">
        <f t="shared" si="1"/>
        <v>0</v>
      </c>
      <c r="E66" s="21" t="b">
        <f t="shared" si="2"/>
        <v>0</v>
      </c>
      <c r="F66" s="21" t="b">
        <f t="shared" si="3"/>
        <v>0</v>
      </c>
      <c r="G66" s="21" t="b">
        <f t="shared" si="4"/>
        <v>1</v>
      </c>
      <c r="H66" s="21" t="b">
        <f t="shared" si="5"/>
        <v>0</v>
      </c>
      <c r="I66" s="21" t="b">
        <f t="shared" si="6"/>
        <v>0</v>
      </c>
      <c r="J66" s="21" t="b">
        <f t="shared" si="7"/>
        <v>0</v>
      </c>
    </row>
    <row r="67" spans="1:10" x14ac:dyDescent="0.2">
      <c r="A67">
        <f t="shared" si="8"/>
        <v>2013</v>
      </c>
      <c r="B67" s="20">
        <f>'C. YP y BRECHAS'!H67</f>
        <v>3.7436596092623731E-2</v>
      </c>
      <c r="C67">
        <f t="shared" si="0"/>
        <v>0</v>
      </c>
      <c r="D67" s="21" t="b">
        <f t="shared" si="1"/>
        <v>0</v>
      </c>
      <c r="E67" s="21" t="b">
        <f t="shared" si="2"/>
        <v>0</v>
      </c>
      <c r="F67" s="21" t="b">
        <f t="shared" si="3"/>
        <v>0</v>
      </c>
      <c r="G67" s="21" t="b">
        <f t="shared" si="4"/>
        <v>1</v>
      </c>
      <c r="H67" s="21" t="b">
        <f t="shared" si="5"/>
        <v>0</v>
      </c>
      <c r="I67" s="21" t="b">
        <f t="shared" si="6"/>
        <v>0</v>
      </c>
      <c r="J67" s="21" t="b">
        <f t="shared" si="7"/>
        <v>0</v>
      </c>
    </row>
    <row r="68" spans="1:10" x14ac:dyDescent="0.2">
      <c r="A68">
        <f t="shared" si="8"/>
        <v>2014</v>
      </c>
      <c r="B68" s="20">
        <f>'C. YP y BRECHAS'!H68</f>
        <v>1.9178432914220167E-2</v>
      </c>
      <c r="C68">
        <f t="shared" si="0"/>
        <v>0</v>
      </c>
      <c r="D68" s="21" t="b">
        <f t="shared" si="1"/>
        <v>0</v>
      </c>
      <c r="E68" s="21" t="b">
        <f t="shared" si="2"/>
        <v>0</v>
      </c>
      <c r="F68" s="21" t="b">
        <f t="shared" si="3"/>
        <v>0</v>
      </c>
      <c r="G68" s="21" t="b">
        <f t="shared" si="4"/>
        <v>1</v>
      </c>
      <c r="H68" s="21" t="b">
        <f t="shared" si="5"/>
        <v>0</v>
      </c>
      <c r="I68" s="21" t="b">
        <f t="shared" si="6"/>
        <v>0</v>
      </c>
      <c r="J68" s="21" t="b">
        <f t="shared" si="7"/>
        <v>0</v>
      </c>
    </row>
    <row r="69" spans="1:10" x14ac:dyDescent="0.2">
      <c r="A69">
        <f t="shared" si="8"/>
        <v>2015</v>
      </c>
      <c r="B69" s="20">
        <f>'C. YP y BRECHAS'!H69</f>
        <v>1.3895350908002868E-2</v>
      </c>
      <c r="C69">
        <f t="shared" ref="C69:C77" si="9">IF(B69&lt;-0.15,1,0)</f>
        <v>0</v>
      </c>
      <c r="D69" s="21" t="b">
        <f t="shared" ref="D69:D77" si="10">AND(IF(B69&gt;-0.15,1,0),IF(B69&lt;-0.1,1,0))</f>
        <v>0</v>
      </c>
      <c r="E69" s="21" t="b">
        <f t="shared" ref="E69:E77" si="11">AND(IF($B69&gt;-0.1,1,0),IF($B69&lt;-0.05,1,0))</f>
        <v>0</v>
      </c>
      <c r="F69" s="21" t="b">
        <f t="shared" ref="F69:F77" si="12">AND(IF($B69&gt;-0.05,1,0),IF($B69&lt;0,1,0))</f>
        <v>0</v>
      </c>
      <c r="G69" s="21" t="b">
        <f t="shared" ref="G69:G77" si="13">AND(IF($B69&gt;0,1,0),IF($B69&lt;0.05,1,0))</f>
        <v>1</v>
      </c>
      <c r="H69" s="21" t="b">
        <f t="shared" ref="H69:H77" si="14">AND(IF($B69&gt;0.05,1,0),IF($B69&lt;0.1,1,0))</f>
        <v>0</v>
      </c>
      <c r="I69" s="21" t="b">
        <f t="shared" ref="I69:I77" si="15">AND(IF($B69&gt;0.1,1,0),IF($B69&lt;0.15,1,0))</f>
        <v>0</v>
      </c>
      <c r="J69" s="21" t="b">
        <f t="shared" ref="J69:J77" si="16">AND(IF($B69&gt;0.15,1,0),IF($B69&lt;0.2,1,0))</f>
        <v>0</v>
      </c>
    </row>
    <row r="70" spans="1:10" x14ac:dyDescent="0.2">
      <c r="A70">
        <f t="shared" ref="A70:A76" si="17">A69+1</f>
        <v>2016</v>
      </c>
      <c r="B70" s="20">
        <f>'C. YP y BRECHAS'!H70</f>
        <v>1.9709934980765453E-2</v>
      </c>
      <c r="C70">
        <f t="shared" si="9"/>
        <v>0</v>
      </c>
      <c r="D70" s="21" t="b">
        <f t="shared" si="10"/>
        <v>0</v>
      </c>
      <c r="E70" s="21" t="b">
        <f t="shared" si="11"/>
        <v>0</v>
      </c>
      <c r="F70" s="21" t="b">
        <f t="shared" si="12"/>
        <v>0</v>
      </c>
      <c r="G70" s="21" t="b">
        <f t="shared" si="13"/>
        <v>1</v>
      </c>
      <c r="H70" s="21" t="b">
        <f t="shared" si="14"/>
        <v>0</v>
      </c>
      <c r="I70" s="21" t="b">
        <f t="shared" si="15"/>
        <v>0</v>
      </c>
      <c r="J70" s="21" t="b">
        <f t="shared" si="16"/>
        <v>0</v>
      </c>
    </row>
    <row r="71" spans="1:10" x14ac:dyDescent="0.2">
      <c r="A71">
        <f t="shared" si="17"/>
        <v>2017</v>
      </c>
      <c r="B71" s="20">
        <f>'C. YP y BRECHAS'!H71</f>
        <v>1.5639004252115285E-2</v>
      </c>
      <c r="C71">
        <f t="shared" si="9"/>
        <v>0</v>
      </c>
      <c r="D71" s="21" t="b">
        <f t="shared" si="10"/>
        <v>0</v>
      </c>
      <c r="E71" s="21" t="b">
        <f t="shared" si="11"/>
        <v>0</v>
      </c>
      <c r="F71" s="21" t="b">
        <f t="shared" si="12"/>
        <v>0</v>
      </c>
      <c r="G71" s="21" t="b">
        <f t="shared" si="13"/>
        <v>1</v>
      </c>
      <c r="H71" s="21" t="b">
        <f t="shared" si="14"/>
        <v>0</v>
      </c>
      <c r="I71" s="21" t="b">
        <f t="shared" si="15"/>
        <v>0</v>
      </c>
      <c r="J71" s="21" t="b">
        <f t="shared" si="16"/>
        <v>0</v>
      </c>
    </row>
    <row r="72" spans="1:10" x14ac:dyDescent="0.2">
      <c r="A72">
        <f t="shared" si="17"/>
        <v>2018</v>
      </c>
      <c r="B72" s="20">
        <f>'C. YP y BRECHAS'!H72</f>
        <v>2.9109656091700131E-2</v>
      </c>
      <c r="C72">
        <f t="shared" si="9"/>
        <v>0</v>
      </c>
      <c r="D72" s="21" t="b">
        <f t="shared" si="10"/>
        <v>0</v>
      </c>
      <c r="E72" s="21" t="b">
        <f t="shared" si="11"/>
        <v>0</v>
      </c>
      <c r="F72" s="21" t="b">
        <f t="shared" si="12"/>
        <v>0</v>
      </c>
      <c r="G72" s="21" t="b">
        <f t="shared" si="13"/>
        <v>1</v>
      </c>
      <c r="H72" s="21" t="b">
        <f t="shared" si="14"/>
        <v>0</v>
      </c>
      <c r="I72" s="21" t="b">
        <f t="shared" si="15"/>
        <v>0</v>
      </c>
      <c r="J72" s="21" t="b">
        <f t="shared" si="16"/>
        <v>0</v>
      </c>
    </row>
    <row r="73" spans="1:10" x14ac:dyDescent="0.2">
      <c r="A73">
        <f t="shared" si="17"/>
        <v>2019</v>
      </c>
      <c r="B73" s="20">
        <f>'C. YP y BRECHAS'!H73</f>
        <v>2.8630982965275109E-2</v>
      </c>
      <c r="C73">
        <f t="shared" si="9"/>
        <v>0</v>
      </c>
      <c r="D73" s="21" t="b">
        <f t="shared" si="10"/>
        <v>0</v>
      </c>
      <c r="E73" s="21" t="b">
        <f t="shared" si="11"/>
        <v>0</v>
      </c>
      <c r="F73" s="21" t="b">
        <f t="shared" si="12"/>
        <v>0</v>
      </c>
      <c r="G73" s="21" t="b">
        <f t="shared" si="13"/>
        <v>1</v>
      </c>
      <c r="H73" s="21" t="b">
        <f t="shared" si="14"/>
        <v>0</v>
      </c>
      <c r="I73" s="21" t="b">
        <f t="shared" si="15"/>
        <v>0</v>
      </c>
      <c r="J73" s="21" t="b">
        <f t="shared" si="16"/>
        <v>0</v>
      </c>
    </row>
    <row r="74" spans="1:10" x14ac:dyDescent="0.2">
      <c r="A74">
        <f t="shared" si="17"/>
        <v>2020</v>
      </c>
      <c r="B74" s="20">
        <f>'C. YP y BRECHAS'!H74</f>
        <v>-0.1072245913747043</v>
      </c>
      <c r="C74">
        <f t="shared" si="9"/>
        <v>0</v>
      </c>
      <c r="D74" s="21" t="b">
        <f t="shared" si="10"/>
        <v>1</v>
      </c>
      <c r="E74" s="21" t="b">
        <f t="shared" si="11"/>
        <v>0</v>
      </c>
      <c r="F74" s="21" t="b">
        <f t="shared" si="12"/>
        <v>0</v>
      </c>
      <c r="G74" s="21" t="b">
        <f t="shared" si="13"/>
        <v>0</v>
      </c>
      <c r="H74" s="21" t="b">
        <f t="shared" si="14"/>
        <v>0</v>
      </c>
      <c r="I74" s="21" t="b">
        <f t="shared" si="15"/>
        <v>0</v>
      </c>
      <c r="J74" s="21" t="b">
        <f t="shared" si="16"/>
        <v>0</v>
      </c>
    </row>
    <row r="75" spans="1:10" x14ac:dyDescent="0.2">
      <c r="A75">
        <f t="shared" si="17"/>
        <v>2021</v>
      </c>
      <c r="B75" s="20">
        <f>'C. YP y BRECHAS'!H75</f>
        <v>-1.9999535920494083E-3</v>
      </c>
      <c r="C75">
        <f t="shared" si="9"/>
        <v>0</v>
      </c>
      <c r="D75" s="21" t="b">
        <f t="shared" si="10"/>
        <v>0</v>
      </c>
      <c r="E75" s="21" t="b">
        <f t="shared" si="11"/>
        <v>0</v>
      </c>
      <c r="F75" s="21" t="b">
        <f t="shared" si="12"/>
        <v>1</v>
      </c>
      <c r="G75" s="21" t="b">
        <f t="shared" si="13"/>
        <v>0</v>
      </c>
      <c r="H75" s="21" t="b">
        <f t="shared" si="14"/>
        <v>0</v>
      </c>
      <c r="I75" s="21" t="b">
        <f t="shared" si="15"/>
        <v>0</v>
      </c>
      <c r="J75" s="21" t="b">
        <f t="shared" si="16"/>
        <v>0</v>
      </c>
    </row>
    <row r="76" spans="1:10" x14ac:dyDescent="0.2">
      <c r="A76">
        <f t="shared" si="17"/>
        <v>2022</v>
      </c>
      <c r="B76" s="20">
        <f>'C. YP y BRECHAS'!H76</f>
        <v>5.9370664547042651E-3</v>
      </c>
      <c r="C76">
        <f t="shared" si="9"/>
        <v>0</v>
      </c>
      <c r="D76" s="21" t="b">
        <f t="shared" si="10"/>
        <v>0</v>
      </c>
      <c r="E76" s="21" t="b">
        <f t="shared" si="11"/>
        <v>0</v>
      </c>
      <c r="F76" s="21" t="b">
        <f t="shared" si="12"/>
        <v>0</v>
      </c>
      <c r="G76" s="21" t="b">
        <f t="shared" si="13"/>
        <v>1</v>
      </c>
      <c r="H76" s="21" t="b">
        <f t="shared" si="14"/>
        <v>0</v>
      </c>
      <c r="I76" s="21" t="b">
        <f t="shared" si="15"/>
        <v>0</v>
      </c>
      <c r="J76" s="21" t="b">
        <f t="shared" si="16"/>
        <v>0</v>
      </c>
    </row>
    <row r="77" spans="1:10" x14ac:dyDescent="0.2">
      <c r="A77" s="117">
        <f t="shared" ref="A77" si="18">A76+1</f>
        <v>2023</v>
      </c>
      <c r="B77" s="118">
        <f>'C. YP y BRECHAS'!H77</f>
        <v>-1.7605769252272196E-2</v>
      </c>
      <c r="C77" s="117">
        <f t="shared" si="9"/>
        <v>0</v>
      </c>
      <c r="D77" s="119" t="b">
        <f t="shared" si="10"/>
        <v>0</v>
      </c>
      <c r="E77" s="21" t="b">
        <f t="shared" si="11"/>
        <v>0</v>
      </c>
      <c r="F77" s="21" t="b">
        <f t="shared" si="12"/>
        <v>1</v>
      </c>
      <c r="G77" s="21" t="b">
        <f t="shared" si="13"/>
        <v>0</v>
      </c>
      <c r="H77" s="21" t="b">
        <f t="shared" si="14"/>
        <v>0</v>
      </c>
      <c r="I77" s="21" t="b">
        <f t="shared" si="15"/>
        <v>0</v>
      </c>
      <c r="J77" s="21" t="b">
        <f t="shared" si="16"/>
        <v>0</v>
      </c>
    </row>
    <row r="78" spans="1:10" x14ac:dyDescent="0.2">
      <c r="A78" s="21"/>
      <c r="C78">
        <f>SUM(C4:C77)</f>
        <v>0</v>
      </c>
      <c r="D78" s="21">
        <f>COUNTIF(D4:D77,TRUE)</f>
        <v>3</v>
      </c>
      <c r="E78" s="21">
        <f>COUNTIF(E4:E77,TRUE)</f>
        <v>5</v>
      </c>
      <c r="F78" s="21">
        <f>COUNTIF(F4:F77,TRUE)</f>
        <v>23</v>
      </c>
      <c r="G78" s="21">
        <f>COUNTIF(G4:G77,TRUE)</f>
        <v>37</v>
      </c>
      <c r="H78" s="21">
        <f t="shared" ref="H78:J78" si="19">COUNTIF(H4:H77,TRUE)</f>
        <v>5</v>
      </c>
      <c r="I78" s="21">
        <f t="shared" si="19"/>
        <v>0</v>
      </c>
      <c r="J78" s="21">
        <f t="shared" si="19"/>
        <v>1</v>
      </c>
    </row>
    <row r="79" spans="1:10" x14ac:dyDescent="0.2">
      <c r="A79" s="21" t="s">
        <v>155</v>
      </c>
      <c r="B79" s="113">
        <f>MAX(B4:B77)</f>
        <v>0.16612607462844764</v>
      </c>
    </row>
    <row r="80" spans="1:10" x14ac:dyDescent="0.2">
      <c r="A80" s="21" t="s">
        <v>156</v>
      </c>
      <c r="B80" s="113">
        <f>MIN(B4:B77)</f>
        <v>-0.11132642829191042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2707-43F2-3547-9633-8B788C210DB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7877-36A7-6445-9DB6-F1B57827A97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6</vt:i4>
      </vt:variant>
    </vt:vector>
  </HeadingPairs>
  <TitlesOfParts>
    <vt:vector size="15" baseType="lpstr">
      <vt:lpstr>INSTRUCCIONES</vt:lpstr>
      <vt:lpstr>Anuales</vt:lpstr>
      <vt:lpstr>A. CUENTAS NACIONALES</vt:lpstr>
      <vt:lpstr>B.PROPIEDADES CICLICAS</vt:lpstr>
      <vt:lpstr>C. YP y BRECHAS</vt:lpstr>
      <vt:lpstr>D. CICLOS y PROMEDIOS</vt:lpstr>
      <vt:lpstr>HISTOGRAMA BRECHAS</vt:lpstr>
      <vt:lpstr>Sheet2</vt:lpstr>
      <vt:lpstr>Sheet1</vt:lpstr>
      <vt:lpstr>GRAF HISTOGRAMA BRECHAS</vt:lpstr>
      <vt:lpstr>GRAFICO BRECHAS (lambda=100)</vt:lpstr>
      <vt:lpstr>GRAFICO C</vt:lpstr>
      <vt:lpstr>GRAFICO IBF</vt:lpstr>
      <vt:lpstr>GRAFICO X-Im</vt:lpstr>
      <vt:lpstr>GRAF Sn1 Sn2 Sn3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Hamann</cp:lastModifiedBy>
  <dcterms:created xsi:type="dcterms:W3CDTF">2021-03-24T19:26:05Z</dcterms:created>
  <dcterms:modified xsi:type="dcterms:W3CDTF">2025-03-18T18:17:33Z</dcterms:modified>
  <cp:category/>
</cp:coreProperties>
</file>