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0" documentId="8_{DCE1755A-1E69-4317-89D7-76F9DA11B39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os" sheetId="1" r:id="rId1"/>
    <sheet name="Plo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32" i="2"/>
  <c r="J33" i="2"/>
  <c r="J34" i="2"/>
  <c r="J35" i="2"/>
  <c r="J36" i="2"/>
  <c r="J30" i="2"/>
  <c r="O18" i="2"/>
  <c r="O19" i="2"/>
  <c r="O20" i="2"/>
  <c r="O21" i="2"/>
  <c r="O22" i="2"/>
  <c r="O23" i="2"/>
  <c r="O17" i="2"/>
  <c r="O6" i="2"/>
  <c r="O7" i="2"/>
  <c r="O8" i="2"/>
  <c r="O9" i="2"/>
  <c r="O10" i="2"/>
  <c r="O11" i="2"/>
  <c r="O12" i="2"/>
  <c r="O5" i="2"/>
  <c r="N5" i="2"/>
  <c r="M5" i="2"/>
  <c r="I30" i="2"/>
  <c r="F32" i="2"/>
  <c r="F31" i="2"/>
  <c r="F30" i="2"/>
  <c r="G31" i="2"/>
  <c r="G30" i="2"/>
  <c r="H30" i="2"/>
  <c r="I31" i="2"/>
  <c r="I32" i="2"/>
  <c r="I33" i="2"/>
  <c r="I34" i="2"/>
  <c r="I35" i="2"/>
  <c r="I36" i="2"/>
  <c r="H6" i="2"/>
  <c r="N7" i="2"/>
  <c r="H31" i="2"/>
  <c r="H32" i="2"/>
  <c r="H33" i="2"/>
  <c r="H34" i="2"/>
  <c r="H35" i="2"/>
  <c r="H36" i="2"/>
  <c r="J5" i="2"/>
  <c r="G32" i="2"/>
  <c r="G33" i="2"/>
  <c r="G34" i="2"/>
  <c r="G35" i="2"/>
  <c r="G36" i="2"/>
  <c r="F33" i="2"/>
  <c r="F34" i="2"/>
  <c r="F35" i="2"/>
  <c r="F36" i="2"/>
  <c r="E31" i="2"/>
  <c r="E32" i="2"/>
  <c r="E33" i="2"/>
  <c r="E34" i="2"/>
  <c r="E35" i="2"/>
  <c r="E36" i="2"/>
  <c r="E30" i="2"/>
  <c r="H19" i="2"/>
  <c r="H18" i="2"/>
  <c r="H17" i="2"/>
  <c r="H20" i="2"/>
  <c r="H21" i="2"/>
  <c r="H22" i="2"/>
  <c r="H23" i="2"/>
  <c r="H5" i="2"/>
  <c r="H7" i="2"/>
  <c r="H8" i="2"/>
  <c r="H9" i="2"/>
  <c r="H10" i="2"/>
  <c r="H11" i="2"/>
  <c r="H12" i="2"/>
  <c r="G6" i="2"/>
  <c r="G5" i="2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17" i="2"/>
  <c r="L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17" i="2"/>
  <c r="J17" i="2" s="1"/>
  <c r="I5" i="2"/>
  <c r="N6" i="2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5" i="2"/>
  <c r="L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G18" i="2"/>
  <c r="N18" i="2" s="1"/>
  <c r="G19" i="2"/>
  <c r="N19" i="2" s="1"/>
  <c r="G20" i="2"/>
  <c r="N20" i="2" s="1"/>
  <c r="G21" i="2"/>
  <c r="N21" i="2" s="1"/>
  <c r="G22" i="2"/>
  <c r="N22" i="2" s="1"/>
  <c r="G23" i="2"/>
  <c r="N23" i="2" s="1"/>
  <c r="G24" i="2"/>
  <c r="N24" i="2" s="1"/>
  <c r="G17" i="2"/>
  <c r="N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24" i="2"/>
  <c r="M24" i="2" s="1"/>
  <c r="F17" i="2"/>
  <c r="M17" i="2" s="1"/>
  <c r="G7" i="2"/>
  <c r="G8" i="2"/>
  <c r="N8" i="2" s="1"/>
  <c r="G9" i="2"/>
  <c r="N9" i="2" s="1"/>
  <c r="G10" i="2"/>
  <c r="N10" i="2" s="1"/>
  <c r="G11" i="2"/>
  <c r="N11" i="2" s="1"/>
  <c r="G12" i="2"/>
  <c r="N12" i="2" s="1"/>
  <c r="F6" i="2"/>
  <c r="M6" i="2" s="1"/>
  <c r="F7" i="2"/>
  <c r="M7" i="2" s="1"/>
  <c r="F8" i="2"/>
  <c r="M8" i="2" s="1"/>
  <c r="F9" i="2"/>
  <c r="M9" i="2" s="1"/>
  <c r="F10" i="2"/>
  <c r="M10" i="2" s="1"/>
  <c r="F11" i="2"/>
  <c r="M11" i="2" s="1"/>
  <c r="F12" i="2"/>
  <c r="M12" i="2" s="1"/>
  <c r="F5" i="2"/>
  <c r="B57" i="1"/>
  <c r="B58" i="1" s="1"/>
  <c r="B59" i="1" s="1"/>
  <c r="B60" i="1" s="1"/>
  <c r="B61" i="1" s="1"/>
  <c r="B62" i="1" s="1"/>
  <c r="B63" i="1" s="1"/>
  <c r="B45" i="1"/>
  <c r="B46" i="1" s="1"/>
  <c r="B47" i="1" s="1"/>
  <c r="B48" i="1" s="1"/>
  <c r="B49" i="1" s="1"/>
  <c r="B50" i="1" s="1"/>
  <c r="B51" i="1" s="1"/>
  <c r="B33" i="1"/>
  <c r="B34" i="1" s="1"/>
  <c r="B35" i="1" s="1"/>
  <c r="B36" i="1" s="1"/>
  <c r="B37" i="1" s="1"/>
  <c r="B38" i="1" s="1"/>
  <c r="B39" i="1" s="1"/>
  <c r="B21" i="1"/>
  <c r="B22" i="1"/>
  <c r="B23" i="1"/>
  <c r="B24" i="1"/>
  <c r="B25" i="1"/>
  <c r="B26" i="1"/>
  <c r="B27" i="1"/>
  <c r="M6" i="1"/>
  <c r="M7" i="1"/>
  <c r="M8" i="1"/>
  <c r="M9" i="1"/>
  <c r="M10" i="1"/>
  <c r="M11" i="1"/>
  <c r="M12" i="1"/>
  <c r="B6" i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<sst xmlns="http://schemas.openxmlformats.org/spreadsheetml/2006/main" count="86" uniqueCount="54">
  <si>
    <t>OpenMP</t>
  </si>
  <si>
    <t>Nº procesos</t>
  </si>
  <si>
    <t>MPI</t>
  </si>
  <si>
    <t>Tamaño</t>
  </si>
  <si>
    <t>PROCESOS=NODOS = 1</t>
  </si>
  <si>
    <t>Lanzamientos escalado debil</t>
  </si>
  <si>
    <t>MPI-OpenMP</t>
  </si>
  <si>
    <t>HILOS</t>
  </si>
  <si>
    <t>Tiempos</t>
  </si>
  <si>
    <t>procesadores</t>
  </si>
  <si>
    <t>1 NODO, 1 Task, 1 Thread -&gt; Tam 200x200</t>
  </si>
  <si>
    <t>4 NODOS, 4 Task, 1 Thread -&gt; Tam 400x400</t>
  </si>
  <si>
    <t>3 NODOS, 9 Task, 1 Thread -&gt; Tam 600x600</t>
  </si>
  <si>
    <t>4 NODOS, 4 Task, 4 Thread -&gt; Tam 800x800</t>
  </si>
  <si>
    <t>3 NODOS, 9 Task, 4 Thread -&gt; Tam 1200x1200</t>
  </si>
  <si>
    <t>4 NODOS, 4 Task, 16 Thread -&gt; 1600x1600</t>
  </si>
  <si>
    <t>4 NODOS, 16 Task, 16 Thread -&gt; 3200x3200</t>
  </si>
  <si>
    <t>Límite físico</t>
  </si>
  <si>
    <t>PROCESOS=NODOS = 2</t>
  </si>
  <si>
    <t>Lanzamientos escalado fuerte</t>
  </si>
  <si>
    <t>Tiempo</t>
  </si>
  <si>
    <t>1 NODO, 1 Task, 1 Thread -&gt; Tam 800x800</t>
  </si>
  <si>
    <t>4 NODOS, 4 Task, 1 Thread -&gt; Tam 800x800</t>
  </si>
  <si>
    <t>3 NODOS, 9 Task, 1 Thread -&gt; Tam 800x800</t>
  </si>
  <si>
    <t>3 NODOS, 9 Task, 4 Thread -&gt; Tam 800x800</t>
  </si>
  <si>
    <t>4 NODOS, 4 Task, 16 Thread -&gt; 800x800</t>
  </si>
  <si>
    <t>4 NODOS, 16 Task, 16 Thread -&gt; 800x800</t>
  </si>
  <si>
    <t>PROCESOS=NODOS = 3</t>
  </si>
  <si>
    <t>PROCESOS=NODOS = 4</t>
  </si>
  <si>
    <t>Escalabilidad OpenMP</t>
  </si>
  <si>
    <t>Hilos</t>
  </si>
  <si>
    <t>Tiempo fuerte 400x400</t>
  </si>
  <si>
    <t>Tiempo fuerte 1000x1000</t>
  </si>
  <si>
    <t>Tiempo Debil</t>
  </si>
  <si>
    <t>Speedup fuerte 400x400</t>
  </si>
  <si>
    <t>Speedup fuerte 1000x1000</t>
  </si>
  <si>
    <t>Speedup Debil</t>
  </si>
  <si>
    <t>Coste fuerte 400x400</t>
  </si>
  <si>
    <t>Overhead fuerte 400x400</t>
  </si>
  <si>
    <t>Coste fuerte 1000x1000</t>
  </si>
  <si>
    <t>Overhead fuerte 1000x1000</t>
  </si>
  <si>
    <t>Eficiencia fuerte 400x400</t>
  </si>
  <si>
    <t>Eficiencia fuerte 1000x1000</t>
  </si>
  <si>
    <t>Eficiencia Debil</t>
  </si>
  <si>
    <t>Escalabilidad MPI Memoria Compartida</t>
  </si>
  <si>
    <t>Procesos</t>
  </si>
  <si>
    <t>-</t>
  </si>
  <si>
    <t>Escalabilidad MPI-OpenMP</t>
  </si>
  <si>
    <t>Procesadores</t>
  </si>
  <si>
    <t>Tiempo fuerte 800x800</t>
  </si>
  <si>
    <t>Speedup fuerte 800x800</t>
  </si>
  <si>
    <t>Coste fuerte 800x800</t>
  </si>
  <si>
    <t>Overhead fuerte 800x800</t>
  </si>
  <si>
    <t>Eficiencia fuerte 800x800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</si>
</sst>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64"/>
  <sheetViews>
    <sheetView workbookViewId="0">
      <selection activeCell="R37" sqref="R37"/>
    </sheetView>
  </sheetViews>
  <sheetFormatPr defaultRowHeight="15"/>
  <cols>
    <col min="2" max="2" width="13" bestFit="1" customWidth="1"/>
    <col min="3" max="3" width="12.5703125" bestFit="1" customWidth="1"/>
    <col min="4" max="4" width="11.42578125" bestFit="1" customWidth="1"/>
    <col min="5" max="5" width="12" bestFit="1" customWidth="1"/>
    <col min="6" max="6" width="10.85546875" bestFit="1" customWidth="1"/>
    <col min="7" max="7" width="9.28515625" bestFit="1" customWidth="1"/>
    <col min="8" max="9" width="11.42578125" bestFit="1" customWidth="1"/>
    <col min="10" max="10" width="9.28515625" bestFit="1" customWidth="1"/>
    <col min="14" max="14" width="9.28515625" bestFit="1" customWidth="1"/>
    <col min="16" max="17" width="9.28515625" bestFit="1" customWidth="1"/>
    <col min="18" max="18" width="11.7109375" bestFit="1" customWidth="1"/>
    <col min="19" max="19" width="9.28515625" bestFit="1" customWidth="1"/>
    <col min="20" max="20" width="12" bestFit="1" customWidth="1"/>
  </cols>
  <sheetData>
    <row r="3" spans="2:22">
      <c r="B3" t="s">
        <v>0</v>
      </c>
      <c r="C3">
        <v>1</v>
      </c>
      <c r="D3">
        <v>4</v>
      </c>
      <c r="E3">
        <v>9</v>
      </c>
      <c r="F3">
        <v>16</v>
      </c>
      <c r="G3">
        <v>25</v>
      </c>
      <c r="H3">
        <v>36</v>
      </c>
      <c r="I3">
        <v>49</v>
      </c>
      <c r="J3">
        <v>64</v>
      </c>
      <c r="K3" t="s">
        <v>1</v>
      </c>
      <c r="M3" t="s">
        <v>2</v>
      </c>
      <c r="N3">
        <v>1</v>
      </c>
      <c r="O3">
        <v>4</v>
      </c>
      <c r="P3">
        <v>9</v>
      </c>
      <c r="Q3">
        <v>16</v>
      </c>
      <c r="R3">
        <v>25</v>
      </c>
      <c r="S3">
        <v>36</v>
      </c>
      <c r="T3">
        <v>49</v>
      </c>
      <c r="U3">
        <v>64</v>
      </c>
      <c r="V3" t="s">
        <v>1</v>
      </c>
    </row>
    <row r="4" spans="2:22">
      <c r="B4">
        <v>200</v>
      </c>
      <c r="C4">
        <v>48.702331999999998</v>
      </c>
      <c r="J4">
        <v>5.9060410000000001</v>
      </c>
      <c r="M4">
        <v>200</v>
      </c>
      <c r="N4">
        <v>103.674312</v>
      </c>
    </row>
    <row r="5" spans="2:22">
      <c r="B5">
        <v>400</v>
      </c>
      <c r="C5">
        <v>273.15352799999999</v>
      </c>
      <c r="D5">
        <v>69.875043000000005</v>
      </c>
      <c r="E5">
        <v>33.467413000000001</v>
      </c>
      <c r="F5">
        <v>22.472538</v>
      </c>
      <c r="G5">
        <v>16.689491</v>
      </c>
      <c r="H5">
        <v>17.918272000000002</v>
      </c>
      <c r="I5">
        <v>16.145312000000001</v>
      </c>
      <c r="J5">
        <v>16.145312000000001</v>
      </c>
      <c r="M5">
        <v>400</v>
      </c>
      <c r="N5">
        <v>272.005765</v>
      </c>
      <c r="O5">
        <v>91.108351999999996</v>
      </c>
      <c r="P5">
        <v>41.456842999999999</v>
      </c>
      <c r="Q5">
        <v>24.530812000000001</v>
      </c>
      <c r="R5">
        <v>16.877974999999999</v>
      </c>
      <c r="S5">
        <v>18.981351</v>
      </c>
      <c r="T5">
        <v>14.340646</v>
      </c>
      <c r="U5">
        <v>23.116088000000001</v>
      </c>
    </row>
    <row r="6" spans="2:22">
      <c r="B6">
        <f>B5+200</f>
        <v>600</v>
      </c>
      <c r="D6">
        <v>155.385941</v>
      </c>
      <c r="E6">
        <v>71.957430000000002</v>
      </c>
      <c r="F6">
        <v>47.854444000000001</v>
      </c>
      <c r="G6">
        <v>33.530904999999997</v>
      </c>
      <c r="H6">
        <v>39.419218000000001</v>
      </c>
      <c r="I6">
        <v>29.670621000000001</v>
      </c>
      <c r="J6">
        <v>27.800702000000001</v>
      </c>
      <c r="M6">
        <f>M5+200</f>
        <v>600</v>
      </c>
      <c r="P6">
        <v>93.662056000000007</v>
      </c>
    </row>
    <row r="7" spans="2:22">
      <c r="B7">
        <f t="shared" ref="B7:B12" si="0">B6+200</f>
        <v>800</v>
      </c>
      <c r="E7">
        <v>129.49303699999999</v>
      </c>
      <c r="F7">
        <v>83.892038999999997</v>
      </c>
      <c r="G7">
        <v>55.837997000000001</v>
      </c>
      <c r="H7">
        <v>62.59731</v>
      </c>
      <c r="I7">
        <v>49.035350000000001</v>
      </c>
      <c r="J7">
        <v>40.345650999999997</v>
      </c>
      <c r="M7">
        <f>M6+200</f>
        <v>800</v>
      </c>
      <c r="Q7">
        <v>96.206772999999998</v>
      </c>
    </row>
    <row r="8" spans="2:22">
      <c r="B8">
        <f t="shared" si="0"/>
        <v>1000</v>
      </c>
      <c r="C8">
        <v>1710.8974519999999</v>
      </c>
      <c r="D8">
        <v>431.71821699999998</v>
      </c>
      <c r="E8">
        <v>198.13337799999999</v>
      </c>
      <c r="F8">
        <v>130.41570100000001</v>
      </c>
      <c r="G8">
        <v>84.297189000000003</v>
      </c>
      <c r="H8">
        <v>96.156918000000005</v>
      </c>
      <c r="I8">
        <v>73.795649999999995</v>
      </c>
      <c r="J8">
        <v>63.532837000000001</v>
      </c>
      <c r="M8">
        <f>M7+200</f>
        <v>1000</v>
      </c>
      <c r="N8">
        <v>1629.9373089999999</v>
      </c>
      <c r="O8">
        <v>528.270307</v>
      </c>
      <c r="P8">
        <v>388.25416000000001</v>
      </c>
      <c r="Q8">
        <v>146.407838</v>
      </c>
      <c r="R8">
        <v>98.020909000000003</v>
      </c>
      <c r="S8">
        <v>98.571225999999996</v>
      </c>
      <c r="T8">
        <v>72.403322000000003</v>
      </c>
      <c r="U8">
        <v>86.727247000000006</v>
      </c>
    </row>
    <row r="9" spans="2:22">
      <c r="B9">
        <f t="shared" si="0"/>
        <v>1200</v>
      </c>
      <c r="G9">
        <v>121.40271799999999</v>
      </c>
      <c r="H9">
        <v>136.126735</v>
      </c>
      <c r="I9">
        <v>103.89500700000001</v>
      </c>
      <c r="J9">
        <v>84.274699999999996</v>
      </c>
      <c r="M9">
        <f>M8+200</f>
        <v>1200</v>
      </c>
      <c r="S9">
        <v>141.54374899999999</v>
      </c>
    </row>
    <row r="10" spans="2:22">
      <c r="B10">
        <f t="shared" si="0"/>
        <v>1400</v>
      </c>
      <c r="H10">
        <v>184.89770799999999</v>
      </c>
      <c r="I10">
        <v>139.68372099999999</v>
      </c>
      <c r="J10">
        <v>109.710105</v>
      </c>
      <c r="M10">
        <f>M9+200</f>
        <v>1400</v>
      </c>
      <c r="T10">
        <v>140.062117</v>
      </c>
    </row>
    <row r="11" spans="2:22">
      <c r="B11">
        <f t="shared" si="0"/>
        <v>1600</v>
      </c>
      <c r="I11">
        <v>179.228183</v>
      </c>
      <c r="J11">
        <v>142.58625000000001</v>
      </c>
      <c r="M11">
        <f>M10+200</f>
        <v>1600</v>
      </c>
    </row>
    <row r="12" spans="2:22">
      <c r="B12">
        <f t="shared" si="0"/>
        <v>1800</v>
      </c>
      <c r="J12">
        <v>178.97292300000001</v>
      </c>
      <c r="M12">
        <f>M11+200</f>
        <v>1800</v>
      </c>
    </row>
    <row r="13" spans="2:22">
      <c r="B13" t="s">
        <v>3</v>
      </c>
      <c r="M13" t="s">
        <v>3</v>
      </c>
    </row>
    <row r="17" spans="2:22">
      <c r="B17" s="4" t="s">
        <v>4</v>
      </c>
      <c r="C17" s="4"/>
      <c r="D17" s="4"/>
      <c r="E17" s="4"/>
      <c r="F17" s="4"/>
      <c r="G17" s="4"/>
      <c r="H17" s="4"/>
      <c r="I17" s="4"/>
      <c r="J17" s="4"/>
      <c r="K17" s="4"/>
      <c r="M17" s="3" t="s">
        <v>5</v>
      </c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t="s">
        <v>6</v>
      </c>
      <c r="C18">
        <v>1</v>
      </c>
      <c r="D18">
        <v>4</v>
      </c>
      <c r="E18">
        <v>9</v>
      </c>
      <c r="F18">
        <v>16</v>
      </c>
      <c r="G18">
        <v>25</v>
      </c>
      <c r="H18">
        <v>36</v>
      </c>
      <c r="I18">
        <v>49</v>
      </c>
      <c r="J18">
        <v>64</v>
      </c>
      <c r="K18" t="s">
        <v>7</v>
      </c>
      <c r="T18" t="s">
        <v>8</v>
      </c>
      <c r="V18" t="s">
        <v>9</v>
      </c>
    </row>
    <row r="19" spans="2:22">
      <c r="B19">
        <v>200</v>
      </c>
      <c r="M19" t="s">
        <v>10</v>
      </c>
      <c r="T19">
        <v>50.405195999999997</v>
      </c>
      <c r="V19">
        <v>1</v>
      </c>
    </row>
    <row r="20" spans="2:22">
      <c r="B20">
        <v>400</v>
      </c>
      <c r="M20" t="s">
        <v>11</v>
      </c>
      <c r="T20">
        <v>53.315531999999997</v>
      </c>
      <c r="V20">
        <v>4</v>
      </c>
    </row>
    <row r="21" spans="2:22">
      <c r="B21">
        <f>B20+200</f>
        <v>600</v>
      </c>
      <c r="M21" t="s">
        <v>12</v>
      </c>
      <c r="T21">
        <v>65.047286999999997</v>
      </c>
      <c r="V21">
        <v>9</v>
      </c>
    </row>
    <row r="22" spans="2:22">
      <c r="B22">
        <f>B21+200</f>
        <v>800</v>
      </c>
      <c r="M22" t="s">
        <v>13</v>
      </c>
      <c r="T22" s="2">
        <v>203.45351700000001</v>
      </c>
      <c r="V22">
        <v>16</v>
      </c>
    </row>
    <row r="23" spans="2:22">
      <c r="B23">
        <f>B22+200</f>
        <v>1000</v>
      </c>
      <c r="M23" t="s">
        <v>14</v>
      </c>
      <c r="T23">
        <v>240.28675100000001</v>
      </c>
      <c r="V23">
        <v>27</v>
      </c>
    </row>
    <row r="24" spans="2:22">
      <c r="B24">
        <f>B23+200</f>
        <v>1200</v>
      </c>
      <c r="M24" t="s">
        <v>15</v>
      </c>
      <c r="T24">
        <v>734.87338999999997</v>
      </c>
      <c r="V24">
        <v>64</v>
      </c>
    </row>
    <row r="25" spans="2:22">
      <c r="B25">
        <f>B24+200</f>
        <v>1400</v>
      </c>
      <c r="M25" t="s">
        <v>16</v>
      </c>
      <c r="R25" s="1" t="s">
        <v>17</v>
      </c>
      <c r="T25">
        <v>991.59785999999997</v>
      </c>
      <c r="V25">
        <v>256</v>
      </c>
    </row>
    <row r="26" spans="2:22">
      <c r="B26">
        <f>B25+200</f>
        <v>1600</v>
      </c>
    </row>
    <row r="27" spans="2:22">
      <c r="B27">
        <f>B26+200</f>
        <v>1800</v>
      </c>
    </row>
    <row r="28" spans="2:22">
      <c r="B28" t="s">
        <v>3</v>
      </c>
    </row>
    <row r="29" spans="2:22">
      <c r="B29" s="4" t="s">
        <v>18</v>
      </c>
      <c r="C29" s="4"/>
      <c r="D29" s="4"/>
      <c r="E29" s="4"/>
      <c r="F29" s="4"/>
      <c r="G29" s="4"/>
      <c r="H29" s="4"/>
      <c r="I29" s="4"/>
      <c r="J29" s="4"/>
      <c r="K29" s="4"/>
      <c r="M29" s="3" t="s">
        <v>19</v>
      </c>
      <c r="N29" s="3"/>
      <c r="O29" s="3"/>
      <c r="P29" s="3"/>
      <c r="Q29" s="3"/>
      <c r="R29" s="3"/>
      <c r="S29" s="3"/>
      <c r="T29" s="3"/>
      <c r="U29" s="3"/>
      <c r="V29" s="3"/>
    </row>
    <row r="30" spans="2:22">
      <c r="B30" t="s">
        <v>6</v>
      </c>
      <c r="C30">
        <v>1</v>
      </c>
      <c r="D30">
        <v>4</v>
      </c>
      <c r="E30">
        <v>9</v>
      </c>
      <c r="F30">
        <v>16</v>
      </c>
      <c r="G30">
        <v>25</v>
      </c>
      <c r="H30">
        <v>36</v>
      </c>
      <c r="I30">
        <v>49</v>
      </c>
      <c r="J30">
        <v>64</v>
      </c>
      <c r="K30" t="s">
        <v>7</v>
      </c>
      <c r="T30" t="s">
        <v>20</v>
      </c>
      <c r="V30" t="s">
        <v>9</v>
      </c>
    </row>
    <row r="31" spans="2:22">
      <c r="B31">
        <v>200</v>
      </c>
      <c r="M31" t="s">
        <v>21</v>
      </c>
      <c r="T31">
        <v>1091.4224400000001</v>
      </c>
      <c r="V31">
        <v>1</v>
      </c>
    </row>
    <row r="32" spans="2:22">
      <c r="B32">
        <v>400</v>
      </c>
      <c r="M32" t="s">
        <v>22</v>
      </c>
      <c r="T32" s="2">
        <v>287.400892</v>
      </c>
      <c r="V32">
        <v>4</v>
      </c>
    </row>
    <row r="33" spans="2:22">
      <c r="B33">
        <f>B32+200</f>
        <v>600</v>
      </c>
      <c r="M33" t="s">
        <v>23</v>
      </c>
      <c r="T33">
        <v>158.37345999999999</v>
      </c>
      <c r="V33">
        <v>9</v>
      </c>
    </row>
    <row r="34" spans="2:22">
      <c r="B34">
        <f>B33+200</f>
        <v>800</v>
      </c>
      <c r="M34" t="s">
        <v>13</v>
      </c>
      <c r="T34" s="2">
        <v>240.94972200000001</v>
      </c>
      <c r="V34">
        <v>16</v>
      </c>
    </row>
    <row r="35" spans="2:22">
      <c r="B35">
        <f>B34+200</f>
        <v>1000</v>
      </c>
      <c r="M35" t="s">
        <v>24</v>
      </c>
      <c r="T35">
        <v>132.79443000000001</v>
      </c>
      <c r="V35">
        <v>27</v>
      </c>
    </row>
    <row r="36" spans="2:22">
      <c r="B36">
        <f>B35+200</f>
        <v>1200</v>
      </c>
      <c r="M36" t="s">
        <v>25</v>
      </c>
      <c r="T36">
        <v>275.84684299999998</v>
      </c>
      <c r="V36">
        <v>64</v>
      </c>
    </row>
    <row r="37" spans="2:22">
      <c r="B37">
        <f>B36+200</f>
        <v>1400</v>
      </c>
      <c r="M37" t="s">
        <v>26</v>
      </c>
      <c r="T37">
        <v>105.337271</v>
      </c>
      <c r="V37">
        <v>256</v>
      </c>
    </row>
    <row r="38" spans="2:22">
      <c r="B38">
        <f>B37+200</f>
        <v>1600</v>
      </c>
    </row>
    <row r="39" spans="2:22">
      <c r="B39">
        <f>B38+200</f>
        <v>1800</v>
      </c>
    </row>
    <row r="40" spans="2:22">
      <c r="B40" t="s">
        <v>3</v>
      </c>
    </row>
    <row r="41" spans="2:22">
      <c r="B41" s="4" t="s">
        <v>27</v>
      </c>
      <c r="C41" s="4"/>
      <c r="D41" s="4"/>
      <c r="E41" s="4"/>
      <c r="F41" s="4"/>
      <c r="G41" s="4"/>
      <c r="H41" s="4"/>
      <c r="I41" s="4"/>
      <c r="J41" s="4"/>
      <c r="K41" s="4"/>
    </row>
    <row r="42" spans="2:22">
      <c r="B42" t="s">
        <v>6</v>
      </c>
      <c r="C42">
        <v>1</v>
      </c>
      <c r="D42">
        <v>4</v>
      </c>
      <c r="E42">
        <v>9</v>
      </c>
      <c r="F42">
        <v>16</v>
      </c>
      <c r="G42">
        <v>25</v>
      </c>
      <c r="H42">
        <v>36</v>
      </c>
      <c r="I42">
        <v>49</v>
      </c>
      <c r="J42">
        <v>64</v>
      </c>
      <c r="K42" t="s">
        <v>7</v>
      </c>
    </row>
    <row r="43" spans="2:22">
      <c r="B43">
        <v>200</v>
      </c>
    </row>
    <row r="44" spans="2:22">
      <c r="B44">
        <v>400</v>
      </c>
    </row>
    <row r="45" spans="2:22">
      <c r="B45">
        <f>B44+200</f>
        <v>600</v>
      </c>
    </row>
    <row r="46" spans="2:22">
      <c r="B46">
        <f>B45+200</f>
        <v>800</v>
      </c>
    </row>
    <row r="47" spans="2:22">
      <c r="B47">
        <f>B46+200</f>
        <v>1000</v>
      </c>
    </row>
    <row r="48" spans="2:22">
      <c r="B48">
        <f>B47+200</f>
        <v>1200</v>
      </c>
    </row>
    <row r="49" spans="2:11">
      <c r="B49">
        <f>B48+200</f>
        <v>1400</v>
      </c>
    </row>
    <row r="50" spans="2:11">
      <c r="B50">
        <f>B49+200</f>
        <v>1600</v>
      </c>
    </row>
    <row r="51" spans="2:11">
      <c r="B51">
        <f>B50+200</f>
        <v>1800</v>
      </c>
    </row>
    <row r="52" spans="2:11">
      <c r="B52" t="s">
        <v>3</v>
      </c>
    </row>
    <row r="53" spans="2:11">
      <c r="B53" s="4" t="s">
        <v>28</v>
      </c>
      <c r="C53" s="4"/>
      <c r="D53" s="4"/>
      <c r="E53" s="4"/>
      <c r="F53" s="4"/>
      <c r="G53" s="4"/>
      <c r="H53" s="4"/>
      <c r="I53" s="4"/>
      <c r="J53" s="4"/>
      <c r="K53" s="4"/>
    </row>
    <row r="54" spans="2:11">
      <c r="B54" t="s">
        <v>6</v>
      </c>
      <c r="C54">
        <v>1</v>
      </c>
      <c r="D54">
        <v>4</v>
      </c>
      <c r="E54">
        <v>9</v>
      </c>
      <c r="F54">
        <v>16</v>
      </c>
      <c r="G54">
        <v>25</v>
      </c>
      <c r="H54">
        <v>36</v>
      </c>
      <c r="I54">
        <v>49</v>
      </c>
      <c r="J54">
        <v>64</v>
      </c>
      <c r="K54" t="s">
        <v>7</v>
      </c>
    </row>
    <row r="55" spans="2:11">
      <c r="B55">
        <v>200</v>
      </c>
    </row>
    <row r="56" spans="2:11">
      <c r="B56">
        <v>400</v>
      </c>
    </row>
    <row r="57" spans="2:11">
      <c r="B57">
        <f>B56+200</f>
        <v>600</v>
      </c>
    </row>
    <row r="58" spans="2:11">
      <c r="B58">
        <f>B57+200</f>
        <v>800</v>
      </c>
    </row>
    <row r="59" spans="2:11">
      <c r="B59">
        <f>B58+200</f>
        <v>1000</v>
      </c>
    </row>
    <row r="60" spans="2:11">
      <c r="B60">
        <f>B59+200</f>
        <v>1200</v>
      </c>
    </row>
    <row r="61" spans="2:11">
      <c r="B61">
        <f>B60+200</f>
        <v>1400</v>
      </c>
    </row>
    <row r="62" spans="2:11">
      <c r="B62">
        <f>B61+200</f>
        <v>1600</v>
      </c>
    </row>
    <row r="63" spans="2:11">
      <c r="B63">
        <f>B62+200</f>
        <v>1800</v>
      </c>
    </row>
    <row r="64" spans="2:11">
      <c r="B64" t="s">
        <v>3</v>
      </c>
    </row>
  </sheetData>
  <mergeCells count="6">
    <mergeCell ref="M17:V17"/>
    <mergeCell ref="B17:K17"/>
    <mergeCell ref="B29:K29"/>
    <mergeCell ref="B41:K41"/>
    <mergeCell ref="B53:K53"/>
    <mergeCell ref="M29:V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2A36-E7AF-4070-92B8-76B4509C08D0}">
  <dimension ref="B3:O36"/>
  <sheetViews>
    <sheetView tabSelected="1" workbookViewId="0">
      <selection activeCell="J30" sqref="J30:J36"/>
    </sheetView>
  </sheetViews>
  <sheetFormatPr defaultRowHeight="15"/>
  <cols>
    <col min="2" max="2" width="12.85546875" bestFit="1" customWidth="1"/>
    <col min="3" max="3" width="22" bestFit="1" customWidth="1"/>
    <col min="4" max="4" width="24.140625" bestFit="1" customWidth="1"/>
    <col min="5" max="6" width="23" bestFit="1" customWidth="1"/>
    <col min="7" max="7" width="25.140625" bestFit="1" customWidth="1"/>
    <col min="8" max="8" width="23.85546875" bestFit="1" customWidth="1"/>
    <col min="9" max="9" width="23.5703125" bestFit="1" customWidth="1"/>
    <col min="10" max="10" width="23.85546875" bestFit="1" customWidth="1"/>
    <col min="11" max="11" width="22.42578125" bestFit="1" customWidth="1"/>
    <col min="12" max="12" width="26.28515625" bestFit="1" customWidth="1"/>
    <col min="13" max="13" width="23.5703125" bestFit="1" customWidth="1"/>
    <col min="14" max="14" width="25.85546875" bestFit="1" customWidth="1"/>
    <col min="15" max="15" width="14.42578125" bestFit="1" customWidth="1"/>
  </cols>
  <sheetData>
    <row r="3" spans="2:15">
      <c r="B3" s="4" t="s">
        <v>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5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</row>
    <row r="5" spans="2:15">
      <c r="B5">
        <v>1</v>
      </c>
      <c r="C5">
        <v>273.15352799999999</v>
      </c>
      <c r="D5">
        <v>1710.8974519999999</v>
      </c>
      <c r="E5">
        <v>48.702331999999998</v>
      </c>
      <c r="F5">
        <f>$C$5/C5</f>
        <v>1</v>
      </c>
      <c r="G5">
        <f>$D$5/D5</f>
        <v>1</v>
      </c>
      <c r="H5">
        <f>($E$5*B5)/E5</f>
        <v>1</v>
      </c>
      <c r="I5">
        <f>C5*B5</f>
        <v>273.15352799999999</v>
      </c>
      <c r="J5">
        <f>I5-$C$5</f>
        <v>0</v>
      </c>
      <c r="K5">
        <f>D5*B5</f>
        <v>1710.8974519999999</v>
      </c>
      <c r="L5">
        <f>K5-$D$5</f>
        <v>0</v>
      </c>
      <c r="M5">
        <f>F5/B5*100</f>
        <v>100</v>
      </c>
      <c r="N5">
        <f>G5/B5*100</f>
        <v>100</v>
      </c>
      <c r="O5">
        <f>H5/B5*100</f>
        <v>100</v>
      </c>
    </row>
    <row r="6" spans="2:15">
      <c r="B6">
        <v>4</v>
      </c>
      <c r="C6">
        <v>69.875043000000005</v>
      </c>
      <c r="D6">
        <v>431.71821699999998</v>
      </c>
      <c r="E6">
        <v>69.875043000000005</v>
      </c>
      <c r="F6">
        <f t="shared" ref="F6:F12" si="0">$C$5/C6</f>
        <v>3.9091715192218195</v>
      </c>
      <c r="G6">
        <f>$D$5/D6</f>
        <v>3.962995733395239</v>
      </c>
      <c r="H6">
        <f>($E$5*B6)/E6</f>
        <v>2.7879672002491644</v>
      </c>
      <c r="I6">
        <f t="shared" ref="I6:I12" si="1">C6*B6</f>
        <v>279.50017200000002</v>
      </c>
      <c r="J6">
        <f t="shared" ref="J6:J12" si="2">I6-$C$5</f>
        <v>6.3466440000000262</v>
      </c>
      <c r="K6">
        <f t="shared" ref="K6:K12" si="3">D6*B6</f>
        <v>1726.8728679999999</v>
      </c>
      <c r="L6">
        <f t="shared" ref="L6:L12" si="4">K6-$D$5</f>
        <v>15.975415999999996</v>
      </c>
      <c r="M6">
        <f t="shared" ref="M6:M12" si="5">F6/B6*100</f>
        <v>97.729287980545493</v>
      </c>
      <c r="N6">
        <f>G6/B6*100</f>
        <v>99.074893334880983</v>
      </c>
      <c r="O6">
        <f t="shared" ref="O6:O12" si="6">H6/B6*100</f>
        <v>69.699180006229113</v>
      </c>
    </row>
    <row r="7" spans="2:15">
      <c r="B7">
        <v>9</v>
      </c>
      <c r="C7">
        <v>33.467413000000001</v>
      </c>
      <c r="D7">
        <v>198.13337799999999</v>
      </c>
      <c r="E7">
        <v>71.957430000000002</v>
      </c>
      <c r="F7">
        <f t="shared" si="0"/>
        <v>8.1617759938600578</v>
      </c>
      <c r="G7">
        <f t="shared" ref="G6:G12" si="7">$D$5/D7</f>
        <v>8.6350794059545084</v>
      </c>
      <c r="H7">
        <f t="shared" ref="H6:H12" si="8">($E$5*B7)/E7</f>
        <v>6.0913930361326134</v>
      </c>
      <c r="I7">
        <f t="shared" si="1"/>
        <v>301.20671700000003</v>
      </c>
      <c r="J7">
        <f t="shared" si="2"/>
        <v>28.053189000000032</v>
      </c>
      <c r="K7">
        <f t="shared" si="3"/>
        <v>1783.2004019999999</v>
      </c>
      <c r="L7">
        <f t="shared" si="4"/>
        <v>72.30295000000001</v>
      </c>
      <c r="M7">
        <f t="shared" si="5"/>
        <v>90.686399931778411</v>
      </c>
      <c r="N7">
        <f>G7/B7*100</f>
        <v>95.94532673282788</v>
      </c>
      <c r="O7">
        <f t="shared" si="6"/>
        <v>67.682144845917918</v>
      </c>
    </row>
    <row r="8" spans="2:15">
      <c r="B8">
        <v>16</v>
      </c>
      <c r="C8">
        <v>22.472538</v>
      </c>
      <c r="D8">
        <v>130.41570100000001</v>
      </c>
      <c r="E8">
        <v>83.892038999999997</v>
      </c>
      <c r="F8">
        <f t="shared" si="0"/>
        <v>12.154992373358096</v>
      </c>
      <c r="G8">
        <f t="shared" si="7"/>
        <v>13.118799645143952</v>
      </c>
      <c r="H8">
        <f t="shared" si="8"/>
        <v>9.2885728048641187</v>
      </c>
      <c r="I8">
        <f t="shared" si="1"/>
        <v>359.560608</v>
      </c>
      <c r="J8">
        <f t="shared" si="2"/>
        <v>86.407080000000008</v>
      </c>
      <c r="K8">
        <f t="shared" si="3"/>
        <v>2086.6512160000002</v>
      </c>
      <c r="L8">
        <f t="shared" si="4"/>
        <v>375.75376400000027</v>
      </c>
      <c r="M8">
        <f t="shared" si="5"/>
        <v>75.968702333488096</v>
      </c>
      <c r="N8">
        <f t="shared" ref="N6:N12" si="9">G8/B8*100</f>
        <v>81.992497782149698</v>
      </c>
      <c r="O8">
        <f t="shared" si="6"/>
        <v>58.053580030400745</v>
      </c>
    </row>
    <row r="9" spans="2:15">
      <c r="B9">
        <v>25</v>
      </c>
      <c r="C9">
        <v>16.689491</v>
      </c>
      <c r="D9">
        <v>84.297189000000003</v>
      </c>
      <c r="E9">
        <v>84.297189000000003</v>
      </c>
      <c r="F9">
        <f t="shared" si="0"/>
        <v>16.366798004804341</v>
      </c>
      <c r="G9">
        <f t="shared" si="7"/>
        <v>20.296020214861493</v>
      </c>
      <c r="H9">
        <f t="shared" si="8"/>
        <v>14.44364058213139</v>
      </c>
      <c r="I9">
        <f t="shared" si="1"/>
        <v>417.23727500000001</v>
      </c>
      <c r="J9">
        <f t="shared" si="2"/>
        <v>144.08374700000002</v>
      </c>
      <c r="K9">
        <f t="shared" si="3"/>
        <v>2107.429725</v>
      </c>
      <c r="L9">
        <f t="shared" si="4"/>
        <v>396.53227300000003</v>
      </c>
      <c r="M9">
        <f t="shared" si="5"/>
        <v>65.467192019217364</v>
      </c>
      <c r="N9">
        <f t="shared" si="9"/>
        <v>81.18408085944597</v>
      </c>
      <c r="O9">
        <f t="shared" si="6"/>
        <v>57.774562328525562</v>
      </c>
    </row>
    <row r="10" spans="2:15">
      <c r="B10">
        <v>36</v>
      </c>
      <c r="C10">
        <v>17.918272000000002</v>
      </c>
      <c r="D10">
        <v>96.156918000000005</v>
      </c>
      <c r="E10">
        <v>136.126735</v>
      </c>
      <c r="F10">
        <f t="shared" si="0"/>
        <v>15.244412407625019</v>
      </c>
      <c r="G10">
        <f t="shared" si="7"/>
        <v>17.792765071775698</v>
      </c>
      <c r="H10">
        <f t="shared" si="8"/>
        <v>12.87979140908654</v>
      </c>
      <c r="I10">
        <f t="shared" si="1"/>
        <v>645.05779200000006</v>
      </c>
      <c r="J10">
        <f t="shared" si="2"/>
        <v>371.90426400000007</v>
      </c>
      <c r="K10">
        <f t="shared" si="3"/>
        <v>3461.6490480000002</v>
      </c>
      <c r="L10">
        <f t="shared" si="4"/>
        <v>1750.7515960000003</v>
      </c>
      <c r="M10">
        <f t="shared" si="5"/>
        <v>42.345590021180605</v>
      </c>
      <c r="N10">
        <f t="shared" si="9"/>
        <v>49.424347421599158</v>
      </c>
      <c r="O10">
        <f t="shared" si="6"/>
        <v>35.77719835857372</v>
      </c>
    </row>
    <row r="11" spans="2:15">
      <c r="B11">
        <v>49</v>
      </c>
      <c r="C11">
        <v>16.145312000000001</v>
      </c>
      <c r="D11">
        <v>73.795649999999995</v>
      </c>
      <c r="E11">
        <v>139.68372099999999</v>
      </c>
      <c r="F11">
        <f t="shared" si="0"/>
        <v>16.918442207868139</v>
      </c>
      <c r="G11">
        <f t="shared" si="7"/>
        <v>23.184258855366135</v>
      </c>
      <c r="H11">
        <f t="shared" si="8"/>
        <v>17.084412205771638</v>
      </c>
      <c r="I11">
        <f t="shared" si="1"/>
        <v>791.12028800000007</v>
      </c>
      <c r="J11">
        <f t="shared" si="2"/>
        <v>517.96676000000002</v>
      </c>
      <c r="K11">
        <f t="shared" si="3"/>
        <v>3615.9868499999998</v>
      </c>
      <c r="L11">
        <f t="shared" si="4"/>
        <v>1905.0893979999998</v>
      </c>
      <c r="M11">
        <f t="shared" si="5"/>
        <v>34.527433077281913</v>
      </c>
      <c r="N11">
        <f t="shared" si="9"/>
        <v>47.314813990543129</v>
      </c>
      <c r="O11">
        <f t="shared" si="6"/>
        <v>34.866147358717633</v>
      </c>
    </row>
    <row r="12" spans="2:15">
      <c r="B12">
        <v>64</v>
      </c>
      <c r="C12">
        <v>16.145312000000001</v>
      </c>
      <c r="D12">
        <v>63.532837000000001</v>
      </c>
      <c r="E12">
        <v>142.58625000000001</v>
      </c>
      <c r="F12">
        <f t="shared" si="0"/>
        <v>16.918442207868139</v>
      </c>
      <c r="G12">
        <f t="shared" si="7"/>
        <v>26.929341310541506</v>
      </c>
      <c r="H12">
        <f t="shared" si="8"/>
        <v>21.860096944831636</v>
      </c>
      <c r="I12">
        <f t="shared" si="1"/>
        <v>1033.299968</v>
      </c>
      <c r="J12">
        <f t="shared" si="2"/>
        <v>760.14643999999998</v>
      </c>
      <c r="K12">
        <f t="shared" si="3"/>
        <v>4066.101568</v>
      </c>
      <c r="L12">
        <f>K12-$D$5</f>
        <v>2355.2041159999999</v>
      </c>
      <c r="M12">
        <f t="shared" si="5"/>
        <v>26.435065949793966</v>
      </c>
      <c r="N12">
        <f t="shared" si="9"/>
        <v>42.077095797721107</v>
      </c>
      <c r="O12">
        <f t="shared" si="6"/>
        <v>34.156401476299429</v>
      </c>
    </row>
    <row r="15" spans="2:15">
      <c r="B15" s="4" t="s">
        <v>44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5">
      <c r="B16" t="s">
        <v>45</v>
      </c>
      <c r="C16" t="s">
        <v>31</v>
      </c>
      <c r="D16" t="s">
        <v>32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</row>
    <row r="17" spans="2:15">
      <c r="B17">
        <v>1</v>
      </c>
      <c r="C17">
        <v>272.005765</v>
      </c>
      <c r="D17">
        <v>1629.9373089999999</v>
      </c>
      <c r="E17">
        <v>48.702331999999998</v>
      </c>
      <c r="F17">
        <f>$C$17/C17</f>
        <v>1</v>
      </c>
      <c r="G17">
        <f>$D$17/D17</f>
        <v>1</v>
      </c>
      <c r="H17">
        <f>($E$17*B17)/E17</f>
        <v>1</v>
      </c>
      <c r="I17">
        <f>C17*B17</f>
        <v>272.005765</v>
      </c>
      <c r="J17">
        <f>I17-$C$17</f>
        <v>0</v>
      </c>
      <c r="K17">
        <f>D17*B17</f>
        <v>1629.9373089999999</v>
      </c>
      <c r="L17">
        <f>K17-$D$17</f>
        <v>0</v>
      </c>
      <c r="M17">
        <f>F17/B17*100</f>
        <v>100</v>
      </c>
      <c r="N17">
        <f>G17/B17*100</f>
        <v>100</v>
      </c>
      <c r="O17">
        <f>H17/B17*100</f>
        <v>100</v>
      </c>
    </row>
    <row r="18" spans="2:15">
      <c r="B18">
        <v>4</v>
      </c>
      <c r="C18">
        <v>91.108351999999996</v>
      </c>
      <c r="D18">
        <v>528.270307</v>
      </c>
      <c r="E18">
        <v>91.108351999999996</v>
      </c>
      <c r="F18">
        <f t="shared" ref="F18:F24" si="10">$C$17/C18</f>
        <v>2.9855195383185067</v>
      </c>
      <c r="G18">
        <f t="shared" ref="G18:G24" si="11">$D$17/D18</f>
        <v>3.0854229121001873</v>
      </c>
      <c r="H18">
        <f>($E$17*B18)/E18</f>
        <v>2.1382159124116304</v>
      </c>
      <c r="I18">
        <f t="shared" ref="I18:I24" si="12">C18*B18</f>
        <v>364.43340799999999</v>
      </c>
      <c r="J18">
        <f t="shared" ref="J18:J24" si="13">I18-$C$17</f>
        <v>92.427642999999989</v>
      </c>
      <c r="K18">
        <f t="shared" ref="K18:K24" si="14">D18*B18</f>
        <v>2113.081228</v>
      </c>
      <c r="L18">
        <f t="shared" ref="L18:L24" si="15">K18-$D$17</f>
        <v>483.1439190000001</v>
      </c>
      <c r="M18">
        <f t="shared" ref="M18:M24" si="16">F18/B18*100</f>
        <v>74.637988457962663</v>
      </c>
      <c r="N18">
        <f t="shared" ref="N18:N24" si="17">G18/B18*100</f>
        <v>77.135572802504683</v>
      </c>
      <c r="O18">
        <f t="shared" ref="O18:O23" si="18">H18/B18*100</f>
        <v>53.455397810290762</v>
      </c>
    </row>
    <row r="19" spans="2:15">
      <c r="B19">
        <v>9</v>
      </c>
      <c r="C19">
        <v>41.456842999999999</v>
      </c>
      <c r="D19">
        <v>388.25416000000001</v>
      </c>
      <c r="E19">
        <v>93.662056000000007</v>
      </c>
      <c r="F19">
        <f t="shared" si="10"/>
        <v>6.5611789349227578</v>
      </c>
      <c r="G19">
        <f t="shared" si="11"/>
        <v>4.1981193685085048</v>
      </c>
      <c r="H19">
        <f>($E$17*B19)/E19</f>
        <v>4.679813861869528</v>
      </c>
      <c r="I19">
        <f t="shared" si="12"/>
        <v>373.11158699999999</v>
      </c>
      <c r="J19">
        <f t="shared" si="13"/>
        <v>101.10582199999999</v>
      </c>
      <c r="K19">
        <f t="shared" si="14"/>
        <v>3494.2874400000001</v>
      </c>
      <c r="L19">
        <f t="shared" si="15"/>
        <v>1864.3501310000001</v>
      </c>
      <c r="M19">
        <f t="shared" si="16"/>
        <v>72.901988165808419</v>
      </c>
      <c r="N19">
        <f t="shared" si="17"/>
        <v>46.645770761205604</v>
      </c>
      <c r="O19">
        <f t="shared" si="18"/>
        <v>51.997931798550312</v>
      </c>
    </row>
    <row r="20" spans="2:15">
      <c r="B20">
        <v>16</v>
      </c>
      <c r="C20">
        <v>24.530812000000001</v>
      </c>
      <c r="D20">
        <v>146.407838</v>
      </c>
      <c r="E20">
        <v>96.206772999999998</v>
      </c>
      <c r="F20">
        <f t="shared" si="10"/>
        <v>11.088331075220827</v>
      </c>
      <c r="G20">
        <f t="shared" si="11"/>
        <v>11.132855530589831</v>
      </c>
      <c r="H20">
        <f t="shared" ref="H20:H23" si="19">($E$17*B20)/E20</f>
        <v>8.0996097021152558</v>
      </c>
      <c r="I20">
        <f t="shared" si="12"/>
        <v>392.49299200000002</v>
      </c>
      <c r="J20">
        <f t="shared" si="13"/>
        <v>120.48722700000002</v>
      </c>
      <c r="K20">
        <f t="shared" si="14"/>
        <v>2342.525408</v>
      </c>
      <c r="L20">
        <f t="shared" si="15"/>
        <v>712.58809900000006</v>
      </c>
      <c r="M20">
        <f t="shared" si="16"/>
        <v>69.302069220130164</v>
      </c>
      <c r="N20">
        <f t="shared" si="17"/>
        <v>69.580347066186448</v>
      </c>
      <c r="O20">
        <f t="shared" si="18"/>
        <v>50.622560638220349</v>
      </c>
    </row>
    <row r="21" spans="2:15">
      <c r="B21">
        <v>25</v>
      </c>
      <c r="C21">
        <v>16.877974999999999</v>
      </c>
      <c r="D21">
        <v>98.020909000000003</v>
      </c>
      <c r="E21">
        <v>98.020909000000003</v>
      </c>
      <c r="F21">
        <f t="shared" si="10"/>
        <v>16.116018953695573</v>
      </c>
      <c r="G21">
        <f t="shared" si="11"/>
        <v>16.628465555241892</v>
      </c>
      <c r="H21">
        <f t="shared" si="19"/>
        <v>12.42141408829416</v>
      </c>
      <c r="I21">
        <f t="shared" si="12"/>
        <v>421.94937499999997</v>
      </c>
      <c r="J21">
        <f t="shared" si="13"/>
        <v>149.94360999999998</v>
      </c>
      <c r="K21">
        <f t="shared" si="14"/>
        <v>2450.5227250000003</v>
      </c>
      <c r="L21">
        <f t="shared" si="15"/>
        <v>820.58541600000035</v>
      </c>
      <c r="M21">
        <f t="shared" si="16"/>
        <v>64.464075814782291</v>
      </c>
      <c r="N21">
        <f t="shared" si="17"/>
        <v>66.513862220967567</v>
      </c>
      <c r="O21">
        <f t="shared" si="18"/>
        <v>49.68565635317664</v>
      </c>
    </row>
    <row r="22" spans="2:15">
      <c r="B22">
        <v>36</v>
      </c>
      <c r="C22">
        <v>18.981351</v>
      </c>
      <c r="D22">
        <v>98.571225999999996</v>
      </c>
      <c r="E22">
        <v>141.54374899999999</v>
      </c>
      <c r="F22">
        <f t="shared" si="10"/>
        <v>14.33015832223955</v>
      </c>
      <c r="G22">
        <f t="shared" si="11"/>
        <v>16.535629870323415</v>
      </c>
      <c r="H22">
        <f t="shared" si="19"/>
        <v>12.386869532472254</v>
      </c>
      <c r="I22">
        <f t="shared" si="12"/>
        <v>683.32863599999996</v>
      </c>
      <c r="J22">
        <f t="shared" si="13"/>
        <v>411.32287099999996</v>
      </c>
      <c r="K22">
        <f t="shared" si="14"/>
        <v>3548.564136</v>
      </c>
      <c r="L22">
        <f t="shared" si="15"/>
        <v>1918.626827</v>
      </c>
      <c r="M22">
        <f t="shared" si="16"/>
        <v>39.805995339554308</v>
      </c>
      <c r="N22">
        <f t="shared" si="17"/>
        <v>45.932305195342821</v>
      </c>
      <c r="O22">
        <f t="shared" si="18"/>
        <v>34.407970923534037</v>
      </c>
    </row>
    <row r="23" spans="2:15">
      <c r="B23">
        <v>49</v>
      </c>
      <c r="C23">
        <v>14.340646</v>
      </c>
      <c r="D23">
        <v>72.403322000000003</v>
      </c>
      <c r="E23">
        <v>140.062117</v>
      </c>
      <c r="F23">
        <f t="shared" si="10"/>
        <v>18.967469457094193</v>
      </c>
      <c r="G23">
        <f t="shared" si="11"/>
        <v>22.511913320772766</v>
      </c>
      <c r="H23">
        <f t="shared" si="19"/>
        <v>17.038256447316158</v>
      </c>
      <c r="I23">
        <f t="shared" si="12"/>
        <v>702.69165399999997</v>
      </c>
      <c r="J23">
        <f t="shared" si="13"/>
        <v>430.68588899999997</v>
      </c>
      <c r="K23">
        <f t="shared" si="14"/>
        <v>3547.7627780000003</v>
      </c>
      <c r="L23">
        <f t="shared" si="15"/>
        <v>1917.8254690000003</v>
      </c>
      <c r="M23">
        <f t="shared" si="16"/>
        <v>38.709121341008554</v>
      </c>
      <c r="N23">
        <f t="shared" si="17"/>
        <v>45.942680246475035</v>
      </c>
      <c r="O23">
        <f t="shared" si="18"/>
        <v>34.771951933298283</v>
      </c>
    </row>
    <row r="24" spans="2:15">
      <c r="B24">
        <v>64</v>
      </c>
      <c r="C24">
        <v>23.116088000000001</v>
      </c>
      <c r="D24">
        <v>86.727247000000006</v>
      </c>
      <c r="E24" t="s">
        <v>46</v>
      </c>
      <c r="F24">
        <f t="shared" si="10"/>
        <v>11.766946249728759</v>
      </c>
      <c r="G24">
        <f t="shared" si="11"/>
        <v>18.79383198915561</v>
      </c>
      <c r="H24" t="s">
        <v>46</v>
      </c>
      <c r="I24">
        <f t="shared" si="12"/>
        <v>1479.4296320000001</v>
      </c>
      <c r="J24">
        <f t="shared" si="13"/>
        <v>1207.423867</v>
      </c>
      <c r="K24">
        <f t="shared" si="14"/>
        <v>5550.5438080000004</v>
      </c>
      <c r="L24">
        <f t="shared" si="15"/>
        <v>3920.6064990000004</v>
      </c>
      <c r="M24">
        <f t="shared" si="16"/>
        <v>18.385853515201187</v>
      </c>
      <c r="N24">
        <f t="shared" si="17"/>
        <v>29.365362483055641</v>
      </c>
      <c r="O24" t="s">
        <v>46</v>
      </c>
    </row>
    <row r="28" spans="2:15">
      <c r="B28" s="4" t="s">
        <v>47</v>
      </c>
      <c r="C28" s="4"/>
      <c r="D28" s="4"/>
      <c r="E28" s="4"/>
      <c r="F28" s="4"/>
      <c r="G28" s="4"/>
      <c r="H28" s="4"/>
      <c r="I28" s="4"/>
    </row>
    <row r="29" spans="2:15">
      <c r="B29" t="s">
        <v>48</v>
      </c>
      <c r="C29" t="s">
        <v>49</v>
      </c>
      <c r="D29" t="s">
        <v>33</v>
      </c>
      <c r="E29" t="s">
        <v>50</v>
      </c>
      <c r="F29" t="s">
        <v>36</v>
      </c>
      <c r="G29" t="s">
        <v>51</v>
      </c>
      <c r="H29" t="s">
        <v>52</v>
      </c>
      <c r="I29" t="s">
        <v>53</v>
      </c>
      <c r="J29" t="s">
        <v>43</v>
      </c>
    </row>
    <row r="30" spans="2:15">
      <c r="B30">
        <v>1</v>
      </c>
      <c r="C30">
        <v>1091.4224400000001</v>
      </c>
      <c r="D30">
        <v>50.405195999999997</v>
      </c>
      <c r="E30">
        <f>$C$30/C30</f>
        <v>1</v>
      </c>
      <c r="F30">
        <f>($D$30*B30)/D30</f>
        <v>1</v>
      </c>
      <c r="G30">
        <f>C30*B30</f>
        <v>1091.4224400000001</v>
      </c>
      <c r="H30">
        <f>G30-$C$30</f>
        <v>0</v>
      </c>
      <c r="I30">
        <f>E30/B30*100</f>
        <v>100</v>
      </c>
      <c r="J30">
        <f>F30/B30*100</f>
        <v>100</v>
      </c>
    </row>
    <row r="31" spans="2:15">
      <c r="B31">
        <v>4</v>
      </c>
      <c r="C31">
        <v>287.400892</v>
      </c>
      <c r="D31">
        <v>53.315531999999997</v>
      </c>
      <c r="E31">
        <f t="shared" ref="E31:E36" si="20">$C$30/C31</f>
        <v>3.7975610736796184</v>
      </c>
      <c r="F31">
        <f>($D$30*B31)/D31</f>
        <v>3.7816519208698884</v>
      </c>
      <c r="G31">
        <f>C31*B31</f>
        <v>1149.603568</v>
      </c>
      <c r="H31">
        <f t="shared" ref="H31:H36" si="21">G31-$C$30</f>
        <v>58.181127999999944</v>
      </c>
      <c r="I31">
        <f t="shared" ref="I31:I36" si="22">E31/B31*100</f>
        <v>94.939026841990454</v>
      </c>
      <c r="J31">
        <f t="shared" ref="J31:J36" si="23">F31/B31*100</f>
        <v>94.54129802174721</v>
      </c>
    </row>
    <row r="32" spans="2:15">
      <c r="B32">
        <v>9</v>
      </c>
      <c r="C32">
        <v>158.37345999999999</v>
      </c>
      <c r="D32">
        <v>65.047286999999997</v>
      </c>
      <c r="E32">
        <f t="shared" si="20"/>
        <v>6.8914478473855407</v>
      </c>
      <c r="F32">
        <f>($D$30*B32)/D32</f>
        <v>6.9741073751469447</v>
      </c>
      <c r="G32">
        <f t="shared" ref="G31:G36" si="24">C32*B32</f>
        <v>1425.36114</v>
      </c>
      <c r="H32">
        <f t="shared" si="21"/>
        <v>333.93869999999993</v>
      </c>
      <c r="I32">
        <f t="shared" si="22"/>
        <v>76.571642748728237</v>
      </c>
      <c r="J32">
        <f t="shared" si="23"/>
        <v>77.490081946077154</v>
      </c>
    </row>
    <row r="33" spans="2:10">
      <c r="B33">
        <v>16</v>
      </c>
      <c r="C33">
        <v>240.94972200000001</v>
      </c>
      <c r="D33">
        <v>203.45351700000001</v>
      </c>
      <c r="E33">
        <f t="shared" si="20"/>
        <v>4.5296688078353542</v>
      </c>
      <c r="F33">
        <f t="shared" ref="F31:F36" si="25">($D$30*B33)/D33</f>
        <v>3.9639675336750257</v>
      </c>
      <c r="G33">
        <f t="shared" si="24"/>
        <v>3855.1955520000001</v>
      </c>
      <c r="H33">
        <f t="shared" si="21"/>
        <v>2763.7731119999999</v>
      </c>
      <c r="I33">
        <f t="shared" si="22"/>
        <v>28.310430048970964</v>
      </c>
      <c r="J33">
        <f t="shared" si="23"/>
        <v>24.774797085468911</v>
      </c>
    </row>
    <row r="34" spans="2:10">
      <c r="B34">
        <v>27</v>
      </c>
      <c r="C34">
        <v>132.79443000000001</v>
      </c>
      <c r="D34">
        <v>240.28675100000001</v>
      </c>
      <c r="E34">
        <f t="shared" si="20"/>
        <v>8.2188871927836136</v>
      </c>
      <c r="F34">
        <f t="shared" si="25"/>
        <v>5.663817444516531</v>
      </c>
      <c r="G34">
        <f t="shared" si="24"/>
        <v>3585.4496100000001</v>
      </c>
      <c r="H34">
        <f t="shared" si="21"/>
        <v>2494.0271700000003</v>
      </c>
      <c r="I34">
        <f t="shared" si="22"/>
        <v>30.440322936235603</v>
      </c>
      <c r="J34">
        <f t="shared" si="23"/>
        <v>20.977101646357522</v>
      </c>
    </row>
    <row r="35" spans="2:10">
      <c r="B35">
        <v>64</v>
      </c>
      <c r="C35">
        <v>275.84684299999998</v>
      </c>
      <c r="D35">
        <v>734.87338999999997</v>
      </c>
      <c r="E35">
        <f t="shared" si="20"/>
        <v>3.956624727439785</v>
      </c>
      <c r="F35">
        <f t="shared" si="25"/>
        <v>4.3897800463287968</v>
      </c>
      <c r="G35">
        <f t="shared" si="24"/>
        <v>17654.197951999999</v>
      </c>
      <c r="H35">
        <f t="shared" si="21"/>
        <v>16562.775512</v>
      </c>
      <c r="I35">
        <f t="shared" si="22"/>
        <v>6.1822261366246645</v>
      </c>
      <c r="J35">
        <f t="shared" si="23"/>
        <v>6.8590313223887449</v>
      </c>
    </row>
    <row r="36" spans="2:10">
      <c r="B36">
        <v>256</v>
      </c>
      <c r="C36">
        <v>105.337271</v>
      </c>
      <c r="D36">
        <v>991.59785999999997</v>
      </c>
      <c r="E36">
        <f t="shared" si="20"/>
        <v>10.361218110539431</v>
      </c>
      <c r="F36">
        <f t="shared" si="25"/>
        <v>13.013067793429888</v>
      </c>
      <c r="G36">
        <f t="shared" si="24"/>
        <v>26966.341376</v>
      </c>
      <c r="H36">
        <f t="shared" si="21"/>
        <v>25874.918936000002</v>
      </c>
      <c r="I36">
        <f t="shared" si="22"/>
        <v>4.0473508244294649</v>
      </c>
      <c r="J36">
        <f t="shared" si="23"/>
        <v>5.0832296068085503</v>
      </c>
    </row>
  </sheetData>
  <mergeCells count="3">
    <mergeCell ref="B28:I28"/>
    <mergeCell ref="B3:N3"/>
    <mergeCell ref="B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2021-11-13T17:27:00Z</dcterms:created>
  <dcterms:modified xsi:type="dcterms:W3CDTF">2021-11-17T18:06:34Z</dcterms:modified>
  <cp:category/>
  <cp:contentStatus/>
</cp:coreProperties>
</file>