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ic Vass\Desktop\Data Analysis Study\Github\04 - RFQ pricing calculator\"/>
    </mc:Choice>
  </mc:AlternateContent>
  <xr:revisionPtr revIDLastSave="0" documentId="13_ncr:1_{1CB68662-D39B-4862-92D6-ED07921668D1}" xr6:coauthVersionLast="47" xr6:coauthVersionMax="47" xr10:uidLastSave="{00000000-0000-0000-0000-000000000000}"/>
  <bookViews>
    <workbookView xWindow="8655" yWindow="1440" windowWidth="28800" windowHeight="11385" xr2:uid="{00000000-000D-0000-FFFF-FFFF00000000}"/>
  </bookViews>
  <sheets>
    <sheet name="GBP Quote" sheetId="1" r:id="rId1"/>
    <sheet name="Data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/>
  <c r="M11" i="1"/>
  <c r="M12" i="1"/>
  <c r="M13" i="1"/>
  <c r="M14" i="1"/>
  <c r="M15" i="1"/>
  <c r="M16" i="1"/>
  <c r="M17" i="1"/>
  <c r="M18" i="1"/>
  <c r="M19" i="1"/>
  <c r="M20" i="1"/>
  <c r="M21" i="1"/>
  <c r="M22" i="1"/>
  <c r="E4" i="1"/>
  <c r="G4" i="1" s="1"/>
  <c r="I4" i="1" s="1"/>
  <c r="E5" i="1"/>
  <c r="G5" i="1" s="1"/>
  <c r="I5" i="1" s="1"/>
  <c r="E6" i="1"/>
  <c r="G6" i="1" s="1"/>
  <c r="I6" i="1" s="1"/>
  <c r="K6" i="1" s="1"/>
  <c r="M6" i="1" s="1"/>
  <c r="E7" i="1"/>
  <c r="G7" i="1" s="1"/>
  <c r="I7" i="1" s="1"/>
  <c r="E8" i="1"/>
  <c r="G8" i="1" s="1"/>
  <c r="I8" i="1" s="1"/>
  <c r="E9" i="1"/>
  <c r="G9" i="1" s="1"/>
  <c r="E10" i="1"/>
  <c r="G10" i="1" s="1"/>
  <c r="I10" i="1" s="1"/>
  <c r="J10" i="1" s="1"/>
  <c r="E11" i="1"/>
  <c r="G11" i="1" s="1"/>
  <c r="I11" i="1" s="1"/>
  <c r="E12" i="1"/>
  <c r="G12" i="1" s="1"/>
  <c r="I12" i="1" s="1"/>
  <c r="E13" i="1"/>
  <c r="G13" i="1" s="1"/>
  <c r="E14" i="1"/>
  <c r="G14" i="1" s="1"/>
  <c r="I14" i="1" s="1"/>
  <c r="J14" i="1" s="1"/>
  <c r="E15" i="1"/>
  <c r="G15" i="1" s="1"/>
  <c r="I15" i="1" s="1"/>
  <c r="E16" i="1"/>
  <c r="G16" i="1" s="1"/>
  <c r="I16" i="1" s="1"/>
  <c r="E17" i="1"/>
  <c r="G17" i="1" s="1"/>
  <c r="E18" i="1"/>
  <c r="G18" i="1" s="1"/>
  <c r="I18" i="1" s="1"/>
  <c r="J18" i="1" s="1"/>
  <c r="E19" i="1"/>
  <c r="G19" i="1" s="1"/>
  <c r="I19" i="1" s="1"/>
  <c r="E20" i="1"/>
  <c r="G20" i="1" s="1"/>
  <c r="I20" i="1" s="1"/>
  <c r="E21" i="1"/>
  <c r="G21" i="1" s="1"/>
  <c r="E22" i="1"/>
  <c r="G22" i="1" s="1"/>
  <c r="I22" i="1" s="1"/>
  <c r="I21" i="1" l="1"/>
  <c r="J21" i="1" s="1"/>
  <c r="I17" i="1"/>
  <c r="J17" i="1" s="1"/>
  <c r="I13" i="1"/>
  <c r="J13" i="1" s="1"/>
  <c r="J20" i="1"/>
  <c r="K20" i="1"/>
  <c r="K16" i="1"/>
  <c r="J16" i="1"/>
  <c r="K12" i="1"/>
  <c r="J12" i="1"/>
  <c r="K19" i="1"/>
  <c r="J19" i="1"/>
  <c r="J15" i="1"/>
  <c r="K15" i="1"/>
  <c r="K11" i="1"/>
  <c r="J11" i="1"/>
  <c r="J22" i="1"/>
  <c r="K22" i="1"/>
  <c r="I9" i="1"/>
  <c r="K9" i="1" s="1"/>
  <c r="M9" i="1" s="1"/>
  <c r="K8" i="1"/>
  <c r="M8" i="1" s="1"/>
  <c r="J8" i="1"/>
  <c r="K7" i="1"/>
  <c r="K10" i="1"/>
  <c r="K18" i="1"/>
  <c r="K5" i="1"/>
  <c r="M5" i="1" s="1"/>
  <c r="K14" i="1"/>
  <c r="K4" i="1"/>
  <c r="M4" i="1" s="1"/>
  <c r="J6" i="1"/>
  <c r="J7" i="1" l="1"/>
  <c r="M7" i="1"/>
  <c r="K17" i="1"/>
  <c r="P3" i="1" s="1"/>
  <c r="J5" i="1"/>
  <c r="K13" i="1"/>
  <c r="K21" i="1"/>
  <c r="P1" i="1"/>
  <c r="J9" i="1"/>
  <c r="J4" i="1"/>
  <c r="P2" i="1" l="1"/>
</calcChain>
</file>

<file path=xl/sharedStrings.xml><?xml version="1.0" encoding="utf-8"?>
<sst xmlns="http://schemas.openxmlformats.org/spreadsheetml/2006/main" count="35" uniqueCount="29">
  <si>
    <t>Part number</t>
  </si>
  <si>
    <t>Quantity</t>
  </si>
  <si>
    <t>Buy price</t>
  </si>
  <si>
    <t>Markup</t>
  </si>
  <si>
    <t>Sales price</t>
  </si>
  <si>
    <t>Margin %</t>
  </si>
  <si>
    <t>Margin Amount</t>
  </si>
  <si>
    <t>Total</t>
  </si>
  <si>
    <t>Margin</t>
  </si>
  <si>
    <t>Shipset</t>
  </si>
  <si>
    <t>Shipment</t>
  </si>
  <si>
    <t>Total Sales</t>
  </si>
  <si>
    <t>Margin Target</t>
  </si>
  <si>
    <t>Reference A</t>
  </si>
  <si>
    <t>Reference GY</t>
  </si>
  <si>
    <t>Reference AL</t>
  </si>
  <si>
    <t>Reference OI</t>
  </si>
  <si>
    <t>Reference I</t>
  </si>
  <si>
    <t>Reference AA</t>
  </si>
  <si>
    <t>Currency</t>
  </si>
  <si>
    <t>Buy price (£)</t>
  </si>
  <si>
    <t>Sales Price override</t>
  </si>
  <si>
    <t>Curr</t>
  </si>
  <si>
    <t>Margin Amount per Shipset</t>
  </si>
  <si>
    <t>EUR</t>
  </si>
  <si>
    <t>GBP</t>
  </si>
  <si>
    <t>USD</t>
  </si>
  <si>
    <t>Exchange rate</t>
  </si>
  <si>
    <t>Currency Table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</si>
</sst>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.00"/>
    <numFmt numFmtId="165" formatCode="&quot;£&quot;#,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D9E1F2"/>
      </left>
      <right style="medium">
        <color rgb="FFD9E1F2"/>
      </right>
      <top style="medium">
        <color rgb="FFD9E1F2"/>
      </top>
      <bottom style="medium">
        <color rgb="FFD9E1F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Continuous"/>
    </xf>
    <xf numFmtId="9" fontId="2" fillId="0" borderId="0" xfId="0" applyNumberFormat="1" applyFont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0" fillId="0" borderId="8" xfId="0" applyBorder="1" applyAlignment="1">
      <alignment horizontal="center"/>
    </xf>
    <xf numFmtId="9" fontId="0" fillId="0" borderId="8" xfId="0" applyNumberFormat="1" applyBorder="1" applyAlignment="1">
      <alignment horizontal="center"/>
    </xf>
    <xf numFmtId="0" fontId="1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164" fontId="0" fillId="4" borderId="1" xfId="0" applyNumberFormat="1" applyFill="1" applyBorder="1" applyAlignment="1">
      <alignment horizontal="center"/>
    </xf>
    <xf numFmtId="164" fontId="0" fillId="4" borderId="8" xfId="0" applyNumberFormat="1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4" fillId="4" borderId="1" xfId="0" applyFont="1" applyFill="1" applyBorder="1"/>
    <xf numFmtId="165" fontId="5" fillId="0" borderId="1" xfId="0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9" fontId="4" fillId="0" borderId="1" xfId="0" applyNumberFormat="1" applyFont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/>
    </xf>
    <xf numFmtId="10" fontId="0" fillId="4" borderId="1" xfId="0" applyNumberFormat="1" applyFill="1" applyBorder="1" applyAlignment="1">
      <alignment horizontal="center"/>
    </xf>
    <xf numFmtId="10" fontId="0" fillId="4" borderId="8" xfId="0" applyNumberFormat="1" applyFill="1" applyBorder="1" applyAlignment="1">
      <alignment horizontal="center"/>
    </xf>
    <xf numFmtId="10" fontId="6" fillId="4" borderId="10" xfId="0" applyNumberFormat="1" applyFont="1" applyFill="1" applyBorder="1" applyAlignment="1">
      <alignment horizontal="center" wrapText="1"/>
    </xf>
    <xf numFmtId="164" fontId="0" fillId="0" borderId="3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21"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£&quot;#,##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£&quot;#,##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£&quot;#,##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£&quot;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£&quot;#,##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89C43C-6461-4CCC-8F00-A59A8B5B37C0}" name="Table1" displayName="Table1" ref="A3:M22" totalsRowShown="0" headerRowDxfId="20" headerRowBorderDxfId="19" tableBorderDxfId="18" totalsRowBorderDxfId="17">
  <autoFilter ref="A3:M22" xr:uid="{F189C43C-6461-4CCC-8F00-A59A8B5B37C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D4F6437C-EB4C-4482-AD53-4D9A347F291C}" name="Part number" dataDxfId="16"/>
    <tableColumn id="2" xr3:uid="{0A9C5C78-99F8-432C-84A9-5651424752BC}" name="Quantity" dataDxfId="15"/>
    <tableColumn id="3" xr3:uid="{1B5FE7A9-7607-46C2-A869-51F842795F9E}" name="Buy price" dataDxfId="2"/>
    <tableColumn id="4" xr3:uid="{D4EEBED5-1C88-4B62-9DE6-6D42BCE467E2}" name="Curr" dataDxfId="0"/>
    <tableColumn id="5" xr3:uid="{93E720A6-9881-46CB-BF80-491AE6BCC9DD}" name="Buy price (£)" dataDxfId="1">
      <calculatedColumnFormula>IF(Table1[[#This Row],[Curr]]="","",
       IF(Table1[[#This Row],[Curr]]="EUR",ROUND(Table1[[#This Row],[Buy price]]*VLOOKUP(Table1[[#This Row],[Curr]],Table2[],2,FALSE),2),
         IF(Table1[[#This Row],[Curr]]="USD",ROUND(Table1[[#This Row],[Buy price]]*VLOOKUP(Table1[[#This Row],[Curr]],Table2[],2,FALSE),2),Table1[[#This Row],[Buy price]])))</calculatedColumnFormula>
    </tableColumn>
    <tableColumn id="6" xr3:uid="{2E5476F9-EB8F-420F-AF2F-861E66D9C1F2}" name="Markup" dataDxfId="14"/>
    <tableColumn id="7" xr3:uid="{56989AF8-A819-45A0-AC21-63F892C0B958}" name="Sales price" dataDxfId="13">
      <calculatedColumnFormula>IF(OR(Table1[[#This Row],[Buy price (£)]]="",$F$2=""),"",
        IF(Table1[[#This Row],[Markup]]="",Table1[[#This Row],[Buy price (£)]]+(Table1[[#This Row],[Buy price (£)]]*$F$2),Table1[[#This Row],[Buy price (£)]]+(Table1[[#This Row],[Buy price (£)]]*Table1[[#This Row],[Markup]])))</calculatedColumnFormula>
    </tableColumn>
    <tableColumn id="8" xr3:uid="{62BF7DA3-A40F-4AAE-A8DB-1FF4326B0DA4}" name="Sales Price override" dataDxfId="12"/>
    <tableColumn id="9" xr3:uid="{57293935-A39C-4384-8766-F5CDE91894A5}" name="Total Sales" dataDxfId="11">
      <calculatedColumnFormula>IF(AND(Table1[[#This Row],[Sales price]]="",Table1[[#This Row],[Sales Price override]]=""),"",
       IF(Table1[[#This Row],[Sales Price override]]&lt;&gt;"",Table1[[#This Row],[Sales Price override]]*Table1[[#This Row],[Quantity]],Table1[[#This Row],[Sales price]]*Table1[[#This Row],[Quantity]]))</calculatedColumnFormula>
    </tableColumn>
    <tableColumn id="10" xr3:uid="{3C83E7E6-6D43-4BFB-A543-DB1BF45F8C97}" name="Margin %" dataDxfId="10">
      <calculatedColumnFormula>IF(Table1[[#This Row],[Total Sales]]="","",Table1[[#This Row],[Margin Amount]]/Table1[[#This Row],[Total Sales]])</calculatedColumnFormula>
    </tableColumn>
    <tableColumn id="11" xr3:uid="{ADB66B34-8EBA-4850-B45D-FDB2E6BAA164}" name="Margin Amount" dataDxfId="9">
      <calculatedColumnFormula>IF(Table1[[#This Row],[Total Sales]]="","",(Table1[[#This Row],[Total Sales]]-(Table1[[#This Row],[Quantity]]*Table1[[#This Row],[Buy price]])))</calculatedColumnFormula>
    </tableColumn>
    <tableColumn id="12" xr3:uid="{2D29EB51-9152-40F5-8CD4-0414DBA4F718}" name="Shipset" dataDxfId="8"/>
    <tableColumn id="14" xr3:uid="{985D3B06-0022-45E8-89A9-8C1A76C1C7FB}" name="Margin Amount per Shipset" dataDxfId="7">
      <calculatedColumnFormula>IF(Table1[[#This Row],[Shipset]]="","",Table1[[#This Row],[Margin Amount]]/Table1[[#This Row],[Shipset]])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5EA4FF-1D91-4414-B7F7-46224066783E}" name="Table2" displayName="Table2" ref="A2:B5" totalsRowShown="0" headerRowDxfId="6" dataDxfId="5">
  <autoFilter ref="A2:B5" xr:uid="{8E5EA4FF-1D91-4414-B7F7-46224066783E}">
    <filterColumn colId="0" hiddenButton="1"/>
    <filterColumn colId="1" hiddenButton="1"/>
  </autoFilter>
  <tableColumns count="2">
    <tableColumn id="1" xr3:uid="{0AD04FB6-968A-4DC9-AA16-E0618E02AD76}" name="Currency" dataDxfId="4"/>
    <tableColumn id="2" xr3:uid="{BD65AE90-5E31-48CD-ABEB-F25A198E1D17}" name="Exchange rate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pane ySplit="3" topLeftCell="A4" activePane="bottomLeft" state="frozen"/>
      <selection pane="bottomLeft" activeCell="F5" sqref="F5"/>
    </sheetView>
  </sheetViews>
  <sheetFormatPr defaultRowHeight="15" x14ac:dyDescent="0.25"/>
  <cols>
    <col min="1" max="1" width="14.140625" style="1" customWidth="1"/>
    <col min="2" max="2" width="8.7109375" style="1" bestFit="1" customWidth="1"/>
    <col min="3" max="3" width="9.140625" style="1" bestFit="1" customWidth="1"/>
    <col min="4" max="4" width="4.7109375" style="1" bestFit="1" customWidth="1"/>
    <col min="5" max="5" width="8.28515625" style="1" bestFit="1" customWidth="1"/>
    <col min="6" max="6" width="8.140625" style="1" bestFit="1" customWidth="1"/>
    <col min="7" max="7" width="8.42578125" style="1" bestFit="1" customWidth="1"/>
    <col min="8" max="8" width="10.42578125" style="1" bestFit="1" customWidth="1"/>
    <col min="9" max="9" width="9.140625" style="1" bestFit="1" customWidth="1"/>
    <col min="10" max="10" width="8.42578125" style="1" customWidth="1"/>
    <col min="11" max="11" width="17" style="1" customWidth="1"/>
    <col min="12" max="12" width="7.5703125" style="1" bestFit="1" customWidth="1"/>
    <col min="13" max="13" width="18" style="1" customWidth="1"/>
    <col min="14" max="14" width="3.85546875" customWidth="1"/>
    <col min="15" max="15" width="7.140625" bestFit="1" customWidth="1"/>
    <col min="16" max="16" width="11.140625" customWidth="1"/>
    <col min="17" max="17" width="4.5703125" bestFit="1" customWidth="1"/>
    <col min="18" max="18" width="13.42578125" bestFit="1" customWidth="1"/>
  </cols>
  <sheetData>
    <row r="1" spans="1:18" ht="15.75" thickBot="1" x14ac:dyDescent="0.3">
      <c r="O1" s="22" t="s">
        <v>7</v>
      </c>
      <c r="P1" s="23">
        <f>SUM(I4:I22)</f>
        <v>2749.2</v>
      </c>
    </row>
    <row r="2" spans="1:18" ht="15.75" thickBot="1" x14ac:dyDescent="0.3">
      <c r="F2" s="30">
        <v>1</v>
      </c>
      <c r="I2" s="25"/>
      <c r="L2" s="3" t="s">
        <v>10</v>
      </c>
      <c r="M2" s="3"/>
      <c r="O2" s="33" t="s">
        <v>8</v>
      </c>
      <c r="P2" s="26">
        <f>AVERAGE(J4:J22)</f>
        <v>0.50252525252525249</v>
      </c>
      <c r="Q2" s="4">
        <v>0.45</v>
      </c>
      <c r="R2" s="6" t="s">
        <v>12</v>
      </c>
    </row>
    <row r="3" spans="1:18" ht="30" x14ac:dyDescent="0.25">
      <c r="A3" s="8" t="s">
        <v>0</v>
      </c>
      <c r="B3" s="9" t="s">
        <v>1</v>
      </c>
      <c r="C3" s="9" t="s">
        <v>2</v>
      </c>
      <c r="D3" s="9" t="s">
        <v>22</v>
      </c>
      <c r="E3" s="9" t="s">
        <v>20</v>
      </c>
      <c r="F3" s="9" t="s">
        <v>3</v>
      </c>
      <c r="G3" s="9" t="s">
        <v>4</v>
      </c>
      <c r="H3" s="9" t="s">
        <v>21</v>
      </c>
      <c r="I3" s="9" t="s">
        <v>11</v>
      </c>
      <c r="J3" s="9" t="s">
        <v>5</v>
      </c>
      <c r="K3" s="9" t="s">
        <v>6</v>
      </c>
      <c r="L3" s="9" t="s">
        <v>9</v>
      </c>
      <c r="M3" s="10" t="s">
        <v>23</v>
      </c>
      <c r="O3" s="33"/>
      <c r="P3" s="24">
        <f>SUM(K4:K22)</f>
        <v>1515.6</v>
      </c>
    </row>
    <row r="4" spans="1:18" x14ac:dyDescent="0.25">
      <c r="A4" s="20" t="s">
        <v>13</v>
      </c>
      <c r="B4" s="18">
        <v>10</v>
      </c>
      <c r="C4" s="18">
        <v>1.88</v>
      </c>
      <c r="D4" s="18" t="s">
        <v>25</v>
      </c>
      <c r="E4" s="2">
        <f>IF(Table1[[#This Row],[Curr]]="","",
       IF(Table1[[#This Row],[Curr]]="EUR",ROUND(Table1[[#This Row],[Buy price]]*VLOOKUP(Table1[[#This Row],[Curr]],Table2[],2,FALSE),2),
         IF(Table1[[#This Row],[Curr]]="USD",ROUND(Table1[[#This Row],[Buy price]]*VLOOKUP(Table1[[#This Row],[Curr]],Table2[],2,FALSE),2),Table1[[#This Row],[Buy price]])))</f>
        <v>1.88</v>
      </c>
      <c r="F4" s="27"/>
      <c r="G4" s="7">
        <f>IF(OR(Table1[[#This Row],[Buy price (£)]]="",$F$2=""),"",
        IF(Table1[[#This Row],[Markup]]="",Table1[[#This Row],[Buy price (£)]]+(Table1[[#This Row],[Buy price (£)]]*$F$2),Table1[[#This Row],[Buy price (£)]]+(Table1[[#This Row],[Buy price (£)]]*Table1[[#This Row],[Markup]])))</f>
        <v>3.76</v>
      </c>
      <c r="H4" s="15"/>
      <c r="I4" s="7">
        <f>IF(AND(Table1[[#This Row],[Sales price]]="",Table1[[#This Row],[Sales Price override]]=""),"",
       IF(Table1[[#This Row],[Sales Price override]]&lt;&gt;"",Table1[[#This Row],[Sales Price override]]*Table1[[#This Row],[Quantity]],Table1[[#This Row],[Sales price]]*Table1[[#This Row],[Quantity]]))</f>
        <v>37.599999999999994</v>
      </c>
      <c r="J4" s="5">
        <f>IF(Table1[[#This Row],[Total Sales]]="","",Table1[[#This Row],[Margin Amount]]/Table1[[#This Row],[Total Sales]])</f>
        <v>0.5</v>
      </c>
      <c r="K4" s="7">
        <f>IF(Table1[[#This Row],[Total Sales]]="","",(Table1[[#This Row],[Total Sales]]-(Table1[[#This Row],[Quantity]]*Table1[[#This Row],[Buy price]])))</f>
        <v>18.799999999999997</v>
      </c>
      <c r="L4" s="18">
        <v>1</v>
      </c>
      <c r="M4" s="31">
        <f>IF(Table1[[#This Row],[Shipset]]="","",Table1[[#This Row],[Margin Amount]]/Table1[[#This Row],[Shipset]])</f>
        <v>18.799999999999997</v>
      </c>
    </row>
    <row r="5" spans="1:18" x14ac:dyDescent="0.25">
      <c r="A5" s="20" t="s">
        <v>14</v>
      </c>
      <c r="B5" s="18">
        <v>1500</v>
      </c>
      <c r="C5" s="18">
        <v>0.5</v>
      </c>
      <c r="D5" s="18" t="s">
        <v>24</v>
      </c>
      <c r="E5" s="2">
        <f>IF(Table1[[#This Row],[Curr]]="","",
       IF(Table1[[#This Row],[Curr]]="EUR",ROUND(Table1[[#This Row],[Buy price]]*VLOOKUP(Table1[[#This Row],[Curr]],Table2[],2,FALSE),2),
         IF(Table1[[#This Row],[Curr]]="USD",ROUND(Table1[[#This Row],[Buy price]]*VLOOKUP(Table1[[#This Row],[Curr]],Table2[],2,FALSE),2),Table1[[#This Row],[Buy price]])))</f>
        <v>0.44</v>
      </c>
      <c r="F5" s="27"/>
      <c r="G5" s="7">
        <f>IF(OR(Table1[[#This Row],[Buy price (£)]]="",$F$2=""),"",
        IF(Table1[[#This Row],[Markup]]="",Table1[[#This Row],[Buy price (£)]]+(Table1[[#This Row],[Buy price (£)]]*$F$2),Table1[[#This Row],[Buy price (£)]]+(Table1[[#This Row],[Buy price (£)]]*Table1[[#This Row],[Markup]])))</f>
        <v>0.88</v>
      </c>
      <c r="H5" s="15">
        <v>1.2</v>
      </c>
      <c r="I5" s="7">
        <f>IF(AND(Table1[[#This Row],[Sales price]]="",Table1[[#This Row],[Sales Price override]]=""),"",
       IF(Table1[[#This Row],[Sales Price override]]&lt;&gt;"",Table1[[#This Row],[Sales Price override]]*Table1[[#This Row],[Quantity]],Table1[[#This Row],[Sales price]]*Table1[[#This Row],[Quantity]]))</f>
        <v>1800</v>
      </c>
      <c r="J5" s="5">
        <f>IF(Table1[[#This Row],[Total Sales]]="","",Table1[[#This Row],[Margin Amount]]/Table1[[#This Row],[Total Sales]])</f>
        <v>0.58333333333333337</v>
      </c>
      <c r="K5" s="7">
        <f>IF(Table1[[#This Row],[Total Sales]]="","",(Table1[[#This Row],[Total Sales]]-(Table1[[#This Row],[Quantity]]*Table1[[#This Row],[Buy price]])))</f>
        <v>1050</v>
      </c>
      <c r="L5" s="18">
        <v>3</v>
      </c>
      <c r="M5" s="31">
        <f>IF(Table1[[#This Row],[Shipset]]="","",Table1[[#This Row],[Margin Amount]]/Table1[[#This Row],[Shipset]])</f>
        <v>350</v>
      </c>
    </row>
    <row r="6" spans="1:18" x14ac:dyDescent="0.25">
      <c r="A6" s="20" t="s">
        <v>15</v>
      </c>
      <c r="B6" s="18">
        <v>25</v>
      </c>
      <c r="C6" s="18">
        <v>0.72</v>
      </c>
      <c r="D6" s="18" t="s">
        <v>25</v>
      </c>
      <c r="E6" s="2">
        <f>IF(Table1[[#This Row],[Curr]]="","",
       IF(Table1[[#This Row],[Curr]]="EUR",ROUND(Table1[[#This Row],[Buy price]]*VLOOKUP(Table1[[#This Row],[Curr]],Table2[],2,FALSE),2),
         IF(Table1[[#This Row],[Curr]]="USD",ROUND(Table1[[#This Row],[Buy price]]*VLOOKUP(Table1[[#This Row],[Curr]],Table2[],2,FALSE),2),Table1[[#This Row],[Buy price]])))</f>
        <v>0.72</v>
      </c>
      <c r="F6" s="27"/>
      <c r="G6" s="7">
        <f>IF(OR(Table1[[#This Row],[Buy price (£)]]="",$F$2=""),"",
        IF(Table1[[#This Row],[Markup]]="",Table1[[#This Row],[Buy price (£)]]+(Table1[[#This Row],[Buy price (£)]]*$F$2),Table1[[#This Row],[Buy price (£)]]+(Table1[[#This Row],[Buy price (£)]]*Table1[[#This Row],[Markup]])))</f>
        <v>1.44</v>
      </c>
      <c r="H6" s="15"/>
      <c r="I6" s="7">
        <f>IF(AND(Table1[[#This Row],[Sales price]]="",Table1[[#This Row],[Sales Price override]]=""),"",
       IF(Table1[[#This Row],[Sales Price override]]&lt;&gt;"",Table1[[#This Row],[Sales Price override]]*Table1[[#This Row],[Quantity]],Table1[[#This Row],[Sales price]]*Table1[[#This Row],[Quantity]]))</f>
        <v>36</v>
      </c>
      <c r="J6" s="5">
        <f>IF(Table1[[#This Row],[Total Sales]]="","",Table1[[#This Row],[Margin Amount]]/Table1[[#This Row],[Total Sales]])</f>
        <v>0.5</v>
      </c>
      <c r="K6" s="7">
        <f>IF(Table1[[#This Row],[Total Sales]]="","",(Table1[[#This Row],[Total Sales]]-(Table1[[#This Row],[Quantity]]*Table1[[#This Row],[Buy price]])))</f>
        <v>18</v>
      </c>
      <c r="L6" s="18"/>
      <c r="M6" s="31" t="str">
        <f>IF(Table1[[#This Row],[Shipset]]="","",Table1[[#This Row],[Margin Amount]]/Table1[[#This Row],[Shipset]])</f>
        <v/>
      </c>
    </row>
    <row r="7" spans="1:18" x14ac:dyDescent="0.25">
      <c r="A7" s="20" t="s">
        <v>16</v>
      </c>
      <c r="B7" s="18">
        <v>5</v>
      </c>
      <c r="C7" s="18">
        <v>15</v>
      </c>
      <c r="D7" s="18" t="s">
        <v>24</v>
      </c>
      <c r="E7" s="2">
        <f>IF(Table1[[#This Row],[Curr]]="","",
       IF(Table1[[#This Row],[Curr]]="EUR",ROUND(Table1[[#This Row],[Buy price]]*VLOOKUP(Table1[[#This Row],[Curr]],Table2[],2,FALSE),2),
         IF(Table1[[#This Row],[Curr]]="USD",ROUND(Table1[[#This Row],[Buy price]]*VLOOKUP(Table1[[#This Row],[Curr]],Table2[],2,FALSE),2),Table1[[#This Row],[Buy price]])))</f>
        <v>13.2</v>
      </c>
      <c r="F7" s="28"/>
      <c r="G7" s="7">
        <f>IF(OR(Table1[[#This Row],[Buy price (£)]]="",$F$2=""),"",
        IF(Table1[[#This Row],[Markup]]="",Table1[[#This Row],[Buy price (£)]]+(Table1[[#This Row],[Buy price (£)]]*$F$2),Table1[[#This Row],[Buy price (£)]]+(Table1[[#This Row],[Buy price (£)]]*Table1[[#This Row],[Markup]])))</f>
        <v>26.4</v>
      </c>
      <c r="H7" s="15"/>
      <c r="I7" s="7">
        <f>IF(AND(Table1[[#This Row],[Sales price]]="",Table1[[#This Row],[Sales Price override]]=""),"",
       IF(Table1[[#This Row],[Sales Price override]]&lt;&gt;"",Table1[[#This Row],[Sales Price override]]*Table1[[#This Row],[Quantity]],Table1[[#This Row],[Sales price]]*Table1[[#This Row],[Quantity]]))</f>
        <v>132</v>
      </c>
      <c r="J7" s="5">
        <f>IF(Table1[[#This Row],[Total Sales]]="","",Table1[[#This Row],[Margin Amount]]/Table1[[#This Row],[Total Sales]])</f>
        <v>0.43181818181818182</v>
      </c>
      <c r="K7" s="7">
        <f>IF(Table1[[#This Row],[Total Sales]]="","",(Table1[[#This Row],[Total Sales]]-(Table1[[#This Row],[Quantity]]*Table1[[#This Row],[Buy price]])))</f>
        <v>57</v>
      </c>
      <c r="L7" s="18"/>
      <c r="M7" s="31" t="str">
        <f>IF(Table1[[#This Row],[Shipset]]="","",Table1[[#This Row],[Margin Amount]]/Table1[[#This Row],[Shipset]])</f>
        <v/>
      </c>
    </row>
    <row r="8" spans="1:18" x14ac:dyDescent="0.25">
      <c r="A8" s="20" t="s">
        <v>17</v>
      </c>
      <c r="B8" s="18">
        <v>10</v>
      </c>
      <c r="C8" s="18">
        <v>7.83</v>
      </c>
      <c r="D8" s="18" t="s">
        <v>25</v>
      </c>
      <c r="E8" s="2">
        <f>IF(Table1[[#This Row],[Curr]]="","",
       IF(Table1[[#This Row],[Curr]]="EUR",ROUND(Table1[[#This Row],[Buy price]]*VLOOKUP(Table1[[#This Row],[Curr]],Table2[],2,FALSE),2),
         IF(Table1[[#This Row],[Curr]]="USD",ROUND(Table1[[#This Row],[Buy price]]*VLOOKUP(Table1[[#This Row],[Curr]],Table2[],2,FALSE),2),Table1[[#This Row],[Buy price]])))</f>
        <v>7.83</v>
      </c>
      <c r="F8" s="28"/>
      <c r="G8" s="7">
        <f>IF(OR(Table1[[#This Row],[Buy price (£)]]="",$F$2=""),"",
        IF(Table1[[#This Row],[Markup]]="",Table1[[#This Row],[Buy price (£)]]+(Table1[[#This Row],[Buy price (£)]]*$F$2),Table1[[#This Row],[Buy price (£)]]+(Table1[[#This Row],[Buy price (£)]]*Table1[[#This Row],[Markup]])))</f>
        <v>15.66</v>
      </c>
      <c r="H8" s="15"/>
      <c r="I8" s="7">
        <f>IF(AND(Table1[[#This Row],[Sales price]]="",Table1[[#This Row],[Sales Price override]]=""),"",
       IF(Table1[[#This Row],[Sales Price override]]&lt;&gt;"",Table1[[#This Row],[Sales Price override]]*Table1[[#This Row],[Quantity]],Table1[[#This Row],[Sales price]]*Table1[[#This Row],[Quantity]]))</f>
        <v>156.6</v>
      </c>
      <c r="J8" s="5">
        <f>IF(Table1[[#This Row],[Total Sales]]="","",Table1[[#This Row],[Margin Amount]]/Table1[[#This Row],[Total Sales]])</f>
        <v>0.5</v>
      </c>
      <c r="K8" s="7">
        <f>IF(Table1[[#This Row],[Total Sales]]="","",(Table1[[#This Row],[Total Sales]]-(Table1[[#This Row],[Quantity]]*Table1[[#This Row],[Buy price]])))</f>
        <v>78.3</v>
      </c>
      <c r="L8" s="18"/>
      <c r="M8" s="31" t="str">
        <f>IF(Table1[[#This Row],[Shipset]]="","",Table1[[#This Row],[Margin Amount]]/Table1[[#This Row],[Shipset]])</f>
        <v/>
      </c>
    </row>
    <row r="9" spans="1:18" x14ac:dyDescent="0.25">
      <c r="A9" s="20" t="s">
        <v>18</v>
      </c>
      <c r="B9" s="18">
        <v>25</v>
      </c>
      <c r="C9" s="18">
        <v>11.74</v>
      </c>
      <c r="D9" s="18" t="s">
        <v>25</v>
      </c>
      <c r="E9" s="2">
        <f>IF(Table1[[#This Row],[Curr]]="","",
       IF(Table1[[#This Row],[Curr]]="EUR",ROUND(Table1[[#This Row],[Buy price]]*VLOOKUP(Table1[[#This Row],[Curr]],Table2[],2,FALSE),2),
         IF(Table1[[#This Row],[Curr]]="USD",ROUND(Table1[[#This Row],[Buy price]]*VLOOKUP(Table1[[#This Row],[Curr]],Table2[],2,FALSE),2),Table1[[#This Row],[Buy price]])))</f>
        <v>11.74</v>
      </c>
      <c r="F9" s="28"/>
      <c r="G9" s="7">
        <f>IF(OR(Table1[[#This Row],[Buy price (£)]]="",$F$2=""),"",
        IF(Table1[[#This Row],[Markup]]="",Table1[[#This Row],[Buy price (£)]]+(Table1[[#This Row],[Buy price (£)]]*$F$2),Table1[[#This Row],[Buy price (£)]]+(Table1[[#This Row],[Buy price (£)]]*Table1[[#This Row],[Markup]])))</f>
        <v>23.48</v>
      </c>
      <c r="H9" s="15"/>
      <c r="I9" s="7">
        <f>IF(AND(Table1[[#This Row],[Sales price]]="",Table1[[#This Row],[Sales Price override]]=""),"",
       IF(Table1[[#This Row],[Sales Price override]]&lt;&gt;"",Table1[[#This Row],[Sales Price override]]*Table1[[#This Row],[Quantity]],Table1[[#This Row],[Sales price]]*Table1[[#This Row],[Quantity]]))</f>
        <v>587</v>
      </c>
      <c r="J9" s="5">
        <f>IF(Table1[[#This Row],[Total Sales]]="","",Table1[[#This Row],[Margin Amount]]/Table1[[#This Row],[Total Sales]])</f>
        <v>0.5</v>
      </c>
      <c r="K9" s="7">
        <f>IF(Table1[[#This Row],[Total Sales]]="","",(Table1[[#This Row],[Total Sales]]-(Table1[[#This Row],[Quantity]]*Table1[[#This Row],[Buy price]])))</f>
        <v>293.5</v>
      </c>
      <c r="L9" s="18"/>
      <c r="M9" s="31" t="str">
        <f>IF(Table1[[#This Row],[Shipset]]="","",Table1[[#This Row],[Margin Amount]]/Table1[[#This Row],[Shipset]])</f>
        <v/>
      </c>
    </row>
    <row r="10" spans="1:18" x14ac:dyDescent="0.25">
      <c r="A10" s="20"/>
      <c r="B10" s="18"/>
      <c r="C10" s="18"/>
      <c r="D10" s="18"/>
      <c r="E10" s="2" t="str">
        <f>IF(Table1[[#This Row],[Curr]]="","",
       IF(Table1[[#This Row],[Curr]]="EUR",ROUND(Table1[[#This Row],[Buy price]]*VLOOKUP(Table1[[#This Row],[Curr]],Table2[],2,FALSE),2),
         IF(Table1[[#This Row],[Curr]]="USD",ROUND(Table1[[#This Row],[Buy price]]*VLOOKUP(Table1[[#This Row],[Curr]],Table2[],2,FALSE),2),Table1[[#This Row],[Buy price]])))</f>
        <v/>
      </c>
      <c r="F10" s="28"/>
      <c r="G10" s="7" t="str">
        <f>IF(OR(Table1[[#This Row],[Buy price (£)]]="",$F$2=""),"",
        IF(Table1[[#This Row],[Markup]]="",Table1[[#This Row],[Buy price (£)]]+(Table1[[#This Row],[Buy price (£)]]*$F$2),Table1[[#This Row],[Buy price (£)]]+(Table1[[#This Row],[Buy price (£)]]*Table1[[#This Row],[Markup]])))</f>
        <v/>
      </c>
      <c r="H10" s="15"/>
      <c r="I10" s="7" t="str">
        <f>IF(AND(Table1[[#This Row],[Sales price]]="",Table1[[#This Row],[Sales Price override]]=""),"",
       IF(Table1[[#This Row],[Sales Price override]]&lt;&gt;"",Table1[[#This Row],[Sales Price override]]*Table1[[#This Row],[Quantity]],Table1[[#This Row],[Sales price]]*Table1[[#This Row],[Quantity]]))</f>
        <v/>
      </c>
      <c r="J10" s="5" t="str">
        <f>IF(Table1[[#This Row],[Total Sales]]="","",Table1[[#This Row],[Margin Amount]]/Table1[[#This Row],[Total Sales]])</f>
        <v/>
      </c>
      <c r="K10" s="7" t="str">
        <f>IF(Table1[[#This Row],[Total Sales]]="","",(Table1[[#This Row],[Total Sales]]-(Table1[[#This Row],[Quantity]]*Table1[[#This Row],[Buy price]])))</f>
        <v/>
      </c>
      <c r="L10" s="18"/>
      <c r="M10" s="31" t="str">
        <f>IF(Table1[[#This Row],[Shipset]]="","",Table1[[#This Row],[Margin Amount]]/Table1[[#This Row],[Shipset]])</f>
        <v/>
      </c>
    </row>
    <row r="11" spans="1:18" x14ac:dyDescent="0.25">
      <c r="A11" s="20"/>
      <c r="B11" s="18"/>
      <c r="C11" s="18"/>
      <c r="D11" s="18"/>
      <c r="E11" s="2" t="str">
        <f>IF(Table1[[#This Row],[Curr]]="","",
       IF(Table1[[#This Row],[Curr]]="EUR",ROUND(Table1[[#This Row],[Buy price]]*VLOOKUP(Table1[[#This Row],[Curr]],Table2[],2,FALSE),2),
         IF(Table1[[#This Row],[Curr]]="USD",ROUND(Table1[[#This Row],[Buy price]]*VLOOKUP(Table1[[#This Row],[Curr]],Table2[],2,FALSE),2),Table1[[#This Row],[Buy price]])))</f>
        <v/>
      </c>
      <c r="F11" s="28"/>
      <c r="G11" s="7" t="str">
        <f>IF(OR(Table1[[#This Row],[Buy price (£)]]="",$F$2=""),"",
        IF(Table1[[#This Row],[Markup]]="",Table1[[#This Row],[Buy price (£)]]+(Table1[[#This Row],[Buy price (£)]]*$F$2),Table1[[#This Row],[Buy price (£)]]+(Table1[[#This Row],[Buy price (£)]]*Table1[[#This Row],[Markup]])))</f>
        <v/>
      </c>
      <c r="H11" s="15"/>
      <c r="I11" s="7" t="str">
        <f>IF(AND(Table1[[#This Row],[Sales price]]="",Table1[[#This Row],[Sales Price override]]=""),"",
       IF(Table1[[#This Row],[Sales Price override]]&lt;&gt;"",Table1[[#This Row],[Sales Price override]]*Table1[[#This Row],[Quantity]],Table1[[#This Row],[Sales price]]*Table1[[#This Row],[Quantity]]))</f>
        <v/>
      </c>
      <c r="J11" s="5" t="str">
        <f>IF(Table1[[#This Row],[Total Sales]]="","",Table1[[#This Row],[Margin Amount]]/Table1[[#This Row],[Total Sales]])</f>
        <v/>
      </c>
      <c r="K11" s="7" t="str">
        <f>IF(Table1[[#This Row],[Total Sales]]="","",(Table1[[#This Row],[Total Sales]]-(Table1[[#This Row],[Quantity]]*Table1[[#This Row],[Buy price]])))</f>
        <v/>
      </c>
      <c r="L11" s="18"/>
      <c r="M11" s="31" t="str">
        <f>IF(Table1[[#This Row],[Shipset]]="","",Table1[[#This Row],[Margin Amount]]/Table1[[#This Row],[Shipset]])</f>
        <v/>
      </c>
    </row>
    <row r="12" spans="1:18" x14ac:dyDescent="0.25">
      <c r="A12" s="20"/>
      <c r="B12" s="18"/>
      <c r="C12" s="18"/>
      <c r="D12" s="18"/>
      <c r="E12" s="2" t="str">
        <f>IF(Table1[[#This Row],[Curr]]="","",
       IF(Table1[[#This Row],[Curr]]="EUR",ROUND(Table1[[#This Row],[Buy price]]*VLOOKUP(Table1[[#This Row],[Curr]],Table2[],2,FALSE),2),
         IF(Table1[[#This Row],[Curr]]="USD",ROUND(Table1[[#This Row],[Buy price]]*VLOOKUP(Table1[[#This Row],[Curr]],Table2[],2,FALSE),2),Table1[[#This Row],[Buy price]])))</f>
        <v/>
      </c>
      <c r="F12" s="28"/>
      <c r="G12" s="7" t="str">
        <f>IF(OR(Table1[[#This Row],[Buy price (£)]]="",$F$2=""),"",
        IF(Table1[[#This Row],[Markup]]="",Table1[[#This Row],[Buy price (£)]]+(Table1[[#This Row],[Buy price (£)]]*$F$2),Table1[[#This Row],[Buy price (£)]]+(Table1[[#This Row],[Buy price (£)]]*Table1[[#This Row],[Markup]])))</f>
        <v/>
      </c>
      <c r="H12" s="15"/>
      <c r="I12" s="7" t="str">
        <f>IF(AND(Table1[[#This Row],[Sales price]]="",Table1[[#This Row],[Sales Price override]]=""),"",
       IF(Table1[[#This Row],[Sales Price override]]&lt;&gt;"",Table1[[#This Row],[Sales Price override]]*Table1[[#This Row],[Quantity]],Table1[[#This Row],[Sales price]]*Table1[[#This Row],[Quantity]]))</f>
        <v/>
      </c>
      <c r="J12" s="5" t="str">
        <f>IF(Table1[[#This Row],[Total Sales]]="","",Table1[[#This Row],[Margin Amount]]/Table1[[#This Row],[Total Sales]])</f>
        <v/>
      </c>
      <c r="K12" s="7" t="str">
        <f>IF(Table1[[#This Row],[Total Sales]]="","",(Table1[[#This Row],[Total Sales]]-(Table1[[#This Row],[Quantity]]*Table1[[#This Row],[Buy price]])))</f>
        <v/>
      </c>
      <c r="L12" s="18"/>
      <c r="M12" s="31" t="str">
        <f>IF(Table1[[#This Row],[Shipset]]="","",Table1[[#This Row],[Margin Amount]]/Table1[[#This Row],[Shipset]])</f>
        <v/>
      </c>
    </row>
    <row r="13" spans="1:18" x14ac:dyDescent="0.25">
      <c r="A13" s="20"/>
      <c r="B13" s="18"/>
      <c r="C13" s="18"/>
      <c r="D13" s="18"/>
      <c r="E13" s="2" t="str">
        <f>IF(Table1[[#This Row],[Curr]]="","",
       IF(Table1[[#This Row],[Curr]]="EUR",ROUND(Table1[[#This Row],[Buy price]]*VLOOKUP(Table1[[#This Row],[Curr]],Table2[],2,FALSE),2),
         IF(Table1[[#This Row],[Curr]]="USD",ROUND(Table1[[#This Row],[Buy price]]*VLOOKUP(Table1[[#This Row],[Curr]],Table2[],2,FALSE),2),Table1[[#This Row],[Buy price]])))</f>
        <v/>
      </c>
      <c r="F13" s="28"/>
      <c r="G13" s="7" t="str">
        <f>IF(OR(Table1[[#This Row],[Buy price (£)]]="",$F$2=""),"",
        IF(Table1[[#This Row],[Markup]]="",Table1[[#This Row],[Buy price (£)]]+(Table1[[#This Row],[Buy price (£)]]*$F$2),Table1[[#This Row],[Buy price (£)]]+(Table1[[#This Row],[Buy price (£)]]*Table1[[#This Row],[Markup]])))</f>
        <v/>
      </c>
      <c r="H13" s="15"/>
      <c r="I13" s="7" t="str">
        <f>IF(AND(Table1[[#This Row],[Sales price]]="",Table1[[#This Row],[Sales Price override]]=""),"",
       IF(Table1[[#This Row],[Sales Price override]]&lt;&gt;"",Table1[[#This Row],[Sales Price override]]*Table1[[#This Row],[Quantity]],Table1[[#This Row],[Sales price]]*Table1[[#This Row],[Quantity]]))</f>
        <v/>
      </c>
      <c r="J13" s="5" t="str">
        <f>IF(Table1[[#This Row],[Total Sales]]="","",Table1[[#This Row],[Margin Amount]]/Table1[[#This Row],[Total Sales]])</f>
        <v/>
      </c>
      <c r="K13" s="7" t="str">
        <f>IF(Table1[[#This Row],[Total Sales]]="","",(Table1[[#This Row],[Total Sales]]-(Table1[[#This Row],[Quantity]]*Table1[[#This Row],[Buy price]])))</f>
        <v/>
      </c>
      <c r="L13" s="18"/>
      <c r="M13" s="31" t="str">
        <f>IF(Table1[[#This Row],[Shipset]]="","",Table1[[#This Row],[Margin Amount]]/Table1[[#This Row],[Shipset]])</f>
        <v/>
      </c>
    </row>
    <row r="14" spans="1:18" x14ac:dyDescent="0.25">
      <c r="A14" s="20"/>
      <c r="B14" s="18"/>
      <c r="C14" s="18"/>
      <c r="D14" s="18"/>
      <c r="E14" s="2" t="str">
        <f>IF(Table1[[#This Row],[Curr]]="","",
       IF(Table1[[#This Row],[Curr]]="EUR",ROUND(Table1[[#This Row],[Buy price]]*VLOOKUP(Table1[[#This Row],[Curr]],Table2[],2,FALSE),2),
         IF(Table1[[#This Row],[Curr]]="USD",ROUND(Table1[[#This Row],[Buy price]]*VLOOKUP(Table1[[#This Row],[Curr]],Table2[],2,FALSE),2),Table1[[#This Row],[Buy price]])))</f>
        <v/>
      </c>
      <c r="F14" s="28"/>
      <c r="G14" s="7" t="str">
        <f>IF(OR(Table1[[#This Row],[Buy price (£)]]="",$F$2=""),"",
        IF(Table1[[#This Row],[Markup]]="",Table1[[#This Row],[Buy price (£)]]+(Table1[[#This Row],[Buy price (£)]]*$F$2),Table1[[#This Row],[Buy price (£)]]+(Table1[[#This Row],[Buy price (£)]]*Table1[[#This Row],[Markup]])))</f>
        <v/>
      </c>
      <c r="H14" s="15"/>
      <c r="I14" s="7" t="str">
        <f>IF(AND(Table1[[#This Row],[Sales price]]="",Table1[[#This Row],[Sales Price override]]=""),"",
       IF(Table1[[#This Row],[Sales Price override]]&lt;&gt;"",Table1[[#This Row],[Sales Price override]]*Table1[[#This Row],[Quantity]],Table1[[#This Row],[Sales price]]*Table1[[#This Row],[Quantity]]))</f>
        <v/>
      </c>
      <c r="J14" s="5" t="str">
        <f>IF(Table1[[#This Row],[Total Sales]]="","",Table1[[#This Row],[Margin Amount]]/Table1[[#This Row],[Total Sales]])</f>
        <v/>
      </c>
      <c r="K14" s="7" t="str">
        <f>IF(Table1[[#This Row],[Total Sales]]="","",(Table1[[#This Row],[Total Sales]]-(Table1[[#This Row],[Quantity]]*Table1[[#This Row],[Buy price]])))</f>
        <v/>
      </c>
      <c r="L14" s="18"/>
      <c r="M14" s="31" t="str">
        <f>IF(Table1[[#This Row],[Shipset]]="","",Table1[[#This Row],[Margin Amount]]/Table1[[#This Row],[Shipset]])</f>
        <v/>
      </c>
    </row>
    <row r="15" spans="1:18" x14ac:dyDescent="0.25">
      <c r="A15" s="20"/>
      <c r="B15" s="18"/>
      <c r="C15" s="18"/>
      <c r="D15" s="18"/>
      <c r="E15" s="2" t="str">
        <f>IF(Table1[[#This Row],[Curr]]="","",
       IF(Table1[[#This Row],[Curr]]="EUR",ROUND(Table1[[#This Row],[Buy price]]*VLOOKUP(Table1[[#This Row],[Curr]],Table2[],2,FALSE),2),
         IF(Table1[[#This Row],[Curr]]="USD",ROUND(Table1[[#This Row],[Buy price]]*VLOOKUP(Table1[[#This Row],[Curr]],Table2[],2,FALSE),2),Table1[[#This Row],[Buy price]])))</f>
        <v/>
      </c>
      <c r="F15" s="28"/>
      <c r="G15" s="7" t="str">
        <f>IF(OR(Table1[[#This Row],[Buy price (£)]]="",$F$2=""),"",
        IF(Table1[[#This Row],[Markup]]="",Table1[[#This Row],[Buy price (£)]]+(Table1[[#This Row],[Buy price (£)]]*$F$2),Table1[[#This Row],[Buy price (£)]]+(Table1[[#This Row],[Buy price (£)]]*Table1[[#This Row],[Markup]])))</f>
        <v/>
      </c>
      <c r="H15" s="15"/>
      <c r="I15" s="7" t="str">
        <f>IF(AND(Table1[[#This Row],[Sales price]]="",Table1[[#This Row],[Sales Price override]]=""),"",
       IF(Table1[[#This Row],[Sales Price override]]&lt;&gt;"",Table1[[#This Row],[Sales Price override]]*Table1[[#This Row],[Quantity]],Table1[[#This Row],[Sales price]]*Table1[[#This Row],[Quantity]]))</f>
        <v/>
      </c>
      <c r="J15" s="5" t="str">
        <f>IF(Table1[[#This Row],[Total Sales]]="","",Table1[[#This Row],[Margin Amount]]/Table1[[#This Row],[Total Sales]])</f>
        <v/>
      </c>
      <c r="K15" s="7" t="str">
        <f>IF(Table1[[#This Row],[Total Sales]]="","",(Table1[[#This Row],[Total Sales]]-(Table1[[#This Row],[Quantity]]*Table1[[#This Row],[Buy price]])))</f>
        <v/>
      </c>
      <c r="L15" s="18"/>
      <c r="M15" s="31" t="str">
        <f>IF(Table1[[#This Row],[Shipset]]="","",Table1[[#This Row],[Margin Amount]]/Table1[[#This Row],[Shipset]])</f>
        <v/>
      </c>
    </row>
    <row r="16" spans="1:18" x14ac:dyDescent="0.25">
      <c r="A16" s="20"/>
      <c r="B16" s="18"/>
      <c r="C16" s="18"/>
      <c r="D16" s="18"/>
      <c r="E16" s="2" t="str">
        <f>IF(Table1[[#This Row],[Curr]]="","",
       IF(Table1[[#This Row],[Curr]]="EUR",ROUND(Table1[[#This Row],[Buy price]]*VLOOKUP(Table1[[#This Row],[Curr]],Table2[],2,FALSE),2),
         IF(Table1[[#This Row],[Curr]]="USD",ROUND(Table1[[#This Row],[Buy price]]*VLOOKUP(Table1[[#This Row],[Curr]],Table2[],2,FALSE),2),Table1[[#This Row],[Buy price]])))</f>
        <v/>
      </c>
      <c r="F16" s="28"/>
      <c r="G16" s="7" t="str">
        <f>IF(OR(Table1[[#This Row],[Buy price (£)]]="",$F$2=""),"",
        IF(Table1[[#This Row],[Markup]]="",Table1[[#This Row],[Buy price (£)]]+(Table1[[#This Row],[Buy price (£)]]*$F$2),Table1[[#This Row],[Buy price (£)]]+(Table1[[#This Row],[Buy price (£)]]*Table1[[#This Row],[Markup]])))</f>
        <v/>
      </c>
      <c r="H16" s="15"/>
      <c r="I16" s="7" t="str">
        <f>IF(AND(Table1[[#This Row],[Sales price]]="",Table1[[#This Row],[Sales Price override]]=""),"",
       IF(Table1[[#This Row],[Sales Price override]]&lt;&gt;"",Table1[[#This Row],[Sales Price override]]*Table1[[#This Row],[Quantity]],Table1[[#This Row],[Sales price]]*Table1[[#This Row],[Quantity]]))</f>
        <v/>
      </c>
      <c r="J16" s="5" t="str">
        <f>IF(Table1[[#This Row],[Total Sales]]="","",Table1[[#This Row],[Margin Amount]]/Table1[[#This Row],[Total Sales]])</f>
        <v/>
      </c>
      <c r="K16" s="7" t="str">
        <f>IF(Table1[[#This Row],[Total Sales]]="","",(Table1[[#This Row],[Total Sales]]-(Table1[[#This Row],[Quantity]]*Table1[[#This Row],[Buy price]])))</f>
        <v/>
      </c>
      <c r="L16" s="18"/>
      <c r="M16" s="31" t="str">
        <f>IF(Table1[[#This Row],[Shipset]]="","",Table1[[#This Row],[Margin Amount]]/Table1[[#This Row],[Shipset]])</f>
        <v/>
      </c>
    </row>
    <row r="17" spans="1:13" x14ac:dyDescent="0.25">
      <c r="A17" s="20"/>
      <c r="B17" s="18"/>
      <c r="C17" s="18"/>
      <c r="D17" s="18"/>
      <c r="E17" s="2" t="str">
        <f>IF(Table1[[#This Row],[Curr]]="","",
       IF(Table1[[#This Row],[Curr]]="EUR",ROUND(Table1[[#This Row],[Buy price]]*VLOOKUP(Table1[[#This Row],[Curr]],Table2[],2,FALSE),2),
         IF(Table1[[#This Row],[Curr]]="USD",ROUND(Table1[[#This Row],[Buy price]]*VLOOKUP(Table1[[#This Row],[Curr]],Table2[],2,FALSE),2),Table1[[#This Row],[Buy price]])))</f>
        <v/>
      </c>
      <c r="F17" s="28"/>
      <c r="G17" s="7" t="str">
        <f>IF(OR(Table1[[#This Row],[Buy price (£)]]="",$F$2=""),"",
        IF(Table1[[#This Row],[Markup]]="",Table1[[#This Row],[Buy price (£)]]+(Table1[[#This Row],[Buy price (£)]]*$F$2),Table1[[#This Row],[Buy price (£)]]+(Table1[[#This Row],[Buy price (£)]]*Table1[[#This Row],[Markup]])))</f>
        <v/>
      </c>
      <c r="H17" s="15"/>
      <c r="I17" s="7" t="str">
        <f>IF(AND(Table1[[#This Row],[Sales price]]="",Table1[[#This Row],[Sales Price override]]=""),"",
       IF(Table1[[#This Row],[Sales Price override]]&lt;&gt;"",Table1[[#This Row],[Sales Price override]]*Table1[[#This Row],[Quantity]],Table1[[#This Row],[Sales price]]*Table1[[#This Row],[Quantity]]))</f>
        <v/>
      </c>
      <c r="J17" s="5" t="str">
        <f>IF(Table1[[#This Row],[Total Sales]]="","",Table1[[#This Row],[Margin Amount]]/Table1[[#This Row],[Total Sales]])</f>
        <v/>
      </c>
      <c r="K17" s="7" t="str">
        <f>IF(Table1[[#This Row],[Total Sales]]="","",(Table1[[#This Row],[Total Sales]]-(Table1[[#This Row],[Quantity]]*Table1[[#This Row],[Buy price]])))</f>
        <v/>
      </c>
      <c r="L17" s="18"/>
      <c r="M17" s="31" t="str">
        <f>IF(Table1[[#This Row],[Shipset]]="","",Table1[[#This Row],[Margin Amount]]/Table1[[#This Row],[Shipset]])</f>
        <v/>
      </c>
    </row>
    <row r="18" spans="1:13" x14ac:dyDescent="0.25">
      <c r="A18" s="20"/>
      <c r="B18" s="18"/>
      <c r="C18" s="18"/>
      <c r="D18" s="18"/>
      <c r="E18" s="2" t="str">
        <f>IF(Table1[[#This Row],[Curr]]="","",
       IF(Table1[[#This Row],[Curr]]="EUR",ROUND(Table1[[#This Row],[Buy price]]*VLOOKUP(Table1[[#This Row],[Curr]],Table2[],2,FALSE),2),
         IF(Table1[[#This Row],[Curr]]="USD",ROUND(Table1[[#This Row],[Buy price]]*VLOOKUP(Table1[[#This Row],[Curr]],Table2[],2,FALSE),2),Table1[[#This Row],[Buy price]])))</f>
        <v/>
      </c>
      <c r="F18" s="28"/>
      <c r="G18" s="7" t="str">
        <f>IF(OR(Table1[[#This Row],[Buy price (£)]]="",$F$2=""),"",
        IF(Table1[[#This Row],[Markup]]="",Table1[[#This Row],[Buy price (£)]]+(Table1[[#This Row],[Buy price (£)]]*$F$2),Table1[[#This Row],[Buy price (£)]]+(Table1[[#This Row],[Buy price (£)]]*Table1[[#This Row],[Markup]])))</f>
        <v/>
      </c>
      <c r="H18" s="15"/>
      <c r="I18" s="7" t="str">
        <f>IF(AND(Table1[[#This Row],[Sales price]]="",Table1[[#This Row],[Sales Price override]]=""),"",
       IF(Table1[[#This Row],[Sales Price override]]&lt;&gt;"",Table1[[#This Row],[Sales Price override]]*Table1[[#This Row],[Quantity]],Table1[[#This Row],[Sales price]]*Table1[[#This Row],[Quantity]]))</f>
        <v/>
      </c>
      <c r="J18" s="5" t="str">
        <f>IF(Table1[[#This Row],[Total Sales]]="","",Table1[[#This Row],[Margin Amount]]/Table1[[#This Row],[Total Sales]])</f>
        <v/>
      </c>
      <c r="K18" s="7" t="str">
        <f>IF(Table1[[#This Row],[Total Sales]]="","",(Table1[[#This Row],[Total Sales]]-(Table1[[#This Row],[Quantity]]*Table1[[#This Row],[Buy price]])))</f>
        <v/>
      </c>
      <c r="L18" s="18"/>
      <c r="M18" s="31" t="str">
        <f>IF(Table1[[#This Row],[Shipset]]="","",Table1[[#This Row],[Margin Amount]]/Table1[[#This Row],[Shipset]])</f>
        <v/>
      </c>
    </row>
    <row r="19" spans="1:13" x14ac:dyDescent="0.25">
      <c r="A19" s="20"/>
      <c r="B19" s="18"/>
      <c r="C19" s="18"/>
      <c r="D19" s="18"/>
      <c r="E19" s="2" t="str">
        <f>IF(Table1[[#This Row],[Curr]]="","",
       IF(Table1[[#This Row],[Curr]]="EUR",ROUND(Table1[[#This Row],[Buy price]]*VLOOKUP(Table1[[#This Row],[Curr]],Table2[],2,FALSE),2),
         IF(Table1[[#This Row],[Curr]]="USD",ROUND(Table1[[#This Row],[Buy price]]*VLOOKUP(Table1[[#This Row],[Curr]],Table2[],2,FALSE),2),Table1[[#This Row],[Buy price]])))</f>
        <v/>
      </c>
      <c r="F19" s="28"/>
      <c r="G19" s="7" t="str">
        <f>IF(OR(Table1[[#This Row],[Buy price (£)]]="",$F$2=""),"",
        IF(Table1[[#This Row],[Markup]]="",Table1[[#This Row],[Buy price (£)]]+(Table1[[#This Row],[Buy price (£)]]*$F$2),Table1[[#This Row],[Buy price (£)]]+(Table1[[#This Row],[Buy price (£)]]*Table1[[#This Row],[Markup]])))</f>
        <v/>
      </c>
      <c r="H19" s="15"/>
      <c r="I19" s="7" t="str">
        <f>IF(AND(Table1[[#This Row],[Sales price]]="",Table1[[#This Row],[Sales Price override]]=""),"",
       IF(Table1[[#This Row],[Sales Price override]]&lt;&gt;"",Table1[[#This Row],[Sales Price override]]*Table1[[#This Row],[Quantity]],Table1[[#This Row],[Sales price]]*Table1[[#This Row],[Quantity]]))</f>
        <v/>
      </c>
      <c r="J19" s="5" t="str">
        <f>IF(Table1[[#This Row],[Total Sales]]="","",Table1[[#This Row],[Margin Amount]]/Table1[[#This Row],[Total Sales]])</f>
        <v/>
      </c>
      <c r="K19" s="7" t="str">
        <f>IF(Table1[[#This Row],[Total Sales]]="","",(Table1[[#This Row],[Total Sales]]-(Table1[[#This Row],[Quantity]]*Table1[[#This Row],[Buy price]])))</f>
        <v/>
      </c>
      <c r="L19" s="18"/>
      <c r="M19" s="31" t="str">
        <f>IF(Table1[[#This Row],[Shipset]]="","",Table1[[#This Row],[Margin Amount]]/Table1[[#This Row],[Shipset]])</f>
        <v/>
      </c>
    </row>
    <row r="20" spans="1:13" x14ac:dyDescent="0.25">
      <c r="A20" s="20"/>
      <c r="B20" s="18"/>
      <c r="C20" s="18"/>
      <c r="D20" s="18"/>
      <c r="E20" s="2" t="str">
        <f>IF(Table1[[#This Row],[Curr]]="","",
       IF(Table1[[#This Row],[Curr]]="EUR",ROUND(Table1[[#This Row],[Buy price]]*VLOOKUP(Table1[[#This Row],[Curr]],Table2[],2,FALSE),2),
         IF(Table1[[#This Row],[Curr]]="USD",ROUND(Table1[[#This Row],[Buy price]]*VLOOKUP(Table1[[#This Row],[Curr]],Table2[],2,FALSE),2),Table1[[#This Row],[Buy price]])))</f>
        <v/>
      </c>
      <c r="F20" s="28"/>
      <c r="G20" s="7" t="str">
        <f>IF(OR(Table1[[#This Row],[Buy price (£)]]="",$F$2=""),"",
        IF(Table1[[#This Row],[Markup]]="",Table1[[#This Row],[Buy price (£)]]+(Table1[[#This Row],[Buy price (£)]]*$F$2),Table1[[#This Row],[Buy price (£)]]+(Table1[[#This Row],[Buy price (£)]]*Table1[[#This Row],[Markup]])))</f>
        <v/>
      </c>
      <c r="H20" s="15"/>
      <c r="I20" s="7" t="str">
        <f>IF(AND(Table1[[#This Row],[Sales price]]="",Table1[[#This Row],[Sales Price override]]=""),"",
       IF(Table1[[#This Row],[Sales Price override]]&lt;&gt;"",Table1[[#This Row],[Sales Price override]]*Table1[[#This Row],[Quantity]],Table1[[#This Row],[Sales price]]*Table1[[#This Row],[Quantity]]))</f>
        <v/>
      </c>
      <c r="J20" s="5" t="str">
        <f>IF(Table1[[#This Row],[Total Sales]]="","",Table1[[#This Row],[Margin Amount]]/Table1[[#This Row],[Total Sales]])</f>
        <v/>
      </c>
      <c r="K20" s="7" t="str">
        <f>IF(Table1[[#This Row],[Total Sales]]="","",(Table1[[#This Row],[Total Sales]]-(Table1[[#This Row],[Quantity]]*Table1[[#This Row],[Buy price]])))</f>
        <v/>
      </c>
      <c r="L20" s="18"/>
      <c r="M20" s="31" t="str">
        <f>IF(Table1[[#This Row],[Shipset]]="","",Table1[[#This Row],[Margin Amount]]/Table1[[#This Row],[Shipset]])</f>
        <v/>
      </c>
    </row>
    <row r="21" spans="1:13" x14ac:dyDescent="0.25">
      <c r="A21" s="20"/>
      <c r="B21" s="18"/>
      <c r="C21" s="18"/>
      <c r="D21" s="18"/>
      <c r="E21" s="2" t="str">
        <f>IF(Table1[[#This Row],[Curr]]="","",
       IF(Table1[[#This Row],[Curr]]="EUR",ROUND(Table1[[#This Row],[Buy price]]*VLOOKUP(Table1[[#This Row],[Curr]],Table2[],2,FALSE),2),
         IF(Table1[[#This Row],[Curr]]="USD",ROUND(Table1[[#This Row],[Buy price]]*VLOOKUP(Table1[[#This Row],[Curr]],Table2[],2,FALSE),2),Table1[[#This Row],[Buy price]])))</f>
        <v/>
      </c>
      <c r="F21" s="28"/>
      <c r="G21" s="7" t="str">
        <f>IF(OR(Table1[[#This Row],[Buy price (£)]]="",$F$2=""),"",
        IF(Table1[[#This Row],[Markup]]="",Table1[[#This Row],[Buy price (£)]]+(Table1[[#This Row],[Buy price (£)]]*$F$2),Table1[[#This Row],[Buy price (£)]]+(Table1[[#This Row],[Buy price (£)]]*Table1[[#This Row],[Markup]])))</f>
        <v/>
      </c>
      <c r="H21" s="15"/>
      <c r="I21" s="7" t="str">
        <f>IF(AND(Table1[[#This Row],[Sales price]]="",Table1[[#This Row],[Sales Price override]]=""),"",
       IF(Table1[[#This Row],[Sales Price override]]&lt;&gt;"",Table1[[#This Row],[Sales Price override]]*Table1[[#This Row],[Quantity]],Table1[[#This Row],[Sales price]]*Table1[[#This Row],[Quantity]]))</f>
        <v/>
      </c>
      <c r="J21" s="5" t="str">
        <f>IF(Table1[[#This Row],[Total Sales]]="","",Table1[[#This Row],[Margin Amount]]/Table1[[#This Row],[Total Sales]])</f>
        <v/>
      </c>
      <c r="K21" s="7" t="str">
        <f>IF(Table1[[#This Row],[Total Sales]]="","",(Table1[[#This Row],[Total Sales]]-(Table1[[#This Row],[Quantity]]*Table1[[#This Row],[Buy price]])))</f>
        <v/>
      </c>
      <c r="L21" s="18"/>
      <c r="M21" s="31" t="str">
        <f>IF(Table1[[#This Row],[Shipset]]="","",Table1[[#This Row],[Margin Amount]]/Table1[[#This Row],[Shipset]])</f>
        <v/>
      </c>
    </row>
    <row r="22" spans="1:13" x14ac:dyDescent="0.25">
      <c r="A22" s="21"/>
      <c r="B22" s="19"/>
      <c r="C22" s="19"/>
      <c r="D22" s="18"/>
      <c r="E22" s="11" t="str">
        <f>IF(Table1[[#This Row],[Curr]]="","",
       IF(Table1[[#This Row],[Curr]]="EUR",ROUND(Table1[[#This Row],[Buy price]]*VLOOKUP(Table1[[#This Row],[Curr]],Table2[],2,FALSE),2),
         IF(Table1[[#This Row],[Curr]]="USD",ROUND(Table1[[#This Row],[Buy price]]*VLOOKUP(Table1[[#This Row],[Curr]],Table2[],2,FALSE),2),Table1[[#This Row],[Buy price]])))</f>
        <v/>
      </c>
      <c r="F22" s="29"/>
      <c r="G22" s="17" t="str">
        <f>IF(OR(Table1[[#This Row],[Buy price (£)]]="",$F$2=""),"",
        IF(Table1[[#This Row],[Markup]]="",Table1[[#This Row],[Buy price (£)]]+(Table1[[#This Row],[Buy price (£)]]*$F$2),Table1[[#This Row],[Buy price (£)]]+(Table1[[#This Row],[Buy price (£)]]*Table1[[#This Row],[Markup]])))</f>
        <v/>
      </c>
      <c r="H22" s="16"/>
      <c r="I22" s="17" t="str">
        <f>IF(AND(Table1[[#This Row],[Sales price]]="",Table1[[#This Row],[Sales Price override]]=""),"",
       IF(Table1[[#This Row],[Sales Price override]]&lt;&gt;"",Table1[[#This Row],[Sales Price override]]*Table1[[#This Row],[Quantity]],Table1[[#This Row],[Sales price]]*Table1[[#This Row],[Quantity]]))</f>
        <v/>
      </c>
      <c r="J22" s="12" t="str">
        <f>IF(Table1[[#This Row],[Total Sales]]="","",Table1[[#This Row],[Margin Amount]]/Table1[[#This Row],[Total Sales]])</f>
        <v/>
      </c>
      <c r="K22" s="17" t="str">
        <f>IF(Table1[[#This Row],[Total Sales]]="","",(Table1[[#This Row],[Total Sales]]-(Table1[[#This Row],[Quantity]]*Table1[[#This Row],[Buy price]])))</f>
        <v/>
      </c>
      <c r="L22" s="19"/>
      <c r="M22" s="32" t="str">
        <f>IF(Table1[[#This Row],[Shipset]]="","",Table1[[#This Row],[Margin Amount]]/Table1[[#This Row],[Shipset]])</f>
        <v/>
      </c>
    </row>
  </sheetData>
  <mergeCells count="1">
    <mergeCell ref="O2:O3"/>
  </mergeCells>
  <dataValidations count="1">
    <dataValidation type="list" allowBlank="1" showInputMessage="1" showErrorMessage="1" sqref="D4:D22" xr:uid="{E854C277-E014-4662-8A8B-99005E938264}">
      <formula1>"EUR,USD,GBP"</formula1>
    </dataValidation>
  </dataValidation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1C6CB-1FEA-40BC-B797-3D6F5AD4B9ED}">
  <dimension ref="A1:B5"/>
  <sheetViews>
    <sheetView workbookViewId="0">
      <selection activeCell="A5" sqref="A5"/>
    </sheetView>
  </sheetViews>
  <sheetFormatPr defaultRowHeight="15" x14ac:dyDescent="0.25"/>
  <cols>
    <col min="1" max="1" width="11" customWidth="1"/>
    <col min="2" max="2" width="15.42578125" customWidth="1"/>
  </cols>
  <sheetData>
    <row r="1" spans="1:2" x14ac:dyDescent="0.25">
      <c r="A1" s="14" t="s">
        <v>28</v>
      </c>
      <c r="B1" s="13"/>
    </row>
    <row r="2" spans="1:2" x14ac:dyDescent="0.25">
      <c r="A2" s="1" t="s">
        <v>19</v>
      </c>
      <c r="B2" s="1" t="s">
        <v>27</v>
      </c>
    </row>
    <row r="3" spans="1:2" x14ac:dyDescent="0.25">
      <c r="A3" s="1" t="s">
        <v>24</v>
      </c>
      <c r="B3" s="1">
        <v>0.88</v>
      </c>
    </row>
    <row r="4" spans="1:2" x14ac:dyDescent="0.25">
      <c r="A4" s="1" t="s">
        <v>25</v>
      </c>
      <c r="B4" s="1">
        <v>1</v>
      </c>
    </row>
    <row r="5" spans="1:2" x14ac:dyDescent="0.25">
      <c r="A5" s="1" t="s">
        <v>26</v>
      </c>
      <c r="B5" s="1">
        <v>0.83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GBP Quote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Vass</dc:creator>
  <cp:lastModifiedBy>Alexis Vasselin</cp:lastModifiedBy>
  <dcterms:created xsi:type="dcterms:W3CDTF">2015-06-05T18:17:20Z</dcterms:created>
  <dcterms:modified xsi:type="dcterms:W3CDTF">2023-03-03T21:23:52Z</dcterms:modified>
</cp:coreProperties>
</file>