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委托书" sheetId="1" r:id="rId1"/>
  </sheets>
  <definedNames>
    <definedName name="_xlnm.Print_Area" localSheetId="0">委托书!$A$1:$I$41</definedName>
  </definedNames>
  <calcPr calcId="144525" concurrentCalc="0"/>
</workbook>
</file>

<file path=xl/sharedStrings.xml><?xml version="1.0" encoding="utf-8"?>
<sst xmlns="http://schemas.openxmlformats.org/spreadsheetml/2006/main" count="62" uniqueCount="62">
  <si>
    <r>
      <rPr>
        <sz val="20"/>
        <color indexed="8"/>
        <rFont val="宋体"/>
        <charset val="134"/>
      </rPr>
      <t xml:space="preserve">                      装船委托书                                       </t>
    </r>
    <r>
      <rPr>
        <sz val="9"/>
        <color indexed="8"/>
        <rFont val="宋体"/>
        <charset val="134"/>
      </rPr>
      <t xml:space="preserve">    </t>
    </r>
  </si>
  <si>
    <t>TO:万达</t>
  </si>
  <si>
    <t xml:space="preserve">电话: </t>
  </si>
  <si>
    <t>From：无锡琦玉通商国际贸易有限公司</t>
  </si>
  <si>
    <t xml:space="preserve">传真: </t>
  </si>
  <si>
    <t>无锡新区灵江路7号</t>
  </si>
  <si>
    <t>联系人：</t>
  </si>
  <si>
    <t>TEL 0510-81810223</t>
  </si>
  <si>
    <t>FAX 0510-81810223</t>
  </si>
  <si>
    <t>联系人：谭丽丽</t>
  </si>
  <si>
    <t>TEL：</t>
  </si>
  <si>
    <t>平日承蒙多多关照，兹有以下货物需要出口到日本。具体明细如下。</t>
  </si>
  <si>
    <t>请帮忙定12月2日东京港40尺高柜，工厂11月29日装柜，不胜感激！</t>
  </si>
  <si>
    <t>商品名</t>
  </si>
  <si>
    <t>单箱尺寸/入数</t>
  </si>
  <si>
    <t>数量</t>
  </si>
  <si>
    <t>箱数</t>
  </si>
  <si>
    <t>毛重</t>
  </si>
  <si>
    <t>净重</t>
  </si>
  <si>
    <t>体积</t>
  </si>
  <si>
    <t>备注</t>
  </si>
  <si>
    <t>3793GariGari  Pole  Scratcher  Refill</t>
  </si>
  <si>
    <t>11.5*11.5*35.5CM</t>
  </si>
  <si>
    <t>3731GariGari  Wall  Scratcher</t>
  </si>
  <si>
    <t>35*32*70CM</t>
  </si>
  <si>
    <t>3748GariGari  Wall  Scratcher  Plus</t>
  </si>
  <si>
    <t>35*32*90CM</t>
  </si>
  <si>
    <t>3755GariGari  Circle  Scratcher</t>
  </si>
  <si>
    <t>37*37*13.5CM</t>
  </si>
  <si>
    <t>3779GariGari  Lounge  Scratcher</t>
  </si>
  <si>
    <t>44*31*15CM</t>
  </si>
  <si>
    <t>2085GariGari  Sofa Woody Scratcher Wide</t>
  </si>
  <si>
    <t>60*34*14cm</t>
  </si>
  <si>
    <t>1590/1606GariGari  Sofa Woody Scratcher</t>
  </si>
  <si>
    <t>60*14*24cm</t>
  </si>
  <si>
    <t>1736 nyancoroby box</t>
  </si>
  <si>
    <t>24*46*9.5cm</t>
  </si>
  <si>
    <t>1743 nyancoroby circle</t>
  </si>
  <si>
    <t>34.34*5.5cm</t>
  </si>
  <si>
    <t>2061Nyancoroby Wave</t>
  </si>
  <si>
    <t>47*58*53cm</t>
  </si>
  <si>
    <t>2078Nyancoroby Wave Refill</t>
  </si>
  <si>
    <t>38*55*67cm</t>
  </si>
  <si>
    <t>发货人：</t>
  </si>
  <si>
    <t>WUXISAITAMA TUSHO INTERNATIONAL TRADING CO.,LTD</t>
  </si>
  <si>
    <t>无锡琦玉通商国际贸易有限公司</t>
  </si>
  <si>
    <t>NO.7 LINGJIANG ROAD,XINWU DISTRICT,</t>
  </si>
  <si>
    <t>无锡新吴区灵江路7号</t>
  </si>
  <si>
    <t>WUXI ,JIANGSU,CHINA</t>
  </si>
  <si>
    <t>发货人联系人：谭丽丽  TEL:0510-81810223  FAX:0510-81810223</t>
  </si>
  <si>
    <t>进口商：</t>
  </si>
  <si>
    <t>SAITAMA PLASTIC CO., LTD</t>
  </si>
  <si>
    <r>
      <rPr>
        <sz val="10"/>
        <rFont val="宋体"/>
        <charset val="134"/>
      </rPr>
      <t>收货人：AIM CREATE CO.,LTD</t>
    </r>
    <r>
      <rPr>
        <sz val="10"/>
        <rFont val="Arial"/>
        <charset val="134"/>
      </rPr>
      <t xml:space="preserve">
</t>
    </r>
    <r>
      <rPr>
        <sz val="10"/>
        <rFont val="宋体"/>
        <charset val="134"/>
      </rPr>
      <t>HEWABIRU 2F，3-1-4，KITAKOSHIGAYA,KOSHIGAYA-SHI,SAITAMA,343-0026，JAPAN</t>
    </r>
  </si>
  <si>
    <t>IKEBUKURO YAMAGUTI BIRU 4F, 2-37-1 IKEBUKURO</t>
  </si>
  <si>
    <t>TOYOSHIMA -KU. TOKYO 171-0014 JAPAN</t>
  </si>
  <si>
    <t>TEL:81-3-39854791</t>
  </si>
  <si>
    <t>收货人联系人：ROBERT TANG</t>
  </si>
  <si>
    <t>TEL:04-22736658 FAX:04-22739226</t>
  </si>
  <si>
    <t>付款方式：电汇</t>
  </si>
  <si>
    <t>贸易方式：FOB</t>
  </si>
  <si>
    <t>装货港：上海港</t>
  </si>
  <si>
    <t>到达港：东京</t>
  </si>
</sst>
</file>

<file path=xl/styles.xml><?xml version="1.0" encoding="utf-8"?>
<styleSheet xmlns="http://schemas.openxmlformats.org/spreadsheetml/2006/main">
  <numFmts count="13">
    <numFmt numFmtId="26" formatCode="\$#,##0.00_);[Red]\(\$#,##0.00\)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#,##0_ "/>
    <numFmt numFmtId="177" formatCode="0&quot;kg&quot;"/>
    <numFmt numFmtId="178" formatCode="0&quot;c&quot;\t&quot;s&quot;"/>
    <numFmt numFmtId="179" formatCode="00&quot;kg&quot;"/>
    <numFmt numFmtId="180" formatCode="0.00_);[Red]\(0.00\)"/>
    <numFmt numFmtId="181" formatCode="0&quot;pcs&quot;"/>
    <numFmt numFmtId="182" formatCode="00&quot;c&quot;\t&quot;s&quot;"/>
    <numFmt numFmtId="183" formatCode="0.00&quot;cbm&quot;"/>
  </numFmts>
  <fonts count="37">
    <font>
      <sz val="11"/>
      <color theme="1"/>
      <name val="宋体"/>
      <charset val="134"/>
      <scheme val="minor"/>
    </font>
    <font>
      <sz val="12"/>
      <color indexed="8"/>
      <name val="宋体"/>
      <charset val="134"/>
    </font>
    <font>
      <sz val="11"/>
      <color indexed="8"/>
      <name val="Times New Roman"/>
      <charset val="134"/>
    </font>
    <font>
      <sz val="11"/>
      <name val="宋体"/>
      <charset val="134"/>
    </font>
    <font>
      <sz val="9"/>
      <color indexed="8"/>
      <name val="宋体"/>
      <charset val="134"/>
    </font>
    <font>
      <sz val="20"/>
      <color indexed="8"/>
      <name val="宋体"/>
      <charset val="134"/>
    </font>
    <font>
      <sz val="11"/>
      <color indexed="8"/>
      <name val="宋体"/>
      <charset val="134"/>
    </font>
    <font>
      <sz val="10"/>
      <color indexed="8"/>
      <name val="宋体"/>
      <charset val="134"/>
    </font>
    <font>
      <sz val="10"/>
      <color indexed="8"/>
      <name val="Times New Roman"/>
      <charset val="134"/>
    </font>
    <font>
      <sz val="11"/>
      <name val="Times New Roman"/>
      <charset val="134"/>
    </font>
    <font>
      <sz val="11"/>
      <color rgb="FF000000"/>
      <name val="Times New Roman"/>
      <charset val="134"/>
    </font>
    <font>
      <sz val="9"/>
      <color indexed="8"/>
      <name val="Times New Roman"/>
      <charset val="134"/>
    </font>
    <font>
      <sz val="10"/>
      <name val="宋体"/>
      <charset val="134"/>
    </font>
    <font>
      <u/>
      <sz val="11"/>
      <name val="宋体"/>
      <charset val="134"/>
    </font>
    <font>
      <sz val="10"/>
      <name val="Arial"/>
      <charset val="134"/>
    </font>
    <font>
      <sz val="8"/>
      <color indexed="8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2"/>
      <name val="Times New Roman"/>
      <charset val="134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2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3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7" fillId="4" borderId="1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8" borderId="19" applyNumberFormat="0" applyFont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20" applyNumberFormat="0" applyFill="0" applyAlignment="0" applyProtection="0">
      <alignment vertical="center"/>
    </xf>
    <xf numFmtId="0" fontId="27" fillId="0" borderId="20" applyNumberFormat="0" applyFill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2" fillId="0" borderId="21" applyNumberFormat="0" applyFill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8" fillId="12" borderId="22" applyNumberFormat="0" applyAlignment="0" applyProtection="0">
      <alignment vertical="center"/>
    </xf>
    <xf numFmtId="0" fontId="29" fillId="12" borderId="18" applyNumberFormat="0" applyAlignment="0" applyProtection="0">
      <alignment vertical="center"/>
    </xf>
    <xf numFmtId="0" fontId="30" fillId="0" borderId="0"/>
    <xf numFmtId="0" fontId="31" fillId="13" borderId="23" applyNumberFormat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32" fillId="0" borderId="24" applyNumberFormat="0" applyFill="0" applyAlignment="0" applyProtection="0">
      <alignment vertical="center"/>
    </xf>
    <xf numFmtId="0" fontId="33" fillId="0" borderId="25" applyNumberFormat="0" applyFill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6" fillId="0" borderId="0">
      <alignment vertical="center"/>
    </xf>
    <xf numFmtId="0" fontId="19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36" fillId="0" borderId="0"/>
    <xf numFmtId="0" fontId="14" fillId="0" borderId="0"/>
  </cellStyleXfs>
  <cellXfs count="88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0" fillId="0" borderId="0" xfId="0" applyFill="1" applyAlignment="1">
      <alignment vertical="center"/>
    </xf>
    <xf numFmtId="0" fontId="2" fillId="2" borderId="0" xfId="0" applyFont="1" applyFill="1">
      <alignment vertical="center"/>
    </xf>
    <xf numFmtId="0" fontId="3" fillId="2" borderId="0" xfId="44" applyFont="1" applyFill="1">
      <alignment vertical="center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>
      <alignment vertical="center"/>
    </xf>
    <xf numFmtId="0" fontId="5" fillId="2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0" fontId="0" fillId="2" borderId="2" xfId="0" applyFill="1" applyBorder="1" applyAlignment="1">
      <alignment horizontal="left" vertical="center" wrapText="1"/>
    </xf>
    <xf numFmtId="0" fontId="6" fillId="2" borderId="0" xfId="0" applyFont="1" applyFill="1" applyAlignment="1">
      <alignment horizontal="left" vertical="center" wrapText="1"/>
    </xf>
    <xf numFmtId="0" fontId="7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vertical="center" wrapText="1"/>
    </xf>
    <xf numFmtId="0" fontId="4" fillId="2" borderId="0" xfId="0" applyFont="1" applyFill="1" applyAlignment="1">
      <alignment horizontal="right" vertical="center"/>
    </xf>
    <xf numFmtId="0" fontId="6" fillId="2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left" vertical="center" wrapText="1"/>
    </xf>
    <xf numFmtId="178" fontId="2" fillId="0" borderId="3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76" fontId="2" fillId="0" borderId="3" xfId="0" applyNumberFormat="1" applyFont="1" applyBorder="1" applyAlignment="1">
      <alignment horizontal="right" vertical="center"/>
    </xf>
    <xf numFmtId="178" fontId="2" fillId="0" borderId="3" xfId="0" applyNumberFormat="1" applyFont="1" applyBorder="1" applyAlignment="1">
      <alignment horizontal="right" vertical="center"/>
    </xf>
    <xf numFmtId="179" fontId="2" fillId="0" borderId="3" xfId="0" applyNumberFormat="1" applyFont="1" applyBorder="1" applyAlignment="1">
      <alignment horizontal="right" vertical="center"/>
    </xf>
    <xf numFmtId="180" fontId="9" fillId="2" borderId="4" xfId="0" applyNumberFormat="1" applyFont="1" applyFill="1" applyBorder="1" applyAlignment="1">
      <alignment vertical="center" wrapText="1"/>
    </xf>
    <xf numFmtId="0" fontId="8" fillId="0" borderId="6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center" vertical="center"/>
    </xf>
    <xf numFmtId="176" fontId="2" fillId="0" borderId="6" xfId="0" applyNumberFormat="1" applyFont="1" applyBorder="1" applyAlignment="1">
      <alignment horizontal="right" vertical="center"/>
    </xf>
    <xf numFmtId="178" fontId="2" fillId="0" borderId="6" xfId="0" applyNumberFormat="1" applyFont="1" applyBorder="1" applyAlignment="1">
      <alignment horizontal="right" vertical="center"/>
    </xf>
    <xf numFmtId="179" fontId="2" fillId="0" borderId="6" xfId="0" applyNumberFormat="1" applyFont="1" applyBorder="1" applyAlignment="1">
      <alignment horizontal="right" vertical="center"/>
    </xf>
    <xf numFmtId="180" fontId="9" fillId="2" borderId="7" xfId="0" applyNumberFormat="1" applyFont="1" applyFill="1" applyBorder="1" applyAlignment="1">
      <alignment vertical="center" wrapText="1"/>
    </xf>
    <xf numFmtId="0" fontId="10" fillId="0" borderId="3" xfId="0" applyFont="1" applyBorder="1" applyAlignment="1">
      <alignment horizontal="center" vertical="center"/>
    </xf>
    <xf numFmtId="180" fontId="9" fillId="2" borderId="3" xfId="0" applyNumberFormat="1" applyFont="1" applyFill="1" applyBorder="1" applyAlignment="1">
      <alignment vertical="center" wrapText="1"/>
    </xf>
    <xf numFmtId="0" fontId="2" fillId="2" borderId="0" xfId="0" applyFont="1" applyFill="1" applyBorder="1" applyAlignment="1">
      <alignment vertical="center"/>
    </xf>
    <xf numFmtId="181" fontId="8" fillId="2" borderId="8" xfId="0" applyNumberFormat="1" applyFont="1" applyFill="1" applyBorder="1" applyAlignment="1">
      <alignment vertical="center"/>
    </xf>
    <xf numFmtId="182" fontId="2" fillId="2" borderId="8" xfId="0" applyNumberFormat="1" applyFont="1" applyFill="1" applyBorder="1">
      <alignment vertical="center"/>
    </xf>
    <xf numFmtId="177" fontId="2" fillId="2" borderId="8" xfId="0" applyNumberFormat="1" applyFont="1" applyFill="1" applyBorder="1">
      <alignment vertical="center"/>
    </xf>
    <xf numFmtId="183" fontId="11" fillId="2" borderId="8" xfId="0" applyNumberFormat="1" applyFont="1" applyFill="1" applyBorder="1">
      <alignment vertical="center"/>
    </xf>
    <xf numFmtId="0" fontId="4" fillId="2" borderId="9" xfId="0" applyFont="1" applyFill="1" applyBorder="1" applyAlignment="1">
      <alignment horizontal="center" vertical="center"/>
    </xf>
    <xf numFmtId="0" fontId="3" fillId="2" borderId="10" xfId="44" applyFont="1" applyFill="1" applyBorder="1" applyAlignment="1">
      <alignment horizontal="left" vertical="center"/>
    </xf>
    <xf numFmtId="0" fontId="12" fillId="2" borderId="0" xfId="26" applyFont="1" applyFill="1" applyBorder="1"/>
    <xf numFmtId="0" fontId="3" fillId="2" borderId="0" xfId="26" applyFont="1" applyFill="1" applyBorder="1"/>
    <xf numFmtId="0" fontId="3" fillId="2" borderId="0" xfId="44" applyFont="1" applyFill="1" applyBorder="1" applyAlignment="1">
      <alignment horizontal="center" vertical="center"/>
    </xf>
    <xf numFmtId="0" fontId="3" fillId="2" borderId="6" xfId="44" applyFont="1" applyFill="1" applyBorder="1" applyAlignment="1">
      <alignment vertical="center" wrapText="1"/>
    </xf>
    <xf numFmtId="0" fontId="3" fillId="2" borderId="10" xfId="44" applyFont="1" applyFill="1" applyBorder="1" applyAlignment="1">
      <alignment horizontal="center" vertical="center"/>
    </xf>
    <xf numFmtId="0" fontId="3" fillId="2" borderId="3" xfId="44" applyFont="1" applyFill="1" applyBorder="1" applyAlignment="1">
      <alignment vertical="center" wrapText="1"/>
    </xf>
    <xf numFmtId="0" fontId="3" fillId="2" borderId="7" xfId="44" applyFont="1" applyFill="1" applyBorder="1" applyAlignment="1">
      <alignment horizontal="center" vertical="center"/>
    </xf>
    <xf numFmtId="0" fontId="3" fillId="2" borderId="11" xfId="26" applyFont="1" applyFill="1" applyBorder="1"/>
    <xf numFmtId="0" fontId="13" fillId="2" borderId="11" xfId="26" applyFont="1" applyFill="1" applyBorder="1"/>
    <xf numFmtId="0" fontId="13" fillId="2" borderId="11" xfId="44" applyFont="1" applyFill="1" applyBorder="1" applyAlignment="1">
      <alignment horizontal="center" vertical="center"/>
    </xf>
    <xf numFmtId="0" fontId="3" fillId="2" borderId="4" xfId="44" applyFont="1" applyFill="1" applyBorder="1" applyAlignment="1">
      <alignment horizontal="left" vertical="center"/>
    </xf>
    <xf numFmtId="0" fontId="3" fillId="2" borderId="9" xfId="44" applyFont="1" applyFill="1" applyBorder="1" applyAlignment="1">
      <alignment horizontal="center" vertical="center"/>
    </xf>
    <xf numFmtId="0" fontId="3" fillId="2" borderId="3" xfId="44" applyFont="1" applyFill="1" applyBorder="1" applyAlignment="1">
      <alignment horizontal="left" vertical="center" wrapText="1"/>
    </xf>
    <xf numFmtId="0" fontId="7" fillId="2" borderId="0" xfId="0" applyFont="1" applyFill="1">
      <alignment vertical="center"/>
    </xf>
    <xf numFmtId="26" fontId="7" fillId="2" borderId="0" xfId="0" applyNumberFormat="1" applyFont="1" applyFill="1" applyAlignment="1">
      <alignment horizontal="right" vertical="center"/>
    </xf>
    <xf numFmtId="0" fontId="3" fillId="2" borderId="12" xfId="44" applyFont="1" applyFill="1" applyBorder="1" applyAlignment="1">
      <alignment horizontal="left" vertical="center"/>
    </xf>
    <xf numFmtId="0" fontId="3" fillId="2" borderId="13" xfId="0" applyFont="1" applyFill="1" applyBorder="1">
      <alignment vertical="center"/>
    </xf>
    <xf numFmtId="0" fontId="3" fillId="2" borderId="13" xfId="26" applyFont="1" applyFill="1" applyBorder="1"/>
    <xf numFmtId="0" fontId="3" fillId="2" borderId="13" xfId="44" applyFont="1" applyFill="1" applyBorder="1" applyAlignment="1">
      <alignment horizontal="center" vertical="center"/>
    </xf>
    <xf numFmtId="0" fontId="12" fillId="2" borderId="12" xfId="44" applyFont="1" applyFill="1" applyBorder="1" applyAlignment="1">
      <alignment horizontal="left" vertical="center" wrapText="1"/>
    </xf>
    <xf numFmtId="0" fontId="14" fillId="2" borderId="13" xfId="44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left" vertical="center"/>
    </xf>
    <xf numFmtId="0" fontId="3" fillId="2" borderId="0" xfId="0" applyFont="1" applyFill="1" applyBorder="1" applyAlignment="1">
      <alignment vertical="center"/>
    </xf>
    <xf numFmtId="0" fontId="14" fillId="2" borderId="10" xfId="44" applyFont="1" applyFill="1" applyBorder="1" applyAlignment="1">
      <alignment horizontal="left" vertical="center" wrapText="1"/>
    </xf>
    <xf numFmtId="0" fontId="14" fillId="2" borderId="0" xfId="44" applyFont="1" applyFill="1" applyBorder="1" applyAlignment="1">
      <alignment horizontal="left" vertical="center" wrapText="1"/>
    </xf>
    <xf numFmtId="0" fontId="3" fillId="2" borderId="7" xfId="44" applyFont="1" applyFill="1" applyBorder="1" applyAlignment="1">
      <alignment horizontal="left" vertical="center"/>
    </xf>
    <xf numFmtId="0" fontId="3" fillId="2" borderId="11" xfId="0" applyFont="1" applyFill="1" applyBorder="1" applyAlignment="1">
      <alignment horizontal="left" vertical="center"/>
    </xf>
    <xf numFmtId="0" fontId="14" fillId="2" borderId="7" xfId="44" applyFont="1" applyFill="1" applyBorder="1" applyAlignment="1">
      <alignment horizontal="left" vertical="center" wrapText="1"/>
    </xf>
    <xf numFmtId="0" fontId="14" fillId="2" borderId="11" xfId="44" applyFont="1" applyFill="1" applyBorder="1" applyAlignment="1">
      <alignment horizontal="left" vertical="center" wrapText="1"/>
    </xf>
    <xf numFmtId="0" fontId="3" fillId="2" borderId="9" xfId="0" applyFont="1" applyFill="1" applyBorder="1">
      <alignment vertical="center"/>
    </xf>
    <xf numFmtId="0" fontId="3" fillId="2" borderId="9" xfId="26" applyFont="1" applyFill="1" applyBorder="1"/>
    <xf numFmtId="0" fontId="3" fillId="2" borderId="4" xfId="44" applyFont="1" applyFill="1" applyBorder="1" applyAlignment="1">
      <alignment horizontal="left" vertical="center" wrapText="1"/>
    </xf>
    <xf numFmtId="0" fontId="3" fillId="2" borderId="9" xfId="44" applyFont="1" applyFill="1" applyBorder="1" applyAlignment="1">
      <alignment horizontal="left" vertical="center" wrapText="1"/>
    </xf>
    <xf numFmtId="0" fontId="3" fillId="2" borderId="9" xfId="44" applyFont="1" applyFill="1" applyBorder="1" applyAlignment="1">
      <alignment horizontal="center" vertical="center" wrapText="1"/>
    </xf>
    <xf numFmtId="0" fontId="3" fillId="2" borderId="4" xfId="44" applyFont="1" applyFill="1" applyBorder="1" applyAlignment="1">
      <alignment vertical="center"/>
    </xf>
    <xf numFmtId="0" fontId="6" fillId="2" borderId="0" xfId="0" applyFont="1" applyFill="1" applyAlignment="1">
      <alignment vertical="center"/>
    </xf>
    <xf numFmtId="31" fontId="6" fillId="2" borderId="0" xfId="0" applyNumberFormat="1" applyFont="1" applyFill="1" applyAlignment="1">
      <alignment horizontal="center" vertical="center"/>
    </xf>
    <xf numFmtId="0" fontId="4" fillId="2" borderId="0" xfId="0" applyFont="1" applyFill="1" applyAlignment="1">
      <alignment horizontal="left" vertical="center"/>
    </xf>
    <xf numFmtId="58" fontId="6" fillId="2" borderId="8" xfId="0" applyNumberFormat="1" applyFont="1" applyFill="1" applyBorder="1" applyAlignment="1">
      <alignment horizontal="center" vertical="center"/>
    </xf>
    <xf numFmtId="0" fontId="2" fillId="2" borderId="14" xfId="0" applyFont="1" applyFill="1" applyBorder="1">
      <alignment vertical="center"/>
    </xf>
    <xf numFmtId="0" fontId="15" fillId="2" borderId="0" xfId="0" applyFont="1" applyFill="1">
      <alignment vertical="center"/>
    </xf>
    <xf numFmtId="0" fontId="14" fillId="2" borderId="15" xfId="44" applyFont="1" applyFill="1" applyBorder="1" applyAlignment="1">
      <alignment horizontal="left" vertical="center" wrapText="1"/>
    </xf>
    <xf numFmtId="0" fontId="14" fillId="2" borderId="16" xfId="44" applyFont="1" applyFill="1" applyBorder="1" applyAlignment="1">
      <alignment horizontal="left" vertical="center" wrapText="1"/>
    </xf>
    <xf numFmtId="0" fontId="14" fillId="2" borderId="17" xfId="44" applyFont="1" applyFill="1" applyBorder="1" applyAlignment="1">
      <alignment horizontal="left" vertical="center" wrapText="1"/>
    </xf>
    <xf numFmtId="0" fontId="3" fillId="2" borderId="5" xfId="44" applyFont="1" applyFill="1" applyBorder="1" applyAlignment="1">
      <alignment horizontal="left" vertical="center" wrapText="1"/>
    </xf>
    <xf numFmtId="0" fontId="3" fillId="2" borderId="5" xfId="44" applyFont="1" applyFill="1" applyBorder="1" applyAlignment="1">
      <alignment horizontal="center" vertical="center" wrapText="1"/>
    </xf>
  </cellXfs>
  <cellStyles count="53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常规_CS10102-08MJ" xfId="26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常规_韩国出货计划安排(SHIPPING DETAILS1)" xfId="44"/>
    <cellStyle name="强调文字颜色 5" xfId="45" builtinId="45"/>
    <cellStyle name="40% - 强调文字颜色 5" xfId="46" builtinId="47"/>
    <cellStyle name="60% - 强调文字颜色 5" xfId="47" builtinId="48"/>
    <cellStyle name="强调文字颜色 6" xfId="48" builtinId="49"/>
    <cellStyle name="40% - 强调文字颜色 6" xfId="49" builtinId="51"/>
    <cellStyle name="60% - 强调文字颜色 6" xfId="50" builtinId="52"/>
    <cellStyle name="常规_Sheet1_1" xfId="51"/>
    <cellStyle name="常规_Sheet1" xf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1209675</xdr:colOff>
      <xdr:row>36</xdr:row>
      <xdr:rowOff>0</xdr:rowOff>
    </xdr:from>
    <xdr:to>
      <xdr:col>4</xdr:col>
      <xdr:colOff>781050</xdr:colOff>
      <xdr:row>39</xdr:row>
      <xdr:rowOff>171450</xdr:rowOff>
    </xdr:to>
    <xdr:pic>
      <xdr:nvPicPr>
        <xdr:cNvPr id="1025" name="Picture 1" descr="出口专用章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209675" y="9907905"/>
          <a:ext cx="3352800" cy="112204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1"/>
  <sheetViews>
    <sheetView tabSelected="1" zoomScale="115" zoomScaleNormal="115" topLeftCell="A4" workbookViewId="0">
      <selection activeCell="F42" sqref="F42"/>
    </sheetView>
  </sheetViews>
  <sheetFormatPr defaultColWidth="9" defaultRowHeight="24.95" customHeight="1"/>
  <cols>
    <col min="1" max="1" width="18.375" style="5" customWidth="1"/>
    <col min="2" max="2" width="14.125" style="6" customWidth="1"/>
    <col min="3" max="3" width="6.875" style="6" customWidth="1"/>
    <col min="4" max="4" width="10.25" style="6" customWidth="1"/>
    <col min="5" max="5" width="13.125" style="6" customWidth="1"/>
    <col min="6" max="6" width="11.75" style="6" customWidth="1"/>
    <col min="7" max="7" width="11.625" style="6" customWidth="1"/>
    <col min="8" max="8" width="9.5" style="6" customWidth="1"/>
    <col min="9" max="9" width="10.5" style="6" customWidth="1"/>
    <col min="10" max="16384" width="9" style="6"/>
  </cols>
  <sheetData>
    <row r="1" ht="48" customHeight="1" spans="1:9">
      <c r="A1" s="7" t="s">
        <v>0</v>
      </c>
      <c r="B1" s="8"/>
      <c r="C1" s="8"/>
      <c r="D1" s="8"/>
      <c r="E1" s="8"/>
      <c r="F1" s="8"/>
      <c r="G1" s="8"/>
      <c r="H1" s="8"/>
      <c r="I1" s="8"/>
    </row>
    <row r="2" ht="24" customHeight="1" spans="1:4">
      <c r="A2" s="9" t="s">
        <v>1</v>
      </c>
      <c r="B2" s="9"/>
      <c r="C2" s="9"/>
      <c r="D2" s="9"/>
    </row>
    <row r="3" ht="22.5" customHeight="1" spans="1:9">
      <c r="A3" s="10" t="s">
        <v>2</v>
      </c>
      <c r="B3" s="10"/>
      <c r="F3" s="11" t="s">
        <v>3</v>
      </c>
      <c r="G3" s="11"/>
      <c r="H3" s="11"/>
      <c r="I3" s="11"/>
    </row>
    <row r="4" ht="22.5" customHeight="1" spans="1:9">
      <c r="A4" s="10" t="s">
        <v>4</v>
      </c>
      <c r="B4" s="10"/>
      <c r="F4" s="5" t="s">
        <v>5</v>
      </c>
      <c r="G4" s="5"/>
      <c r="H4" s="5"/>
      <c r="I4" s="5"/>
    </row>
    <row r="5" ht="22.5" customHeight="1" spans="1:9">
      <c r="A5" s="10" t="s">
        <v>6</v>
      </c>
      <c r="B5" s="12"/>
      <c r="G5" s="13" t="s">
        <v>7</v>
      </c>
      <c r="H5" s="13"/>
      <c r="I5" s="13"/>
    </row>
    <row r="6" ht="22.5" customHeight="1" spans="1:9">
      <c r="A6" s="14"/>
      <c r="G6" s="13" t="s">
        <v>8</v>
      </c>
      <c r="H6" s="13"/>
      <c r="I6" s="13"/>
    </row>
    <row r="7" ht="22.5" customHeight="1" spans="1:9">
      <c r="A7" s="15"/>
      <c r="H7" s="13" t="s">
        <v>9</v>
      </c>
      <c r="I7" s="13"/>
    </row>
    <row r="8" ht="22.5" customHeight="1" spans="8:9">
      <c r="H8" s="13" t="s">
        <v>10</v>
      </c>
      <c r="I8" s="79">
        <v>13400020448</v>
      </c>
    </row>
    <row r="9" s="1" customFormat="1" ht="22.5" customHeight="1" spans="1:1">
      <c r="A9" s="16" t="s">
        <v>11</v>
      </c>
    </row>
    <row r="10" s="1" customFormat="1" ht="22.5" customHeight="1" spans="1:1">
      <c r="A10" s="16" t="s">
        <v>12</v>
      </c>
    </row>
    <row r="11" s="2" customFormat="1" ht="22.5" customHeight="1" spans="1:9">
      <c r="A11" s="17" t="s">
        <v>13</v>
      </c>
      <c r="B11" s="18" t="s">
        <v>14</v>
      </c>
      <c r="C11" s="19"/>
      <c r="D11" s="19" t="s">
        <v>15</v>
      </c>
      <c r="E11" s="17" t="s">
        <v>16</v>
      </c>
      <c r="F11" s="19" t="s">
        <v>17</v>
      </c>
      <c r="G11" s="17" t="s">
        <v>18</v>
      </c>
      <c r="H11" s="17" t="s">
        <v>19</v>
      </c>
      <c r="I11" s="17" t="s">
        <v>20</v>
      </c>
    </row>
    <row r="12" s="2" customFormat="1" ht="25.5" spans="1:9">
      <c r="A12" s="20" t="s">
        <v>21</v>
      </c>
      <c r="B12" s="21" t="s">
        <v>22</v>
      </c>
      <c r="C12" s="22">
        <v>12</v>
      </c>
      <c r="D12" s="23">
        <v>360</v>
      </c>
      <c r="E12" s="24">
        <f t="shared" ref="E12:E22" si="0">D12/C12</f>
        <v>30</v>
      </c>
      <c r="F12" s="25">
        <f>6.5*E12</f>
        <v>195</v>
      </c>
      <c r="G12" s="25">
        <f>5.9*E12</f>
        <v>177</v>
      </c>
      <c r="H12" s="26">
        <f>0.078*E12</f>
        <v>2.34</v>
      </c>
      <c r="I12" s="80"/>
    </row>
    <row r="13" s="2" customFormat="1" ht="25.5" spans="1:9">
      <c r="A13" s="20" t="s">
        <v>23</v>
      </c>
      <c r="B13" s="21" t="s">
        <v>24</v>
      </c>
      <c r="C13" s="22">
        <v>6</v>
      </c>
      <c r="D13" s="23">
        <v>300</v>
      </c>
      <c r="E13" s="24">
        <f t="shared" si="0"/>
        <v>50</v>
      </c>
      <c r="F13" s="25">
        <f>13.2*E13</f>
        <v>660</v>
      </c>
      <c r="G13" s="25">
        <f>11.6*E13</f>
        <v>580</v>
      </c>
      <c r="H13" s="26">
        <f>0.101*E13</f>
        <v>5.05</v>
      </c>
      <c r="I13" s="80"/>
    </row>
    <row r="14" s="2" customFormat="1" ht="25.5" spans="1:9">
      <c r="A14" s="27" t="s">
        <v>25</v>
      </c>
      <c r="B14" s="28" t="s">
        <v>26</v>
      </c>
      <c r="C14" s="28">
        <v>6</v>
      </c>
      <c r="D14" s="29">
        <v>300</v>
      </c>
      <c r="E14" s="30">
        <f t="shared" si="0"/>
        <v>50</v>
      </c>
      <c r="F14" s="31">
        <f>17*E14</f>
        <v>850</v>
      </c>
      <c r="G14" s="31">
        <f>15.8*E14</f>
        <v>790</v>
      </c>
      <c r="H14" s="32">
        <f>0.12*E14</f>
        <v>6</v>
      </c>
      <c r="I14" s="80"/>
    </row>
    <row r="15" s="2" customFormat="1" ht="25.5" spans="1:9">
      <c r="A15" s="20" t="s">
        <v>27</v>
      </c>
      <c r="B15" s="21" t="s">
        <v>28</v>
      </c>
      <c r="C15" s="22">
        <v>6</v>
      </c>
      <c r="D15" s="23">
        <v>300</v>
      </c>
      <c r="E15" s="24">
        <f t="shared" si="0"/>
        <v>50</v>
      </c>
      <c r="F15" s="25">
        <f>6*E15</f>
        <v>300</v>
      </c>
      <c r="G15" s="25">
        <f>4.7*E15</f>
        <v>235</v>
      </c>
      <c r="H15" s="26">
        <f>0.129*E15</f>
        <v>6.45</v>
      </c>
      <c r="I15" s="80"/>
    </row>
    <row r="16" s="2" customFormat="1" ht="25.5" spans="1:9">
      <c r="A16" s="20" t="s">
        <v>29</v>
      </c>
      <c r="B16" s="21" t="s">
        <v>30</v>
      </c>
      <c r="C16" s="22">
        <v>8</v>
      </c>
      <c r="D16" s="23">
        <v>240</v>
      </c>
      <c r="E16" s="24">
        <f t="shared" si="0"/>
        <v>30</v>
      </c>
      <c r="F16" s="25">
        <f>8.8*E16</f>
        <v>264</v>
      </c>
      <c r="G16" s="25">
        <f>7.4*E16</f>
        <v>222</v>
      </c>
      <c r="H16" s="26">
        <f>0.15*E16</f>
        <v>4.5</v>
      </c>
      <c r="I16" s="80"/>
    </row>
    <row r="17" s="2" customFormat="1" ht="25.5" spans="1:9">
      <c r="A17" s="20" t="s">
        <v>31</v>
      </c>
      <c r="B17" s="33" t="s">
        <v>32</v>
      </c>
      <c r="C17" s="22">
        <v>4</v>
      </c>
      <c r="D17" s="23">
        <v>200</v>
      </c>
      <c r="E17" s="24">
        <f t="shared" si="0"/>
        <v>50</v>
      </c>
      <c r="F17" s="25">
        <f>8.9*E17</f>
        <v>445</v>
      </c>
      <c r="G17" s="25">
        <f>7.6*E17</f>
        <v>380</v>
      </c>
      <c r="H17" s="34">
        <f>0.132*E17</f>
        <v>6.6</v>
      </c>
      <c r="I17" s="80"/>
    </row>
    <row r="18" s="2" customFormat="1" ht="25.5" spans="1:9">
      <c r="A18" s="20" t="s">
        <v>33</v>
      </c>
      <c r="B18" s="22" t="s">
        <v>34</v>
      </c>
      <c r="C18" s="28">
        <v>6</v>
      </c>
      <c r="D18" s="29">
        <v>600</v>
      </c>
      <c r="E18" s="30">
        <f t="shared" si="0"/>
        <v>100</v>
      </c>
      <c r="F18" s="31">
        <f>8*E18</f>
        <v>800</v>
      </c>
      <c r="G18" s="31">
        <f>7.65*E18</f>
        <v>765</v>
      </c>
      <c r="H18" s="32">
        <f>0.142*E18</f>
        <v>14.2</v>
      </c>
      <c r="I18" s="80"/>
    </row>
    <row r="19" s="2" customFormat="1" ht="15" spans="1:9">
      <c r="A19" s="20" t="s">
        <v>35</v>
      </c>
      <c r="B19" s="22" t="s">
        <v>36</v>
      </c>
      <c r="C19" s="28">
        <v>12</v>
      </c>
      <c r="D19" s="23">
        <v>360</v>
      </c>
      <c r="E19" s="24">
        <f t="shared" si="0"/>
        <v>30</v>
      </c>
      <c r="F19" s="31">
        <f>11*E19</f>
        <v>330</v>
      </c>
      <c r="G19" s="31">
        <f>9.6*E19</f>
        <v>288</v>
      </c>
      <c r="H19" s="32">
        <f>0.141*E19</f>
        <v>4.23</v>
      </c>
      <c r="I19" s="80"/>
    </row>
    <row r="20" s="2" customFormat="1" ht="15" spans="1:9">
      <c r="A20" s="20" t="s">
        <v>37</v>
      </c>
      <c r="B20" s="22" t="s">
        <v>38</v>
      </c>
      <c r="C20" s="22">
        <v>18</v>
      </c>
      <c r="D20" s="23">
        <v>900</v>
      </c>
      <c r="E20" s="24">
        <f t="shared" si="0"/>
        <v>50</v>
      </c>
      <c r="F20" s="31">
        <f>11*E20</f>
        <v>550</v>
      </c>
      <c r="G20" s="31">
        <f>9.6*E20</f>
        <v>480</v>
      </c>
      <c r="H20" s="32">
        <f>0.131*E20</f>
        <v>6.55</v>
      </c>
      <c r="I20" s="80"/>
    </row>
    <row r="21" s="2" customFormat="1" ht="15" spans="1:9">
      <c r="A21" s="20" t="s">
        <v>39</v>
      </c>
      <c r="B21" s="22" t="s">
        <v>40</v>
      </c>
      <c r="C21" s="22">
        <v>20</v>
      </c>
      <c r="D21" s="23">
        <v>400</v>
      </c>
      <c r="E21" s="24">
        <f t="shared" si="0"/>
        <v>20</v>
      </c>
      <c r="F21" s="25">
        <f>13.5*E21</f>
        <v>270</v>
      </c>
      <c r="G21" s="25">
        <f>12.1*E21</f>
        <v>242</v>
      </c>
      <c r="H21" s="34">
        <f>0.144*E21</f>
        <v>2.88</v>
      </c>
      <c r="I21" s="80"/>
    </row>
    <row r="22" s="2" customFormat="1" ht="25.5" spans="1:9">
      <c r="A22" s="20" t="s">
        <v>41</v>
      </c>
      <c r="B22" s="22" t="s">
        <v>42</v>
      </c>
      <c r="C22" s="22">
        <v>16</v>
      </c>
      <c r="D22" s="23">
        <v>800</v>
      </c>
      <c r="E22" s="24">
        <f t="shared" si="0"/>
        <v>50</v>
      </c>
      <c r="F22" s="25">
        <f>14.3*E22</f>
        <v>715</v>
      </c>
      <c r="G22" s="25">
        <f>13.2*E22</f>
        <v>660</v>
      </c>
      <c r="H22" s="34">
        <f>0.14*E22</f>
        <v>7</v>
      </c>
      <c r="I22" s="80"/>
    </row>
    <row r="23" s="3" customFormat="1" customHeight="1" spans="1:9">
      <c r="A23" s="35"/>
      <c r="B23" s="35"/>
      <c r="C23" s="35"/>
      <c r="D23" s="36">
        <f>SUM(D12:D22)</f>
        <v>4760</v>
      </c>
      <c r="E23" s="37">
        <f>SUM(E12:E22)</f>
        <v>510</v>
      </c>
      <c r="F23" s="38">
        <f>SUM(F12:F22)</f>
        <v>5379</v>
      </c>
      <c r="G23" s="38">
        <f>SUM(G12:G22)</f>
        <v>4819</v>
      </c>
      <c r="H23" s="39">
        <f>SUM(H12:H22)</f>
        <v>65.8</v>
      </c>
      <c r="I23" s="81"/>
    </row>
    <row r="24" ht="10.5" customHeight="1" spans="1:9">
      <c r="A24" s="40"/>
      <c r="B24" s="40"/>
      <c r="C24" s="40"/>
      <c r="D24" s="40"/>
      <c r="E24" s="40"/>
      <c r="F24" s="40"/>
      <c r="G24" s="40"/>
      <c r="H24" s="40"/>
      <c r="I24" s="40"/>
    </row>
    <row r="25" s="4" customFormat="1" ht="20.1" customHeight="1" spans="1:9">
      <c r="A25" s="41" t="s">
        <v>43</v>
      </c>
      <c r="B25" s="42" t="s">
        <v>44</v>
      </c>
      <c r="C25" s="43"/>
      <c r="D25" s="43"/>
      <c r="E25" s="44"/>
      <c r="F25" s="45" t="s">
        <v>45</v>
      </c>
      <c r="G25" s="45"/>
      <c r="H25" s="45"/>
      <c r="I25" s="45"/>
    </row>
    <row r="26" s="4" customFormat="1" ht="17.25" customHeight="1" spans="1:9">
      <c r="A26" s="46"/>
      <c r="B26" s="43" t="s">
        <v>46</v>
      </c>
      <c r="C26" s="43"/>
      <c r="D26" s="43"/>
      <c r="E26" s="44"/>
      <c r="F26" s="47" t="s">
        <v>47</v>
      </c>
      <c r="G26" s="47"/>
      <c r="H26" s="47"/>
      <c r="I26" s="47"/>
    </row>
    <row r="27" s="4" customFormat="1" ht="17.25" customHeight="1" spans="1:9">
      <c r="A27" s="48"/>
      <c r="B27" s="49" t="s">
        <v>48</v>
      </c>
      <c r="C27" s="49"/>
      <c r="D27" s="50"/>
      <c r="E27" s="51"/>
      <c r="F27" s="47"/>
      <c r="G27" s="47"/>
      <c r="H27" s="47"/>
      <c r="I27" s="47"/>
    </row>
    <row r="28" s="4" customFormat="1" ht="20.1" customHeight="1" spans="1:9">
      <c r="A28" s="52" t="s">
        <v>49</v>
      </c>
      <c r="B28" s="53"/>
      <c r="C28" s="53"/>
      <c r="D28" s="53"/>
      <c r="E28" s="53"/>
      <c r="F28" s="54">
        <v>13400020448</v>
      </c>
      <c r="G28" s="54"/>
      <c r="H28" s="54"/>
      <c r="I28" s="54"/>
    </row>
    <row r="29" ht="11.25" customHeight="1" spans="5:9">
      <c r="E29" s="55"/>
      <c r="F29" s="55"/>
      <c r="G29" s="55"/>
      <c r="H29" s="56"/>
      <c r="I29" s="82"/>
    </row>
    <row r="30" s="4" customFormat="1" ht="17.25" customHeight="1" spans="1:9">
      <c r="A30" s="57" t="s">
        <v>50</v>
      </c>
      <c r="B30" s="58" t="s">
        <v>51</v>
      </c>
      <c r="C30" s="59"/>
      <c r="D30" s="60"/>
      <c r="E30" s="60"/>
      <c r="F30" s="61" t="s">
        <v>52</v>
      </c>
      <c r="G30" s="62"/>
      <c r="H30" s="62"/>
      <c r="I30" s="83"/>
    </row>
    <row r="31" s="4" customFormat="1" ht="17.25" customHeight="1" spans="1:9">
      <c r="A31" s="63" t="s">
        <v>53</v>
      </c>
      <c r="B31" s="64"/>
      <c r="C31" s="64"/>
      <c r="D31" s="64"/>
      <c r="E31" s="64"/>
      <c r="F31" s="65"/>
      <c r="G31" s="66"/>
      <c r="H31" s="66"/>
      <c r="I31" s="84"/>
    </row>
    <row r="32" s="4" customFormat="1" ht="17.25" customHeight="1" spans="1:9">
      <c r="A32" s="67" t="s">
        <v>54</v>
      </c>
      <c r="B32" s="68" t="s">
        <v>55</v>
      </c>
      <c r="C32" s="68"/>
      <c r="D32" s="68"/>
      <c r="E32" s="68"/>
      <c r="F32" s="69"/>
      <c r="G32" s="70"/>
      <c r="H32" s="70"/>
      <c r="I32" s="85"/>
    </row>
    <row r="33" s="4" customFormat="1" ht="20.1" customHeight="1" spans="1:9">
      <c r="A33" s="52" t="s">
        <v>56</v>
      </c>
      <c r="B33" s="71"/>
      <c r="C33" s="72" t="s">
        <v>57</v>
      </c>
      <c r="D33" s="72"/>
      <c r="E33" s="53"/>
      <c r="F33" s="73"/>
      <c r="G33" s="74"/>
      <c r="H33" s="74"/>
      <c r="I33" s="86"/>
    </row>
    <row r="34" ht="13.5" customHeight="1" spans="5:9">
      <c r="E34" s="55"/>
      <c r="F34" s="55"/>
      <c r="G34" s="55"/>
      <c r="H34" s="56"/>
      <c r="I34" s="82"/>
    </row>
    <row r="35" s="4" customFormat="1" customHeight="1" spans="1:9">
      <c r="A35" s="52" t="s">
        <v>58</v>
      </c>
      <c r="B35" s="53"/>
      <c r="C35" s="53"/>
      <c r="D35" s="53" t="s">
        <v>59</v>
      </c>
      <c r="E35" s="53"/>
      <c r="F35" s="75"/>
      <c r="G35" s="75"/>
      <c r="H35" s="75"/>
      <c r="I35" s="87"/>
    </row>
    <row r="36" s="4" customFormat="1" customHeight="1" spans="1:9">
      <c r="A36" s="76" t="s">
        <v>60</v>
      </c>
      <c r="B36" s="53"/>
      <c r="C36" s="53"/>
      <c r="D36" s="53"/>
      <c r="E36" s="53"/>
      <c r="F36" s="75"/>
      <c r="G36" s="75"/>
      <c r="H36" s="75"/>
      <c r="I36" s="87"/>
    </row>
    <row r="37" s="4" customFormat="1" customHeight="1" spans="1:9">
      <c r="A37" s="76" t="s">
        <v>61</v>
      </c>
      <c r="B37" s="53"/>
      <c r="C37" s="53"/>
      <c r="D37" s="53"/>
      <c r="E37" s="53"/>
      <c r="F37" s="75"/>
      <c r="G37" s="75"/>
      <c r="H37" s="75"/>
      <c r="I37" s="87"/>
    </row>
    <row r="40" customHeight="1" spans="6:8">
      <c r="F40" s="77"/>
      <c r="G40" s="77"/>
      <c r="H40" s="77"/>
    </row>
    <row r="41" customHeight="1" spans="6:9">
      <c r="F41" s="78">
        <v>44883</v>
      </c>
      <c r="G41" s="78"/>
      <c r="H41" s="78"/>
      <c r="I41" s="78"/>
    </row>
  </sheetData>
  <mergeCells count="19">
    <mergeCell ref="A1:I1"/>
    <mergeCell ref="A2:D2"/>
    <mergeCell ref="A3:B3"/>
    <mergeCell ref="F3:I3"/>
    <mergeCell ref="A4:B4"/>
    <mergeCell ref="F4:I4"/>
    <mergeCell ref="G5:I5"/>
    <mergeCell ref="G6:I6"/>
    <mergeCell ref="H7:I7"/>
    <mergeCell ref="B11:C11"/>
    <mergeCell ref="A24:I24"/>
    <mergeCell ref="F25:I25"/>
    <mergeCell ref="F28:I28"/>
    <mergeCell ref="B32:E32"/>
    <mergeCell ref="F33:I33"/>
    <mergeCell ref="F41:I41"/>
    <mergeCell ref="I12:I22"/>
    <mergeCell ref="F30:I32"/>
    <mergeCell ref="F26:I27"/>
  </mergeCells>
  <pageMargins left="0.3" right="0.11875" top="0.11875" bottom="0.669444444444445" header="0.41875" footer="0.5"/>
  <pageSetup paperSize="9" scale="95" orientation="portrait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委托书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Naomi</dc:creator>
  <cp:lastModifiedBy>微信用户</cp:lastModifiedBy>
  <dcterms:created xsi:type="dcterms:W3CDTF">2009-10-09T04:36:00Z</dcterms:created>
  <cp:lastPrinted>2015-12-25T06:24:00Z</cp:lastPrinted>
  <dcterms:modified xsi:type="dcterms:W3CDTF">2022-11-18T03:10:11Z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2052-11.1.0.12763</vt:lpwstr>
  </property>
  <property fmtid="{D5CDD505-2E9C-101B-9397-08002B2CF9AE}" pid="3" name="ICV">
    <vt:lpwstr>C5FD8D4872504BD9B4070860ED2D2B15</vt:lpwstr>
  </property>
</Properties>
</file>