
<file path=[Content_Types].xml><?xml version="1.0" encoding="utf-8"?>
<Types xmlns="http://schemas.openxmlformats.org/package/2006/content-type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pivotCache/pivotCacheDefinition13.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D:\others\Personal Projects 2\Business Intelligence Analytics\Advanced MS Excel\"/>
    </mc:Choice>
  </mc:AlternateContent>
  <xr:revisionPtr revIDLastSave="0" documentId="8_{E5788DD0-CF39-4A6D-8C94-9A2DE8D87086}" xr6:coauthVersionLast="47" xr6:coauthVersionMax="47" xr10:uidLastSave="{00000000-0000-0000-0000-000000000000}"/>
  <bookViews>
    <workbookView xWindow="-110" yWindow="-110" windowWidth="19420" windowHeight="10420" xr2:uid="{45B7E4EC-3F06-4154-BB35-7A3F3C7E077F}"/>
  </bookViews>
  <sheets>
    <sheet name="Dashboard" sheetId="5" r:id="rId1"/>
    <sheet name="Tables" sheetId="1" state="hidden" r:id="rId2"/>
    <sheet name="HR Database" sheetId="2" r:id="rId3"/>
    <sheet name="Employee Info" sheetId="3" r:id="rId4"/>
    <sheet name="Department Bridge" sheetId="4" r:id="rId5"/>
  </sheets>
  <definedNames>
    <definedName name="_xlchart.v2.0" hidden="1">Tables!$AA$10:$AA$12</definedName>
    <definedName name="_xlchart.v2.1" hidden="1">Tables!$AB$10:$AB$12</definedName>
    <definedName name="_xlchart.v2.2" hidden="1">Tables!$AB$9</definedName>
    <definedName name="_xlcn.WorksheetConnection_Book1Department_Bridge" hidden="1">Department_Bridge[]</definedName>
    <definedName name="_xlcn.WorksheetConnection_Book1Employee_Info" hidden="1">Employee_Info[]</definedName>
    <definedName name="_xlcn.WorksheetConnection_Book1HR_Database" hidden="1">HR_Database[]</definedName>
    <definedName name="ExternalData_1" localSheetId="4" hidden="1">'Department Bridge'!$A$1:$B$8</definedName>
    <definedName name="ExternalData_1" localSheetId="3" hidden="1">'Employee Info'!$A$1:$F$91</definedName>
    <definedName name="ExternalData_1" localSheetId="2" hidden="1">'HR Database'!$A$1:$Q$91</definedName>
    <definedName name="Slicer_City">#N/A</definedName>
    <definedName name="Slicer_Education">#N/A</definedName>
    <definedName name="Slicer_Overdue_Vacation?">#N/A</definedName>
    <definedName name="Slicer_Performance_Review">#N/A</definedName>
    <definedName name="Slicer_Termination_Reason">#N/A</definedName>
    <definedName name="Timeline_Hire_Date">#N/A</definedName>
    <definedName name="Timeline_Termination_Date">#N/A</definedName>
  </definedNames>
  <calcPr calcId="191029"/>
  <pivotCaches>
    <pivotCache cacheId="0" r:id="rId6"/>
    <pivotCache cacheId="1" r:id="rId7"/>
    <pivotCache cacheId="2" r:id="rId8"/>
    <pivotCache cacheId="3" r:id="rId9"/>
    <pivotCache cacheId="4" r:id="rId10"/>
    <pivotCache cacheId="5" r:id="rId11"/>
    <pivotCache cacheId="6" r:id="rId12"/>
    <pivotCache cacheId="7" r:id="rId13"/>
    <pivotCache cacheId="8" r:id="rId14"/>
  </pivotCaches>
  <extLst>
    <ext xmlns:x14="http://schemas.microsoft.com/office/spreadsheetml/2009/9/main" uri="{876F7934-8845-4945-9796-88D515C7AA90}">
      <x14:pivotCaches>
        <pivotCache cacheId="9" r:id="rId15"/>
        <pivotCache cacheId="10" r:id="rId16"/>
        <pivotCache cacheId="11" r:id="rId17"/>
      </x14:pivotCaches>
    </ext>
    <ext xmlns:x14="http://schemas.microsoft.com/office/spreadsheetml/2009/9/main" uri="{BBE1A952-AA13-448e-AADC-164F8A28A991}">
      <x14:slicerCaches>
        <x14:slicerCache r:id="rId18"/>
        <x14:slicerCache r:id="rId19"/>
        <x14:slicerCache r:id="rId20"/>
        <x14:slicerCache r:id="rId21"/>
        <x14:slicerCache r:id="rId22"/>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12" r:id="rId23"/>
      </x15:timelineCachePivotCaches>
    </ext>
    <ext xmlns:x15="http://schemas.microsoft.com/office/spreadsheetml/2010/11/main" uri="{D0CA8CA8-9F24-4464-BF8E-62219DCF47F9}">
      <x15:timelineCacheRefs>
        <x15:timelineCacheRef r:id="rId24"/>
        <x15:timelineCacheRef r:id="rId25"/>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HR_Database" name="HR_Database" connection="WorksheetConnection_Book1!HR_Database"/>
          <x15:modelTable id="Employee_Info" name="Employee_Info" connection="WorksheetConnection_Book1!Employee_Info"/>
          <x15:modelTable id="Department_Bridge" name="Department_Bridge" connection="WorksheetConnection_Book1!Department_Bridge"/>
        </x15:modelTables>
        <x15:modelRelationships>
          <x15:modelRelationship fromTable="HR_Database" fromColumn="ID" toTable="Employee_Info" toColumn="ID"/>
          <x15:modelRelationship fromTable="HR_Database" fromColumn="Department" toTable="Department_Bridge" toColumn="Department"/>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10" i="1" l="1" a="1"/>
  <c r="AB10" i="1" s="1"/>
  <c r="AA10" i="1" a="1"/>
  <c r="AA10" i="1" s="1"/>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L2" i="2"/>
  <c r="K2" i="2" s="1" a="1"/>
  <c r="K2" i="2" s="1"/>
  <c r="L3" i="2"/>
  <c r="K3" i="2" s="1" a="1"/>
  <c r="K3" i="2" s="1"/>
  <c r="J3" i="2" s="1"/>
  <c r="L4" i="2"/>
  <c r="K4" i="2" s="1" a="1"/>
  <c r="K4" i="2" s="1"/>
  <c r="J4" i="2" s="1"/>
  <c r="L5" i="2"/>
  <c r="K5" i="2" s="1" a="1"/>
  <c r="K5" i="2" s="1"/>
  <c r="L6" i="2"/>
  <c r="K6" i="2" s="1" a="1"/>
  <c r="K6" i="2" s="1"/>
  <c r="L7" i="2"/>
  <c r="K7" i="2" s="1" a="1"/>
  <c r="K7" i="2" s="1"/>
  <c r="J7" i="2" s="1"/>
  <c r="L8" i="2"/>
  <c r="K8" i="2" s="1" a="1"/>
  <c r="K8" i="2" s="1"/>
  <c r="J8" i="2" s="1"/>
  <c r="L9" i="2"/>
  <c r="K9" i="2" s="1" a="1"/>
  <c r="K9" i="2" s="1"/>
  <c r="L10" i="2"/>
  <c r="K10" i="2" s="1" a="1"/>
  <c r="K10" i="2" s="1"/>
  <c r="L11" i="2"/>
  <c r="K11" i="2" s="1" a="1"/>
  <c r="K11" i="2" s="1"/>
  <c r="L12" i="2"/>
  <c r="K12" i="2" s="1" a="1"/>
  <c r="K12" i="2" s="1"/>
  <c r="L13" i="2"/>
  <c r="K13" i="2" s="1" a="1"/>
  <c r="K13" i="2" s="1"/>
  <c r="J13" i="2" s="1"/>
  <c r="L14" i="2"/>
  <c r="K14" i="2" s="1" a="1"/>
  <c r="K14" i="2" s="1"/>
  <c r="L15" i="2"/>
  <c r="K15" i="2" s="1" a="1"/>
  <c r="K15" i="2" s="1"/>
  <c r="L16" i="2"/>
  <c r="K16" i="2" s="1" a="1"/>
  <c r="K16" i="2" s="1"/>
  <c r="L17" i="2"/>
  <c r="K17" i="2" s="1" a="1"/>
  <c r="K17" i="2" s="1"/>
  <c r="L18" i="2"/>
  <c r="K18" i="2" s="1" a="1"/>
  <c r="K18" i="2" s="1"/>
  <c r="J18" i="2" s="1"/>
  <c r="L19" i="2"/>
  <c r="K19" i="2" s="1" a="1"/>
  <c r="K19" i="2" s="1"/>
  <c r="J19" i="2" s="1"/>
  <c r="L20" i="2"/>
  <c r="K20" i="2" s="1" a="1"/>
  <c r="K20" i="2" s="1"/>
  <c r="L21" i="2"/>
  <c r="K21" i="2" s="1" a="1"/>
  <c r="K21" i="2" s="1"/>
  <c r="L22" i="2"/>
  <c r="K22" i="2" s="1" a="1"/>
  <c r="K22" i="2" s="1"/>
  <c r="L23" i="2"/>
  <c r="K23" i="2" s="1" a="1"/>
  <c r="K23" i="2" s="1"/>
  <c r="J23" i="2" s="1"/>
  <c r="L24" i="2"/>
  <c r="K24" i="2" s="1" a="1"/>
  <c r="K24" i="2" s="1"/>
  <c r="L25" i="2"/>
  <c r="K25" i="2" s="1" a="1"/>
  <c r="K25" i="2" s="1"/>
  <c r="L26" i="2"/>
  <c r="K26" i="2" s="1" a="1"/>
  <c r="K26" i="2" s="1"/>
  <c r="L27" i="2"/>
  <c r="K27" i="2" s="1" a="1"/>
  <c r="K27" i="2" s="1"/>
  <c r="L28" i="2"/>
  <c r="K28" i="2" s="1" a="1"/>
  <c r="K28" i="2" s="1"/>
  <c r="J28" i="2" s="1"/>
  <c r="L29" i="2"/>
  <c r="K29" i="2" s="1" a="1"/>
  <c r="K29" i="2" s="1"/>
  <c r="L30" i="2"/>
  <c r="K30" i="2" s="1" a="1"/>
  <c r="K30" i="2" s="1"/>
  <c r="L31" i="2"/>
  <c r="K31" i="2" s="1" a="1"/>
  <c r="K31" i="2" s="1"/>
  <c r="J31" i="2" s="1"/>
  <c r="L32" i="2"/>
  <c r="K32" i="2" s="1" a="1"/>
  <c r="K32" i="2" s="1"/>
  <c r="L33" i="2"/>
  <c r="K33" i="2" s="1" a="1"/>
  <c r="K33" i="2" s="1"/>
  <c r="L34" i="2"/>
  <c r="K34" i="2" s="1" a="1"/>
  <c r="K34" i="2" s="1"/>
  <c r="L35" i="2"/>
  <c r="K35" i="2" s="1" a="1"/>
  <c r="K35" i="2" s="1"/>
  <c r="L36" i="2"/>
  <c r="K36" i="2" s="1" a="1"/>
  <c r="K36" i="2" s="1"/>
  <c r="L37" i="2"/>
  <c r="K37" i="2" s="1" a="1"/>
  <c r="K37" i="2" s="1"/>
  <c r="J37" i="2" s="1"/>
  <c r="L38" i="2"/>
  <c r="K38" i="2" s="1" a="1"/>
  <c r="K38" i="2" s="1"/>
  <c r="J38" i="2" s="1"/>
  <c r="L39" i="2"/>
  <c r="K39" i="2" s="1" a="1"/>
  <c r="K39" i="2" s="1"/>
  <c r="L40" i="2"/>
  <c r="K40" i="2" s="1" a="1"/>
  <c r="K40" i="2" s="1"/>
  <c r="J40" i="2" s="1"/>
  <c r="L41" i="2"/>
  <c r="K41" i="2" s="1" a="1"/>
  <c r="K41" i="2" s="1"/>
  <c r="J41" i="2" s="1"/>
  <c r="L42" i="2"/>
  <c r="K42" i="2" s="1" a="1"/>
  <c r="K42" i="2" s="1"/>
  <c r="L43" i="2"/>
  <c r="K43" i="2" s="1" a="1"/>
  <c r="K43" i="2" s="1"/>
  <c r="L44" i="2"/>
  <c r="K44" i="2" s="1" a="1"/>
  <c r="K44" i="2" s="1"/>
  <c r="J44" i="2" s="1"/>
  <c r="L45" i="2"/>
  <c r="K45" i="2" s="1" a="1"/>
  <c r="K45" i="2" s="1"/>
  <c r="L46" i="2"/>
  <c r="K46" i="2" s="1" a="1"/>
  <c r="K46" i="2" s="1"/>
  <c r="L47" i="2"/>
  <c r="K47" i="2" s="1" a="1"/>
  <c r="K47" i="2" s="1"/>
  <c r="L48" i="2"/>
  <c r="K48" i="2" s="1" a="1"/>
  <c r="K48" i="2" s="1"/>
  <c r="L49" i="2"/>
  <c r="K49" i="2" s="1" a="1"/>
  <c r="K49" i="2" s="1"/>
  <c r="J49" i="2" s="1"/>
  <c r="L50" i="2"/>
  <c r="K50" i="2" s="1" a="1"/>
  <c r="K50" i="2" s="1"/>
  <c r="J50" i="2" s="1"/>
  <c r="L51" i="2"/>
  <c r="K51" i="2" s="1" a="1"/>
  <c r="K51" i="2" s="1"/>
  <c r="L52" i="2"/>
  <c r="K52" i="2" s="1" a="1"/>
  <c r="K52" i="2" s="1"/>
  <c r="L53" i="2"/>
  <c r="K53" i="2" s="1" a="1"/>
  <c r="K53" i="2" s="1"/>
  <c r="L54" i="2"/>
  <c r="K54" i="2" s="1" a="1"/>
  <c r="K54" i="2" s="1"/>
  <c r="J54" i="2" s="1"/>
  <c r="L55" i="2"/>
  <c r="K55" i="2" s="1" a="1"/>
  <c r="K55" i="2" s="1"/>
  <c r="L56" i="2"/>
  <c r="K56" i="2" s="1" a="1"/>
  <c r="K56" i="2" s="1"/>
  <c r="J56" i="2" s="1"/>
  <c r="L57" i="2"/>
  <c r="K57" i="2" s="1" a="1"/>
  <c r="K57" i="2" s="1"/>
  <c r="L58" i="2"/>
  <c r="K58" i="2" s="1" a="1"/>
  <c r="K58" i="2" s="1"/>
  <c r="L59" i="2"/>
  <c r="K59" i="2" s="1" a="1"/>
  <c r="K59" i="2" s="1"/>
  <c r="L60" i="2"/>
  <c r="K60" i="2" s="1" a="1"/>
  <c r="K60" i="2" s="1"/>
  <c r="L61" i="2"/>
  <c r="K61" i="2" s="1" a="1"/>
  <c r="K61" i="2" s="1"/>
  <c r="L62" i="2"/>
  <c r="K62" i="2" s="1" a="1"/>
  <c r="K62" i="2" s="1"/>
  <c r="J62" i="2" s="1"/>
  <c r="L63" i="2"/>
  <c r="K63" i="2" s="1" a="1"/>
  <c r="K63" i="2" s="1"/>
  <c r="L64" i="2"/>
  <c r="K64" i="2" s="1" a="1"/>
  <c r="K64" i="2" s="1"/>
  <c r="L65" i="2"/>
  <c r="K65" i="2" s="1" a="1"/>
  <c r="K65" i="2" s="1"/>
  <c r="L66" i="2"/>
  <c r="K66" i="2" s="1" a="1"/>
  <c r="K66" i="2" s="1"/>
  <c r="L67" i="2"/>
  <c r="K67" i="2" s="1" a="1"/>
  <c r="K67" i="2" s="1"/>
  <c r="L68" i="2"/>
  <c r="K68" i="2" s="1" a="1"/>
  <c r="K68" i="2" s="1"/>
  <c r="J68" i="2" s="1"/>
  <c r="L69" i="2"/>
  <c r="K69" i="2" s="1" a="1"/>
  <c r="K69" i="2" s="1"/>
  <c r="L70" i="2"/>
  <c r="K70" i="2" s="1" a="1"/>
  <c r="K70" i="2" s="1"/>
  <c r="L71" i="2"/>
  <c r="K71" i="2" s="1" a="1"/>
  <c r="K71" i="2" s="1"/>
  <c r="L72" i="2"/>
  <c r="K72" i="2" s="1" a="1"/>
  <c r="K72" i="2" s="1"/>
  <c r="L73" i="2"/>
  <c r="K73" i="2" s="1" a="1"/>
  <c r="K73" i="2" s="1"/>
  <c r="J73" i="2" s="1"/>
  <c r="L74" i="2"/>
  <c r="K74" i="2" s="1" a="1"/>
  <c r="K74" i="2" s="1"/>
  <c r="L75" i="2"/>
  <c r="K75" i="2" s="1" a="1"/>
  <c r="K75" i="2" s="1"/>
  <c r="J75" i="2" s="1"/>
  <c r="L76" i="2"/>
  <c r="K76" i="2" s="1" a="1"/>
  <c r="K76" i="2" s="1"/>
  <c r="L77" i="2"/>
  <c r="K77" i="2" s="1" a="1"/>
  <c r="K77" i="2" s="1"/>
  <c r="J77" i="2" s="1"/>
  <c r="L78" i="2"/>
  <c r="K78" i="2" s="1" a="1"/>
  <c r="K78" i="2" s="1"/>
  <c r="L79" i="2"/>
  <c r="K79" i="2" s="1" a="1"/>
  <c r="K79" i="2" s="1"/>
  <c r="L80" i="2"/>
  <c r="K80" i="2" s="1" a="1"/>
  <c r="K80" i="2" s="1"/>
  <c r="J80" i="2" s="1"/>
  <c r="L81" i="2"/>
  <c r="K81" i="2" s="1" a="1"/>
  <c r="K81" i="2" s="1"/>
  <c r="L82" i="2"/>
  <c r="K82" i="2" s="1" a="1"/>
  <c r="K82" i="2" s="1"/>
  <c r="L83" i="2"/>
  <c r="K83" i="2" s="1" a="1"/>
  <c r="K83" i="2" s="1"/>
  <c r="L84" i="2"/>
  <c r="K84" i="2" s="1" a="1"/>
  <c r="K84" i="2" s="1"/>
  <c r="L85" i="2"/>
  <c r="K85" i="2" s="1" a="1"/>
  <c r="K85" i="2" s="1"/>
  <c r="L86" i="2"/>
  <c r="K86" i="2" s="1" a="1"/>
  <c r="K86" i="2" s="1"/>
  <c r="L87" i="2"/>
  <c r="K87" i="2" s="1" a="1"/>
  <c r="K87" i="2" s="1"/>
  <c r="J87" i="2" s="1"/>
  <c r="L88" i="2"/>
  <c r="K88" i="2" s="1" a="1"/>
  <c r="K88" i="2" s="1"/>
  <c r="L89" i="2"/>
  <c r="K89" i="2" s="1" a="1"/>
  <c r="K89" i="2" s="1"/>
  <c r="L90" i="2"/>
  <c r="K90" i="2" s="1" a="1"/>
  <c r="K90" i="2" s="1"/>
  <c r="L91" i="2"/>
  <c r="K91" i="2" s="1" a="1"/>
  <c r="K91" i="2" s="1"/>
  <c r="T1" i="2"/>
  <c r="U1" i="2" s="1"/>
  <c r="P4" i="1"/>
  <c r="M4" i="1"/>
  <c r="J5" i="1"/>
  <c r="J4" i="1"/>
  <c r="F5" i="1"/>
  <c r="F4" i="1"/>
  <c r="B4" i="1"/>
  <c r="R4" i="1" l="1"/>
  <c r="J91" i="2"/>
  <c r="J90" i="2"/>
  <c r="J89" i="2"/>
  <c r="J85" i="2"/>
  <c r="J81" i="2"/>
  <c r="J69" i="2"/>
  <c r="J65" i="2"/>
  <c r="J61" i="2"/>
  <c r="J57" i="2"/>
  <c r="J53" i="2"/>
  <c r="J45" i="2"/>
  <c r="J33" i="2"/>
  <c r="J29" i="2"/>
  <c r="J25" i="2"/>
  <c r="J21" i="2"/>
  <c r="J17" i="2"/>
  <c r="J9" i="2"/>
  <c r="J5" i="2"/>
  <c r="J88" i="2"/>
  <c r="J84" i="2"/>
  <c r="J76" i="2"/>
  <c r="J72" i="2"/>
  <c r="J64" i="2"/>
  <c r="J60" i="2"/>
  <c r="J52" i="2"/>
  <c r="J48" i="2"/>
  <c r="J36" i="2"/>
  <c r="J32" i="2"/>
  <c r="J24" i="2"/>
  <c r="J20" i="2"/>
  <c r="J16" i="2"/>
  <c r="J12" i="2"/>
  <c r="J83" i="2"/>
  <c r="J79" i="2"/>
  <c r="J71" i="2"/>
  <c r="J67" i="2"/>
  <c r="J63" i="2"/>
  <c r="J59" i="2"/>
  <c r="J55" i="2"/>
  <c r="J51" i="2"/>
  <c r="J47" i="2"/>
  <c r="J43" i="2"/>
  <c r="J39" i="2"/>
  <c r="J35" i="2"/>
  <c r="J27" i="2"/>
  <c r="J15" i="2"/>
  <c r="J11" i="2"/>
  <c r="J86" i="2"/>
  <c r="J82" i="2"/>
  <c r="J78" i="2"/>
  <c r="J74" i="2"/>
  <c r="J70" i="2"/>
  <c r="J66" i="2"/>
  <c r="J58" i="2"/>
  <c r="J46" i="2"/>
  <c r="J42" i="2"/>
  <c r="J34" i="2"/>
  <c r="J30" i="2"/>
  <c r="J26" i="2"/>
  <c r="J22" i="2"/>
  <c r="J14" i="2"/>
  <c r="J10" i="2"/>
  <c r="J6" i="2"/>
  <c r="J2" i="2"/>
  <c r="D2" i="2"/>
  <c r="E2" i="2" s="1"/>
  <c r="D6" i="2"/>
  <c r="E6" i="2" s="1"/>
  <c r="D10" i="2"/>
  <c r="E10" i="2" s="1"/>
  <c r="D14" i="2"/>
  <c r="E14" i="2" s="1"/>
  <c r="D18" i="2"/>
  <c r="E18" i="2" s="1"/>
  <c r="D22" i="2"/>
  <c r="E22" i="2" s="1"/>
  <c r="D26" i="2"/>
  <c r="E26" i="2" s="1"/>
  <c r="D30" i="2"/>
  <c r="E30" i="2" s="1"/>
  <c r="D34" i="2"/>
  <c r="E34" i="2" s="1"/>
  <c r="D38" i="2"/>
  <c r="E38" i="2" s="1"/>
  <c r="D42" i="2"/>
  <c r="E42" i="2" s="1"/>
  <c r="D46" i="2"/>
  <c r="E46" i="2" s="1"/>
  <c r="D50" i="2"/>
  <c r="E50" i="2" s="1"/>
  <c r="D54" i="2"/>
  <c r="E54" i="2" s="1"/>
  <c r="D58" i="2"/>
  <c r="E58" i="2" s="1"/>
  <c r="D62" i="2"/>
  <c r="E62" i="2" s="1"/>
  <c r="D66" i="2"/>
  <c r="E66" i="2" s="1"/>
  <c r="D70" i="2"/>
  <c r="E70" i="2" s="1"/>
  <c r="D74" i="2"/>
  <c r="E74" i="2" s="1"/>
  <c r="D78" i="2"/>
  <c r="E78" i="2" s="1"/>
  <c r="D82" i="2"/>
  <c r="E82" i="2" s="1"/>
  <c r="D86" i="2"/>
  <c r="E86" i="2" s="1"/>
  <c r="D90" i="2"/>
  <c r="E90" i="2" s="1"/>
  <c r="D3" i="2"/>
  <c r="E3" i="2" s="1"/>
  <c r="D7" i="2"/>
  <c r="E7" i="2" s="1"/>
  <c r="D11" i="2"/>
  <c r="E11" i="2" s="1"/>
  <c r="D15" i="2"/>
  <c r="E15" i="2" s="1"/>
  <c r="D19" i="2"/>
  <c r="E19" i="2" s="1"/>
  <c r="D23" i="2"/>
  <c r="E23" i="2" s="1"/>
  <c r="D27" i="2"/>
  <c r="E27" i="2" s="1"/>
  <c r="D31" i="2"/>
  <c r="E31" i="2" s="1"/>
  <c r="D35" i="2"/>
  <c r="E35" i="2" s="1"/>
  <c r="D39" i="2"/>
  <c r="E39" i="2" s="1"/>
  <c r="D43" i="2"/>
  <c r="E43" i="2" s="1"/>
  <c r="D47" i="2"/>
  <c r="E47" i="2" s="1"/>
  <c r="D51" i="2"/>
  <c r="E51" i="2" s="1"/>
  <c r="D55" i="2"/>
  <c r="E55" i="2" s="1"/>
  <c r="D59" i="2"/>
  <c r="E59" i="2" s="1"/>
  <c r="D63" i="2"/>
  <c r="E63" i="2" s="1"/>
  <c r="D67" i="2"/>
  <c r="E67" i="2" s="1"/>
  <c r="D71" i="2"/>
  <c r="E71" i="2" s="1"/>
  <c r="D75" i="2"/>
  <c r="E75" i="2" s="1"/>
  <c r="D79" i="2"/>
  <c r="E79" i="2" s="1"/>
  <c r="D83" i="2"/>
  <c r="E83" i="2" s="1"/>
  <c r="D87" i="2"/>
  <c r="E87" i="2" s="1"/>
  <c r="D91" i="2"/>
  <c r="E91" i="2" s="1"/>
  <c r="D4" i="2"/>
  <c r="E4" i="2" s="1"/>
  <c r="D8" i="2"/>
  <c r="E8" i="2" s="1"/>
  <c r="D12" i="2"/>
  <c r="E12" i="2" s="1"/>
  <c r="D16" i="2"/>
  <c r="E16" i="2" s="1"/>
  <c r="D20" i="2"/>
  <c r="E20" i="2" s="1"/>
  <c r="D24" i="2"/>
  <c r="E24" i="2" s="1"/>
  <c r="D28" i="2"/>
  <c r="E28" i="2" s="1"/>
  <c r="D32" i="2"/>
  <c r="E32" i="2" s="1"/>
  <c r="D36" i="2"/>
  <c r="E36" i="2" s="1"/>
  <c r="D40" i="2"/>
  <c r="E40" i="2" s="1"/>
  <c r="D44" i="2"/>
  <c r="E44" i="2" s="1"/>
  <c r="D48" i="2"/>
  <c r="E48" i="2" s="1"/>
  <c r="D52" i="2"/>
  <c r="E52" i="2" s="1"/>
  <c r="D56" i="2"/>
  <c r="E56" i="2" s="1"/>
  <c r="D60" i="2"/>
  <c r="E60" i="2" s="1"/>
  <c r="D64" i="2"/>
  <c r="E64" i="2" s="1"/>
  <c r="D68" i="2"/>
  <c r="E68" i="2" s="1"/>
  <c r="D72" i="2"/>
  <c r="E72" i="2" s="1"/>
  <c r="D76" i="2"/>
  <c r="E76" i="2" s="1"/>
  <c r="D80" i="2"/>
  <c r="E80" i="2" s="1"/>
  <c r="D84" i="2"/>
  <c r="E84" i="2" s="1"/>
  <c r="D88" i="2"/>
  <c r="E88" i="2" s="1"/>
  <c r="D5" i="2"/>
  <c r="E5" i="2" s="1"/>
  <c r="D9" i="2"/>
  <c r="E9" i="2" s="1"/>
  <c r="D13" i="2"/>
  <c r="E13" i="2" s="1"/>
  <c r="D17" i="2"/>
  <c r="E17" i="2" s="1"/>
  <c r="D21" i="2"/>
  <c r="E21" i="2" s="1"/>
  <c r="D25" i="2"/>
  <c r="E25" i="2" s="1"/>
  <c r="D29" i="2"/>
  <c r="E29" i="2" s="1"/>
  <c r="D33" i="2"/>
  <c r="E33" i="2" s="1"/>
  <c r="D37" i="2"/>
  <c r="E37" i="2" s="1"/>
  <c r="D41" i="2"/>
  <c r="E41" i="2" s="1"/>
  <c r="D45" i="2"/>
  <c r="E45" i="2" s="1"/>
  <c r="D49" i="2"/>
  <c r="E49" i="2" s="1"/>
  <c r="D53" i="2"/>
  <c r="E53" i="2" s="1"/>
  <c r="D57" i="2"/>
  <c r="E57" i="2" s="1"/>
  <c r="D61" i="2"/>
  <c r="E61" i="2" s="1"/>
  <c r="D65" i="2"/>
  <c r="E65" i="2" s="1"/>
  <c r="D69" i="2"/>
  <c r="E69" i="2" s="1"/>
  <c r="D73" i="2"/>
  <c r="E73" i="2" s="1"/>
  <c r="D77" i="2"/>
  <c r="E77" i="2" s="1"/>
  <c r="D81" i="2"/>
  <c r="E81" i="2" s="1"/>
  <c r="D85" i="2"/>
  <c r="E85" i="2" s="1"/>
  <c r="D89" i="2"/>
  <c r="E89" i="2" s="1"/>
  <c r="T4"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86198A-3E25-4964-90F9-D5C6208BFD1F}" keepAlive="1" name="Query - Department Bridge" description="Connection to the 'Department Bridge' query in the workbook." type="5" refreshedVersion="7" background="1" saveData="1">
    <dbPr connection="Provider=Microsoft.Mashup.OleDb.1;Data Source=$Workbook$;Location=&quot;Department Bridge&quot;;Extended Properties=&quot;&quot;" command="SELECT * FROM [Department Bridge]"/>
  </connection>
  <connection id="2" xr16:uid="{0E1C2133-5C60-4CF9-83CB-463FDAE1AE47}" keepAlive="1" name="Query - Employee Info(1)" description="Connection to the 'Employee Info' query in the workbook." type="5" refreshedVersion="7" background="1" saveData="1">
    <dbPr connection="Provider=Microsoft.Mashup.OleDb.1;Data Source=$Workbook$;Location=&quot;Employee Info&quot;;Extended Properties=&quot;&quot;" command="SELECT * FROM [Employee Info]"/>
  </connection>
  <connection id="3" xr16:uid="{F2A10F1F-1428-414B-B1AF-0BFB76A641BD}" keepAlive="1" name="Query - HR Database" description="Connection to the 'HR Database' query in the workbook." type="5" refreshedVersion="7" background="1" saveData="1">
    <dbPr connection="Provider=Microsoft.Mashup.OleDb.1;Data Source=$Workbook$;Location=&quot;HR Database&quot;;Extended Properties=&quot;&quot;" command="SELECT * FROM [HR Database]"/>
  </connection>
  <connection id="4" xr16:uid="{C203C6CA-D927-492E-93B5-FB25EFB41D37}" keepAlive="1" name="ThisWorkbookDataModel" description="Data Model" type="5" refreshedVersion="7"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5" xr16:uid="{3719385D-D787-4DB3-ADB5-9D16F68D96DC}" name="WorksheetConnection_Book1!Department_Bridge" type="102" refreshedVersion="7" minRefreshableVersion="5">
    <extLst>
      <ext xmlns:x15="http://schemas.microsoft.com/office/spreadsheetml/2010/11/main" uri="{DE250136-89BD-433C-8126-D09CA5730AF9}">
        <x15:connection id="Department_Bridge">
          <x15:rangePr sourceName="_xlcn.WorksheetConnection_Book1Department_Bridge"/>
        </x15:connection>
      </ext>
    </extLst>
  </connection>
  <connection id="6" xr16:uid="{DEE1E95D-04D9-4713-B7B0-6771E2BA2C2E}" name="WorksheetConnection_Book1!Employee_Info" type="102" refreshedVersion="7" minRefreshableVersion="5">
    <extLst>
      <ext xmlns:x15="http://schemas.microsoft.com/office/spreadsheetml/2010/11/main" uri="{DE250136-89BD-433C-8126-D09CA5730AF9}">
        <x15:connection id="Employee_Info">
          <x15:rangePr sourceName="_xlcn.WorksheetConnection_Book1Employee_Info"/>
        </x15:connection>
      </ext>
    </extLst>
  </connection>
  <connection id="7" xr16:uid="{7498A411-9E97-4BEF-A6C5-6B1EBD6EFBD3}" name="WorksheetConnection_Book1!HR_Database" type="102" refreshedVersion="7" minRefreshableVersion="5">
    <extLst>
      <ext xmlns:x15="http://schemas.microsoft.com/office/spreadsheetml/2010/11/main" uri="{DE250136-89BD-433C-8126-D09CA5730AF9}">
        <x15:connection id="HR_Database">
          <x15:rangePr sourceName="_xlcn.WorksheetConnection_Book1HR_Database"/>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<sst xmlns="http://schemas.openxmlformats.org/spreadsheetml/2006/main" count="805" uniqueCount="194">
  <si>
    <t>ID</t>
  </si>
  <si>
    <t>Gender</t>
  </si>
  <si>
    <t>Birth Date</t>
  </si>
  <si>
    <t>Hire Date</t>
  </si>
  <si>
    <t>Termination Date</t>
  </si>
  <si>
    <t>Termination Reason</t>
  </si>
  <si>
    <t>Education</t>
  </si>
  <si>
    <t>Position</t>
  </si>
  <si>
    <t>Department</t>
  </si>
  <si>
    <t>Harley Matthews</t>
  </si>
  <si>
    <t>Female</t>
  </si>
  <si>
    <t/>
  </si>
  <si>
    <t>Higher Certificate</t>
  </si>
  <si>
    <t>Administrator</t>
  </si>
  <si>
    <t>Finance / Accounting</t>
  </si>
  <si>
    <t>Aliyah Thomas</t>
  </si>
  <si>
    <t>Unfair Dismissal</t>
  </si>
  <si>
    <t>Lawyer</t>
  </si>
  <si>
    <t>Legal</t>
  </si>
  <si>
    <t>Madeleine Bradley</t>
  </si>
  <si>
    <t>Resignation</t>
  </si>
  <si>
    <t>Bachelor's Incompleted</t>
  </si>
  <si>
    <t>Administrative Analyst</t>
  </si>
  <si>
    <t>Gabrielle Gardner</t>
  </si>
  <si>
    <t>Bachelor's Completed</t>
  </si>
  <si>
    <t>Accounting Analyst</t>
  </si>
  <si>
    <t>Molly Owen</t>
  </si>
  <si>
    <t>Database Analyst</t>
  </si>
  <si>
    <t>Strategy</t>
  </si>
  <si>
    <t>Lilah Gill</t>
  </si>
  <si>
    <t>Business Intelligence Analyst</t>
  </si>
  <si>
    <t>Winnie May</t>
  </si>
  <si>
    <t>Communication Analyst</t>
  </si>
  <si>
    <t>Marketing</t>
  </si>
  <si>
    <t>Blossom Howard</t>
  </si>
  <si>
    <t>Major's</t>
  </si>
  <si>
    <t>Personnel Analyst</t>
  </si>
  <si>
    <t>Anayah Armstrong</t>
  </si>
  <si>
    <t>Marketing Analyst</t>
  </si>
  <si>
    <t>Isabel Wood</t>
  </si>
  <si>
    <t>Business Analyst</t>
  </si>
  <si>
    <t>Development</t>
  </si>
  <si>
    <t>Nia Moore</t>
  </si>
  <si>
    <t>Postgraduate</t>
  </si>
  <si>
    <t>Market Research Analyst</t>
  </si>
  <si>
    <t>Sales</t>
  </si>
  <si>
    <t>Olivia-Rose Houghton</t>
  </si>
  <si>
    <t>Dismissal</t>
  </si>
  <si>
    <t>Salesperson</t>
  </si>
  <si>
    <t>Aurelia Allen</t>
  </si>
  <si>
    <t>Master's</t>
  </si>
  <si>
    <t>Technical Support Analyst</t>
  </si>
  <si>
    <t>Technology and Equipment</t>
  </si>
  <si>
    <t>Alexandra Fraser</t>
  </si>
  <si>
    <t>Doctoral</t>
  </si>
  <si>
    <t>Test Analyst</t>
  </si>
  <si>
    <t>Ruby Wilson</t>
  </si>
  <si>
    <t>Usability Analyst</t>
  </si>
  <si>
    <t>Betty Lewis</t>
  </si>
  <si>
    <t>Financial Analyst</t>
  </si>
  <si>
    <t>Aya Perry</t>
  </si>
  <si>
    <t>Pogrammer Analyst</t>
  </si>
  <si>
    <t>Karina Mcdonald</t>
  </si>
  <si>
    <t>Mutual Agreement</t>
  </si>
  <si>
    <t>Administrative Assistant</t>
  </si>
  <si>
    <t>Ela Moss</t>
  </si>
  <si>
    <t>Emmie Hall</t>
  </si>
  <si>
    <t>Developer</t>
  </si>
  <si>
    <t>Harriet Knight</t>
  </si>
  <si>
    <t>Flora Parry</t>
  </si>
  <si>
    <t>Anayah Lee</t>
  </si>
  <si>
    <t>Polly George</t>
  </si>
  <si>
    <t>Madeline Powell</t>
  </si>
  <si>
    <t>Hallie Lawson</t>
  </si>
  <si>
    <t>Melody Francis</t>
  </si>
  <si>
    <t>Victoria Reid</t>
  </si>
  <si>
    <t>Hanna Booth</t>
  </si>
  <si>
    <t>Systems Analyst</t>
  </si>
  <si>
    <t>Esme Lloyd</t>
  </si>
  <si>
    <t>End Of Internishp Contract</t>
  </si>
  <si>
    <t>Internship</t>
  </si>
  <si>
    <t>Clara White</t>
  </si>
  <si>
    <t>Nancy Hudson</t>
  </si>
  <si>
    <t>Kara Chapman</t>
  </si>
  <si>
    <t>Betsy Booth</t>
  </si>
  <si>
    <t>James Barker</t>
  </si>
  <si>
    <t>Male</t>
  </si>
  <si>
    <t>Jude Dixon</t>
  </si>
  <si>
    <t>Matteo Hawkins</t>
  </si>
  <si>
    <t>Asher Morris</t>
  </si>
  <si>
    <t>Jonah Thompson</t>
  </si>
  <si>
    <t>Ethan Fisher</t>
  </si>
  <si>
    <t>Fraser Kelly</t>
  </si>
  <si>
    <t>Marcel Parry</t>
  </si>
  <si>
    <t>Rowan Jordan</t>
  </si>
  <si>
    <t>Jackson Cunningham</t>
  </si>
  <si>
    <t>Seth Watts</t>
  </si>
  <si>
    <t>Levi Spencer</t>
  </si>
  <si>
    <t>Ralphy Griffiths</t>
  </si>
  <si>
    <t>Callum Lane</t>
  </si>
  <si>
    <t>Spencer Ellis</t>
  </si>
  <si>
    <t>Kian Byrne</t>
  </si>
  <si>
    <t>Nicolas Matthews</t>
  </si>
  <si>
    <t>Liam Hunt</t>
  </si>
  <si>
    <t>Kane Cunningham</t>
  </si>
  <si>
    <t>George Porter</t>
  </si>
  <si>
    <t>Brody Thomas</t>
  </si>
  <si>
    <t>Albi Simpson</t>
  </si>
  <si>
    <t>Spencer Chambers</t>
  </si>
  <si>
    <t>Samuel Wilson</t>
  </si>
  <si>
    <t>Ayan Walker</t>
  </si>
  <si>
    <t>Kit Bradley</t>
  </si>
  <si>
    <t>Otis Chambers</t>
  </si>
  <si>
    <t>Simon Anderson</t>
  </si>
  <si>
    <t>Oskar Saunders</t>
  </si>
  <si>
    <t>Roman Morris</t>
  </si>
  <si>
    <t>Benjamin Bradley</t>
  </si>
  <si>
    <t>Ashley Ross</t>
  </si>
  <si>
    <t>Tobias John</t>
  </si>
  <si>
    <t>Maximus Howard</t>
  </si>
  <si>
    <t>Vinnie Davidson</t>
  </si>
  <si>
    <t>Asher Watson</t>
  </si>
  <si>
    <t>Fletcher Carter</t>
  </si>
  <si>
    <t>Jasper Richards</t>
  </si>
  <si>
    <t>Kairo Mccarthy</t>
  </si>
  <si>
    <t>Zain Fraser</t>
  </si>
  <si>
    <t>Commercial Assistant</t>
  </si>
  <si>
    <t>Damian Moss</t>
  </si>
  <si>
    <t>Richard Wilkinson</t>
  </si>
  <si>
    <t>Bradley Wright</t>
  </si>
  <si>
    <t>Denis Webb</t>
  </si>
  <si>
    <t>Martin Cox</t>
  </si>
  <si>
    <t>Thomas Davis</t>
  </si>
  <si>
    <t>Rudy Rees</t>
  </si>
  <si>
    <t>Fabian Spencer</t>
  </si>
  <si>
    <t>Zakariya Mills</t>
  </si>
  <si>
    <t>Ralphy Palmer</t>
  </si>
  <si>
    <t>Alby Foster</t>
  </si>
  <si>
    <t>Aryan Reynolds</t>
  </si>
  <si>
    <t>Grayson Lowe</t>
  </si>
  <si>
    <t>Antonio Ball</t>
  </si>
  <si>
    <t>Ethan Simpson</t>
  </si>
  <si>
    <t>Blake Barker</t>
  </si>
  <si>
    <t>Performance Review</t>
  </si>
  <si>
    <t>City</t>
  </si>
  <si>
    <t>Last Promotion Date</t>
  </si>
  <si>
    <t>Salary</t>
  </si>
  <si>
    <t>Overdue Vacation?</t>
  </si>
  <si>
    <t>Alabama</t>
  </si>
  <si>
    <t>No</t>
  </si>
  <si>
    <t>Arizona</t>
  </si>
  <si>
    <t>Yes</t>
  </si>
  <si>
    <t>Colorado</t>
  </si>
  <si>
    <t>Missouri</t>
  </si>
  <si>
    <t>New York</t>
  </si>
  <si>
    <t>Ohio</t>
  </si>
  <si>
    <t>Oregon</t>
  </si>
  <si>
    <t>Montana</t>
  </si>
  <si>
    <t>Washington</t>
  </si>
  <si>
    <t>Texas</t>
  </si>
  <si>
    <t>Rhode Island</t>
  </si>
  <si>
    <t>Mississippi</t>
  </si>
  <si>
    <t>Maryland</t>
  </si>
  <si>
    <t>Hawaii</t>
  </si>
  <si>
    <t>Manager</t>
  </si>
  <si>
    <t>Phelipp</t>
  </si>
  <si>
    <t>Anna</t>
  </si>
  <si>
    <t>Antonella</t>
  </si>
  <si>
    <t>Leyla</t>
  </si>
  <si>
    <t>Gabriela</t>
  </si>
  <si>
    <t>Sidney</t>
  </si>
  <si>
    <t>Employee Age</t>
  </si>
  <si>
    <t>Employee Birth Year</t>
  </si>
  <si>
    <t>Employee Age Group</t>
  </si>
  <si>
    <t>Employee Name</t>
  </si>
  <si>
    <t>Hire Year</t>
  </si>
  <si>
    <t>Years Worked</t>
  </si>
  <si>
    <t>Termination Year</t>
  </si>
  <si>
    <t>Exited Year</t>
  </si>
  <si>
    <t>Total No of Employees</t>
  </si>
  <si>
    <t>Row Labels</t>
  </si>
  <si>
    <t>Grand Total</t>
  </si>
  <si>
    <t>AVG Employee Age</t>
  </si>
  <si>
    <t>Terminations</t>
  </si>
  <si>
    <t>Active Employees</t>
  </si>
  <si>
    <t>Inactive Employees</t>
  </si>
  <si>
    <t>Count of Last promotion Date</t>
  </si>
  <si>
    <t>Promotions</t>
  </si>
  <si>
    <t>18-29</t>
  </si>
  <si>
    <t>30-39</t>
  </si>
  <si>
    <t>40 - 50</t>
  </si>
  <si>
    <t>50+</t>
  </si>
  <si>
    <t>Average of Employee Salary</t>
  </si>
  <si>
    <t>Sum of Years Worked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</si>
</sst>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Ksh&quot;#,##0.00;\-&quot;Ksh&quot;#,##0.00;&quot;Ksh&quot;#,##0.00"/>
  </numFmts>
  <fonts count="3" x14ac:knownFonts="1">
    <font>
      <sz val="11"/>
      <color theme="1"/>
      <name val="Calibri"/>
      <family val="2"/>
      <scheme val="minor"/>
    </font>
    <font>
      <sz val="11"/>
      <color theme="1"/>
      <name val="Calibri"/>
      <family val="2"/>
      <scheme val="minor"/>
    </font>
    <font>
      <sz val="11"/>
      <color theme="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0" fontId="0" fillId="0" borderId="0" xfId="0" applyNumberFormat="1"/>
    <xf numFmtId="14" fontId="0" fillId="0" borderId="0" xfId="0" applyNumberFormat="1"/>
    <xf numFmtId="14" fontId="2" fillId="0" borderId="0" xfId="0" applyNumberFormat="1" applyFont="1"/>
    <xf numFmtId="2" fontId="2" fillId="0" borderId="0" xfId="0" applyNumberFormat="1" applyFont="1"/>
    <xf numFmtId="2" fontId="0" fillId="0" borderId="0" xfId="0" applyNumberFormat="1"/>
    <xf numFmtId="164" fontId="0" fillId="0" borderId="0" xfId="0" applyNumberFormat="1"/>
    <xf numFmtId="1" fontId="0" fillId="0" borderId="0" xfId="0" applyNumberFormat="1"/>
    <xf numFmtId="0" fontId="0" fillId="0" borderId="0" xfId="0" applyFont="1"/>
    <xf numFmtId="0" fontId="0" fillId="0" borderId="0" xfId="0" pivotButton="1"/>
    <xf numFmtId="0" fontId="0" fillId="0" borderId="0" xfId="0" applyAlignment="1">
      <alignment horizontal="left"/>
    </xf>
    <xf numFmtId="9" fontId="0" fillId="0" borderId="0" xfId="0" applyNumberFormat="1"/>
    <xf numFmtId="9" fontId="0" fillId="0" borderId="0" xfId="1" applyFont="1"/>
    <xf numFmtId="165" fontId="0" fillId="0" borderId="0" xfId="0" applyNumberFormat="1"/>
  </cellXfs>
  <cellStyles count="2">
    <cellStyle name="Normal" xfId="0" builtinId="0"/>
    <cellStyle name="Percent" xfId="1" builtinId="5"/>
  </cellStyles>
  <dxfs count="22">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1" formatCode="0"/>
    </dxf>
    <dxf>
      <numFmt numFmtId="1" formatCode="0"/>
    </dxf>
    <dxf>
      <numFmt numFmtId="1" formatCode="0"/>
    </dxf>
    <dxf>
      <numFmt numFmtId="19" formatCode="m/d/yyyy"/>
    </dxf>
    <dxf>
      <numFmt numFmtId="19" formatCode="m/d/yyyy"/>
    </dxf>
    <dxf>
      <numFmt numFmtId="1" formatCode="0"/>
    </dxf>
    <dxf>
      <numFmt numFmtId="1" formatCode="0"/>
    </dxf>
    <dxf>
      <numFmt numFmtId="1" formatCode="0"/>
    </dxf>
    <dxf>
      <numFmt numFmtId="0" formatCode="General"/>
    </dxf>
    <dxf>
      <numFmt numFmtId="0" formatCode="General"/>
    </dxf>
    <dxf>
      <numFmt numFmtId="13" formatCode="0%"/>
    </dxf>
  </dxfs>
  <tableStyles count="0" defaultTableStyle="TableStyleMedium2" defaultPivotStyle="PivotStyleLight16"/>
  <colors>
    <mruColors>
      <color rgb="FFAA72D4"/>
      <color rgb="FF4F22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microsoft.com/office/2007/relationships/slicerCache" Target="slicerCaches/slicerCache1.xml"/><Relationship Id="rId26" Type="http://schemas.openxmlformats.org/officeDocument/2006/relationships/theme" Target="theme/theme1.xml"/><Relationship Id="rId39" Type="http://schemas.openxmlformats.org/officeDocument/2006/relationships/customXml" Target="../customXml/item7.xml"/><Relationship Id="rId21" Type="http://schemas.microsoft.com/office/2007/relationships/slicerCache" Target="slicerCaches/slicerCache4.xml"/><Relationship Id="rId34" Type="http://schemas.openxmlformats.org/officeDocument/2006/relationships/customXml" Target="../customXml/item2.xml"/><Relationship Id="rId42" Type="http://schemas.openxmlformats.org/officeDocument/2006/relationships/customXml" Target="../customXml/item10.xml"/><Relationship Id="rId47" Type="http://schemas.openxmlformats.org/officeDocument/2006/relationships/customXml" Target="../customXml/item15.xml"/><Relationship Id="rId50" Type="http://schemas.openxmlformats.org/officeDocument/2006/relationships/customXml" Target="../customXml/item18.xml"/><Relationship Id="rId55" Type="http://schemas.openxmlformats.org/officeDocument/2006/relationships/customXml" Target="../customXml/item23.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9" Type="http://schemas.openxmlformats.org/officeDocument/2006/relationships/sharedStrings" Target="sharedStrings.xml"/><Relationship Id="rId11" Type="http://schemas.openxmlformats.org/officeDocument/2006/relationships/pivotCacheDefinition" Target="pivotCache/pivotCacheDefinition6.xml"/><Relationship Id="rId24" Type="http://schemas.microsoft.com/office/2011/relationships/timelineCache" Target="timelineCaches/timelineCache1.xml"/><Relationship Id="rId32" Type="http://schemas.openxmlformats.org/officeDocument/2006/relationships/calcChain" Target="calcChain.xml"/><Relationship Id="rId37" Type="http://schemas.openxmlformats.org/officeDocument/2006/relationships/customXml" Target="../customXml/item5.xml"/><Relationship Id="rId40" Type="http://schemas.openxmlformats.org/officeDocument/2006/relationships/customXml" Target="../customXml/item8.xml"/><Relationship Id="rId45" Type="http://schemas.openxmlformats.org/officeDocument/2006/relationships/customXml" Target="../customXml/item13.xml"/><Relationship Id="rId53" Type="http://schemas.openxmlformats.org/officeDocument/2006/relationships/customXml" Target="../customXml/item21.xml"/><Relationship Id="rId58" Type="http://schemas.openxmlformats.org/officeDocument/2006/relationships/customXml" Target="../customXml/item26.xml"/><Relationship Id="rId5" Type="http://schemas.openxmlformats.org/officeDocument/2006/relationships/worksheet" Target="worksheets/sheet5.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microsoft.com/office/2007/relationships/slicerCache" Target="slicerCaches/slicerCache5.xml"/><Relationship Id="rId27" Type="http://schemas.openxmlformats.org/officeDocument/2006/relationships/connections" Target="connections.xml"/><Relationship Id="rId30" Type="http://schemas.openxmlformats.org/officeDocument/2006/relationships/sheetMetadata" Target="metadata.xml"/><Relationship Id="rId35" Type="http://schemas.openxmlformats.org/officeDocument/2006/relationships/customXml" Target="../customXml/item3.xml"/><Relationship Id="rId43" Type="http://schemas.openxmlformats.org/officeDocument/2006/relationships/customXml" Target="../customXml/item11.xml"/><Relationship Id="rId48" Type="http://schemas.openxmlformats.org/officeDocument/2006/relationships/customXml" Target="../customXml/item16.xml"/><Relationship Id="rId56" Type="http://schemas.openxmlformats.org/officeDocument/2006/relationships/customXml" Target="../customXml/item24.xml"/><Relationship Id="rId8" Type="http://schemas.openxmlformats.org/officeDocument/2006/relationships/pivotCacheDefinition" Target="pivotCache/pivotCacheDefinition3.xml"/><Relationship Id="rId51" Type="http://schemas.openxmlformats.org/officeDocument/2006/relationships/customXml" Target="../customXml/item19.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microsoft.com/office/2011/relationships/timelineCache" Target="timelineCaches/timelineCache2.xml"/><Relationship Id="rId33" Type="http://schemas.openxmlformats.org/officeDocument/2006/relationships/customXml" Target="../customXml/item1.xml"/><Relationship Id="rId38" Type="http://schemas.openxmlformats.org/officeDocument/2006/relationships/customXml" Target="../customXml/item6.xml"/><Relationship Id="rId46" Type="http://schemas.openxmlformats.org/officeDocument/2006/relationships/customXml" Target="../customXml/item14.xml"/><Relationship Id="rId59" Type="http://schemas.openxmlformats.org/officeDocument/2006/relationships/customXml" Target="../customXml/item27.xml"/><Relationship Id="rId20" Type="http://schemas.microsoft.com/office/2007/relationships/slicerCache" Target="slicerCaches/slicerCache3.xml"/><Relationship Id="rId41" Type="http://schemas.openxmlformats.org/officeDocument/2006/relationships/customXml" Target="../customXml/item9.xml"/><Relationship Id="rId54" Type="http://schemas.openxmlformats.org/officeDocument/2006/relationships/customXml" Target="../customXml/item2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5" Type="http://schemas.openxmlformats.org/officeDocument/2006/relationships/pivotCacheDefinition" Target="pivotCache/pivotCacheDefinition10.xml"/><Relationship Id="rId23" Type="http://schemas.openxmlformats.org/officeDocument/2006/relationships/pivotCacheDefinition" Target="pivotCache/pivotCacheDefinition13.xml"/><Relationship Id="rId28" Type="http://schemas.openxmlformats.org/officeDocument/2006/relationships/styles" Target="styles.xml"/><Relationship Id="rId36" Type="http://schemas.openxmlformats.org/officeDocument/2006/relationships/customXml" Target="../customXml/item4.xml"/><Relationship Id="rId49" Type="http://schemas.openxmlformats.org/officeDocument/2006/relationships/customXml" Target="../customXml/item17.xml"/><Relationship Id="rId57" Type="http://schemas.openxmlformats.org/officeDocument/2006/relationships/customXml" Target="../customXml/item25.xml"/><Relationship Id="rId10" Type="http://schemas.openxmlformats.org/officeDocument/2006/relationships/pivotCacheDefinition" Target="pivotCache/pivotCacheDefinition5.xml"/><Relationship Id="rId31" Type="http://schemas.openxmlformats.org/officeDocument/2006/relationships/powerPivotData" Target="model/item.data"/><Relationship Id="rId44" Type="http://schemas.openxmlformats.org/officeDocument/2006/relationships/customXml" Target="../customXml/item12.xml"/><Relationship Id="rId52" Type="http://schemas.openxmlformats.org/officeDocument/2006/relationships/customXml" Target="../customXml/item20.xml"/><Relationship Id="rId60" Type="http://schemas.openxmlformats.org/officeDocument/2006/relationships/customXml" Target="../customXml/item28.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Report .xlsx]Tables!PivotTable2</c:name>
    <c:fmtId val="4"/>
  </c:pivotSource>
  <c:chart>
    <c:autoTitleDeleted val="1"/>
    <c:pivotFmts>
      <c:pivotFmt>
        <c:idx val="0"/>
        <c:spPr>
          <a:solidFill>
            <a:schemeClr val="bg1">
              <a:lumMod val="95000"/>
            </a:schemeClr>
          </a:solidFill>
          <a:ln w="19050">
            <a:noFill/>
          </a:ln>
          <a:effectLst/>
        </c:spPr>
        <c:marker>
          <c:symbol val="none"/>
        </c:marker>
        <c:dLbl>
          <c:idx val="0"/>
          <c:delete val="1"/>
          <c:extLst>
            <c:ext xmlns:c15="http://schemas.microsoft.com/office/drawing/2012/chart" uri="{CE6537A1-D6FC-4f65-9D91-7224C49458BB}"/>
          </c:extLst>
        </c:dLbl>
      </c:pivotFmt>
      <c:pivotFmt>
        <c:idx val="1"/>
        <c:spPr>
          <a:solidFill>
            <a:schemeClr val="bg1">
              <a:lumMod val="65000"/>
            </a:schemeClr>
          </a:solidFill>
          <a:ln w="19050">
            <a:noFill/>
          </a:ln>
          <a:effectLst/>
        </c:spPr>
      </c:pivotFmt>
      <c:pivotFmt>
        <c:idx val="2"/>
        <c:spPr>
          <a:solidFill>
            <a:schemeClr val="accent4">
              <a:lumMod val="50000"/>
            </a:schemeClr>
          </a:solidFill>
          <a:ln w="19050">
            <a:noFill/>
          </a:ln>
          <a:effectLst/>
        </c:spPr>
      </c:pivotFmt>
      <c:pivotFmt>
        <c:idx val="3"/>
        <c:spPr>
          <a:solidFill>
            <a:schemeClr val="bg1">
              <a:lumMod val="95000"/>
            </a:schemeClr>
          </a:solidFill>
          <a:ln w="19050">
            <a:noFill/>
          </a:ln>
          <a:effectLst/>
        </c:spPr>
        <c:marker>
          <c:symbol val="none"/>
        </c:marker>
        <c:dLbl>
          <c:idx val="0"/>
          <c:delete val="1"/>
          <c:extLst>
            <c:ext xmlns:c15="http://schemas.microsoft.com/office/drawing/2012/chart" uri="{CE6537A1-D6FC-4f65-9D91-7224C49458BB}"/>
          </c:extLst>
        </c:dLbl>
      </c:pivotFmt>
      <c:pivotFmt>
        <c:idx val="4"/>
        <c:spPr>
          <a:solidFill>
            <a:schemeClr val="bg1">
              <a:lumMod val="65000"/>
            </a:schemeClr>
          </a:solidFill>
          <a:ln w="19050">
            <a:noFill/>
          </a:ln>
          <a:effectLst/>
        </c:spPr>
      </c:pivotFmt>
      <c:pivotFmt>
        <c:idx val="5"/>
        <c:spPr>
          <a:solidFill>
            <a:schemeClr val="accent4">
              <a:lumMod val="50000"/>
            </a:schemeClr>
          </a:solidFill>
          <a:ln w="19050">
            <a:noFill/>
          </a:ln>
          <a:effectLst/>
        </c:spPr>
      </c:pivotFmt>
      <c:pivotFmt>
        <c:idx val="6"/>
        <c:spPr>
          <a:solidFill>
            <a:schemeClr val="bg1">
              <a:lumMod val="95000"/>
            </a:schemeClr>
          </a:solidFill>
          <a:ln w="19050">
            <a:noFill/>
          </a:ln>
          <a:effectLst/>
        </c:spPr>
        <c:marker>
          <c:symbol val="none"/>
        </c:marker>
        <c:dLbl>
          <c:idx val="0"/>
          <c:delete val="1"/>
          <c:extLst>
            <c:ext xmlns:c15="http://schemas.microsoft.com/office/drawing/2012/chart" uri="{CE6537A1-D6FC-4f65-9D91-7224C49458BB}"/>
          </c:extLst>
        </c:dLbl>
      </c:pivotFmt>
      <c:pivotFmt>
        <c:idx val="7"/>
        <c:spPr>
          <a:solidFill>
            <a:schemeClr val="bg1">
              <a:lumMod val="65000"/>
            </a:schemeClr>
          </a:solidFill>
          <a:ln w="19050">
            <a:noFill/>
          </a:ln>
          <a:effectLst/>
        </c:spPr>
      </c:pivotFmt>
      <c:pivotFmt>
        <c:idx val="8"/>
        <c:spPr>
          <a:solidFill>
            <a:schemeClr val="accent4">
              <a:lumMod val="50000"/>
            </a:schemeClr>
          </a:solidFill>
          <a:ln w="19050">
            <a:noFill/>
          </a:ln>
          <a:effectLst/>
        </c:spPr>
      </c:pivotFmt>
      <c:pivotFmt>
        <c:idx val="9"/>
        <c:spPr>
          <a:solidFill>
            <a:schemeClr val="bg1">
              <a:lumMod val="95000"/>
            </a:schemeClr>
          </a:solidFill>
          <a:ln>
            <a:noFill/>
          </a:ln>
        </c:spPr>
        <c:marker>
          <c:symbol val="none"/>
        </c:marker>
        <c:dLbl>
          <c:idx val="0"/>
          <c:delete val="1"/>
          <c:extLst>
            <c:ext xmlns:c15="http://schemas.microsoft.com/office/drawing/2012/chart" uri="{CE6537A1-D6FC-4f65-9D91-7224C49458BB}"/>
          </c:extLst>
        </c:dLbl>
      </c:pivotFmt>
      <c:pivotFmt>
        <c:idx val="10"/>
        <c:spPr>
          <a:solidFill>
            <a:schemeClr val="bg1">
              <a:lumMod val="65000"/>
            </a:schemeClr>
          </a:solidFill>
          <a:ln w="19050">
            <a:noFill/>
          </a:ln>
          <a:effectLst/>
        </c:spPr>
      </c:pivotFmt>
      <c:pivotFmt>
        <c:idx val="11"/>
        <c:spPr>
          <a:solidFill>
            <a:schemeClr val="accent4">
              <a:lumMod val="50000"/>
            </a:schemeClr>
          </a:solidFill>
          <a:ln w="19050">
            <a:noFill/>
          </a:ln>
          <a:effectLst/>
        </c:spPr>
      </c:pivotFmt>
      <c:pivotFmt>
        <c:idx val="12"/>
        <c:spPr>
          <a:solidFill>
            <a:schemeClr val="bg1">
              <a:lumMod val="95000"/>
            </a:schemeClr>
          </a:solidFill>
          <a:ln>
            <a:noFill/>
          </a:ln>
        </c:spPr>
        <c:marker>
          <c:symbol val="none"/>
        </c:marker>
        <c:dLbl>
          <c:idx val="0"/>
          <c:delete val="1"/>
          <c:extLst>
            <c:ext xmlns:c15="http://schemas.microsoft.com/office/drawing/2012/chart" uri="{CE6537A1-D6FC-4f65-9D91-7224C49458BB}"/>
          </c:extLst>
        </c:dLbl>
      </c:pivotFmt>
      <c:pivotFmt>
        <c:idx val="13"/>
        <c:spPr>
          <a:solidFill>
            <a:schemeClr val="bg1">
              <a:lumMod val="65000"/>
            </a:schemeClr>
          </a:solidFill>
          <a:ln w="19050">
            <a:noFill/>
          </a:ln>
          <a:effectLst/>
        </c:spPr>
      </c:pivotFmt>
      <c:pivotFmt>
        <c:idx val="14"/>
        <c:spPr>
          <a:solidFill>
            <a:schemeClr val="accent4">
              <a:lumMod val="50000"/>
            </a:schemeClr>
          </a:solidFill>
          <a:ln w="19050">
            <a:noFill/>
          </a:ln>
          <a:effectLst/>
        </c:spPr>
      </c:pivotFmt>
      <c:pivotFmt>
        <c:idx val="15"/>
        <c:spPr>
          <a:solidFill>
            <a:schemeClr val="bg1">
              <a:lumMod val="95000"/>
            </a:schemeClr>
          </a:solidFill>
          <a:ln>
            <a:noFill/>
          </a:ln>
        </c:spPr>
        <c:marker>
          <c:symbol val="none"/>
        </c:marker>
        <c:dLbl>
          <c:idx val="0"/>
          <c:delete val="1"/>
          <c:extLst>
            <c:ext xmlns:c15="http://schemas.microsoft.com/office/drawing/2012/chart" uri="{CE6537A1-D6FC-4f65-9D91-7224C49458BB}"/>
          </c:extLst>
        </c:dLbl>
      </c:pivotFmt>
      <c:pivotFmt>
        <c:idx val="16"/>
        <c:spPr>
          <a:solidFill>
            <a:schemeClr val="bg1">
              <a:lumMod val="65000"/>
            </a:schemeClr>
          </a:solidFill>
          <a:ln w="19050">
            <a:noFill/>
          </a:ln>
          <a:effectLst/>
        </c:spPr>
      </c:pivotFmt>
      <c:pivotFmt>
        <c:idx val="17"/>
        <c:spPr>
          <a:solidFill>
            <a:schemeClr val="accent4">
              <a:lumMod val="50000"/>
            </a:schemeClr>
          </a:solidFill>
          <a:ln w="19050">
            <a:noFill/>
          </a:ln>
          <a:effectLst/>
        </c:spPr>
      </c:pivotFmt>
    </c:pivotFmts>
    <c:plotArea>
      <c:layout>
        <c:manualLayout>
          <c:layoutTarget val="inner"/>
          <c:xMode val="edge"/>
          <c:yMode val="edge"/>
          <c:x val="4.5664376665240064E-2"/>
          <c:y val="0"/>
          <c:w val="0.92291716659945922"/>
          <c:h val="1"/>
        </c:manualLayout>
      </c:layout>
      <c:doughnutChart>
        <c:varyColors val="1"/>
        <c:ser>
          <c:idx val="0"/>
          <c:order val="0"/>
          <c:tx>
            <c:strRef>
              <c:f>Tables!$E$3</c:f>
              <c:strCache>
                <c:ptCount val="1"/>
                <c:pt idx="0">
                  <c:v>Total</c:v>
                </c:pt>
              </c:strCache>
            </c:strRef>
          </c:tx>
          <c:spPr>
            <a:solidFill>
              <a:schemeClr val="bg1">
                <a:lumMod val="95000"/>
              </a:schemeClr>
            </a:solidFill>
            <a:ln>
              <a:noFill/>
            </a:ln>
          </c:spPr>
          <c:dPt>
            <c:idx val="0"/>
            <c:bubble3D val="0"/>
            <c:spPr>
              <a:solidFill>
                <a:schemeClr val="bg1">
                  <a:lumMod val="65000"/>
                </a:schemeClr>
              </a:solidFill>
              <a:ln w="19050">
                <a:noFill/>
              </a:ln>
              <a:effectLst/>
            </c:spPr>
            <c:extLst>
              <c:ext xmlns:c16="http://schemas.microsoft.com/office/drawing/2014/chart" uri="{C3380CC4-5D6E-409C-BE32-E72D297353CC}">
                <c16:uniqueId val="{00000001-9D12-4516-B2FF-46D0D4704C53}"/>
              </c:ext>
            </c:extLst>
          </c:dPt>
          <c:dPt>
            <c:idx val="1"/>
            <c:bubble3D val="0"/>
            <c:spPr>
              <a:solidFill>
                <a:schemeClr val="accent4">
                  <a:lumMod val="50000"/>
                </a:schemeClr>
              </a:solidFill>
              <a:ln w="19050">
                <a:noFill/>
              </a:ln>
              <a:effectLst/>
            </c:spPr>
            <c:extLst>
              <c:ext xmlns:c16="http://schemas.microsoft.com/office/drawing/2014/chart" uri="{C3380CC4-5D6E-409C-BE32-E72D297353CC}">
                <c16:uniqueId val="{00000003-9D12-4516-B2FF-46D0D4704C53}"/>
              </c:ext>
            </c:extLst>
          </c:dPt>
          <c:cat>
            <c:strRef>
              <c:f>Tables!$D$4:$D$6</c:f>
              <c:strCache>
                <c:ptCount val="2"/>
                <c:pt idx="0">
                  <c:v>Female</c:v>
                </c:pt>
                <c:pt idx="1">
                  <c:v>Male</c:v>
                </c:pt>
              </c:strCache>
            </c:strRef>
          </c:cat>
          <c:val>
            <c:numRef>
              <c:f>Tables!$E$4:$E$6</c:f>
              <c:numCache>
                <c:formatCode>General</c:formatCode>
                <c:ptCount val="2"/>
                <c:pt idx="0">
                  <c:v>34</c:v>
                </c:pt>
                <c:pt idx="1">
                  <c:v>56</c:v>
                </c:pt>
              </c:numCache>
            </c:numRef>
          </c:val>
          <c:extLst>
            <c:ext xmlns:c16="http://schemas.microsoft.com/office/drawing/2014/chart" uri="{C3380CC4-5D6E-409C-BE32-E72D297353CC}">
              <c16:uniqueId val="{00000004-9D12-4516-B2FF-46D0D4704C53}"/>
            </c:ext>
          </c:extLst>
        </c:ser>
        <c:dLbls>
          <c:showLegendKey val="0"/>
          <c:showVal val="0"/>
          <c:showCatName val="0"/>
          <c:showSerName val="0"/>
          <c:showPercent val="0"/>
          <c:showBubbleSize val="0"/>
          <c:showLeaderLines val="1"/>
        </c:dLbls>
        <c:firstSliceAng val="0"/>
        <c:holeSize val="75"/>
      </c:doughnutChart>
    </c:plotArea>
    <c:plotVisOnly val="1"/>
    <c:dispBlanksAs val="gap"/>
    <c:showDLblsOverMax val="0"/>
    <c:extLst/>
  </c:chart>
  <c:spPr>
    <a:solidFill>
      <a:schemeClr val="bg1">
        <a:lumMod val="95000"/>
      </a:schemeClr>
    </a:solid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Report .xlsx]Tables!PivotTable2</c:name>
    <c:fmtId val="6"/>
  </c:pivotSource>
  <c:chart>
    <c:autoTitleDeleted val="1"/>
    <c:pivotFmts>
      <c:pivotFmt>
        <c:idx val="0"/>
        <c:spPr>
          <a:solidFill>
            <a:schemeClr val="bg1">
              <a:lumMod val="95000"/>
            </a:schemeClr>
          </a:solidFill>
          <a:ln w="19050">
            <a:noFill/>
          </a:ln>
          <a:effectLst/>
        </c:spPr>
        <c:marker>
          <c:symbol val="none"/>
        </c:marker>
        <c:dLbl>
          <c:idx val="0"/>
          <c:delete val="1"/>
          <c:extLst>
            <c:ext xmlns:c15="http://schemas.microsoft.com/office/drawing/2012/chart" uri="{CE6537A1-D6FC-4f65-9D91-7224C49458BB}"/>
          </c:extLst>
        </c:dLbl>
      </c:pivotFmt>
      <c:pivotFmt>
        <c:idx val="1"/>
        <c:spPr>
          <a:solidFill>
            <a:schemeClr val="bg1">
              <a:lumMod val="65000"/>
            </a:schemeClr>
          </a:solidFill>
          <a:ln w="19050">
            <a:noFill/>
          </a:ln>
          <a:effectLst/>
        </c:spPr>
      </c:pivotFmt>
      <c:pivotFmt>
        <c:idx val="2"/>
        <c:spPr>
          <a:solidFill>
            <a:schemeClr val="accent4">
              <a:lumMod val="50000"/>
            </a:schemeClr>
          </a:solidFill>
          <a:ln w="19050">
            <a:noFill/>
          </a:ln>
          <a:effectLst/>
        </c:spPr>
      </c:pivotFmt>
      <c:pivotFmt>
        <c:idx val="3"/>
        <c:spPr>
          <a:solidFill>
            <a:schemeClr val="bg1">
              <a:lumMod val="95000"/>
            </a:schemeClr>
          </a:solidFill>
          <a:ln w="19050">
            <a:noFill/>
          </a:ln>
          <a:effectLst/>
        </c:spPr>
        <c:marker>
          <c:symbol val="none"/>
        </c:marker>
        <c:dLbl>
          <c:idx val="0"/>
          <c:delete val="1"/>
          <c:extLst>
            <c:ext xmlns:c15="http://schemas.microsoft.com/office/drawing/2012/chart" uri="{CE6537A1-D6FC-4f65-9D91-7224C49458BB}"/>
          </c:extLst>
        </c:dLbl>
      </c:pivotFmt>
      <c:pivotFmt>
        <c:idx val="4"/>
        <c:spPr>
          <a:solidFill>
            <a:schemeClr val="bg1">
              <a:lumMod val="65000"/>
            </a:schemeClr>
          </a:solidFill>
          <a:ln w="19050">
            <a:noFill/>
          </a:ln>
          <a:effectLst/>
        </c:spPr>
      </c:pivotFmt>
      <c:pivotFmt>
        <c:idx val="5"/>
        <c:spPr>
          <a:solidFill>
            <a:schemeClr val="accent4">
              <a:lumMod val="50000"/>
            </a:schemeClr>
          </a:solidFill>
          <a:ln w="19050">
            <a:noFill/>
          </a:ln>
          <a:effectLst/>
        </c:spPr>
      </c:pivotFmt>
      <c:pivotFmt>
        <c:idx val="6"/>
        <c:spPr>
          <a:solidFill>
            <a:schemeClr val="bg1">
              <a:lumMod val="95000"/>
            </a:schemeClr>
          </a:solidFill>
          <a:ln w="19050">
            <a:noFill/>
          </a:ln>
          <a:effectLst/>
        </c:spPr>
        <c:marker>
          <c:symbol val="none"/>
        </c:marker>
        <c:dLbl>
          <c:idx val="0"/>
          <c:delete val="1"/>
          <c:extLst>
            <c:ext xmlns:c15="http://schemas.microsoft.com/office/drawing/2012/chart" uri="{CE6537A1-D6FC-4f65-9D91-7224C49458BB}"/>
          </c:extLst>
        </c:dLbl>
      </c:pivotFmt>
      <c:pivotFmt>
        <c:idx val="7"/>
        <c:spPr>
          <a:solidFill>
            <a:schemeClr val="bg1">
              <a:lumMod val="65000"/>
            </a:schemeClr>
          </a:solidFill>
          <a:ln w="19050">
            <a:noFill/>
          </a:ln>
          <a:effectLst/>
        </c:spPr>
      </c:pivotFmt>
      <c:pivotFmt>
        <c:idx val="8"/>
        <c:spPr>
          <a:solidFill>
            <a:schemeClr val="accent4">
              <a:lumMod val="50000"/>
            </a:schemeClr>
          </a:solidFill>
          <a:ln w="19050">
            <a:noFill/>
          </a:ln>
          <a:effectLst/>
        </c:spPr>
      </c:pivotFmt>
      <c:pivotFmt>
        <c:idx val="9"/>
        <c:spPr>
          <a:solidFill>
            <a:schemeClr val="bg1">
              <a:lumMod val="95000"/>
            </a:schemeClr>
          </a:solidFill>
          <a:ln>
            <a:noFill/>
          </a:ln>
        </c:spPr>
        <c:marker>
          <c:symbol val="none"/>
        </c:marker>
        <c:dLbl>
          <c:idx val="0"/>
          <c:delete val="1"/>
          <c:extLst>
            <c:ext xmlns:c15="http://schemas.microsoft.com/office/drawing/2012/chart" uri="{CE6537A1-D6FC-4f65-9D91-7224C49458BB}"/>
          </c:extLst>
        </c:dLbl>
      </c:pivotFmt>
      <c:pivotFmt>
        <c:idx val="10"/>
        <c:spPr>
          <a:solidFill>
            <a:schemeClr val="bg1">
              <a:lumMod val="65000"/>
            </a:schemeClr>
          </a:solidFill>
          <a:ln w="19050">
            <a:noFill/>
          </a:ln>
          <a:effectLst/>
        </c:spPr>
      </c:pivotFmt>
      <c:pivotFmt>
        <c:idx val="11"/>
        <c:spPr>
          <a:solidFill>
            <a:schemeClr val="accent4">
              <a:lumMod val="50000"/>
            </a:schemeClr>
          </a:solidFill>
          <a:ln w="19050">
            <a:noFill/>
          </a:ln>
          <a:effectLst/>
        </c:spPr>
      </c:pivotFmt>
      <c:pivotFmt>
        <c:idx val="12"/>
        <c:spPr>
          <a:solidFill>
            <a:schemeClr val="bg1">
              <a:lumMod val="95000"/>
            </a:schemeClr>
          </a:solidFill>
          <a:ln>
            <a:noFill/>
          </a:ln>
        </c:spPr>
        <c:marker>
          <c:symbol val="none"/>
        </c:marker>
        <c:dLbl>
          <c:idx val="0"/>
          <c:delete val="1"/>
          <c:extLst>
            <c:ext xmlns:c15="http://schemas.microsoft.com/office/drawing/2012/chart" uri="{CE6537A1-D6FC-4f65-9D91-7224C49458BB}"/>
          </c:extLst>
        </c:dLbl>
      </c:pivotFmt>
      <c:pivotFmt>
        <c:idx val="13"/>
        <c:spPr>
          <a:solidFill>
            <a:schemeClr val="bg1">
              <a:lumMod val="65000"/>
            </a:schemeClr>
          </a:solidFill>
          <a:ln w="19050">
            <a:noFill/>
          </a:ln>
          <a:effectLst/>
        </c:spPr>
      </c:pivotFmt>
      <c:pivotFmt>
        <c:idx val="14"/>
        <c:spPr>
          <a:solidFill>
            <a:schemeClr val="accent4">
              <a:lumMod val="50000"/>
            </a:schemeClr>
          </a:solidFill>
          <a:ln w="19050">
            <a:noFill/>
          </a:ln>
          <a:effectLst/>
        </c:spPr>
      </c:pivotFmt>
      <c:pivotFmt>
        <c:idx val="15"/>
        <c:spPr>
          <a:solidFill>
            <a:schemeClr val="bg1">
              <a:lumMod val="95000"/>
            </a:schemeClr>
          </a:solidFill>
          <a:ln>
            <a:noFill/>
          </a:ln>
        </c:spPr>
        <c:marker>
          <c:symbol val="none"/>
        </c:marker>
        <c:dLbl>
          <c:idx val="0"/>
          <c:delete val="1"/>
          <c:extLst>
            <c:ext xmlns:c15="http://schemas.microsoft.com/office/drawing/2012/chart" uri="{CE6537A1-D6FC-4f65-9D91-7224C49458BB}"/>
          </c:extLst>
        </c:dLbl>
      </c:pivotFmt>
      <c:pivotFmt>
        <c:idx val="16"/>
        <c:spPr>
          <a:solidFill>
            <a:schemeClr val="bg1">
              <a:lumMod val="65000"/>
            </a:schemeClr>
          </a:solidFill>
          <a:ln w="19050">
            <a:noFill/>
          </a:ln>
          <a:effectLst/>
        </c:spPr>
      </c:pivotFmt>
      <c:pivotFmt>
        <c:idx val="17"/>
        <c:spPr>
          <a:solidFill>
            <a:schemeClr val="accent4">
              <a:lumMod val="50000"/>
            </a:schemeClr>
          </a:solidFill>
          <a:ln w="19050">
            <a:noFill/>
          </a:ln>
          <a:effectLst/>
        </c:spPr>
      </c:pivotFmt>
      <c:pivotFmt>
        <c:idx val="18"/>
        <c:spPr>
          <a:solidFill>
            <a:schemeClr val="bg1">
              <a:lumMod val="95000"/>
            </a:schemeClr>
          </a:solidFill>
          <a:ln>
            <a:noFill/>
          </a:ln>
        </c:spPr>
        <c:marker>
          <c:symbol val="none"/>
        </c:marker>
        <c:dLbl>
          <c:idx val="0"/>
          <c:delete val="1"/>
          <c:extLst>
            <c:ext xmlns:c15="http://schemas.microsoft.com/office/drawing/2012/chart" uri="{CE6537A1-D6FC-4f65-9D91-7224C49458BB}"/>
          </c:extLst>
        </c:dLbl>
      </c:pivotFmt>
      <c:pivotFmt>
        <c:idx val="19"/>
        <c:spPr>
          <a:solidFill>
            <a:schemeClr val="bg1">
              <a:lumMod val="65000"/>
            </a:schemeClr>
          </a:solidFill>
          <a:ln w="19050">
            <a:noFill/>
          </a:ln>
          <a:effectLst/>
        </c:spPr>
      </c:pivotFmt>
      <c:pivotFmt>
        <c:idx val="20"/>
        <c:spPr>
          <a:solidFill>
            <a:schemeClr val="accent4">
              <a:lumMod val="50000"/>
            </a:schemeClr>
          </a:solidFill>
          <a:ln w="19050">
            <a:noFill/>
          </a:ln>
          <a:effectLst/>
        </c:spPr>
      </c:pivotFmt>
      <c:pivotFmt>
        <c:idx val="21"/>
        <c:spPr>
          <a:solidFill>
            <a:schemeClr val="bg1">
              <a:lumMod val="65000"/>
            </a:schemeClr>
          </a:solidFill>
          <a:ln>
            <a:noFill/>
          </a:ln>
        </c:spPr>
        <c:marker>
          <c:symbol val="none"/>
        </c:marker>
        <c:dLbl>
          <c:idx val="0"/>
          <c:delete val="1"/>
          <c:extLst>
            <c:ext xmlns:c15="http://schemas.microsoft.com/office/drawing/2012/chart" uri="{CE6537A1-D6FC-4f65-9D91-7224C49458BB}"/>
          </c:extLst>
        </c:dLbl>
      </c:pivotFmt>
      <c:pivotFmt>
        <c:idx val="22"/>
        <c:spPr>
          <a:solidFill>
            <a:srgbClr val="002060"/>
          </a:solidFill>
          <a:ln w="19050">
            <a:noFill/>
          </a:ln>
          <a:effectLst/>
        </c:spPr>
      </c:pivotFmt>
      <c:pivotFmt>
        <c:idx val="23"/>
        <c:spPr>
          <a:solidFill>
            <a:schemeClr val="bg1">
              <a:lumMod val="65000"/>
            </a:schemeClr>
          </a:solidFill>
          <a:ln w="19050">
            <a:noFill/>
          </a:ln>
          <a:effectLst/>
        </c:spPr>
      </c:pivotFmt>
    </c:pivotFmts>
    <c:plotArea>
      <c:layout>
        <c:manualLayout>
          <c:layoutTarget val="inner"/>
          <c:xMode val="edge"/>
          <c:yMode val="edge"/>
          <c:x val="4.5664376665240064E-2"/>
          <c:y val="0"/>
          <c:w val="0.92291716659945922"/>
          <c:h val="1"/>
        </c:manualLayout>
      </c:layout>
      <c:doughnutChart>
        <c:varyColors val="1"/>
        <c:ser>
          <c:idx val="0"/>
          <c:order val="0"/>
          <c:tx>
            <c:strRef>
              <c:f>Tables!$E$3</c:f>
              <c:strCache>
                <c:ptCount val="1"/>
                <c:pt idx="0">
                  <c:v>Total</c:v>
                </c:pt>
              </c:strCache>
            </c:strRef>
          </c:tx>
          <c:spPr>
            <a:solidFill>
              <a:schemeClr val="bg1">
                <a:lumMod val="65000"/>
              </a:schemeClr>
            </a:solidFill>
            <a:ln>
              <a:noFill/>
            </a:ln>
          </c:spPr>
          <c:dPt>
            <c:idx val="0"/>
            <c:bubble3D val="0"/>
            <c:spPr>
              <a:solidFill>
                <a:srgbClr val="002060"/>
              </a:solidFill>
              <a:ln w="19050">
                <a:noFill/>
              </a:ln>
              <a:effectLst/>
            </c:spPr>
            <c:extLst>
              <c:ext xmlns:c16="http://schemas.microsoft.com/office/drawing/2014/chart" uri="{C3380CC4-5D6E-409C-BE32-E72D297353CC}">
                <c16:uniqueId val="{00000001-01DD-4CD4-8741-ADAA4FA6AB4D}"/>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3-01DD-4CD4-8741-ADAA4FA6AB4D}"/>
              </c:ext>
            </c:extLst>
          </c:dPt>
          <c:cat>
            <c:strRef>
              <c:f>Tables!$D$4:$D$6</c:f>
              <c:strCache>
                <c:ptCount val="2"/>
                <c:pt idx="0">
                  <c:v>Female</c:v>
                </c:pt>
                <c:pt idx="1">
                  <c:v>Male</c:v>
                </c:pt>
              </c:strCache>
            </c:strRef>
          </c:cat>
          <c:val>
            <c:numRef>
              <c:f>Tables!$E$4:$E$6</c:f>
              <c:numCache>
                <c:formatCode>General</c:formatCode>
                <c:ptCount val="2"/>
                <c:pt idx="0">
                  <c:v>34</c:v>
                </c:pt>
                <c:pt idx="1">
                  <c:v>56</c:v>
                </c:pt>
              </c:numCache>
            </c:numRef>
          </c:val>
          <c:extLst>
            <c:ext xmlns:c16="http://schemas.microsoft.com/office/drawing/2014/chart" uri="{C3380CC4-5D6E-409C-BE32-E72D297353CC}">
              <c16:uniqueId val="{00000004-01DD-4CD4-8741-ADAA4FA6AB4D}"/>
            </c:ext>
          </c:extLst>
        </c:ser>
        <c:dLbls>
          <c:showLegendKey val="0"/>
          <c:showVal val="0"/>
          <c:showCatName val="0"/>
          <c:showSerName val="0"/>
          <c:showPercent val="0"/>
          <c:showBubbleSize val="0"/>
          <c:showLeaderLines val="1"/>
        </c:dLbls>
        <c:firstSliceAng val="0"/>
        <c:holeSize val="75"/>
      </c:doughnutChart>
    </c:plotArea>
    <c:plotVisOnly val="1"/>
    <c:dispBlanksAs val="gap"/>
    <c:showDLblsOverMax val="0"/>
    <c:extLst/>
  </c:chart>
  <c:spPr>
    <a:solidFill>
      <a:schemeClr val="bg1">
        <a:lumMod val="95000"/>
      </a:schemeClr>
    </a:solidFill>
    <a:ln>
      <a:noFill/>
    </a:ln>
  </c:spPr>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Report .xlsx]Tables!PivotTable6</c:name>
    <c:fmtId val="2"/>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Terminations Per Department</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a:solidFill>
              <a:schemeClr val="bg2">
                <a:lumMod val="25000"/>
              </a:schemeClr>
            </a:solidFill>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solidFill>
              <a:schemeClr val="bg2">
                <a:lumMod val="25000"/>
              </a:schemeClr>
            </a:solidFill>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solidFill>
              <a:schemeClr val="bg2">
                <a:lumMod val="25000"/>
              </a:schemeClr>
            </a:solidFill>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392715232633389"/>
          <c:y val="0.16245370370370371"/>
          <c:w val="0.48518408636914073"/>
          <c:h val="0.77736111111111106"/>
        </c:manualLayout>
      </c:layout>
      <c:barChart>
        <c:barDir val="bar"/>
        <c:grouping val="clustered"/>
        <c:varyColors val="0"/>
        <c:ser>
          <c:idx val="0"/>
          <c:order val="0"/>
          <c:tx>
            <c:strRef>
              <c:f>Tables!$X$3</c:f>
              <c:strCache>
                <c:ptCount val="1"/>
                <c:pt idx="0">
                  <c:v>Total</c:v>
                </c:pt>
              </c:strCache>
            </c:strRef>
          </c:tx>
          <c:spPr>
            <a:solidFill>
              <a:schemeClr val="accent1">
                <a:lumMod val="75000"/>
              </a:schemeClr>
            </a:solidFill>
            <a:ln>
              <a:solidFill>
                <a:schemeClr val="bg2">
                  <a:lumMod val="25000"/>
                </a:schemeClr>
              </a:solidFill>
            </a:ln>
            <a:effectLst>
              <a:outerShdw blurRad="63500" sx="102000" sy="102000" algn="ct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Tables!$W$4:$W$11</c:f>
              <c:strCache>
                <c:ptCount val="7"/>
                <c:pt idx="0">
                  <c:v>Legal</c:v>
                </c:pt>
                <c:pt idx="1">
                  <c:v>Marketing</c:v>
                </c:pt>
                <c:pt idx="2">
                  <c:v>Technology and Equipment</c:v>
                </c:pt>
                <c:pt idx="3">
                  <c:v>Finance / Accounting</c:v>
                </c:pt>
                <c:pt idx="4">
                  <c:v>Sales</c:v>
                </c:pt>
                <c:pt idx="5">
                  <c:v>Strategy</c:v>
                </c:pt>
                <c:pt idx="6">
                  <c:v>Development</c:v>
                </c:pt>
              </c:strCache>
            </c:strRef>
          </c:cat>
          <c:val>
            <c:numRef>
              <c:f>Tables!$X$4:$X$11</c:f>
              <c:numCache>
                <c:formatCode>General</c:formatCode>
                <c:ptCount val="7"/>
                <c:pt idx="0">
                  <c:v>1</c:v>
                </c:pt>
                <c:pt idx="1">
                  <c:v>2</c:v>
                </c:pt>
                <c:pt idx="2">
                  <c:v>2</c:v>
                </c:pt>
                <c:pt idx="3">
                  <c:v>4</c:v>
                </c:pt>
                <c:pt idx="4">
                  <c:v>5</c:v>
                </c:pt>
                <c:pt idx="5">
                  <c:v>5</c:v>
                </c:pt>
                <c:pt idx="6">
                  <c:v>12</c:v>
                </c:pt>
              </c:numCache>
            </c:numRef>
          </c:val>
          <c:extLst>
            <c:ext xmlns:c16="http://schemas.microsoft.com/office/drawing/2014/chart" uri="{C3380CC4-5D6E-409C-BE32-E72D297353CC}">
              <c16:uniqueId val="{00000000-DAC4-4BFF-BD57-FD921FD26465}"/>
            </c:ext>
          </c:extLst>
        </c:ser>
        <c:dLbls>
          <c:dLblPos val="outEnd"/>
          <c:showLegendKey val="0"/>
          <c:showVal val="1"/>
          <c:showCatName val="0"/>
          <c:showSerName val="0"/>
          <c:showPercent val="0"/>
          <c:showBubbleSize val="0"/>
        </c:dLbls>
        <c:gapWidth val="182"/>
        <c:axId val="1489483343"/>
        <c:axId val="1489491247"/>
      </c:barChart>
      <c:catAx>
        <c:axId val="1489483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489491247"/>
        <c:crosses val="autoZero"/>
        <c:auto val="1"/>
        <c:lblAlgn val="ctr"/>
        <c:lblOffset val="100"/>
        <c:noMultiLvlLbl val="0"/>
      </c:catAx>
      <c:valAx>
        <c:axId val="1489491247"/>
        <c:scaling>
          <c:orientation val="minMax"/>
        </c:scaling>
        <c:delete val="1"/>
        <c:axPos val="b"/>
        <c:numFmt formatCode="General" sourceLinked="1"/>
        <c:majorTickMark val="none"/>
        <c:minorTickMark val="none"/>
        <c:tickLblPos val="nextTo"/>
        <c:crossAx val="1489483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39700">
        <a:schemeClr val="bg1">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Report .xlsx]Tables!PivotTable10</c:name>
    <c:fmtId val="7"/>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Average</a:t>
            </a:r>
            <a:r>
              <a:rPr lang="en-US" sz="1600" b="1" baseline="0"/>
              <a:t> Income Per Age Group</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a:solidFill>
              <a:schemeClr val="bg2">
                <a:lumMod val="25000"/>
              </a:schemeClr>
            </a:solidFill>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solidFill>
              <a:schemeClr val="bg2">
                <a:lumMod val="25000"/>
              </a:schemeClr>
            </a:solidFill>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solidFill>
              <a:schemeClr val="bg2">
                <a:lumMod val="25000"/>
              </a:schemeClr>
            </a:solidFill>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Tables!$AF$3</c:f>
              <c:strCache>
                <c:ptCount val="1"/>
                <c:pt idx="0">
                  <c:v>Total</c:v>
                </c:pt>
              </c:strCache>
            </c:strRef>
          </c:tx>
          <c:spPr>
            <a:solidFill>
              <a:schemeClr val="accent5">
                <a:lumMod val="50000"/>
              </a:schemeClr>
            </a:solidFill>
            <a:ln>
              <a:solidFill>
                <a:schemeClr val="bg2">
                  <a:lumMod val="25000"/>
                </a:schemeClr>
              </a:solidFill>
            </a:ln>
            <a:effectLst>
              <a:outerShdw blurRad="63500" sx="102000" sy="102000" algn="ct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Tables!$AE$4:$AE$8</c:f>
              <c:strCache>
                <c:ptCount val="4"/>
                <c:pt idx="0">
                  <c:v>40 - 50</c:v>
                </c:pt>
                <c:pt idx="1">
                  <c:v>18-29</c:v>
                </c:pt>
                <c:pt idx="2">
                  <c:v>50+</c:v>
                </c:pt>
                <c:pt idx="3">
                  <c:v>30-39</c:v>
                </c:pt>
              </c:strCache>
            </c:strRef>
          </c:cat>
          <c:val>
            <c:numRef>
              <c:f>Tables!$AF$4:$AF$8</c:f>
              <c:numCache>
                <c:formatCode>"Ksh"#,##0.00;\-"Ksh"#,##0.00;"Ksh"#,##0.00</c:formatCode>
                <c:ptCount val="4"/>
                <c:pt idx="0">
                  <c:v>4163.1289999999999</c:v>
                </c:pt>
                <c:pt idx="1">
                  <c:v>4084.6667000000002</c:v>
                </c:pt>
                <c:pt idx="2">
                  <c:v>4082.8824</c:v>
                </c:pt>
                <c:pt idx="3">
                  <c:v>4076.7</c:v>
                </c:pt>
              </c:numCache>
            </c:numRef>
          </c:val>
          <c:extLst>
            <c:ext xmlns:c16="http://schemas.microsoft.com/office/drawing/2014/chart" uri="{C3380CC4-5D6E-409C-BE32-E72D297353CC}">
              <c16:uniqueId val="{00000000-0F43-4234-84B1-03577CBF2C82}"/>
            </c:ext>
          </c:extLst>
        </c:ser>
        <c:dLbls>
          <c:dLblPos val="outEnd"/>
          <c:showLegendKey val="0"/>
          <c:showVal val="1"/>
          <c:showCatName val="0"/>
          <c:showSerName val="0"/>
          <c:showPercent val="0"/>
          <c:showBubbleSize val="0"/>
        </c:dLbls>
        <c:gapWidth val="219"/>
        <c:overlap val="-27"/>
        <c:axId val="1833072799"/>
        <c:axId val="1833073215"/>
      </c:barChart>
      <c:catAx>
        <c:axId val="183307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833073215"/>
        <c:crosses val="autoZero"/>
        <c:auto val="1"/>
        <c:lblAlgn val="ctr"/>
        <c:lblOffset val="100"/>
        <c:noMultiLvlLbl val="0"/>
      </c:catAx>
      <c:valAx>
        <c:axId val="1833073215"/>
        <c:scaling>
          <c:orientation val="minMax"/>
        </c:scaling>
        <c:delete val="1"/>
        <c:axPos val="l"/>
        <c:numFmt formatCode="&quot;Ksh&quot;#,##0.00;\-&quot;Ksh&quot;#,##0.00;&quot;Ksh&quot;#,##0.00" sourceLinked="1"/>
        <c:majorTickMark val="none"/>
        <c:minorTickMark val="none"/>
        <c:tickLblPos val="nextTo"/>
        <c:crossAx val="1833072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01600">
        <a:schemeClr val="bg1">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Report .xlsx]Tables!PivotTable11</c:name>
    <c:fmtId val="10"/>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Top Years</a:t>
            </a:r>
            <a:r>
              <a:rPr lang="en-US" sz="1600" b="1" baseline="0"/>
              <a:t> Worked Per Employee</a:t>
            </a:r>
            <a:endParaRPr lang="en-US" sz="1600" b="1"/>
          </a:p>
        </c:rich>
      </c:tx>
      <c:layout>
        <c:manualLayout>
          <c:xMode val="edge"/>
          <c:yMode val="edge"/>
          <c:x val="0.22980577826141005"/>
          <c:y val="3.59181836886565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a:solidFill>
              <a:schemeClr val="bg2">
                <a:lumMod val="25000"/>
              </a:schemeClr>
            </a:solidFill>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solidFill>
              <a:schemeClr val="bg2">
                <a:lumMod val="25000"/>
              </a:schemeClr>
            </a:solidFill>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solidFill>
              <a:schemeClr val="bg2">
                <a:lumMod val="25000"/>
              </a:schemeClr>
            </a:solidFill>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3137582770714535"/>
          <c:y val="0.17171296296296298"/>
          <c:w val="0.64193050850899536"/>
          <c:h val="0.77736111111111106"/>
        </c:manualLayout>
      </c:layout>
      <c:barChart>
        <c:barDir val="bar"/>
        <c:grouping val="clustered"/>
        <c:varyColors val="0"/>
        <c:ser>
          <c:idx val="0"/>
          <c:order val="0"/>
          <c:tx>
            <c:strRef>
              <c:f>Tables!$AJ$3</c:f>
              <c:strCache>
                <c:ptCount val="1"/>
                <c:pt idx="0">
                  <c:v>Total</c:v>
                </c:pt>
              </c:strCache>
            </c:strRef>
          </c:tx>
          <c:spPr>
            <a:solidFill>
              <a:schemeClr val="accent5">
                <a:lumMod val="50000"/>
              </a:schemeClr>
            </a:solidFill>
            <a:ln>
              <a:solidFill>
                <a:schemeClr val="bg2">
                  <a:lumMod val="25000"/>
                </a:schemeClr>
              </a:solidFill>
            </a:ln>
            <a:effectLst>
              <a:outerShdw blurRad="63500" sx="102000" sy="102000" algn="ct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Tables!$AI$4:$AI$9</c:f>
              <c:strCache>
                <c:ptCount val="5"/>
                <c:pt idx="0">
                  <c:v>Fraser Kelly</c:v>
                </c:pt>
                <c:pt idx="1">
                  <c:v>Gabrielle Gardner</c:v>
                </c:pt>
                <c:pt idx="2">
                  <c:v>Asher Morris</c:v>
                </c:pt>
                <c:pt idx="3">
                  <c:v>Harley Matthews</c:v>
                </c:pt>
                <c:pt idx="4">
                  <c:v>James Barker</c:v>
                </c:pt>
              </c:strCache>
            </c:strRef>
          </c:cat>
          <c:val>
            <c:numRef>
              <c:f>Tables!$AJ$4:$AJ$9</c:f>
              <c:numCache>
                <c:formatCode>General</c:formatCode>
                <c:ptCount val="5"/>
                <c:pt idx="0">
                  <c:v>11</c:v>
                </c:pt>
                <c:pt idx="1">
                  <c:v>12</c:v>
                </c:pt>
                <c:pt idx="2">
                  <c:v>12</c:v>
                </c:pt>
                <c:pt idx="3">
                  <c:v>13</c:v>
                </c:pt>
                <c:pt idx="4">
                  <c:v>13</c:v>
                </c:pt>
              </c:numCache>
            </c:numRef>
          </c:val>
          <c:extLst>
            <c:ext xmlns:c16="http://schemas.microsoft.com/office/drawing/2014/chart" uri="{C3380CC4-5D6E-409C-BE32-E72D297353CC}">
              <c16:uniqueId val="{00000000-486C-4168-A9C0-34CD32C83E4C}"/>
            </c:ext>
          </c:extLst>
        </c:ser>
        <c:dLbls>
          <c:dLblPos val="outEnd"/>
          <c:showLegendKey val="0"/>
          <c:showVal val="1"/>
          <c:showCatName val="0"/>
          <c:showSerName val="0"/>
          <c:showPercent val="0"/>
          <c:showBubbleSize val="0"/>
        </c:dLbls>
        <c:gapWidth val="182"/>
        <c:axId val="112012575"/>
        <c:axId val="112021311"/>
      </c:barChart>
      <c:catAx>
        <c:axId val="1120125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12021311"/>
        <c:crosses val="autoZero"/>
        <c:auto val="1"/>
        <c:lblAlgn val="ctr"/>
        <c:lblOffset val="100"/>
        <c:noMultiLvlLbl val="0"/>
      </c:catAx>
      <c:valAx>
        <c:axId val="112021311"/>
        <c:scaling>
          <c:orientation val="minMax"/>
        </c:scaling>
        <c:delete val="1"/>
        <c:axPos val="b"/>
        <c:numFmt formatCode="General" sourceLinked="1"/>
        <c:majorTickMark val="none"/>
        <c:minorTickMark val="none"/>
        <c:tickLblPos val="nextTo"/>
        <c:crossAx val="112012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01600">
        <a:schemeClr val="bg1">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Promotions Per Department</cx:v>
        </cx:txData>
      </cx:tx>
      <cx:txPr>
        <a:bodyPr spcFirstLastPara="1" vertOverflow="ellipsis" horzOverflow="overflow" wrap="square" lIns="0" tIns="0" rIns="0" bIns="0" anchor="ctr" anchorCtr="1"/>
        <a:lstStyle/>
        <a:p>
          <a:pPr algn="ctr" rtl="0">
            <a:defRPr lang="en-US" sz="1600" b="1" i="0" u="none" strike="noStrike" kern="1200" spc="0" baseline="0">
              <a:solidFill>
                <a:sysClr val="windowText" lastClr="000000">
                  <a:lumMod val="65000"/>
                  <a:lumOff val="35000"/>
                </a:sysClr>
              </a:solidFill>
              <a:latin typeface="+mn-lt"/>
              <a:ea typeface="+mn-ea"/>
              <a:cs typeface="+mn-cs"/>
            </a:defRPr>
          </a:pPr>
          <a:r>
            <a:rPr lang="en-US" sz="1600" b="1" i="0" u="none" strike="noStrike" kern="1200" spc="0" baseline="0">
              <a:solidFill>
                <a:sysClr val="windowText" lastClr="000000">
                  <a:lumMod val="65000"/>
                  <a:lumOff val="35000"/>
                </a:sysClr>
              </a:solidFill>
              <a:latin typeface="+mn-lt"/>
              <a:ea typeface="+mn-ea"/>
              <a:cs typeface="+mn-cs"/>
            </a:rPr>
            <a:t>Promotions Per Department</a:t>
          </a:r>
        </a:p>
      </cx:txPr>
    </cx:title>
    <cx:plotArea>
      <cx:plotAreaRegion>
        <cx:series layoutId="funnel" uniqueId="{BED9C373-A531-415E-8384-07863A4716EB}">
          <cx:tx>
            <cx:txData>
              <cx:f>_xlchart.v2.2</cx:f>
              <cx:v>Promotions</cx:v>
            </cx:txData>
          </cx:tx>
          <cx:spPr>
            <a:solidFill>
              <a:schemeClr val="accent1">
                <a:lumMod val="75000"/>
              </a:schemeClr>
            </a:solidFill>
          </cx:spPr>
          <cx:dataLabels>
            <cx:txPr>
              <a:bodyPr spcFirstLastPara="1" vertOverflow="ellipsis" horzOverflow="overflow" wrap="square" lIns="0" tIns="0" rIns="0" bIns="0" anchor="ctr" anchorCtr="1"/>
              <a:lstStyle/>
              <a:p>
                <a:pPr algn="ctr" rtl="0">
                  <a:defRPr lang="en-US" sz="1400" b="1" i="0" u="none" strike="noStrike" kern="1200" spc="0" baseline="0">
                    <a:solidFill>
                      <a:schemeClr val="bg1"/>
                    </a:solidFill>
                    <a:latin typeface="+mn-lt"/>
                    <a:ea typeface="+mn-ea"/>
                    <a:cs typeface="+mn-cs"/>
                  </a:defRPr>
                </a:pPr>
                <a:endParaRPr lang="en-US" sz="1400" b="1" i="0" u="none" strike="noStrike" kern="1200" spc="0" baseline="0">
                  <a:solidFill>
                    <a:schemeClr val="bg1"/>
                  </a:solidFill>
                  <a:latin typeface="+mn-lt"/>
                  <a:ea typeface="+mn-ea"/>
                  <a:cs typeface="+mn-cs"/>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lang="en-US" sz="1100" b="1" i="0" u="none" strike="noStrike" kern="1200" spc="0" baseline="0">
                <a:solidFill>
                  <a:sysClr val="windowText" lastClr="000000">
                    <a:lumMod val="65000"/>
                    <a:lumOff val="35000"/>
                  </a:sysClr>
                </a:solidFill>
                <a:latin typeface="+mn-lt"/>
                <a:ea typeface="+mn-ea"/>
                <a:cs typeface="+mn-cs"/>
              </a:defRPr>
            </a:pPr>
            <a:endParaRPr lang="en-US" sz="1100" b="1" i="0" u="none" strike="noStrike" kern="1200" spc="0" baseline="0">
              <a:solidFill>
                <a:sysClr val="windowText" lastClr="000000">
                  <a:lumMod val="65000"/>
                  <a:lumOff val="35000"/>
                </a:sysClr>
              </a:solidFill>
              <a:latin typeface="+mn-lt"/>
              <a:ea typeface="+mn-ea"/>
              <a:cs typeface="+mn-cs"/>
            </a:endParaRPr>
          </a:p>
        </cx:txPr>
      </cx:axis>
    </cx:plotArea>
  </cx:chart>
  <cx:spPr>
    <a:effectLst>
      <a:glow rad="101600">
        <a:schemeClr val="bg1">
          <a:alpha val="40000"/>
        </a:schemeClr>
      </a:glo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jpeg"/><Relationship Id="rId3" Type="http://schemas.openxmlformats.org/officeDocument/2006/relationships/chart" Target="../charts/chart3.xml"/><Relationship Id="rId7" Type="http://schemas.openxmlformats.org/officeDocument/2006/relationships/image" Target="../media/image1.jpe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327123</xdr:colOff>
      <xdr:row>1</xdr:row>
      <xdr:rowOff>148618</xdr:rowOff>
    </xdr:from>
    <xdr:to>
      <xdr:col>27</xdr:col>
      <xdr:colOff>78155</xdr:colOff>
      <xdr:row>47</xdr:row>
      <xdr:rowOff>153721</xdr:rowOff>
    </xdr:to>
    <xdr:sp macro="" textlink="">
      <xdr:nvSpPr>
        <xdr:cNvPr id="2" name="Rectangle: Rounded Corners 1">
          <a:extLst>
            <a:ext uri="{FF2B5EF4-FFF2-40B4-BE49-F238E27FC236}">
              <a16:creationId xmlns:a16="http://schemas.microsoft.com/office/drawing/2014/main" id="{6E0242FB-8AEC-498D-8ED9-387D8CA3BD92}"/>
            </a:ext>
          </a:extLst>
        </xdr:cNvPr>
        <xdr:cNvSpPr/>
      </xdr:nvSpPr>
      <xdr:spPr>
        <a:xfrm>
          <a:off x="935102" y="148618"/>
          <a:ext cx="15558479" cy="8705954"/>
        </a:xfrm>
        <a:prstGeom prst="roundRect">
          <a:avLst>
            <a:gd name="adj" fmla="val 5657"/>
          </a:avLst>
        </a:prstGeom>
        <a:solidFill>
          <a:srgbClr val="4F2270"/>
        </a:solidFill>
        <a:ln>
          <a:noFill/>
        </a:ln>
        <a:effectLst>
          <a:outerShdw blurRad="63500" sx="102000" sy="102000" algn="ctr" rotWithShape="0">
            <a:prstClr val="black">
              <a:alpha val="40000"/>
            </a:prstClr>
          </a:outerShdw>
        </a:effectLst>
        <a:scene3d>
          <a:camera prst="orthographicFront"/>
          <a:lightRig rig="threePt" dir="t"/>
        </a:scene3d>
        <a:sp3d>
          <a:bevelT prst="angle"/>
        </a:sp3d>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44450</xdr:colOff>
      <xdr:row>8</xdr:row>
      <xdr:rowOff>2346</xdr:rowOff>
    </xdr:from>
    <xdr:to>
      <xdr:col>8</xdr:col>
      <xdr:colOff>495300</xdr:colOff>
      <xdr:row>12</xdr:row>
      <xdr:rowOff>99805</xdr:rowOff>
    </xdr:to>
    <xdr:sp macro="" textlink="">
      <xdr:nvSpPr>
        <xdr:cNvPr id="3" name="Rectangle: Rounded Corners 2">
          <a:extLst>
            <a:ext uri="{FF2B5EF4-FFF2-40B4-BE49-F238E27FC236}">
              <a16:creationId xmlns:a16="http://schemas.microsoft.com/office/drawing/2014/main" id="{D99ED75B-82FC-48F5-BE85-ED0CE25EB8FB}"/>
            </a:ext>
          </a:extLst>
        </xdr:cNvPr>
        <xdr:cNvSpPr/>
      </xdr:nvSpPr>
      <xdr:spPr>
        <a:xfrm>
          <a:off x="1259233" y="561422"/>
          <a:ext cx="1058241" cy="842894"/>
        </a:xfrm>
        <a:prstGeom prst="roundRect">
          <a:avLst/>
        </a:prstGeom>
        <a:solidFill>
          <a:schemeClr val="bg1">
            <a:lumMod val="95000"/>
          </a:schemeClr>
        </a:solidFill>
        <a:ln>
          <a:noFill/>
        </a:ln>
        <a:effectLst>
          <a:glow rad="228600">
            <a:schemeClr val="accent3">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305298</xdr:colOff>
      <xdr:row>10</xdr:row>
      <xdr:rowOff>50053</xdr:rowOff>
    </xdr:from>
    <xdr:to>
      <xdr:col>8</xdr:col>
      <xdr:colOff>210048</xdr:colOff>
      <xdr:row>12</xdr:row>
      <xdr:rowOff>31501</xdr:rowOff>
    </xdr:to>
    <xdr:sp macro="" textlink="Tables!B4">
      <xdr:nvSpPr>
        <xdr:cNvPr id="4" name="Rectangle: Rounded Corners 3">
          <a:extLst>
            <a:ext uri="{FF2B5EF4-FFF2-40B4-BE49-F238E27FC236}">
              <a16:creationId xmlns:a16="http://schemas.microsoft.com/office/drawing/2014/main" id="{BCEDC833-9B54-4526-9709-FAB88A2FEBDA}"/>
            </a:ext>
          </a:extLst>
        </xdr:cNvPr>
        <xdr:cNvSpPr/>
      </xdr:nvSpPr>
      <xdr:spPr>
        <a:xfrm>
          <a:off x="1525494" y="968313"/>
          <a:ext cx="514848" cy="348752"/>
        </a:xfrm>
        <a:prstGeom prst="roundRect">
          <a:avLst/>
        </a:prstGeom>
        <a:solidFill>
          <a:schemeClr val="bg1">
            <a:lumMod val="95000"/>
          </a:schemeClr>
        </a:solidFill>
        <a:ln>
          <a:no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A7289772-41BF-4A96-AEB9-38F5830DA9F7}" type="TxLink">
            <a:rPr lang="en-US" sz="1400" b="1" i="0" u="none" strike="noStrike">
              <a:solidFill>
                <a:srgbClr val="000000"/>
              </a:solidFill>
              <a:latin typeface="Calibri"/>
              <a:cs typeface="Calibri"/>
            </a:rPr>
            <a:pPr algn="ctr"/>
            <a:t>90</a:t>
          </a:fld>
          <a:endParaRPr lang="en-US" sz="1400" b="1"/>
        </a:p>
      </xdr:txBody>
    </xdr:sp>
    <xdr:clientData/>
  </xdr:twoCellAnchor>
  <xdr:twoCellAnchor>
    <xdr:from>
      <xdr:col>7</xdr:col>
      <xdr:colOff>139950</xdr:colOff>
      <xdr:row>8</xdr:row>
      <xdr:rowOff>47314</xdr:rowOff>
    </xdr:from>
    <xdr:to>
      <xdr:col>8</xdr:col>
      <xdr:colOff>404658</xdr:colOff>
      <xdr:row>10</xdr:row>
      <xdr:rowOff>24902</xdr:rowOff>
    </xdr:to>
    <xdr:sp macro="" textlink="">
      <xdr:nvSpPr>
        <xdr:cNvPr id="5" name="TextBox 4">
          <a:extLst>
            <a:ext uri="{FF2B5EF4-FFF2-40B4-BE49-F238E27FC236}">
              <a16:creationId xmlns:a16="http://schemas.microsoft.com/office/drawing/2014/main" id="{14C970CE-8929-437B-9527-710306BC3AEC}"/>
            </a:ext>
          </a:extLst>
        </xdr:cNvPr>
        <xdr:cNvSpPr txBox="1"/>
      </xdr:nvSpPr>
      <xdr:spPr>
        <a:xfrm>
          <a:off x="1360146" y="598270"/>
          <a:ext cx="874806" cy="344892"/>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Employees</a:t>
          </a:r>
        </a:p>
      </xdr:txBody>
    </xdr:sp>
    <xdr:clientData/>
  </xdr:twoCellAnchor>
  <xdr:twoCellAnchor>
    <xdr:from>
      <xdr:col>9</xdr:col>
      <xdr:colOff>281264</xdr:colOff>
      <xdr:row>8</xdr:row>
      <xdr:rowOff>3451</xdr:rowOff>
    </xdr:from>
    <xdr:to>
      <xdr:col>12</xdr:col>
      <xdr:colOff>211414</xdr:colOff>
      <xdr:row>12</xdr:row>
      <xdr:rowOff>98701</xdr:rowOff>
    </xdr:to>
    <xdr:sp macro="" textlink="">
      <xdr:nvSpPr>
        <xdr:cNvPr id="6" name="Rectangle: Rounded Corners 5">
          <a:extLst>
            <a:ext uri="{FF2B5EF4-FFF2-40B4-BE49-F238E27FC236}">
              <a16:creationId xmlns:a16="http://schemas.microsoft.com/office/drawing/2014/main" id="{2FA73C92-60CA-4434-974F-D330F5B62361}"/>
            </a:ext>
          </a:extLst>
        </xdr:cNvPr>
        <xdr:cNvSpPr/>
      </xdr:nvSpPr>
      <xdr:spPr>
        <a:xfrm>
          <a:off x="2710829" y="562527"/>
          <a:ext cx="1752324" cy="840685"/>
        </a:xfrm>
        <a:prstGeom prst="roundRect">
          <a:avLst/>
        </a:prstGeom>
        <a:solidFill>
          <a:schemeClr val="bg1">
            <a:lumMod val="95000"/>
          </a:schemeClr>
        </a:solidFill>
        <a:ln>
          <a:noFill/>
        </a:ln>
        <a:effectLst>
          <a:glow rad="228600">
            <a:schemeClr val="accent3">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77548</xdr:colOff>
      <xdr:row>8</xdr:row>
      <xdr:rowOff>65423</xdr:rowOff>
    </xdr:from>
    <xdr:to>
      <xdr:col>12</xdr:col>
      <xdr:colOff>90000</xdr:colOff>
      <xdr:row>9</xdr:row>
      <xdr:rowOff>160175</xdr:rowOff>
    </xdr:to>
    <xdr:sp macro="" textlink="">
      <xdr:nvSpPr>
        <xdr:cNvPr id="7" name="TextBox 6">
          <a:extLst>
            <a:ext uri="{FF2B5EF4-FFF2-40B4-BE49-F238E27FC236}">
              <a16:creationId xmlns:a16="http://schemas.microsoft.com/office/drawing/2014/main" id="{CB989C9A-C82C-4041-9B91-98F1A2C6FE5C}"/>
            </a:ext>
          </a:extLst>
        </xdr:cNvPr>
        <xdr:cNvSpPr txBox="1"/>
      </xdr:nvSpPr>
      <xdr:spPr>
        <a:xfrm>
          <a:off x="3721896" y="624499"/>
          <a:ext cx="619843" cy="281111"/>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Male </a:t>
          </a:r>
        </a:p>
      </xdr:txBody>
    </xdr:sp>
    <xdr:clientData/>
  </xdr:twoCellAnchor>
  <xdr:twoCellAnchor>
    <xdr:from>
      <xdr:col>9</xdr:col>
      <xdr:colOff>380085</xdr:colOff>
      <xdr:row>8</xdr:row>
      <xdr:rowOff>26256</xdr:rowOff>
    </xdr:from>
    <xdr:to>
      <xdr:col>10</xdr:col>
      <xdr:colOff>590880</xdr:colOff>
      <xdr:row>12</xdr:row>
      <xdr:rowOff>88511</xdr:rowOff>
    </xdr:to>
    <xdr:graphicFrame macro="">
      <xdr:nvGraphicFramePr>
        <xdr:cNvPr id="8" name="Chart 7">
          <a:extLst>
            <a:ext uri="{FF2B5EF4-FFF2-40B4-BE49-F238E27FC236}">
              <a16:creationId xmlns:a16="http://schemas.microsoft.com/office/drawing/2014/main" id="{8FAA74E3-C939-49E7-BDD5-BEF81928B0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559416</xdr:colOff>
      <xdr:row>9</xdr:row>
      <xdr:rowOff>96494</xdr:rowOff>
    </xdr:from>
    <xdr:to>
      <xdr:col>10</xdr:col>
      <xdr:colOff>410004</xdr:colOff>
      <xdr:row>11</xdr:row>
      <xdr:rowOff>9337</xdr:rowOff>
    </xdr:to>
    <xdr:sp macro="" textlink="Tables!$J$5">
      <xdr:nvSpPr>
        <xdr:cNvPr id="9" name="Rectangle: Rounded Corners 8">
          <a:extLst>
            <a:ext uri="{FF2B5EF4-FFF2-40B4-BE49-F238E27FC236}">
              <a16:creationId xmlns:a16="http://schemas.microsoft.com/office/drawing/2014/main" id="{D8D13BA2-A9CF-4FE4-8C19-FD3D7F53C3DA}"/>
            </a:ext>
          </a:extLst>
        </xdr:cNvPr>
        <xdr:cNvSpPr/>
      </xdr:nvSpPr>
      <xdr:spPr>
        <a:xfrm>
          <a:off x="3002786" y="828124"/>
          <a:ext cx="461430" cy="278659"/>
        </a:xfrm>
        <a:prstGeom prst="roundRect">
          <a:avLst/>
        </a:prstGeom>
        <a:solidFill>
          <a:schemeClr val="bg1">
            <a:lumMod val="95000"/>
          </a:schemeClr>
        </a:solidFill>
        <a:ln>
          <a:no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CD7AE800-47CA-4CE4-83DB-6124CE3BA7E7}" type="TxLink">
            <a:rPr lang="en-US" sz="1100" b="1" i="0" u="none" strike="noStrike">
              <a:solidFill>
                <a:srgbClr val="000000"/>
              </a:solidFill>
              <a:latin typeface="Calibri"/>
              <a:cs typeface="Calibri"/>
            </a:rPr>
            <a:pPr algn="ctr"/>
            <a:t>62%</a:t>
          </a:fld>
          <a:endParaRPr lang="en-US" sz="1100" b="1"/>
        </a:p>
      </xdr:txBody>
    </xdr:sp>
    <xdr:clientData/>
  </xdr:twoCellAnchor>
  <xdr:twoCellAnchor>
    <xdr:from>
      <xdr:col>11</xdr:col>
      <xdr:colOff>123932</xdr:colOff>
      <xdr:row>10</xdr:row>
      <xdr:rowOff>57523</xdr:rowOff>
    </xdr:from>
    <xdr:to>
      <xdr:col>12</xdr:col>
      <xdr:colOff>31389</xdr:colOff>
      <xdr:row>12</xdr:row>
      <xdr:rowOff>38971</xdr:rowOff>
    </xdr:to>
    <xdr:sp macro="" textlink="Tables!$F$5">
      <xdr:nvSpPr>
        <xdr:cNvPr id="10" name="Rectangle: Rounded Corners 9">
          <a:extLst>
            <a:ext uri="{FF2B5EF4-FFF2-40B4-BE49-F238E27FC236}">
              <a16:creationId xmlns:a16="http://schemas.microsoft.com/office/drawing/2014/main" id="{62C857E7-4FEA-450B-A89E-458009ACC798}"/>
            </a:ext>
          </a:extLst>
        </xdr:cNvPr>
        <xdr:cNvSpPr/>
      </xdr:nvSpPr>
      <xdr:spPr>
        <a:xfrm>
          <a:off x="3768280" y="989316"/>
          <a:ext cx="514848" cy="354166"/>
        </a:xfrm>
        <a:prstGeom prst="roundRect">
          <a:avLst/>
        </a:prstGeom>
        <a:solidFill>
          <a:schemeClr val="bg1">
            <a:lumMod val="95000"/>
          </a:schemeClr>
        </a:solidFill>
        <a:ln>
          <a:no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73CFCCD6-A305-499C-A515-3F6F6EFFD239}" type="TxLink">
            <a:rPr lang="en-US" sz="1400" b="1" i="0" u="none" strike="noStrike">
              <a:solidFill>
                <a:srgbClr val="000000"/>
              </a:solidFill>
              <a:latin typeface="Calibri"/>
              <a:ea typeface="+mn-ea"/>
              <a:cs typeface="Calibri"/>
            </a:rPr>
            <a:pPr marL="0" indent="0" algn="ctr"/>
            <a:t>56</a:t>
          </a:fld>
          <a:endParaRPr lang="en-US" sz="1400" b="1" i="0" u="none" strike="noStrike">
            <a:solidFill>
              <a:srgbClr val="000000"/>
            </a:solidFill>
            <a:latin typeface="Calibri"/>
            <a:ea typeface="+mn-ea"/>
            <a:cs typeface="Calibri"/>
          </a:endParaRPr>
        </a:p>
      </xdr:txBody>
    </xdr:sp>
    <xdr:clientData/>
  </xdr:twoCellAnchor>
  <xdr:twoCellAnchor>
    <xdr:from>
      <xdr:col>12</xdr:col>
      <xdr:colOff>604769</xdr:colOff>
      <xdr:row>8</xdr:row>
      <xdr:rowOff>3451</xdr:rowOff>
    </xdr:from>
    <xdr:to>
      <xdr:col>15</xdr:col>
      <xdr:colOff>534919</xdr:colOff>
      <xdr:row>12</xdr:row>
      <xdr:rowOff>98701</xdr:rowOff>
    </xdr:to>
    <xdr:sp macro="" textlink="">
      <xdr:nvSpPr>
        <xdr:cNvPr id="11" name="Rectangle: Rounded Corners 10">
          <a:extLst>
            <a:ext uri="{FF2B5EF4-FFF2-40B4-BE49-F238E27FC236}">
              <a16:creationId xmlns:a16="http://schemas.microsoft.com/office/drawing/2014/main" id="{4F42BAF0-F64F-48D3-9EE4-13468463FDA9}"/>
            </a:ext>
          </a:extLst>
        </xdr:cNvPr>
        <xdr:cNvSpPr/>
      </xdr:nvSpPr>
      <xdr:spPr>
        <a:xfrm>
          <a:off x="4856508" y="562527"/>
          <a:ext cx="1752324" cy="840685"/>
        </a:xfrm>
        <a:prstGeom prst="roundRect">
          <a:avLst/>
        </a:prstGeom>
        <a:solidFill>
          <a:schemeClr val="bg1">
            <a:lumMod val="95000"/>
          </a:schemeClr>
        </a:solidFill>
        <a:ln>
          <a:noFill/>
        </a:ln>
        <a:effectLst>
          <a:glow rad="228600">
            <a:schemeClr val="accent3">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63435</xdr:colOff>
      <xdr:row>8</xdr:row>
      <xdr:rowOff>31060</xdr:rowOff>
    </xdr:from>
    <xdr:to>
      <xdr:col>14</xdr:col>
      <xdr:colOff>269997</xdr:colOff>
      <xdr:row>12</xdr:row>
      <xdr:rowOff>72761</xdr:rowOff>
    </xdr:to>
    <xdr:graphicFrame macro="">
      <xdr:nvGraphicFramePr>
        <xdr:cNvPr id="12" name="Chart 11">
          <a:extLst>
            <a:ext uri="{FF2B5EF4-FFF2-40B4-BE49-F238E27FC236}">
              <a16:creationId xmlns:a16="http://schemas.microsoft.com/office/drawing/2014/main" id="{7F6F0941-61E2-4472-A33C-DFF6220AA0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345951</xdr:colOff>
      <xdr:row>8</xdr:row>
      <xdr:rowOff>33027</xdr:rowOff>
    </xdr:from>
    <xdr:to>
      <xdr:col>15</xdr:col>
      <xdr:colOff>468469</xdr:colOff>
      <xdr:row>9</xdr:row>
      <xdr:rowOff>167750</xdr:rowOff>
    </xdr:to>
    <xdr:sp macro="" textlink="">
      <xdr:nvSpPr>
        <xdr:cNvPr id="13" name="TextBox 12">
          <a:extLst>
            <a:ext uri="{FF2B5EF4-FFF2-40B4-BE49-F238E27FC236}">
              <a16:creationId xmlns:a16="http://schemas.microsoft.com/office/drawing/2014/main" id="{319099C1-7976-4A4F-BD78-D805B7CDCBAD}"/>
            </a:ext>
          </a:extLst>
        </xdr:cNvPr>
        <xdr:cNvSpPr txBox="1"/>
      </xdr:nvSpPr>
      <xdr:spPr>
        <a:xfrm>
          <a:off x="5843533" y="581750"/>
          <a:ext cx="733360" cy="31763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Female</a:t>
          </a:r>
        </a:p>
      </xdr:txBody>
    </xdr:sp>
    <xdr:clientData/>
  </xdr:twoCellAnchor>
  <xdr:twoCellAnchor>
    <xdr:from>
      <xdr:col>14</xdr:col>
      <xdr:colOff>476687</xdr:colOff>
      <xdr:row>10</xdr:row>
      <xdr:rowOff>65848</xdr:rowOff>
    </xdr:from>
    <xdr:to>
      <xdr:col>15</xdr:col>
      <xdr:colOff>381437</xdr:colOff>
      <xdr:row>12</xdr:row>
      <xdr:rowOff>47296</xdr:rowOff>
    </xdr:to>
    <xdr:sp macro="" textlink="Tables!$F$4">
      <xdr:nvSpPr>
        <xdr:cNvPr id="14" name="Rectangle: Rounded Corners 13">
          <a:extLst>
            <a:ext uri="{FF2B5EF4-FFF2-40B4-BE49-F238E27FC236}">
              <a16:creationId xmlns:a16="http://schemas.microsoft.com/office/drawing/2014/main" id="{BC3CC706-0D50-40EE-B67A-6173C970DAFF}"/>
            </a:ext>
          </a:extLst>
        </xdr:cNvPr>
        <xdr:cNvSpPr/>
      </xdr:nvSpPr>
      <xdr:spPr>
        <a:xfrm>
          <a:off x="5974269" y="980386"/>
          <a:ext cx="515592" cy="347263"/>
        </a:xfrm>
        <a:prstGeom prst="roundRect">
          <a:avLst/>
        </a:prstGeom>
        <a:solidFill>
          <a:schemeClr val="bg1">
            <a:lumMod val="95000"/>
          </a:schemeClr>
        </a:solidFill>
        <a:ln>
          <a:no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106AFA89-39D5-48A4-99AB-35301943071B}" type="TxLink">
            <a:rPr lang="en-US" sz="1400" b="1" i="0" u="none" strike="noStrike">
              <a:solidFill>
                <a:srgbClr val="000000"/>
              </a:solidFill>
              <a:latin typeface="Calibri"/>
              <a:ea typeface="+mn-ea"/>
              <a:cs typeface="Calibri"/>
            </a:rPr>
            <a:pPr marL="0" indent="0" algn="ctr"/>
            <a:t>34</a:t>
          </a:fld>
          <a:endParaRPr lang="en-US" sz="1400" b="1" i="0" u="none" strike="noStrike">
            <a:solidFill>
              <a:srgbClr val="000000"/>
            </a:solidFill>
            <a:latin typeface="Calibri"/>
            <a:ea typeface="+mn-ea"/>
            <a:cs typeface="Calibri"/>
          </a:endParaRPr>
        </a:p>
      </xdr:txBody>
    </xdr:sp>
    <xdr:clientData/>
  </xdr:twoCellAnchor>
  <xdr:twoCellAnchor>
    <xdr:from>
      <xdr:col>16</xdr:col>
      <xdr:colOff>320883</xdr:colOff>
      <xdr:row>8</xdr:row>
      <xdr:rowOff>2347</xdr:rowOff>
    </xdr:from>
    <xdr:to>
      <xdr:col>18</xdr:col>
      <xdr:colOff>164342</xdr:colOff>
      <xdr:row>12</xdr:row>
      <xdr:rowOff>99805</xdr:rowOff>
    </xdr:to>
    <xdr:sp macro="" textlink="">
      <xdr:nvSpPr>
        <xdr:cNvPr id="15" name="Rectangle: Rounded Corners 14">
          <a:extLst>
            <a:ext uri="{FF2B5EF4-FFF2-40B4-BE49-F238E27FC236}">
              <a16:creationId xmlns:a16="http://schemas.microsoft.com/office/drawing/2014/main" id="{1628BCBD-96B3-4F28-BFF5-C72E1E66B355}"/>
            </a:ext>
          </a:extLst>
        </xdr:cNvPr>
        <xdr:cNvSpPr/>
      </xdr:nvSpPr>
      <xdr:spPr>
        <a:xfrm>
          <a:off x="7002187" y="561423"/>
          <a:ext cx="1058242" cy="842893"/>
        </a:xfrm>
        <a:prstGeom prst="roundRect">
          <a:avLst/>
        </a:prstGeom>
        <a:solidFill>
          <a:schemeClr val="bg1">
            <a:lumMod val="95000"/>
          </a:schemeClr>
        </a:solidFill>
        <a:ln>
          <a:noFill/>
        </a:ln>
        <a:effectLst>
          <a:glow rad="228600">
            <a:schemeClr val="accent3">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455544</xdr:colOff>
      <xdr:row>8</xdr:row>
      <xdr:rowOff>32855</xdr:rowOff>
    </xdr:from>
    <xdr:to>
      <xdr:col>17</xdr:col>
      <xdr:colOff>586684</xdr:colOff>
      <xdr:row>10</xdr:row>
      <xdr:rowOff>10443</xdr:rowOff>
    </xdr:to>
    <xdr:sp macro="" textlink="">
      <xdr:nvSpPr>
        <xdr:cNvPr id="16" name="TextBox 15">
          <a:extLst>
            <a:ext uri="{FF2B5EF4-FFF2-40B4-BE49-F238E27FC236}">
              <a16:creationId xmlns:a16="http://schemas.microsoft.com/office/drawing/2014/main" id="{DF42606D-917F-486B-9523-B41719D298C9}"/>
            </a:ext>
          </a:extLst>
        </xdr:cNvPr>
        <xdr:cNvSpPr txBox="1"/>
      </xdr:nvSpPr>
      <xdr:spPr>
        <a:xfrm>
          <a:off x="7174810" y="581578"/>
          <a:ext cx="741983" cy="343403"/>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AVG Age</a:t>
          </a:r>
        </a:p>
      </xdr:txBody>
    </xdr:sp>
    <xdr:clientData/>
  </xdr:twoCellAnchor>
  <xdr:twoCellAnchor>
    <xdr:from>
      <xdr:col>16</xdr:col>
      <xdr:colOff>553747</xdr:colOff>
      <xdr:row>10</xdr:row>
      <xdr:rowOff>60464</xdr:rowOff>
    </xdr:from>
    <xdr:to>
      <xdr:col>17</xdr:col>
      <xdr:colOff>514211</xdr:colOff>
      <xdr:row>12</xdr:row>
      <xdr:rowOff>41912</xdr:rowOff>
    </xdr:to>
    <xdr:sp macro="" textlink="Tables!M4">
      <xdr:nvSpPr>
        <xdr:cNvPr id="17" name="Rectangle: Rounded Corners 16">
          <a:extLst>
            <a:ext uri="{FF2B5EF4-FFF2-40B4-BE49-F238E27FC236}">
              <a16:creationId xmlns:a16="http://schemas.microsoft.com/office/drawing/2014/main" id="{CB39A41C-43A2-47A5-BF2C-AEB6B4CDBFAA}"/>
            </a:ext>
          </a:extLst>
        </xdr:cNvPr>
        <xdr:cNvSpPr/>
      </xdr:nvSpPr>
      <xdr:spPr>
        <a:xfrm>
          <a:off x="7273013" y="975002"/>
          <a:ext cx="571307" cy="347263"/>
        </a:xfrm>
        <a:prstGeom prst="roundRect">
          <a:avLst/>
        </a:prstGeom>
        <a:solidFill>
          <a:schemeClr val="bg1">
            <a:lumMod val="95000"/>
          </a:schemeClr>
        </a:solidFill>
        <a:ln>
          <a:no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41A42229-1020-4D3C-BA2C-25374F828C1A}" type="TxLink">
            <a:rPr lang="en-US" sz="1400" b="1" i="0" u="none" strike="noStrike">
              <a:solidFill>
                <a:srgbClr val="000000"/>
              </a:solidFill>
              <a:latin typeface="Calibri"/>
              <a:ea typeface="+mn-ea"/>
              <a:cs typeface="Calibri"/>
            </a:rPr>
            <a:pPr marL="0" indent="0" algn="ctr"/>
            <a:t>40.9</a:t>
          </a:fld>
          <a:endParaRPr lang="en-US" sz="1400" b="1" i="0" u="none" strike="noStrike">
            <a:solidFill>
              <a:srgbClr val="000000"/>
            </a:solidFill>
            <a:latin typeface="Calibri"/>
            <a:ea typeface="+mn-ea"/>
            <a:cs typeface="Calibri"/>
          </a:endParaRPr>
        </a:p>
      </xdr:txBody>
    </xdr:sp>
    <xdr:clientData/>
  </xdr:twoCellAnchor>
  <xdr:twoCellAnchor>
    <xdr:from>
      <xdr:col>18</xdr:col>
      <xdr:colOff>557696</xdr:colOff>
      <xdr:row>8</xdr:row>
      <xdr:rowOff>2347</xdr:rowOff>
    </xdr:from>
    <xdr:to>
      <xdr:col>21</xdr:col>
      <xdr:colOff>331306</xdr:colOff>
      <xdr:row>12</xdr:row>
      <xdr:rowOff>99805</xdr:rowOff>
    </xdr:to>
    <xdr:sp macro="" textlink="">
      <xdr:nvSpPr>
        <xdr:cNvPr id="18" name="Rectangle: Rounded Corners 17">
          <a:extLst>
            <a:ext uri="{FF2B5EF4-FFF2-40B4-BE49-F238E27FC236}">
              <a16:creationId xmlns:a16="http://schemas.microsoft.com/office/drawing/2014/main" id="{064FE819-D74B-4243-95BF-879A167076F8}"/>
            </a:ext>
          </a:extLst>
        </xdr:cNvPr>
        <xdr:cNvSpPr/>
      </xdr:nvSpPr>
      <xdr:spPr>
        <a:xfrm>
          <a:off x="8453783" y="561423"/>
          <a:ext cx="1595784" cy="842893"/>
        </a:xfrm>
        <a:prstGeom prst="roundRect">
          <a:avLst/>
        </a:prstGeom>
        <a:solidFill>
          <a:schemeClr val="bg1">
            <a:lumMod val="95000"/>
          </a:schemeClr>
        </a:solidFill>
        <a:ln>
          <a:noFill/>
        </a:ln>
        <a:effectLst>
          <a:glow rad="228600">
            <a:schemeClr val="accent3">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40830</xdr:colOff>
      <xdr:row>8</xdr:row>
      <xdr:rowOff>75951</xdr:rowOff>
    </xdr:from>
    <xdr:to>
      <xdr:col>21</xdr:col>
      <xdr:colOff>204493</xdr:colOff>
      <xdr:row>9</xdr:row>
      <xdr:rowOff>150678</xdr:rowOff>
    </xdr:to>
    <xdr:sp macro="" textlink="">
      <xdr:nvSpPr>
        <xdr:cNvPr id="19" name="TextBox 18">
          <a:extLst>
            <a:ext uri="{FF2B5EF4-FFF2-40B4-BE49-F238E27FC236}">
              <a16:creationId xmlns:a16="http://schemas.microsoft.com/office/drawing/2014/main" id="{B72DF99E-FD91-4B58-B3E9-BD6836948FCF}"/>
            </a:ext>
          </a:extLst>
        </xdr:cNvPr>
        <xdr:cNvSpPr txBox="1"/>
      </xdr:nvSpPr>
      <xdr:spPr>
        <a:xfrm>
          <a:off x="11696847" y="990782"/>
          <a:ext cx="1390612" cy="257693"/>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Active Employees</a:t>
          </a:r>
        </a:p>
      </xdr:txBody>
    </xdr:sp>
    <xdr:clientData/>
  </xdr:twoCellAnchor>
  <xdr:twoCellAnchor>
    <xdr:from>
      <xdr:col>19</xdr:col>
      <xdr:colOff>442083</xdr:colOff>
      <xdr:row>10</xdr:row>
      <xdr:rowOff>61326</xdr:rowOff>
    </xdr:from>
    <xdr:to>
      <xdr:col>20</xdr:col>
      <xdr:colOff>402547</xdr:colOff>
      <xdr:row>12</xdr:row>
      <xdr:rowOff>42774</xdr:rowOff>
    </xdr:to>
    <xdr:sp macro="" textlink="Tables!R4">
      <xdr:nvSpPr>
        <xdr:cNvPr id="20" name="Rectangle: Rounded Corners 19">
          <a:extLst>
            <a:ext uri="{FF2B5EF4-FFF2-40B4-BE49-F238E27FC236}">
              <a16:creationId xmlns:a16="http://schemas.microsoft.com/office/drawing/2014/main" id="{ABF10A5E-EFE3-417D-84A5-31E333FC032B}"/>
            </a:ext>
          </a:extLst>
        </xdr:cNvPr>
        <xdr:cNvSpPr/>
      </xdr:nvSpPr>
      <xdr:spPr>
        <a:xfrm>
          <a:off x="8961666" y="987368"/>
          <a:ext cx="569006" cy="351864"/>
        </a:xfrm>
        <a:prstGeom prst="roundRect">
          <a:avLst/>
        </a:prstGeom>
        <a:solidFill>
          <a:schemeClr val="bg1">
            <a:lumMod val="95000"/>
          </a:schemeClr>
        </a:solidFill>
        <a:ln>
          <a:no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E3A29DB7-9F6A-463C-848F-2A3953EFC2C2}" type="TxLink">
            <a:rPr lang="en-US" sz="1400" b="1" i="0" u="none" strike="noStrike">
              <a:solidFill>
                <a:srgbClr val="000000"/>
              </a:solidFill>
              <a:latin typeface="Calibri"/>
              <a:ea typeface="+mn-ea"/>
              <a:cs typeface="Calibri"/>
            </a:rPr>
            <a:pPr marL="0" indent="0" algn="ctr"/>
            <a:t>72%</a:t>
          </a:fld>
          <a:endParaRPr lang="en-US" sz="1400" b="1" i="0" u="none" strike="noStrike">
            <a:solidFill>
              <a:srgbClr val="000000"/>
            </a:solidFill>
            <a:latin typeface="Calibri"/>
            <a:ea typeface="+mn-ea"/>
            <a:cs typeface="Calibri"/>
          </a:endParaRPr>
        </a:p>
      </xdr:txBody>
    </xdr:sp>
    <xdr:clientData/>
  </xdr:twoCellAnchor>
  <xdr:twoCellAnchor>
    <xdr:from>
      <xdr:col>7</xdr:col>
      <xdr:colOff>58437</xdr:colOff>
      <xdr:row>14</xdr:row>
      <xdr:rowOff>42333</xdr:rowOff>
    </xdr:from>
    <xdr:to>
      <xdr:col>13</xdr:col>
      <xdr:colOff>328448</xdr:colOff>
      <xdr:row>28</xdr:row>
      <xdr:rowOff>114117</xdr:rowOff>
    </xdr:to>
    <xdr:graphicFrame macro="">
      <xdr:nvGraphicFramePr>
        <xdr:cNvPr id="21" name="Chart 20">
          <a:extLst>
            <a:ext uri="{FF2B5EF4-FFF2-40B4-BE49-F238E27FC236}">
              <a16:creationId xmlns:a16="http://schemas.microsoft.com/office/drawing/2014/main" id="{661B55E0-CAFF-43AA-81D7-DDC83A79BD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576974</xdr:colOff>
      <xdr:row>14</xdr:row>
      <xdr:rowOff>22968</xdr:rowOff>
    </xdr:from>
    <xdr:to>
      <xdr:col>21</xdr:col>
      <xdr:colOff>295604</xdr:colOff>
      <xdr:row>28</xdr:row>
      <xdr:rowOff>80565</xdr:rowOff>
    </xdr:to>
    <mc:AlternateContent xmlns:mc="http://schemas.openxmlformats.org/markup-compatibility/2006">
      <mc:Choice xmlns:cx2="http://schemas.microsoft.com/office/drawing/2015/10/21/chartex" Requires="cx2">
        <xdr:graphicFrame macro="">
          <xdr:nvGraphicFramePr>
            <xdr:cNvPr id="22" name="Chart 21">
              <a:extLst>
                <a:ext uri="{FF2B5EF4-FFF2-40B4-BE49-F238E27FC236}">
                  <a16:creationId xmlns:a16="http://schemas.microsoft.com/office/drawing/2014/main" id="{4723EC52-6390-4A6D-B01C-B94714BCAAA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8501774" y="2601068"/>
              <a:ext cx="4595430" cy="263569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40032</xdr:colOff>
      <xdr:row>29</xdr:row>
      <xdr:rowOff>131379</xdr:rowOff>
    </xdr:from>
    <xdr:to>
      <xdr:col>13</xdr:col>
      <xdr:colOff>328448</xdr:colOff>
      <xdr:row>46</xdr:row>
      <xdr:rowOff>76638</xdr:rowOff>
    </xdr:to>
    <xdr:graphicFrame macro="">
      <xdr:nvGraphicFramePr>
        <xdr:cNvPr id="23" name="Chart 22">
          <a:extLst>
            <a:ext uri="{FF2B5EF4-FFF2-40B4-BE49-F238E27FC236}">
              <a16:creationId xmlns:a16="http://schemas.microsoft.com/office/drawing/2014/main" id="{46575AFA-2B46-4255-A2A5-1AC5B64A08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604107</xdr:colOff>
      <xdr:row>29</xdr:row>
      <xdr:rowOff>98534</xdr:rowOff>
    </xdr:from>
    <xdr:to>
      <xdr:col>21</xdr:col>
      <xdr:colOff>295605</xdr:colOff>
      <xdr:row>46</xdr:row>
      <xdr:rowOff>109483</xdr:rowOff>
    </xdr:to>
    <xdr:graphicFrame macro="">
      <xdr:nvGraphicFramePr>
        <xdr:cNvPr id="24" name="Chart 23">
          <a:extLst>
            <a:ext uri="{FF2B5EF4-FFF2-40B4-BE49-F238E27FC236}">
              <a16:creationId xmlns:a16="http://schemas.microsoft.com/office/drawing/2014/main" id="{CF1F24A2-F109-4035-AADB-8B0F6D4765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22</xdr:col>
      <xdr:colOff>47366</xdr:colOff>
      <xdr:row>2</xdr:row>
      <xdr:rowOff>148617</xdr:rowOff>
    </xdr:from>
    <xdr:to>
      <xdr:col>26</xdr:col>
      <xdr:colOff>420077</xdr:colOff>
      <xdr:row>46</xdr:row>
      <xdr:rowOff>167448</xdr:rowOff>
    </xdr:to>
    <xdr:sp macro="" textlink="">
      <xdr:nvSpPr>
        <xdr:cNvPr id="25" name="Rectangle: Rounded Corners 24">
          <a:extLst>
            <a:ext uri="{FF2B5EF4-FFF2-40B4-BE49-F238E27FC236}">
              <a16:creationId xmlns:a16="http://schemas.microsoft.com/office/drawing/2014/main" id="{FA29EF75-A933-45EC-AF02-81CEAAF4C9B0}"/>
            </a:ext>
          </a:extLst>
        </xdr:cNvPr>
        <xdr:cNvSpPr/>
      </xdr:nvSpPr>
      <xdr:spPr>
        <a:xfrm>
          <a:off x="13422898" y="526915"/>
          <a:ext cx="2804626" cy="8341384"/>
        </a:xfrm>
        <a:prstGeom prst="roundRect">
          <a:avLst>
            <a:gd name="adj" fmla="val 9432"/>
          </a:avLst>
        </a:prstGeom>
        <a:solidFill>
          <a:schemeClr val="bg1">
            <a:lumMod val="65000"/>
          </a:schemeClr>
        </a:solidFill>
        <a:ln>
          <a:noFill/>
        </a:ln>
        <a:effectLst>
          <a:glow rad="101600">
            <a:schemeClr val="accent6">
              <a:satMod val="175000"/>
              <a:alpha val="40000"/>
            </a:schemeClr>
          </a:glow>
          <a:innerShdw blurRad="114300">
            <a:prstClr val="black"/>
          </a:innerShdw>
        </a:effectLst>
        <a:scene3d>
          <a:camera prst="orthographicFront"/>
          <a:lightRig rig="threePt" dir="t"/>
        </a:scene3d>
        <a:sp3d>
          <a:bevelT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22</xdr:col>
      <xdr:colOff>304364</xdr:colOff>
      <xdr:row>12</xdr:row>
      <xdr:rowOff>80082</xdr:rowOff>
    </xdr:from>
    <xdr:to>
      <xdr:col>26</xdr:col>
      <xdr:colOff>114873</xdr:colOff>
      <xdr:row>22</xdr:row>
      <xdr:rowOff>729</xdr:rowOff>
    </xdr:to>
    <mc:AlternateContent xmlns:mc="http://schemas.openxmlformats.org/markup-compatibility/2006" xmlns:a14="http://schemas.microsoft.com/office/drawing/2010/main">
      <mc:Choice Requires="a14">
        <xdr:graphicFrame macro="">
          <xdr:nvGraphicFramePr>
            <xdr:cNvPr id="26" name="Termination Reason">
              <a:extLst>
                <a:ext uri="{FF2B5EF4-FFF2-40B4-BE49-F238E27FC236}">
                  <a16:creationId xmlns:a16="http://schemas.microsoft.com/office/drawing/2014/main" id="{9EEB451A-8135-4F19-9AA0-602F215C74CF}"/>
                </a:ext>
              </a:extLst>
            </xdr:cNvPr>
            <xdr:cNvGraphicFramePr/>
          </xdr:nvGraphicFramePr>
          <xdr:xfrm>
            <a:off x="0" y="0"/>
            <a:ext cx="0" cy="0"/>
          </xdr:xfrm>
          <a:graphic>
            <a:graphicData uri="http://schemas.microsoft.com/office/drawing/2010/slicer">
              <sle:slicer xmlns:sle="http://schemas.microsoft.com/office/drawing/2010/slicer" name="Termination Reason"/>
            </a:graphicData>
          </a:graphic>
        </xdr:graphicFrame>
      </mc:Choice>
      <mc:Fallback xmlns="">
        <xdr:sp macro="" textlink="">
          <xdr:nvSpPr>
            <xdr:cNvPr id="0" name=""/>
            <xdr:cNvSpPr>
              <a:spLocks noTextEdit="1"/>
            </xdr:cNvSpPr>
          </xdr:nvSpPr>
          <xdr:spPr>
            <a:xfrm>
              <a:off x="13639364" y="2331446"/>
              <a:ext cx="2235054" cy="17967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307724</xdr:colOff>
      <xdr:row>22</xdr:row>
      <xdr:rowOff>171210</xdr:rowOff>
    </xdr:from>
    <xdr:to>
      <xdr:col>26</xdr:col>
      <xdr:colOff>111513</xdr:colOff>
      <xdr:row>45</xdr:row>
      <xdr:rowOff>42334</xdr:rowOff>
    </xdr:to>
    <mc:AlternateContent xmlns:mc="http://schemas.openxmlformats.org/markup-compatibility/2006" xmlns:a14="http://schemas.microsoft.com/office/drawing/2010/main">
      <mc:Choice Requires="a14">
        <xdr:graphicFrame macro="">
          <xdr:nvGraphicFramePr>
            <xdr:cNvPr id="27" name="City">
              <a:extLst>
                <a:ext uri="{FF2B5EF4-FFF2-40B4-BE49-F238E27FC236}">
                  <a16:creationId xmlns:a16="http://schemas.microsoft.com/office/drawing/2014/main" id="{395C60D8-7026-4C3C-B89D-2A78F4AD5BBD}"/>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3642724" y="4298710"/>
              <a:ext cx="2228334" cy="41862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86102</xdr:colOff>
      <xdr:row>2</xdr:row>
      <xdr:rowOff>94575</xdr:rowOff>
    </xdr:from>
    <xdr:to>
      <xdr:col>6</xdr:col>
      <xdr:colOff>361684</xdr:colOff>
      <xdr:row>46</xdr:row>
      <xdr:rowOff>151130</xdr:rowOff>
    </xdr:to>
    <xdr:sp macro="" textlink="">
      <xdr:nvSpPr>
        <xdr:cNvPr id="29" name="Rectangle: Rounded Corners 28">
          <a:extLst>
            <a:ext uri="{FF2B5EF4-FFF2-40B4-BE49-F238E27FC236}">
              <a16:creationId xmlns:a16="http://schemas.microsoft.com/office/drawing/2014/main" id="{C20921E5-9AF3-419C-B3B6-0FAD97585BAF}"/>
            </a:ext>
          </a:extLst>
        </xdr:cNvPr>
        <xdr:cNvSpPr/>
      </xdr:nvSpPr>
      <xdr:spPr>
        <a:xfrm>
          <a:off x="1302059" y="472873"/>
          <a:ext cx="2707497" cy="8379108"/>
        </a:xfrm>
        <a:prstGeom prst="roundRect">
          <a:avLst>
            <a:gd name="adj" fmla="val 10358"/>
          </a:avLst>
        </a:prstGeom>
        <a:solidFill>
          <a:schemeClr val="bg1">
            <a:lumMod val="65000"/>
          </a:schemeClr>
        </a:solidFill>
        <a:ln>
          <a:noFill/>
        </a:ln>
        <a:effectLst>
          <a:glow rad="101600">
            <a:schemeClr val="accent6">
              <a:satMod val="175000"/>
              <a:alpha val="40000"/>
            </a:schemeClr>
          </a:glow>
          <a:innerShdw blurRad="114300">
            <a:prstClr val="black"/>
          </a:innerShdw>
        </a:effectLst>
        <a:scene3d>
          <a:camera prst="orthographicFront"/>
          <a:lightRig rig="threePt" dir="t"/>
        </a:scene3d>
        <a:sp3d>
          <a:bevelT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334131</xdr:colOff>
      <xdr:row>3</xdr:row>
      <xdr:rowOff>140798</xdr:rowOff>
    </xdr:from>
    <xdr:to>
      <xdr:col>6</xdr:col>
      <xdr:colOff>77129</xdr:colOff>
      <xdr:row>11</xdr:row>
      <xdr:rowOff>25940</xdr:rowOff>
    </xdr:to>
    <mc:AlternateContent xmlns:mc="http://schemas.openxmlformats.org/markup-compatibility/2006" xmlns:tsle="http://schemas.microsoft.com/office/drawing/2012/timeslicer">
      <mc:Choice Requires="tsle">
        <xdr:graphicFrame macro="">
          <xdr:nvGraphicFramePr>
            <xdr:cNvPr id="31" name="Hire Date">
              <a:extLst>
                <a:ext uri="{FF2B5EF4-FFF2-40B4-BE49-F238E27FC236}">
                  <a16:creationId xmlns:a16="http://schemas.microsoft.com/office/drawing/2014/main" id="{E804FD2D-20ED-4021-BC0E-F24D3E05C813}"/>
                </a:ext>
              </a:extLst>
            </xdr:cNvPr>
            <xdr:cNvGraphicFramePr/>
          </xdr:nvGraphicFramePr>
          <xdr:xfrm>
            <a:off x="0" y="0"/>
            <a:ext cx="0" cy="0"/>
          </xdr:xfrm>
          <a:graphic>
            <a:graphicData uri="http://schemas.microsoft.com/office/drawing/2012/timeslicer">
              <tsle:timeslicer name="Hire Date"/>
            </a:graphicData>
          </a:graphic>
        </xdr:graphicFrame>
      </mc:Choice>
      <mc:Fallback xmlns="">
        <xdr:sp macro="" textlink="">
          <xdr:nvSpPr>
            <xdr:cNvPr id="0" name=""/>
            <xdr:cNvSpPr>
              <a:spLocks noTextEdit="1"/>
            </xdr:cNvSpPr>
          </xdr:nvSpPr>
          <xdr:spPr>
            <a:xfrm>
              <a:off x="1546404" y="703639"/>
              <a:ext cx="2167543" cy="138605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22</xdr:col>
      <xdr:colOff>305460</xdr:colOff>
      <xdr:row>3</xdr:row>
      <xdr:rowOff>162042</xdr:rowOff>
    </xdr:from>
    <xdr:to>
      <xdr:col>26</xdr:col>
      <xdr:colOff>113777</xdr:colOff>
      <xdr:row>11</xdr:row>
      <xdr:rowOff>31198</xdr:rowOff>
    </xdr:to>
    <mc:AlternateContent xmlns:mc="http://schemas.openxmlformats.org/markup-compatibility/2006" xmlns:tsle="http://schemas.microsoft.com/office/drawing/2012/timeslicer">
      <mc:Choice Requires="tsle">
        <xdr:graphicFrame macro="">
          <xdr:nvGraphicFramePr>
            <xdr:cNvPr id="32" name="Termination Date">
              <a:extLst>
                <a:ext uri="{FF2B5EF4-FFF2-40B4-BE49-F238E27FC236}">
                  <a16:creationId xmlns:a16="http://schemas.microsoft.com/office/drawing/2014/main" id="{DC0DA7C1-09C5-44D3-8901-821C43A7865C}"/>
                </a:ext>
              </a:extLst>
            </xdr:cNvPr>
            <xdr:cNvGraphicFramePr/>
          </xdr:nvGraphicFramePr>
          <xdr:xfrm>
            <a:off x="0" y="0"/>
            <a:ext cx="0" cy="0"/>
          </xdr:xfrm>
          <a:graphic>
            <a:graphicData uri="http://schemas.microsoft.com/office/drawing/2012/timeslicer">
              <tsle:timeslicer name="Termination Date"/>
            </a:graphicData>
          </a:graphic>
        </xdr:graphicFrame>
      </mc:Choice>
      <mc:Fallback xmlns="">
        <xdr:sp macro="" textlink="">
          <xdr:nvSpPr>
            <xdr:cNvPr id="0" name=""/>
            <xdr:cNvSpPr>
              <a:spLocks noTextEdit="1"/>
            </xdr:cNvSpPr>
          </xdr:nvSpPr>
          <xdr:spPr>
            <a:xfrm>
              <a:off x="13640460" y="724883"/>
              <a:ext cx="2232862" cy="137006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xdr:col>
      <xdr:colOff>322257</xdr:colOff>
      <xdr:row>12</xdr:row>
      <xdr:rowOff>113113</xdr:rowOff>
    </xdr:from>
    <xdr:to>
      <xdr:col>6</xdr:col>
      <xdr:colOff>89003</xdr:colOff>
      <xdr:row>19</xdr:row>
      <xdr:rowOff>60478</xdr:rowOff>
    </xdr:to>
    <mc:AlternateContent xmlns:mc="http://schemas.openxmlformats.org/markup-compatibility/2006" xmlns:a14="http://schemas.microsoft.com/office/drawing/2010/main">
      <mc:Choice Requires="a14">
        <xdr:graphicFrame macro="">
          <xdr:nvGraphicFramePr>
            <xdr:cNvPr id="33" name="Overdue Vacation?">
              <a:extLst>
                <a:ext uri="{FF2B5EF4-FFF2-40B4-BE49-F238E27FC236}">
                  <a16:creationId xmlns:a16="http://schemas.microsoft.com/office/drawing/2014/main" id="{D6B82FD0-F535-49E7-BDDD-6D1DD46D78CD}"/>
                </a:ext>
              </a:extLst>
            </xdr:cNvPr>
            <xdr:cNvGraphicFramePr/>
          </xdr:nvGraphicFramePr>
          <xdr:xfrm>
            <a:off x="0" y="0"/>
            <a:ext cx="0" cy="0"/>
          </xdr:xfrm>
          <a:graphic>
            <a:graphicData uri="http://schemas.microsoft.com/office/drawing/2010/slicer">
              <sle:slicer xmlns:sle="http://schemas.microsoft.com/office/drawing/2010/slicer" name="Overdue Vacation?"/>
            </a:graphicData>
          </a:graphic>
        </xdr:graphicFrame>
      </mc:Choice>
      <mc:Fallback xmlns="">
        <xdr:sp macro="" textlink="">
          <xdr:nvSpPr>
            <xdr:cNvPr id="0" name=""/>
            <xdr:cNvSpPr>
              <a:spLocks noTextEdit="1"/>
            </xdr:cNvSpPr>
          </xdr:nvSpPr>
          <xdr:spPr>
            <a:xfrm>
              <a:off x="1534530" y="2364477"/>
              <a:ext cx="2191291" cy="12606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326234</xdr:colOff>
      <xdr:row>20</xdr:row>
      <xdr:rowOff>147651</xdr:rowOff>
    </xdr:from>
    <xdr:to>
      <xdr:col>6</xdr:col>
      <xdr:colOff>85026</xdr:colOff>
      <xdr:row>31</xdr:row>
      <xdr:rowOff>148695</xdr:rowOff>
    </xdr:to>
    <mc:AlternateContent xmlns:mc="http://schemas.openxmlformats.org/markup-compatibility/2006" xmlns:a14="http://schemas.microsoft.com/office/drawing/2010/main">
      <mc:Choice Requires="a14">
        <xdr:graphicFrame macro="">
          <xdr:nvGraphicFramePr>
            <xdr:cNvPr id="34" name="Performance Review">
              <a:extLst>
                <a:ext uri="{FF2B5EF4-FFF2-40B4-BE49-F238E27FC236}">
                  <a16:creationId xmlns:a16="http://schemas.microsoft.com/office/drawing/2014/main" id="{C5EB1E1A-58D5-42F7-8F74-73B2F7733408}"/>
                </a:ext>
              </a:extLst>
            </xdr:cNvPr>
            <xdr:cNvGraphicFramePr/>
          </xdr:nvGraphicFramePr>
          <xdr:xfrm>
            <a:off x="0" y="0"/>
            <a:ext cx="0" cy="0"/>
          </xdr:xfrm>
          <a:graphic>
            <a:graphicData uri="http://schemas.microsoft.com/office/drawing/2010/slicer">
              <sle:slicer xmlns:sle="http://schemas.microsoft.com/office/drawing/2010/slicer" name="Performance Review"/>
            </a:graphicData>
          </a:graphic>
        </xdr:graphicFrame>
      </mc:Choice>
      <mc:Fallback xmlns="">
        <xdr:sp macro="" textlink="">
          <xdr:nvSpPr>
            <xdr:cNvPr id="0" name=""/>
            <xdr:cNvSpPr>
              <a:spLocks noTextEdit="1"/>
            </xdr:cNvSpPr>
          </xdr:nvSpPr>
          <xdr:spPr>
            <a:xfrm>
              <a:off x="1538507" y="3899924"/>
              <a:ext cx="2183337" cy="20647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307875</xdr:colOff>
      <xdr:row>33</xdr:row>
      <xdr:rowOff>46720</xdr:rowOff>
    </xdr:from>
    <xdr:to>
      <xdr:col>6</xdr:col>
      <xdr:colOff>103384</xdr:colOff>
      <xdr:row>45</xdr:row>
      <xdr:rowOff>129153</xdr:rowOff>
    </xdr:to>
    <mc:AlternateContent xmlns:mc="http://schemas.openxmlformats.org/markup-compatibility/2006" xmlns:a14="http://schemas.microsoft.com/office/drawing/2010/main">
      <mc:Choice Requires="a14">
        <xdr:graphicFrame macro="">
          <xdr:nvGraphicFramePr>
            <xdr:cNvPr id="36" name="Education">
              <a:extLst>
                <a:ext uri="{FF2B5EF4-FFF2-40B4-BE49-F238E27FC236}">
                  <a16:creationId xmlns:a16="http://schemas.microsoft.com/office/drawing/2014/main" id="{1E54D901-89D4-459F-85A8-6328833F946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520148" y="6237970"/>
              <a:ext cx="2220054" cy="23337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567448</xdr:colOff>
      <xdr:row>2</xdr:row>
      <xdr:rowOff>161539</xdr:rowOff>
    </xdr:from>
    <xdr:to>
      <xdr:col>19</xdr:col>
      <xdr:colOff>270214</xdr:colOff>
      <xdr:row>6</xdr:row>
      <xdr:rowOff>27021</xdr:rowOff>
    </xdr:to>
    <xdr:sp macro="" textlink="">
      <xdr:nvSpPr>
        <xdr:cNvPr id="37" name="TextBox 36">
          <a:extLst>
            <a:ext uri="{FF2B5EF4-FFF2-40B4-BE49-F238E27FC236}">
              <a16:creationId xmlns:a16="http://schemas.microsoft.com/office/drawing/2014/main" id="{EECE3C4F-FEDB-484B-838F-CD88F4244856}"/>
            </a:ext>
          </a:extLst>
        </xdr:cNvPr>
        <xdr:cNvSpPr txBox="1"/>
      </xdr:nvSpPr>
      <xdr:spPr>
        <a:xfrm>
          <a:off x="5431278" y="539837"/>
          <a:ext cx="6390532" cy="622078"/>
        </a:xfrm>
        <a:prstGeom prst="rect">
          <a:avLst/>
        </a:prstGeom>
        <a:solidFill>
          <a:schemeClr val="bg1">
            <a:lumMod val="95000"/>
          </a:schemeClr>
        </a:solidFill>
        <a:ln w="9525" cmpd="sng">
          <a:solidFill>
            <a:schemeClr val="lt1">
              <a:shade val="50000"/>
            </a:schemeClr>
          </a:solidFill>
        </a:ln>
        <a:effectLst>
          <a:glow rad="139700">
            <a:schemeClr val="accent3">
              <a:satMod val="175000"/>
              <a:alpha val="40000"/>
            </a:schemeClr>
          </a:glow>
        </a:effectLst>
        <a:scene3d>
          <a:camera prst="orthographicFront"/>
          <a:lightRig rig="threePt" dir="t"/>
        </a:scene3d>
        <a:sp3d>
          <a:bevelT prst="angle"/>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t>XYZ PLC Limited HR Analytics Dashboard</a:t>
          </a:r>
        </a:p>
      </xdr:txBody>
    </xdr:sp>
    <xdr:clientData/>
  </xdr:twoCellAnchor>
  <xdr:twoCellAnchor editAs="oneCell">
    <xdr:from>
      <xdr:col>7</xdr:col>
      <xdr:colOff>141054</xdr:colOff>
      <xdr:row>2</xdr:row>
      <xdr:rowOff>107256</xdr:rowOff>
    </xdr:from>
    <xdr:to>
      <xdr:col>8</xdr:col>
      <xdr:colOff>273740</xdr:colOff>
      <xdr:row>6</xdr:row>
      <xdr:rowOff>109202</xdr:rowOff>
    </xdr:to>
    <xdr:pic>
      <xdr:nvPicPr>
        <xdr:cNvPr id="42" name="Picture 41">
          <a:extLst>
            <a:ext uri="{FF2B5EF4-FFF2-40B4-BE49-F238E27FC236}">
              <a16:creationId xmlns:a16="http://schemas.microsoft.com/office/drawing/2014/main" id="{A49531F7-1D77-40C5-ABEE-0365EAEDCBA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396905" y="485554"/>
          <a:ext cx="740665" cy="758542"/>
        </a:xfrm>
        <a:prstGeom prst="rect">
          <a:avLst/>
        </a:prstGeom>
        <a:effectLst>
          <a:glow rad="101600">
            <a:schemeClr val="bg1">
              <a:lumMod val="95000"/>
              <a:alpha val="40000"/>
            </a:schemeClr>
          </a:glow>
        </a:effectLst>
      </xdr:spPr>
    </xdr:pic>
    <xdr:clientData/>
  </xdr:twoCellAnchor>
  <xdr:twoCellAnchor editAs="oneCell">
    <xdr:from>
      <xdr:col>20</xdr:col>
      <xdr:colOff>17891</xdr:colOff>
      <xdr:row>2</xdr:row>
      <xdr:rowOff>186510</xdr:rowOff>
    </xdr:from>
    <xdr:to>
      <xdr:col>21</xdr:col>
      <xdr:colOff>150575</xdr:colOff>
      <xdr:row>6</xdr:row>
      <xdr:rowOff>182106</xdr:rowOff>
    </xdr:to>
    <xdr:pic>
      <xdr:nvPicPr>
        <xdr:cNvPr id="43" name="Picture 42">
          <a:extLst>
            <a:ext uri="{FF2B5EF4-FFF2-40B4-BE49-F238E27FC236}">
              <a16:creationId xmlns:a16="http://schemas.microsoft.com/office/drawing/2014/main" id="{AD850616-7B05-4035-9F6D-C473A3C11CF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2177465" y="375659"/>
          <a:ext cx="740663" cy="758542"/>
        </a:xfrm>
        <a:prstGeom prst="rect">
          <a:avLst/>
        </a:prstGeom>
        <a:effectLst>
          <a:glow rad="101600">
            <a:schemeClr val="bg1">
              <a:lumMod val="95000"/>
              <a:alpha val="40000"/>
            </a:schemeClr>
          </a:glow>
        </a:effectLst>
      </xdr:spPr>
    </xdr:pic>
    <xdr:clientData/>
  </xdr:twoCellAnchor>
</xdr:wsDr>
</file>

<file path=xl/drawings/drawing2.xml><?xml version="1.0" encoding="utf-8"?>
<c:userShapes xmlns:c="http://schemas.openxmlformats.org/drawingml/2006/chart">
  <cdr:relSizeAnchor xmlns:cdr="http://schemas.openxmlformats.org/drawingml/2006/chartDrawing">
    <cdr:from>
      <cdr:x>0.23266</cdr:x>
      <cdr:y>0.31489</cdr:y>
    </cdr:from>
    <cdr:to>
      <cdr:x>0.80251</cdr:x>
      <cdr:y>0.69625</cdr:y>
    </cdr:to>
    <cdr:sp macro="" textlink="Tables!$J$4">
      <cdr:nvSpPr>
        <cdr:cNvPr id="2" name="Rectangle: Rounded Corners 1">
          <a:extLst xmlns:a="http://schemas.openxmlformats.org/drawingml/2006/main">
            <a:ext uri="{FF2B5EF4-FFF2-40B4-BE49-F238E27FC236}">
              <a16:creationId xmlns:a16="http://schemas.microsoft.com/office/drawing/2014/main" id="{D8D13BA2-A9CF-4FE4-8C19-FD3D7F53C3DA}"/>
            </a:ext>
          </a:extLst>
        </cdr:cNvPr>
        <cdr:cNvSpPr/>
      </cdr:nvSpPr>
      <cdr:spPr>
        <a:xfrm xmlns:a="http://schemas.openxmlformats.org/drawingml/2006/main">
          <a:off x="189645" y="246414"/>
          <a:ext cx="464482" cy="298424"/>
        </a:xfrm>
        <a:prstGeom xmlns:a="http://schemas.openxmlformats.org/drawingml/2006/main" prst="roundRect">
          <a:avLst/>
        </a:prstGeom>
        <a:solidFill xmlns:a="http://schemas.openxmlformats.org/drawingml/2006/main">
          <a:schemeClr val="bg1">
            <a:lumMod val="95000"/>
          </a:schemeClr>
        </a:solidFill>
        <a:ln xmlns:a="http://schemas.openxmlformats.org/drawingml/2006/main">
          <a:noFill/>
        </a:ln>
        <a:effectLst xmlns:a="http://schemas.openxmlformats.org/drawingml/2006/main">
          <a:innerShdw blurRad="114300">
            <a:prstClr val="black"/>
          </a:innerShdw>
        </a:effectLst>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Overflow="clip" horzOverflow="clip"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marL="0" indent="0" algn="ctr"/>
          <a:fld id="{E3C1C66B-0105-4757-A606-2ECF723E366E}" type="TxLink">
            <a:rPr lang="en-US" sz="1100" b="1" i="0" u="none" strike="noStrike">
              <a:solidFill>
                <a:srgbClr val="000000"/>
              </a:solidFill>
              <a:latin typeface="Calibri"/>
              <a:ea typeface="+mn-ea"/>
              <a:cs typeface="Calibri"/>
            </a:rPr>
            <a:pPr marL="0" indent="0" algn="ctr"/>
            <a:t>38%</a:t>
          </a:fld>
          <a:endParaRPr lang="en-US" sz="1100" b="1" i="0" u="none" strike="noStrike">
            <a:solidFill>
              <a:srgbClr val="000000"/>
            </a:solidFill>
            <a:latin typeface="Calibri"/>
            <a:ea typeface="+mn-ea"/>
            <a:cs typeface="Calibri"/>
          </a:endParaRPr>
        </a:p>
      </cdr:txBody>
    </cdr:sp>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vin" refreshedDate="45586.693436805559" createdVersion="5" refreshedVersion="7" minRefreshableVersion="3" recordCount="0" supportSubquery="1" supportAdvancedDrill="1" xr:uid="{F6420139-0E25-4FAF-B4F0-C6EFEB15EEDA}">
  <cacheSource type="external" connectionId="4"/>
  <cacheFields count="2">
    <cacheField name="[Measures].[Sum of Years Worked]" caption="Sum of Years Worked" numFmtId="0" hierarchy="49" level="32767"/>
    <cacheField name="[HR_Database].[Employee Name].[Employee Name]" caption="Employee Name" numFmtId="0" hierarchy="9" level="1">
      <sharedItems count="5">
        <s v="Asher Morris"/>
        <s v="Fraser Kelly"/>
        <s v="Gabrielle Gardner"/>
        <s v="Harley Matthews"/>
        <s v="James Barker"/>
      </sharedItems>
    </cacheField>
  </cacheFields>
  <cacheHierarchies count="50">
    <cacheHierarchy uniqueName="[Department_Bridge].[Department]" caption="Department" attribute="1" defaultMemberUniqueName="[Department_Bridge].[Department].[All]" allUniqueName="[Department_Bridge].[Department].[All]" dimensionUniqueName="[Department_Bridge]" displayFolder="" count="2" memberValueDatatype="130" unbalanced="0"/>
    <cacheHierarchy uniqueName="[Department_Bridge].[Manager]" caption="Manager" attribute="1" defaultMemberUniqueName="[Department_Bridge].[Manager].[All]" allUniqueName="[Department_Bridge].[Manager].[All]" dimensionUniqueName="[Department_Bridge]" displayFolder="" count="2" memberValueDatatype="130" unbalanced="0"/>
    <cacheHierarchy uniqueName="[Employee_Info].[ID]" caption="ID" attribute="1" defaultMemberUniqueName="[Employee_Info].[ID].[All]" allUniqueName="[Employee_Info].[ID].[All]" dimensionUniqueName="[Employee_Info]" displayFolder="" count="2" memberValueDatatype="20" unbalanced="0"/>
    <cacheHierarchy uniqueName="[Employee_Info].[Performance Review]" caption="Performance Review" attribute="1" defaultMemberUniqueName="[Employee_Info].[Performance Review].[All]" allUniqueName="[Employee_Info].[Performance Review].[All]" dimensionUniqueName="[Employee_Info]" displayFolder="" count="2" memberValueDatatype="20" unbalanced="0"/>
    <cacheHierarchy uniqueName="[Employee_Info].[City]" caption="City" attribute="1" defaultMemberUniqueName="[Employee_Info].[City].[All]" allUniqueName="[Employee_Info].[City].[All]" dimensionUniqueName="[Employee_Info]" displayFolder="" count="2" memberValueDatatype="130" unbalanced="0"/>
    <cacheHierarchy uniqueName="[Employee_Info].[Last Promotion Date]" caption="Last Promotion Date" attribute="1" time="1" defaultMemberUniqueName="[Employee_Info].[Last Promotion Date].[All]" allUniqueName="[Employee_Info].[Last Promotion Date].[All]" dimensionUniqueName="[Employee_Info]" displayFolder="" count="2" memberValueDatatype="7" unbalanced="0"/>
    <cacheHierarchy uniqueName="[Employee_Info].[Salary]" caption="Salary" attribute="1" defaultMemberUniqueName="[Employee_Info].[Salary].[All]" allUniqueName="[Employee_Info].[Salary].[All]" dimensionUniqueName="[Employee_Info]" displayFolder="" count="2" memberValueDatatype="20" unbalanced="0"/>
    <cacheHierarchy uniqueName="[Employee_Info].[Overdue Vacation?]" caption="Overdue Vacation?" attribute="1" defaultMemberUniqueName="[Employee_Info].[Overdue Vacation?].[All]" allUniqueName="[Employee_Info].[Overdue Vacation?].[All]" dimensionUniqueName="[Employee_Info]" displayFolder="" count="2" memberValueDatatype="130" unbalanced="0"/>
    <cacheHierarchy uniqueName="[HR_Database].[ID]" caption="ID" attribute="1" defaultMemberUniqueName="[HR_Database].[ID].[All]" allUniqueName="[HR_Database].[ID].[All]" dimensionUniqueName="[HR_Database]" displayFolder="" count="2" memberValueDatatype="20" unbalanced="0"/>
    <cacheHierarchy uniqueName="[HR_Database].[Employee Name]" caption="Employee Name" attribute="1" defaultMemberUniqueName="[HR_Database].[Employee Name].[All]" allUniqueName="[HR_Database].[Employee Name].[All]" dimensionUniqueName="[HR_Database]" displayFolder="" count="2" memberValueDatatype="130" unbalanced="0">
      <fieldsUsage count="2">
        <fieldUsage x="-1"/>
        <fieldUsage x="1"/>
      </fieldsUsage>
    </cacheHierarchy>
    <cacheHierarchy uniqueName="[HR_Database].[Gender]" caption="Gender" attribute="1" defaultMemberUniqueName="[HR_Database].[Gender].[All]" allUniqueName="[HR_Database].[Gender].[All]" dimensionUniqueName="[HR_Database]" displayFolder="" count="2" memberValueDatatype="130" unbalanced="0"/>
    <cacheHierarchy uniqueName="[HR_Database].[Employee Age]" caption="Employee Age" attribute="1" defaultMemberUniqueName="[HR_Database].[Employee Age].[All]" allUniqueName="[HR_Database].[Employee Age].[All]" dimensionUniqueName="[HR_Database]" displayFolder="" count="2" memberValueDatatype="20" unbalanced="0"/>
    <cacheHierarchy uniqueName="[HR_Database].[Employee Age Group]" caption="Employee Age Group" attribute="1" defaultMemberUniqueName="[HR_Database].[Employee Age Group].[All]" allUniqueName="[HR_Database].[Employee Age Group].[All]" dimensionUniqueName="[HR_Database]" displayFolder="" count="2" memberValueDatatype="130" unbalanced="0"/>
    <cacheHierarchy uniqueName="[HR_Database].[Employee Birth Year]" caption="Employee Birth Year" attribute="1" defaultMemberUniqueName="[HR_Database].[Employee Birth Year].[All]" allUniqueName="[HR_Database].[Employee Birth Year].[All]" dimensionUniqueName="[HR_Database]" displayFolder="" count="2" memberValueDatatype="20" unbalanced="0"/>
    <cacheHierarchy uniqueName="[HR_Database].[Birth Date]" caption="Birth Date" attribute="1" time="1" defaultMemberUniqueName="[HR_Database].[Birth Date].[All]" allUniqueName="[HR_Database].[Birth Date].[All]" dimensionUniqueName="[HR_Database]" displayFolder="" count="2" memberValueDatatype="7" unbalanced="0"/>
    <cacheHierarchy uniqueName="[HR_Database].[Hire Date]" caption="Hire Date" attribute="1" time="1" defaultMemberUniqueName="[HR_Database].[Hire Date].[All]" allUniqueName="[HR_Database].[Hire Date].[All]" dimensionUniqueName="[HR_Database]" displayFolder="" count="2" memberValueDatatype="7" unbalanced="0"/>
    <cacheHierarchy uniqueName="[HR_Database].[Hire Year]" caption="Hire Year" attribute="1" defaultMemberUniqueName="[HR_Database].[Hire Year].[All]" allUniqueName="[HR_Database].[Hire Year].[All]" dimensionUniqueName="[HR_Database]" displayFolder="" count="2" memberValueDatatype="20" unbalanced="0"/>
    <cacheHierarchy uniqueName="[HR_Database].[Years Worked]" caption="Years Worked" attribute="1" defaultMemberUniqueName="[HR_Database].[Years Worked].[All]" allUniqueName="[HR_Database].[Years Worked].[All]" dimensionUniqueName="[HR_Database]" displayFolder="" count="2" memberValueDatatype="20" unbalanced="0"/>
    <cacheHierarchy uniqueName="[HR_Database].[Exited Year]" caption="Exited Year" attribute="1" defaultMemberUniqueName="[HR_Database].[Exited Year].[All]" allUniqueName="[HR_Database].[Exited Year].[All]" dimensionUniqueName="[HR_Database]" displayFolder="" count="2" memberValueDatatype="130" unbalanced="0"/>
    <cacheHierarchy uniqueName="[HR_Database].[Termination Year]" caption="Termination Year" attribute="1" defaultMemberUniqueName="[HR_Database].[Termination Year].[All]" allUniqueName="[HR_Database].[Termination Year].[All]" dimensionUniqueName="[HR_Database]" displayFolder="" count="2" memberValueDatatype="20" unbalanced="0"/>
    <cacheHierarchy uniqueName="[HR_Database].[Termination Date]" caption="Termination Date" attribute="1" time="1" defaultMemberUniqueName="[HR_Database].[Termination Date].[All]" allUniqueName="[HR_Database].[Termination Date].[All]" dimensionUniqueName="[HR_Database]" displayFolder="" count="2" memberValueDatatype="7" unbalanced="0"/>
    <cacheHierarchy uniqueName="[HR_Database].[Termination Reason]" caption="Termination Reason" attribute="1" defaultMemberUniqueName="[HR_Database].[Termination Reason].[All]" allUniqueName="[HR_Database].[Termination Reason].[All]" dimensionUniqueName="[HR_Database]" displayFolder="" count="2" memberValueDatatype="130" unbalanced="0"/>
    <cacheHierarchy uniqueName="[HR_Database].[Education]" caption="Education" attribute="1" defaultMemberUniqueName="[HR_Database].[Education].[All]" allUniqueName="[HR_Database].[Education].[All]" dimensionUniqueName="[HR_Database]" displayFolder="" count="2" memberValueDatatype="130" unbalanced="0"/>
    <cacheHierarchy uniqueName="[HR_Database].[Position]" caption="Position" attribute="1" defaultMemberUniqueName="[HR_Database].[Position].[All]" allUniqueName="[HR_Database].[Position].[All]" dimensionUniqueName="[HR_Database]" displayFolder="" count="2" memberValueDatatype="130" unbalanced="0"/>
    <cacheHierarchy uniqueName="[HR_Database].[Department]" caption="Department" attribute="1" defaultMemberUniqueName="[HR_Database].[Department].[All]" allUniqueName="[HR_Database].[Department].[All]" dimensionUniqueName="[HR_Database]" displayFolder="" count="2" memberValueDatatype="130" unbalanced="0"/>
    <cacheHierarchy uniqueName="[HR_Database].[Employee Salary]" caption="Employee Salary" attribute="1" defaultMemberUniqueName="[HR_Database].[Employee Salary].[All]" allUniqueName="[HR_Database].[Employee Salary].[All]" dimensionUniqueName="[HR_Database]" displayFolder="" count="2" memberValueDatatype="6" unbalanced="0"/>
    <cacheHierarchy uniqueName="[HR_Database].[Last promotion Date]" caption="Last promotion Date" attribute="1" time="1" defaultMemberUniqueName="[HR_Database].[Last promotion Date].[All]" allUniqueName="[HR_Database].[Last promotion Date].[All]" dimensionUniqueName="[HR_Database]" displayFolder="" count="2" memberValueDatatype="7" unbalanced="0"/>
    <cacheHierarchy uniqueName="[HR_Database].[Department2]" caption="Department2" attribute="1" defaultMemberUniqueName="[HR_Database].[Department2].[All]" allUniqueName="[HR_Database].[Department2].[All]" dimensionUniqueName="[HR_Database]" displayFolder="" count="2" memberValueDatatype="130" unbalanced="0"/>
    <cacheHierarchy uniqueName="[Measures].[Total No of Employees]" caption="Total No of Employees" measure="1" displayFolder="" measureGroup="HR_Database" count="0"/>
    <cacheHierarchy uniqueName="[Measures].[Terminations]" caption="Terminations" measure="1" displayFolder="" measureGroup="HR_Database" count="0"/>
    <cacheHierarchy uniqueName="[Measures].[Education Levels]" caption="Education Levels" measure="1" displayFolder="" measureGroup="HR_Database" count="0"/>
    <cacheHierarchy uniqueName="[Measures].[Age Groups]" caption="Age Groups" measure="1" displayFolder="" measureGroup="HR_Database" count="0"/>
    <cacheHierarchy uniqueName="[Measures].[Departments]" caption="Departments" measure="1" displayFolder="" measureGroup="HR_Database" count="0"/>
    <cacheHierarchy uniqueName="[Measures].[AVG Employee Age]" caption="AVG Employee Age" measure="1" displayFolder="" measureGroup="HR_Database" count="0"/>
    <cacheHierarchy uniqueName="[Measures].[Promotions]" caption="Promotions" measure="1" displayFolder="" measureGroup="Employee_Info" count="0"/>
    <cacheHierarchy uniqueName="[Measures].[Cities]" caption="Cities" measure="1" displayFolder="" measureGroup="Employee_Info" count="0"/>
    <cacheHierarchy uniqueName="[Measures].[AVG Salary]" caption="AVG Salary" measure="1" displayFolder="" measureGroup="Employee_Info" count="0"/>
    <cacheHierarchy uniqueName="[Measures].[Managers]" caption="Managers" measure="1" displayFolder="" measureGroup="Department_Bridge" count="0"/>
    <cacheHierarchy uniqueName="[Measures].[__XL_Count HR_Database]" caption="__XL_Count HR_Database" measure="1" displayFolder="" measureGroup="HR_Database" count="0" hidden="1"/>
    <cacheHierarchy uniqueName="[Measures].[__XL_Count Employee_Info]" caption="__XL_Count Employee_Info" measure="1" displayFolder="" measureGroup="Employee_Info" count="0" hidden="1"/>
    <cacheHierarchy uniqueName="[Measures].[__XL_Count Department_Bridge]" caption="__XL_Count Department_Bridge" measure="1" displayFolder="" measureGroup="Department_Bridge" count="0" hidden="1"/>
    <cacheHierarchy uniqueName="[Measures].[__No measures defined]" caption="__No measures defined" measure="1" displayFolder="" count="0" hidden="1"/>
    <cacheHierarchy uniqueName="[Measures].[Count of Last Promotion Date]" caption="Count of Last Promotion Date" measure="1" displayFolder="" measureGroup="Employee_Info" count="0" hidden="1">
      <extLst>
        <ext xmlns:x15="http://schemas.microsoft.com/office/spreadsheetml/2010/11/main" uri="{B97F6D7D-B522-45F9-BDA1-12C45D357490}">
          <x15:cacheHierarchy aggregatedColumn="5"/>
        </ext>
      </extLst>
    </cacheHierarchy>
    <cacheHierarchy uniqueName="[Measures].[Sum of ID]" caption="Sum of ID" measure="1" displayFolder="" measureGroup="Employee_Info" count="0" hidden="1">
      <extLst>
        <ext xmlns:x15="http://schemas.microsoft.com/office/spreadsheetml/2010/11/main" uri="{B97F6D7D-B522-45F9-BDA1-12C45D357490}">
          <x15:cacheHierarchy aggregatedColumn="2"/>
        </ext>
      </extLst>
    </cacheHierarchy>
    <cacheHierarchy uniqueName="[Measures].[Count of ID]" caption="Count of ID" measure="1" displayFolder="" measureGroup="Employee_Info" count="0" hidden="1">
      <extLst>
        <ext xmlns:x15="http://schemas.microsoft.com/office/spreadsheetml/2010/11/main" uri="{B97F6D7D-B522-45F9-BDA1-12C45D357490}">
          <x15:cacheHierarchy aggregatedColumn="2"/>
        </ext>
      </extLst>
    </cacheHierarchy>
    <cacheHierarchy uniqueName="[Measures].[Count of Last promotion Date 2]" caption="Count of Last promotion Date 2" measure="1" displayFolder="" measureGroup="HR_Database" count="0" hidden="1">
      <extLst>
        <ext xmlns:x15="http://schemas.microsoft.com/office/spreadsheetml/2010/11/main" uri="{B97F6D7D-B522-45F9-BDA1-12C45D357490}">
          <x15:cacheHierarchy aggregatedColumn="26"/>
        </ext>
      </extLst>
    </cacheHierarchy>
    <cacheHierarchy uniqueName="[Measures].[Sum of Salary]" caption="Sum of Salary" measure="1" displayFolder="" measureGroup="Employee_Info" count="0" hidden="1">
      <extLst>
        <ext xmlns:x15="http://schemas.microsoft.com/office/spreadsheetml/2010/11/main" uri="{B97F6D7D-B522-45F9-BDA1-12C45D357490}">
          <x15:cacheHierarchy aggregatedColumn="6"/>
        </ext>
      </extLst>
    </cacheHierarchy>
    <cacheHierarchy uniqueName="[Measures].[Sum of Employee Salary]" caption="Sum of Employee Salary" measure="1" displayFolder="" measureGroup="HR_Database" count="0" hidden="1">
      <extLst>
        <ext xmlns:x15="http://schemas.microsoft.com/office/spreadsheetml/2010/11/main" uri="{B97F6D7D-B522-45F9-BDA1-12C45D357490}">
          <x15:cacheHierarchy aggregatedColumn="25"/>
        </ext>
      </extLst>
    </cacheHierarchy>
    <cacheHierarchy uniqueName="[Measures].[Average of Employee Salary]" caption="Average of Employee Salary" measure="1" displayFolder="" measureGroup="HR_Database" count="0" hidden="1">
      <extLst>
        <ext xmlns:x15="http://schemas.microsoft.com/office/spreadsheetml/2010/11/main" uri="{B97F6D7D-B522-45F9-BDA1-12C45D357490}">
          <x15:cacheHierarchy aggregatedColumn="25"/>
        </ext>
      </extLst>
    </cacheHierarchy>
    <cacheHierarchy uniqueName="[Measures].[Sum of Years Worked]" caption="Sum of Years Worked" measure="1" displayFolder="" measureGroup="HR_Database" count="0" oneField="1" hidden="1">
      <fieldsUsage count="1">
        <fieldUsage x="0"/>
      </fieldsUsage>
      <extLst>
        <ext xmlns:x15="http://schemas.microsoft.com/office/spreadsheetml/2010/11/main" uri="{B97F6D7D-B522-45F9-BDA1-12C45D357490}">
          <x15:cacheHierarchy aggregatedColumn="17"/>
        </ext>
      </extLst>
    </cacheHierarchy>
  </cacheHierarchies>
  <kpis count="0"/>
  <dimensions count="4">
    <dimension name="Department_Bridge" uniqueName="[Department_Bridge]" caption="Department_Bridge"/>
    <dimension name="Employee_Info" uniqueName="[Employee_Info]" caption="Employee_Info"/>
    <dimension name="HR_Database" uniqueName="[HR_Database]" caption="HR_Database"/>
    <dimension measure="1" name="Measures" uniqueName="[Measures]" caption="Measures"/>
  </dimensions>
  <measureGroups count="3">
    <measureGroup name="Department_Bridge" caption="Department_Bridge"/>
    <measureGroup name="Employee_Info" caption="Employee_Info"/>
    <measureGroup name="HR_Database" caption="HR_Database"/>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vin" refreshedDate="45586.693437152775" createdVersion="5" refreshedVersion="7" minRefreshableVersion="3" recordCount="0" supportSubquery="1" supportAdvancedDrill="1" xr:uid="{D1142C59-18D7-46EB-B7B7-55D5C1946CAD}">
  <cacheSource type="external" connectionId="4"/>
  <cacheFields count="1">
    <cacheField name="[Measures].[Total No of Employees]" caption="Total No of Employees" numFmtId="0" hierarchy="28" level="32767"/>
  </cacheFields>
  <cacheHierarchies count="50">
    <cacheHierarchy uniqueName="[Department_Bridge].[Department]" caption="Department" attribute="1" defaultMemberUniqueName="[Department_Bridge].[Department].[All]" allUniqueName="[Department_Bridge].[Department].[All]" dimensionUniqueName="[Department_Bridge]" displayFolder="" count="0" memberValueDatatype="130" unbalanced="0"/>
    <cacheHierarchy uniqueName="[Department_Bridge].[Manager]" caption="Manager" attribute="1" defaultMemberUniqueName="[Department_Bridge].[Manager].[All]" allUniqueName="[Department_Bridge].[Manager].[All]" dimensionUniqueName="[Department_Bridge]" displayFolder="" count="0" memberValueDatatype="130" unbalanced="0"/>
    <cacheHierarchy uniqueName="[Employee_Info].[ID]" caption="ID" attribute="1" defaultMemberUniqueName="[Employee_Info].[ID].[All]" allUniqueName="[Employee_Info].[ID].[All]" dimensionUniqueName="[Employee_Info]" displayFolder="" count="0" memberValueDatatype="20" unbalanced="0"/>
    <cacheHierarchy uniqueName="[Employee_Info].[Performance Review]" caption="Performance Review" attribute="1" defaultMemberUniqueName="[Employee_Info].[Performance Review].[All]" allUniqueName="[Employee_Info].[Performance Review].[All]" dimensionUniqueName="[Employee_Info]" displayFolder="" count="2" memberValueDatatype="20" unbalanced="0"/>
    <cacheHierarchy uniqueName="[Employee_Info].[City]" caption="City" attribute="1" defaultMemberUniqueName="[Employee_Info].[City].[All]" allUniqueName="[Employee_Info].[City].[All]" dimensionUniqueName="[Employee_Info]" displayFolder="" count="2" memberValueDatatype="130" unbalanced="0"/>
    <cacheHierarchy uniqueName="[Employee_Info].[Last Promotion Date]" caption="Last Promotion Date" attribute="1" time="1" defaultMemberUniqueName="[Employee_Info].[Last Promotion Date].[All]" allUniqueName="[Employee_Info].[Last Promotion Date].[All]" dimensionUniqueName="[Employee_Info]" displayFolder="" count="0" memberValueDatatype="7" unbalanced="0"/>
    <cacheHierarchy uniqueName="[Employee_Info].[Salary]" caption="Salary" attribute="1" defaultMemberUniqueName="[Employee_Info].[Salary].[All]" allUniqueName="[Employee_Info].[Salary].[All]" dimensionUniqueName="[Employee_Info]" displayFolder="" count="0" memberValueDatatype="20" unbalanced="0"/>
    <cacheHierarchy uniqueName="[Employee_Info].[Overdue Vacation?]" caption="Overdue Vacation?" attribute="1" defaultMemberUniqueName="[Employee_Info].[Overdue Vacation?].[All]" allUniqueName="[Employee_Info].[Overdue Vacation?].[All]" dimensionUniqueName="[Employee_Info]" displayFolder="" count="2" memberValueDatatype="130" unbalanced="0"/>
    <cacheHierarchy uniqueName="[HR_Database].[ID]" caption="ID" attribute="1" defaultMemberUniqueName="[HR_Database].[ID].[All]" allUniqueName="[HR_Database].[ID].[All]" dimensionUniqueName="[HR_Database]" displayFolder="" count="0" memberValueDatatype="20" unbalanced="0"/>
    <cacheHierarchy uniqueName="[HR_Database].[Employee Name]" caption="Employee Name" attribute="1" defaultMemberUniqueName="[HR_Database].[Employee Name].[All]" allUniqueName="[HR_Database].[Employee Name].[All]" dimensionUniqueName="[HR_Database]" displayFolder="" count="0" memberValueDatatype="130" unbalanced="0"/>
    <cacheHierarchy uniqueName="[HR_Database].[Gender]" caption="Gender" attribute="1" defaultMemberUniqueName="[HR_Database].[Gender].[All]" allUniqueName="[HR_Database].[Gender].[All]" dimensionUniqueName="[HR_Database]" displayFolder="" count="0" memberValueDatatype="130" unbalanced="0"/>
    <cacheHierarchy uniqueName="[HR_Database].[Employee Age]" caption="Employee Age" attribute="1" defaultMemberUniqueName="[HR_Database].[Employee Age].[All]" allUniqueName="[HR_Database].[Employee Age].[All]" dimensionUniqueName="[HR_Database]" displayFolder="" count="0" memberValueDatatype="20" unbalanced="0"/>
    <cacheHierarchy uniqueName="[HR_Database].[Employee Age Group]" caption="Employee Age Group" attribute="1" defaultMemberUniqueName="[HR_Database].[Employee Age Group].[All]" allUniqueName="[HR_Database].[Employee Age Group].[All]" dimensionUniqueName="[HR_Database]" displayFolder="" count="0" memberValueDatatype="130" unbalanced="0"/>
    <cacheHierarchy uniqueName="[HR_Database].[Employee Birth Year]" caption="Employee Birth Year" attribute="1" defaultMemberUniqueName="[HR_Database].[Employee Birth Year].[All]" allUniqueName="[HR_Database].[Employee Birth Year].[All]" dimensionUniqueName="[HR_Database]" displayFolder="" count="0" memberValueDatatype="20" unbalanced="0"/>
    <cacheHierarchy uniqueName="[HR_Database].[Birth Date]" caption="Birth Date" attribute="1" time="1" defaultMemberUniqueName="[HR_Database].[Birth Date].[All]" allUniqueName="[HR_Database].[Birth Date].[All]" dimensionUniqueName="[HR_Database]" displayFolder="" count="0" memberValueDatatype="7" unbalanced="0"/>
    <cacheHierarchy uniqueName="[HR_Database].[Hire Date]" caption="Hire Date" attribute="1" time="1" defaultMemberUniqueName="[HR_Database].[Hire Date].[All]" allUniqueName="[HR_Database].[Hire Date].[All]" dimensionUniqueName="[HR_Database]" displayFolder="" count="2" memberValueDatatype="7" unbalanced="0"/>
    <cacheHierarchy uniqueName="[HR_Database].[Hire Year]" caption="Hire Year" attribute="1" defaultMemberUniqueName="[HR_Database].[Hire Year].[All]" allUniqueName="[HR_Database].[Hire Year].[All]" dimensionUniqueName="[HR_Database]" displayFolder="" count="0" memberValueDatatype="20" unbalanced="0"/>
    <cacheHierarchy uniqueName="[HR_Database].[Years Worked]" caption="Years Worked" attribute="1" defaultMemberUniqueName="[HR_Database].[Years Worked].[All]" allUniqueName="[HR_Database].[Years Worked].[All]" dimensionUniqueName="[HR_Database]" displayFolder="" count="0" memberValueDatatype="20" unbalanced="0"/>
    <cacheHierarchy uniqueName="[HR_Database].[Exited Year]" caption="Exited Year" attribute="1" defaultMemberUniqueName="[HR_Database].[Exited Year].[All]" allUniqueName="[HR_Database].[Exited Year].[All]" dimensionUniqueName="[HR_Database]" displayFolder="" count="0" memberValueDatatype="130" unbalanced="0"/>
    <cacheHierarchy uniqueName="[HR_Database].[Termination Year]" caption="Termination Year" attribute="1" defaultMemberUniqueName="[HR_Database].[Termination Year].[All]" allUniqueName="[HR_Database].[Termination Year].[All]" dimensionUniqueName="[HR_Database]" displayFolder="" count="0" memberValueDatatype="20" unbalanced="0"/>
    <cacheHierarchy uniqueName="[HR_Database].[Termination Date]" caption="Termination Date" attribute="1" time="1" defaultMemberUniqueName="[HR_Database].[Termination Date].[All]" allUniqueName="[HR_Database].[Termination Date].[All]" dimensionUniqueName="[HR_Database]" displayFolder="" count="2" memberValueDatatype="7" unbalanced="0"/>
    <cacheHierarchy uniqueName="[HR_Database].[Termination Reason]" caption="Termination Reason" attribute="1" defaultMemberUniqueName="[HR_Database].[Termination Reason].[All]" allUniqueName="[HR_Database].[Termination Reason].[All]" dimensionUniqueName="[HR_Database]" displayFolder="" count="2" memberValueDatatype="130" unbalanced="0"/>
    <cacheHierarchy uniqueName="[HR_Database].[Education]" caption="Education" attribute="1" defaultMemberUniqueName="[HR_Database].[Education].[All]" allUniqueName="[HR_Database].[Education].[All]" dimensionUniqueName="[HR_Database]" displayFolder="" count="2" memberValueDatatype="130" unbalanced="0"/>
    <cacheHierarchy uniqueName="[HR_Database].[Position]" caption="Position" attribute="1" defaultMemberUniqueName="[HR_Database].[Position].[All]" allUniqueName="[HR_Database].[Position].[All]" dimensionUniqueName="[HR_Database]" displayFolder="" count="0" memberValueDatatype="130" unbalanced="0"/>
    <cacheHierarchy uniqueName="[HR_Database].[Department]" caption="Department" attribute="1" defaultMemberUniqueName="[HR_Database].[Department].[All]" allUniqueName="[HR_Database].[Department].[All]" dimensionUniqueName="[HR_Database]" displayFolder="" count="0" memberValueDatatype="130" unbalanced="0"/>
    <cacheHierarchy uniqueName="[HR_Database].[Employee Salary]" caption="Employee Salary" attribute="1" defaultMemberUniqueName="[HR_Database].[Employee Salary].[All]" allUniqueName="[HR_Database].[Employee Salary].[All]" dimensionUniqueName="[HR_Database]" displayFolder="" count="0" memberValueDatatype="6" unbalanced="0"/>
    <cacheHierarchy uniqueName="[HR_Database].[Last promotion Date]" caption="Last promotion Date" attribute="1" time="1" defaultMemberUniqueName="[HR_Database].[Last promotion Date].[All]" allUniqueName="[HR_Database].[Last promotion Date].[All]" dimensionUniqueName="[HR_Database]" displayFolder="" count="0" memberValueDatatype="7" unbalanced="0"/>
    <cacheHierarchy uniqueName="[HR_Database].[Department2]" caption="Department2" attribute="1" defaultMemberUniqueName="[HR_Database].[Department2].[All]" allUniqueName="[HR_Database].[Department2].[All]" dimensionUniqueName="[HR_Database]" displayFolder="" count="0" memberValueDatatype="130" unbalanced="0"/>
    <cacheHierarchy uniqueName="[Measures].[Total No of Employees]" caption="Total No of Employees" measure="1" displayFolder="" measureGroup="HR_Database" count="0" oneField="1">
      <fieldsUsage count="1">
        <fieldUsage x="0"/>
      </fieldsUsage>
    </cacheHierarchy>
    <cacheHierarchy uniqueName="[Measures].[Terminations]" caption="Terminations" measure="1" displayFolder="" measureGroup="HR_Database" count="0"/>
    <cacheHierarchy uniqueName="[Measures].[Education Levels]" caption="Education Levels" measure="1" displayFolder="" measureGroup="HR_Database" count="0"/>
    <cacheHierarchy uniqueName="[Measures].[Age Groups]" caption="Age Groups" measure="1" displayFolder="" measureGroup="HR_Database" count="0"/>
    <cacheHierarchy uniqueName="[Measures].[Departments]" caption="Departments" measure="1" displayFolder="" measureGroup="HR_Database" count="0"/>
    <cacheHierarchy uniqueName="[Measures].[AVG Employee Age]" caption="AVG Employee Age" measure="1" displayFolder="" measureGroup="HR_Database" count="0"/>
    <cacheHierarchy uniqueName="[Measures].[Promotions]" caption="Promotions" measure="1" displayFolder="" measureGroup="Employee_Info" count="0"/>
    <cacheHierarchy uniqueName="[Measures].[Cities]" caption="Cities" measure="1" displayFolder="" measureGroup="Employee_Info" count="0"/>
    <cacheHierarchy uniqueName="[Measures].[AVG Salary]" caption="AVG Salary" measure="1" displayFolder="" measureGroup="Employee_Info" count="0"/>
    <cacheHierarchy uniqueName="[Measures].[Managers]" caption="Managers" measure="1" displayFolder="" measureGroup="Department_Bridge" count="0"/>
    <cacheHierarchy uniqueName="[Measures].[__XL_Count HR_Database]" caption="__XL_Count HR_Database" measure="1" displayFolder="" measureGroup="HR_Database" count="0" hidden="1"/>
    <cacheHierarchy uniqueName="[Measures].[__XL_Count Employee_Info]" caption="__XL_Count Employee_Info" measure="1" displayFolder="" measureGroup="Employee_Info" count="0" hidden="1"/>
    <cacheHierarchy uniqueName="[Measures].[__XL_Count Department_Bridge]" caption="__XL_Count Department_Bridge" measure="1" displayFolder="" measureGroup="Department_Bridge" count="0" hidden="1"/>
    <cacheHierarchy uniqueName="[Measures].[__No measures defined]" caption="__No measures defined" measure="1" displayFolder="" count="0" hidden="1"/>
    <cacheHierarchy uniqueName="[Measures].[Count of Last Promotion Date]" caption="Count of Last Promotion Date" measure="1" displayFolder="" measureGroup="Employee_Info" count="0" hidden="1">
      <extLst>
        <ext xmlns:x15="http://schemas.microsoft.com/office/spreadsheetml/2010/11/main" uri="{B97F6D7D-B522-45F9-BDA1-12C45D357490}">
          <x15:cacheHierarchy aggregatedColumn="5"/>
        </ext>
      </extLst>
    </cacheHierarchy>
    <cacheHierarchy uniqueName="[Measures].[Sum of ID]" caption="Sum of ID" measure="1" displayFolder="" measureGroup="Employee_Info" count="0" hidden="1">
      <extLst>
        <ext xmlns:x15="http://schemas.microsoft.com/office/spreadsheetml/2010/11/main" uri="{B97F6D7D-B522-45F9-BDA1-12C45D357490}">
          <x15:cacheHierarchy aggregatedColumn="2"/>
        </ext>
      </extLst>
    </cacheHierarchy>
    <cacheHierarchy uniqueName="[Measures].[Count of ID]" caption="Count of ID" measure="1" displayFolder="" measureGroup="Employee_Info" count="0" hidden="1">
      <extLst>
        <ext xmlns:x15="http://schemas.microsoft.com/office/spreadsheetml/2010/11/main" uri="{B97F6D7D-B522-45F9-BDA1-12C45D357490}">
          <x15:cacheHierarchy aggregatedColumn="2"/>
        </ext>
      </extLst>
    </cacheHierarchy>
    <cacheHierarchy uniqueName="[Measures].[Count of Last promotion Date 2]" caption="Count of Last promotion Date 2" measure="1" displayFolder="" measureGroup="HR_Database" count="0" hidden="1">
      <extLst>
        <ext xmlns:x15="http://schemas.microsoft.com/office/spreadsheetml/2010/11/main" uri="{B97F6D7D-B522-45F9-BDA1-12C45D357490}">
          <x15:cacheHierarchy aggregatedColumn="26"/>
        </ext>
      </extLst>
    </cacheHierarchy>
    <cacheHierarchy uniqueName="[Measures].[Sum of Salary]" caption="Sum of Salary" measure="1" displayFolder="" measureGroup="Employee_Info" count="0" hidden="1">
      <extLst>
        <ext xmlns:x15="http://schemas.microsoft.com/office/spreadsheetml/2010/11/main" uri="{B97F6D7D-B522-45F9-BDA1-12C45D357490}">
          <x15:cacheHierarchy aggregatedColumn="6"/>
        </ext>
      </extLst>
    </cacheHierarchy>
    <cacheHierarchy uniqueName="[Measures].[Sum of Employee Salary]" caption="Sum of Employee Salary" measure="1" displayFolder="" measureGroup="HR_Database" count="0" hidden="1">
      <extLst>
        <ext xmlns:x15="http://schemas.microsoft.com/office/spreadsheetml/2010/11/main" uri="{B97F6D7D-B522-45F9-BDA1-12C45D357490}">
          <x15:cacheHierarchy aggregatedColumn="25"/>
        </ext>
      </extLst>
    </cacheHierarchy>
    <cacheHierarchy uniqueName="[Measures].[Average of Employee Salary]" caption="Average of Employee Salary" measure="1" displayFolder="" measureGroup="HR_Database" count="0" hidden="1">
      <extLst>
        <ext xmlns:x15="http://schemas.microsoft.com/office/spreadsheetml/2010/11/main" uri="{B97F6D7D-B522-45F9-BDA1-12C45D357490}">
          <x15:cacheHierarchy aggregatedColumn="25"/>
        </ext>
      </extLst>
    </cacheHierarchy>
    <cacheHierarchy uniqueName="[Measures].[Sum of Years Worked]" caption="Sum of Years Worked" measure="1" displayFolder="" measureGroup="HR_Database" count="0" hidden="1">
      <extLst>
        <ext xmlns:x15="http://schemas.microsoft.com/office/spreadsheetml/2010/11/main" uri="{B97F6D7D-B522-45F9-BDA1-12C45D357490}">
          <x15:cacheHierarchy aggregatedColumn="17"/>
        </ext>
      </extLst>
    </cacheHierarchy>
  </cacheHierarchies>
  <kpis count="0"/>
  <dimensions count="4">
    <dimension name="Department_Bridge" uniqueName="[Department_Bridge]" caption="Department_Bridge"/>
    <dimension name="Employee_Info" uniqueName="[Employee_Info]" caption="Employee_Info"/>
    <dimension name="HR_Database" uniqueName="[HR_Database]" caption="HR_Database"/>
    <dimension measure="1" name="Measures" uniqueName="[Measures]" caption="Measures"/>
  </dimensions>
  <measureGroups count="3">
    <measureGroup name="Department_Bridge" caption="Department_Bridge"/>
    <measureGroup name="Employee_Info" caption="Employee_Info"/>
    <measureGroup name="HR_Database" caption="HR_Database"/>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vin" refreshedDate="45586.693437731483" createdVersion="5" refreshedVersion="7" minRefreshableVersion="3" recordCount="0" supportSubquery="1" supportAdvancedDrill="1" xr:uid="{2CAF74A2-8AE2-414B-9C68-7F80E0B64424}">
  <cacheSource type="external" connectionId="4"/>
  <cacheFields count="2">
    <cacheField name="[HR_Database].[Employee Age Group].[Employee Age Group]" caption="Employee Age Group" numFmtId="0" hierarchy="12" level="1">
      <sharedItems count="4">
        <s v="18-29"/>
        <s v="30-39"/>
        <s v="40 - 50"/>
        <s v="50+"/>
      </sharedItems>
    </cacheField>
    <cacheField name="[Measures].[Average of Employee Salary]" caption="Average of Employee Salary" numFmtId="0" hierarchy="48" level="32767"/>
  </cacheFields>
  <cacheHierarchies count="50">
    <cacheHierarchy uniqueName="[Department_Bridge].[Department]" caption="Department" attribute="1" defaultMemberUniqueName="[Department_Bridge].[Department].[All]" allUniqueName="[Department_Bridge].[Department].[All]" dimensionUniqueName="[Department_Bridge]" displayFolder="" count="0" memberValueDatatype="130" unbalanced="0"/>
    <cacheHierarchy uniqueName="[Department_Bridge].[Manager]" caption="Manager" attribute="1" defaultMemberUniqueName="[Department_Bridge].[Manager].[All]" allUniqueName="[Department_Bridge].[Manager].[All]" dimensionUniqueName="[Department_Bridge]" displayFolder="" count="0" memberValueDatatype="130" unbalanced="0"/>
    <cacheHierarchy uniqueName="[Employee_Info].[ID]" caption="ID" attribute="1" defaultMemberUniqueName="[Employee_Info].[ID].[All]" allUniqueName="[Employee_Info].[ID].[All]" dimensionUniqueName="[Employee_Info]" displayFolder="" count="0" memberValueDatatype="20" unbalanced="0"/>
    <cacheHierarchy uniqueName="[Employee_Info].[Performance Review]" caption="Performance Review" attribute="1" defaultMemberUniqueName="[Employee_Info].[Performance Review].[All]" allUniqueName="[Employee_Info].[Performance Review].[All]" dimensionUniqueName="[Employee_Info]" displayFolder="" count="2" memberValueDatatype="20" unbalanced="0"/>
    <cacheHierarchy uniqueName="[Employee_Info].[City]" caption="City" attribute="1" defaultMemberUniqueName="[Employee_Info].[City].[All]" allUniqueName="[Employee_Info].[City].[All]" dimensionUniqueName="[Employee_Info]" displayFolder="" count="2" memberValueDatatype="130" unbalanced="0"/>
    <cacheHierarchy uniqueName="[Employee_Info].[Last Promotion Date]" caption="Last Promotion Date" attribute="1" time="1" defaultMemberUniqueName="[Employee_Info].[Last Promotion Date].[All]" allUniqueName="[Employee_Info].[Last Promotion Date].[All]" dimensionUniqueName="[Employee_Info]" displayFolder="" count="0" memberValueDatatype="7" unbalanced="0"/>
    <cacheHierarchy uniqueName="[Employee_Info].[Salary]" caption="Salary" attribute="1" defaultMemberUniqueName="[Employee_Info].[Salary].[All]" allUniqueName="[Employee_Info].[Salary].[All]" dimensionUniqueName="[Employee_Info]" displayFolder="" count="0" memberValueDatatype="20" unbalanced="0"/>
    <cacheHierarchy uniqueName="[Employee_Info].[Overdue Vacation?]" caption="Overdue Vacation?" attribute="1" defaultMemberUniqueName="[Employee_Info].[Overdue Vacation?].[All]" allUniqueName="[Employee_Info].[Overdue Vacation?].[All]" dimensionUniqueName="[Employee_Info]" displayFolder="" count="2" memberValueDatatype="130" unbalanced="0"/>
    <cacheHierarchy uniqueName="[HR_Database].[ID]" caption="ID" attribute="1" defaultMemberUniqueName="[HR_Database].[ID].[All]" allUniqueName="[HR_Database].[ID].[All]" dimensionUniqueName="[HR_Database]" displayFolder="" count="0" memberValueDatatype="20" unbalanced="0"/>
    <cacheHierarchy uniqueName="[HR_Database].[Employee Name]" caption="Employee Name" attribute="1" defaultMemberUniqueName="[HR_Database].[Employee Name].[All]" allUniqueName="[HR_Database].[Employee Name].[All]" dimensionUniqueName="[HR_Database]" displayFolder="" count="0" memberValueDatatype="130" unbalanced="0"/>
    <cacheHierarchy uniqueName="[HR_Database].[Gender]" caption="Gender" attribute="1" defaultMemberUniqueName="[HR_Database].[Gender].[All]" allUniqueName="[HR_Database].[Gender].[All]" dimensionUniqueName="[HR_Database]" displayFolder="" count="0" memberValueDatatype="130" unbalanced="0"/>
    <cacheHierarchy uniqueName="[HR_Database].[Employee Age]" caption="Employee Age" attribute="1" defaultMemberUniqueName="[HR_Database].[Employee Age].[All]" allUniqueName="[HR_Database].[Employee Age].[All]" dimensionUniqueName="[HR_Database]" displayFolder="" count="0" memberValueDatatype="20" unbalanced="0"/>
    <cacheHierarchy uniqueName="[HR_Database].[Employee Age Group]" caption="Employee Age Group" attribute="1" defaultMemberUniqueName="[HR_Database].[Employee Age Group].[All]" allUniqueName="[HR_Database].[Employee Age Group].[All]" dimensionUniqueName="[HR_Database]" displayFolder="" count="2" memberValueDatatype="130" unbalanced="0">
      <fieldsUsage count="2">
        <fieldUsage x="-1"/>
        <fieldUsage x="0"/>
      </fieldsUsage>
    </cacheHierarchy>
    <cacheHierarchy uniqueName="[HR_Database].[Employee Birth Year]" caption="Employee Birth Year" attribute="1" defaultMemberUniqueName="[HR_Database].[Employee Birth Year].[All]" allUniqueName="[HR_Database].[Employee Birth Year].[All]" dimensionUniqueName="[HR_Database]" displayFolder="" count="0" memberValueDatatype="20" unbalanced="0"/>
    <cacheHierarchy uniqueName="[HR_Database].[Birth Date]" caption="Birth Date" attribute="1" time="1" defaultMemberUniqueName="[HR_Database].[Birth Date].[All]" allUniqueName="[HR_Database].[Birth Date].[All]" dimensionUniqueName="[HR_Database]" displayFolder="" count="0" memberValueDatatype="7" unbalanced="0"/>
    <cacheHierarchy uniqueName="[HR_Database].[Hire Date]" caption="Hire Date" attribute="1" time="1" defaultMemberUniqueName="[HR_Database].[Hire Date].[All]" allUniqueName="[HR_Database].[Hire Date].[All]" dimensionUniqueName="[HR_Database]" displayFolder="" count="2" memberValueDatatype="7" unbalanced="0"/>
    <cacheHierarchy uniqueName="[HR_Database].[Hire Year]" caption="Hire Year" attribute="1" defaultMemberUniqueName="[HR_Database].[Hire Year].[All]" allUniqueName="[HR_Database].[Hire Year].[All]" dimensionUniqueName="[HR_Database]" displayFolder="" count="0" memberValueDatatype="20" unbalanced="0"/>
    <cacheHierarchy uniqueName="[HR_Database].[Years Worked]" caption="Years Worked" attribute="1" defaultMemberUniqueName="[HR_Database].[Years Worked].[All]" allUniqueName="[HR_Database].[Years Worked].[All]" dimensionUniqueName="[HR_Database]" displayFolder="" count="0" memberValueDatatype="20" unbalanced="0"/>
    <cacheHierarchy uniqueName="[HR_Database].[Exited Year]" caption="Exited Year" attribute="1" defaultMemberUniqueName="[HR_Database].[Exited Year].[All]" allUniqueName="[HR_Database].[Exited Year].[All]" dimensionUniqueName="[HR_Database]" displayFolder="" count="0" memberValueDatatype="130" unbalanced="0"/>
    <cacheHierarchy uniqueName="[HR_Database].[Termination Year]" caption="Termination Year" attribute="1" defaultMemberUniqueName="[HR_Database].[Termination Year].[All]" allUniqueName="[HR_Database].[Termination Year].[All]" dimensionUniqueName="[HR_Database]" displayFolder="" count="0" memberValueDatatype="20" unbalanced="0"/>
    <cacheHierarchy uniqueName="[HR_Database].[Termination Date]" caption="Termination Date" attribute="1" time="1" defaultMemberUniqueName="[HR_Database].[Termination Date].[All]" allUniqueName="[HR_Database].[Termination Date].[All]" dimensionUniqueName="[HR_Database]" displayFolder="" count="2" memberValueDatatype="7" unbalanced="0"/>
    <cacheHierarchy uniqueName="[HR_Database].[Termination Reason]" caption="Termination Reason" attribute="1" defaultMemberUniqueName="[HR_Database].[Termination Reason].[All]" allUniqueName="[HR_Database].[Termination Reason].[All]" dimensionUniqueName="[HR_Database]" displayFolder="" count="2" memberValueDatatype="130" unbalanced="0"/>
    <cacheHierarchy uniqueName="[HR_Database].[Education]" caption="Education" attribute="1" defaultMemberUniqueName="[HR_Database].[Education].[All]" allUniqueName="[HR_Database].[Education].[All]" dimensionUniqueName="[HR_Database]" displayFolder="" count="2" memberValueDatatype="130" unbalanced="0"/>
    <cacheHierarchy uniqueName="[HR_Database].[Position]" caption="Position" attribute="1" defaultMemberUniqueName="[HR_Database].[Position].[All]" allUniqueName="[HR_Database].[Position].[All]" dimensionUniqueName="[HR_Database]" displayFolder="" count="0" memberValueDatatype="130" unbalanced="0"/>
    <cacheHierarchy uniqueName="[HR_Database].[Department]" caption="Department" attribute="1" defaultMemberUniqueName="[HR_Database].[Department].[All]" allUniqueName="[HR_Database].[Department].[All]" dimensionUniqueName="[HR_Database]" displayFolder="" count="0" memberValueDatatype="130" unbalanced="0"/>
    <cacheHierarchy uniqueName="[HR_Database].[Employee Salary]" caption="Employee Salary" attribute="1" defaultMemberUniqueName="[HR_Database].[Employee Salary].[All]" allUniqueName="[HR_Database].[Employee Salary].[All]" dimensionUniqueName="[HR_Database]" displayFolder="" count="0" memberValueDatatype="6" unbalanced="0"/>
    <cacheHierarchy uniqueName="[HR_Database].[Last promotion Date]" caption="Last promotion Date" attribute="1" time="1" defaultMemberUniqueName="[HR_Database].[Last promotion Date].[All]" allUniqueName="[HR_Database].[Last promotion Date].[All]" dimensionUniqueName="[HR_Database]" displayFolder="" count="0" memberValueDatatype="7" unbalanced="0"/>
    <cacheHierarchy uniqueName="[HR_Database].[Department2]" caption="Department2" attribute="1" defaultMemberUniqueName="[HR_Database].[Department2].[All]" allUniqueName="[HR_Database].[Department2].[All]" dimensionUniqueName="[HR_Database]" displayFolder="" count="0" memberValueDatatype="130" unbalanced="0"/>
    <cacheHierarchy uniqueName="[Measures].[Total No of Employees]" caption="Total No of Employees" measure="1" displayFolder="" measureGroup="HR_Database" count="0"/>
    <cacheHierarchy uniqueName="[Measures].[Terminations]" caption="Terminations" measure="1" displayFolder="" measureGroup="HR_Database" count="0"/>
    <cacheHierarchy uniqueName="[Measures].[Education Levels]" caption="Education Levels" measure="1" displayFolder="" measureGroup="HR_Database" count="0"/>
    <cacheHierarchy uniqueName="[Measures].[Age Groups]" caption="Age Groups" measure="1" displayFolder="" measureGroup="HR_Database" count="0"/>
    <cacheHierarchy uniqueName="[Measures].[Departments]" caption="Departments" measure="1" displayFolder="" measureGroup="HR_Database" count="0"/>
    <cacheHierarchy uniqueName="[Measures].[AVG Employee Age]" caption="AVG Employee Age" measure="1" displayFolder="" measureGroup="HR_Database" count="0"/>
    <cacheHierarchy uniqueName="[Measures].[Promotions]" caption="Promotions" measure="1" displayFolder="" measureGroup="Employee_Info" count="0"/>
    <cacheHierarchy uniqueName="[Measures].[Cities]" caption="Cities" measure="1" displayFolder="" measureGroup="Employee_Info" count="0"/>
    <cacheHierarchy uniqueName="[Measures].[AVG Salary]" caption="AVG Salary" measure="1" displayFolder="" measureGroup="Employee_Info" count="0"/>
    <cacheHierarchy uniqueName="[Measures].[Managers]" caption="Managers" measure="1" displayFolder="" measureGroup="Department_Bridge" count="0"/>
    <cacheHierarchy uniqueName="[Measures].[__XL_Count HR_Database]" caption="__XL_Count HR_Database" measure="1" displayFolder="" measureGroup="HR_Database" count="0" hidden="1"/>
    <cacheHierarchy uniqueName="[Measures].[__XL_Count Employee_Info]" caption="__XL_Count Employee_Info" measure="1" displayFolder="" measureGroup="Employee_Info" count="0" hidden="1"/>
    <cacheHierarchy uniqueName="[Measures].[__XL_Count Department_Bridge]" caption="__XL_Count Department_Bridge" measure="1" displayFolder="" measureGroup="Department_Bridge" count="0" hidden="1"/>
    <cacheHierarchy uniqueName="[Measures].[__No measures defined]" caption="__No measures defined" measure="1" displayFolder="" count="0" hidden="1"/>
    <cacheHierarchy uniqueName="[Measures].[Count of Last Promotion Date]" caption="Count of Last Promotion Date" measure="1" displayFolder="" measureGroup="Employee_Info" count="0" hidden="1">
      <extLst>
        <ext xmlns:x15="http://schemas.microsoft.com/office/spreadsheetml/2010/11/main" uri="{B97F6D7D-B522-45F9-BDA1-12C45D357490}">
          <x15:cacheHierarchy aggregatedColumn="5"/>
        </ext>
      </extLst>
    </cacheHierarchy>
    <cacheHierarchy uniqueName="[Measures].[Sum of ID]" caption="Sum of ID" measure="1" displayFolder="" measureGroup="Employee_Info" count="0" hidden="1">
      <extLst>
        <ext xmlns:x15="http://schemas.microsoft.com/office/spreadsheetml/2010/11/main" uri="{B97F6D7D-B522-45F9-BDA1-12C45D357490}">
          <x15:cacheHierarchy aggregatedColumn="2"/>
        </ext>
      </extLst>
    </cacheHierarchy>
    <cacheHierarchy uniqueName="[Measures].[Count of ID]" caption="Count of ID" measure="1" displayFolder="" measureGroup="Employee_Info" count="0" hidden="1">
      <extLst>
        <ext xmlns:x15="http://schemas.microsoft.com/office/spreadsheetml/2010/11/main" uri="{B97F6D7D-B522-45F9-BDA1-12C45D357490}">
          <x15:cacheHierarchy aggregatedColumn="2"/>
        </ext>
      </extLst>
    </cacheHierarchy>
    <cacheHierarchy uniqueName="[Measures].[Count of Last promotion Date 2]" caption="Count of Last promotion Date 2" measure="1" displayFolder="" measureGroup="HR_Database" count="0" hidden="1">
      <extLst>
        <ext xmlns:x15="http://schemas.microsoft.com/office/spreadsheetml/2010/11/main" uri="{B97F6D7D-B522-45F9-BDA1-12C45D357490}">
          <x15:cacheHierarchy aggregatedColumn="26"/>
        </ext>
      </extLst>
    </cacheHierarchy>
    <cacheHierarchy uniqueName="[Measures].[Sum of Salary]" caption="Sum of Salary" measure="1" displayFolder="" measureGroup="Employee_Info" count="0" hidden="1">
      <extLst>
        <ext xmlns:x15="http://schemas.microsoft.com/office/spreadsheetml/2010/11/main" uri="{B97F6D7D-B522-45F9-BDA1-12C45D357490}">
          <x15:cacheHierarchy aggregatedColumn="6"/>
        </ext>
      </extLst>
    </cacheHierarchy>
    <cacheHierarchy uniqueName="[Measures].[Sum of Employee Salary]" caption="Sum of Employee Salary" measure="1" displayFolder="" measureGroup="HR_Database" count="0" hidden="1">
      <extLst>
        <ext xmlns:x15="http://schemas.microsoft.com/office/spreadsheetml/2010/11/main" uri="{B97F6D7D-B522-45F9-BDA1-12C45D357490}">
          <x15:cacheHierarchy aggregatedColumn="25"/>
        </ext>
      </extLst>
    </cacheHierarchy>
    <cacheHierarchy uniqueName="[Measures].[Average of Employee Salary]" caption="Average of Employee Salary" measure="1" displayFolder="" measureGroup="HR_Database" count="0" oneField="1" hidden="1">
      <fieldsUsage count="1">
        <fieldUsage x="1"/>
      </fieldsUsage>
      <extLst>
        <ext xmlns:x15="http://schemas.microsoft.com/office/spreadsheetml/2010/11/main" uri="{B97F6D7D-B522-45F9-BDA1-12C45D357490}">
          <x15:cacheHierarchy aggregatedColumn="25"/>
        </ext>
      </extLst>
    </cacheHierarchy>
    <cacheHierarchy uniqueName="[Measures].[Sum of Years Worked]" caption="Sum of Years Worked" measure="1" displayFolder="" measureGroup="HR_Database" count="0" hidden="1">
      <extLst>
        <ext xmlns:x15="http://schemas.microsoft.com/office/spreadsheetml/2010/11/main" uri="{B97F6D7D-B522-45F9-BDA1-12C45D357490}">
          <x15:cacheHierarchy aggregatedColumn="17"/>
        </ext>
      </extLst>
    </cacheHierarchy>
  </cacheHierarchies>
  <kpis count="0"/>
  <dimensions count="4">
    <dimension name="Department_Bridge" uniqueName="[Department_Bridge]" caption="Department_Bridge"/>
    <dimension name="Employee_Info" uniqueName="[Employee_Info]" caption="Employee_Info"/>
    <dimension name="HR_Database" uniqueName="[HR_Database]" caption="HR_Database"/>
    <dimension measure="1" name="Measures" uniqueName="[Measures]" caption="Measures"/>
  </dimensions>
  <measureGroups count="3">
    <measureGroup name="Department_Bridge" caption="Department_Bridge"/>
    <measureGroup name="Employee_Info" caption="Employee_Info"/>
    <measureGroup name="HR_Database" caption="HR_Database"/>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vin" refreshedDate="45586.693438194445" createdVersion="5" refreshedVersion="7" minRefreshableVersion="3" recordCount="0" supportSubquery="1" supportAdvancedDrill="1" xr:uid="{B98EBBDA-D934-4B80-AADF-0D894D734491}">
  <cacheSource type="external" connectionId="4"/>
  <cacheFields count="2">
    <cacheField name="[Measures].[Total No of Employees]" caption="Total No of Employees" numFmtId="0" hierarchy="28" level="32767"/>
    <cacheField name="[HR_Database].[Gender].[Gender]" caption="Gender" numFmtId="0" hierarchy="10" level="1">
      <sharedItems count="2">
        <s v="Female"/>
        <s v="Male"/>
      </sharedItems>
    </cacheField>
  </cacheFields>
  <cacheHierarchies count="50">
    <cacheHierarchy uniqueName="[Department_Bridge].[Department]" caption="Department" attribute="1" defaultMemberUniqueName="[Department_Bridge].[Department].[All]" allUniqueName="[Department_Bridge].[Department].[All]" dimensionUniqueName="[Department_Bridge]" displayFolder="" count="0" memberValueDatatype="130" unbalanced="0"/>
    <cacheHierarchy uniqueName="[Department_Bridge].[Manager]" caption="Manager" attribute="1" defaultMemberUniqueName="[Department_Bridge].[Manager].[All]" allUniqueName="[Department_Bridge].[Manager].[All]" dimensionUniqueName="[Department_Bridge]" displayFolder="" count="0" memberValueDatatype="130" unbalanced="0"/>
    <cacheHierarchy uniqueName="[Employee_Info].[ID]" caption="ID" attribute="1" defaultMemberUniqueName="[Employee_Info].[ID].[All]" allUniqueName="[Employee_Info].[ID].[All]" dimensionUniqueName="[Employee_Info]" displayFolder="" count="0" memberValueDatatype="20" unbalanced="0"/>
    <cacheHierarchy uniqueName="[Employee_Info].[Performance Review]" caption="Performance Review" attribute="1" defaultMemberUniqueName="[Employee_Info].[Performance Review].[All]" allUniqueName="[Employee_Info].[Performance Review].[All]" dimensionUniqueName="[Employee_Info]" displayFolder="" count="2" memberValueDatatype="20" unbalanced="0"/>
    <cacheHierarchy uniqueName="[Employee_Info].[City]" caption="City" attribute="1" defaultMemberUniqueName="[Employee_Info].[City].[All]" allUniqueName="[Employee_Info].[City].[All]" dimensionUniqueName="[Employee_Info]" displayFolder="" count="2" memberValueDatatype="130" unbalanced="0"/>
    <cacheHierarchy uniqueName="[Employee_Info].[Last Promotion Date]" caption="Last Promotion Date" attribute="1" time="1" defaultMemberUniqueName="[Employee_Info].[Last Promotion Date].[All]" allUniqueName="[Employee_Info].[Last Promotion Date].[All]" dimensionUniqueName="[Employee_Info]" displayFolder="" count="0" memberValueDatatype="7" unbalanced="0"/>
    <cacheHierarchy uniqueName="[Employee_Info].[Salary]" caption="Salary" attribute="1" defaultMemberUniqueName="[Employee_Info].[Salary].[All]" allUniqueName="[Employee_Info].[Salary].[All]" dimensionUniqueName="[Employee_Info]" displayFolder="" count="0" memberValueDatatype="20" unbalanced="0"/>
    <cacheHierarchy uniqueName="[Employee_Info].[Overdue Vacation?]" caption="Overdue Vacation?" attribute="1" defaultMemberUniqueName="[Employee_Info].[Overdue Vacation?].[All]" allUniqueName="[Employee_Info].[Overdue Vacation?].[All]" dimensionUniqueName="[Employee_Info]" displayFolder="" count="2" memberValueDatatype="130" unbalanced="0"/>
    <cacheHierarchy uniqueName="[HR_Database].[ID]" caption="ID" attribute="1" defaultMemberUniqueName="[HR_Database].[ID].[All]" allUniqueName="[HR_Database].[ID].[All]" dimensionUniqueName="[HR_Database]" displayFolder="" count="0" memberValueDatatype="20" unbalanced="0"/>
    <cacheHierarchy uniqueName="[HR_Database].[Employee Name]" caption="Employee Name" attribute="1" defaultMemberUniqueName="[HR_Database].[Employee Name].[All]" allUniqueName="[HR_Database].[Employee Name].[All]" dimensionUniqueName="[HR_Database]" displayFolder="" count="0" memberValueDatatype="130" unbalanced="0"/>
    <cacheHierarchy uniqueName="[HR_Database].[Gender]" caption="Gender" attribute="1" defaultMemberUniqueName="[HR_Database].[Gender].[All]" allUniqueName="[HR_Database].[Gender].[All]" dimensionUniqueName="[HR_Database]" displayFolder="" count="2" memberValueDatatype="130" unbalanced="0">
      <fieldsUsage count="2">
        <fieldUsage x="-1"/>
        <fieldUsage x="1"/>
      </fieldsUsage>
    </cacheHierarchy>
    <cacheHierarchy uniqueName="[HR_Database].[Employee Age]" caption="Employee Age" attribute="1" defaultMemberUniqueName="[HR_Database].[Employee Age].[All]" allUniqueName="[HR_Database].[Employee Age].[All]" dimensionUniqueName="[HR_Database]" displayFolder="" count="0" memberValueDatatype="20" unbalanced="0"/>
    <cacheHierarchy uniqueName="[HR_Database].[Employee Age Group]" caption="Employee Age Group" attribute="1" defaultMemberUniqueName="[HR_Database].[Employee Age Group].[All]" allUniqueName="[HR_Database].[Employee Age Group].[All]" dimensionUniqueName="[HR_Database]" displayFolder="" count="0" memberValueDatatype="130" unbalanced="0"/>
    <cacheHierarchy uniqueName="[HR_Database].[Employee Birth Year]" caption="Employee Birth Year" attribute="1" defaultMemberUniqueName="[HR_Database].[Employee Birth Year].[All]" allUniqueName="[HR_Database].[Employee Birth Year].[All]" dimensionUniqueName="[HR_Database]" displayFolder="" count="0" memberValueDatatype="20" unbalanced="0"/>
    <cacheHierarchy uniqueName="[HR_Database].[Birth Date]" caption="Birth Date" attribute="1" time="1" defaultMemberUniqueName="[HR_Database].[Birth Date].[All]" allUniqueName="[HR_Database].[Birth Date].[All]" dimensionUniqueName="[HR_Database]" displayFolder="" count="0" memberValueDatatype="7" unbalanced="0"/>
    <cacheHierarchy uniqueName="[HR_Database].[Hire Date]" caption="Hire Date" attribute="1" time="1" defaultMemberUniqueName="[HR_Database].[Hire Date].[All]" allUniqueName="[HR_Database].[Hire Date].[All]" dimensionUniqueName="[HR_Database]" displayFolder="" count="2" memberValueDatatype="7" unbalanced="0"/>
    <cacheHierarchy uniqueName="[HR_Database].[Hire Year]" caption="Hire Year" attribute="1" defaultMemberUniqueName="[HR_Database].[Hire Year].[All]" allUniqueName="[HR_Database].[Hire Year].[All]" dimensionUniqueName="[HR_Database]" displayFolder="" count="0" memberValueDatatype="20" unbalanced="0"/>
    <cacheHierarchy uniqueName="[HR_Database].[Years Worked]" caption="Years Worked" attribute="1" defaultMemberUniqueName="[HR_Database].[Years Worked].[All]" allUniqueName="[HR_Database].[Years Worked].[All]" dimensionUniqueName="[HR_Database]" displayFolder="" count="0" memberValueDatatype="20" unbalanced="0"/>
    <cacheHierarchy uniqueName="[HR_Database].[Exited Year]" caption="Exited Year" attribute="1" defaultMemberUniqueName="[HR_Database].[Exited Year].[All]" allUniqueName="[HR_Database].[Exited Year].[All]" dimensionUniqueName="[HR_Database]" displayFolder="" count="0" memberValueDatatype="130" unbalanced="0"/>
    <cacheHierarchy uniqueName="[HR_Database].[Termination Year]" caption="Termination Year" attribute="1" defaultMemberUniqueName="[HR_Database].[Termination Year].[All]" allUniqueName="[HR_Database].[Termination Year].[All]" dimensionUniqueName="[HR_Database]" displayFolder="" count="0" memberValueDatatype="20" unbalanced="0"/>
    <cacheHierarchy uniqueName="[HR_Database].[Termination Date]" caption="Termination Date" attribute="1" time="1" defaultMemberUniqueName="[HR_Database].[Termination Date].[All]" allUniqueName="[HR_Database].[Termination Date].[All]" dimensionUniqueName="[HR_Database]" displayFolder="" count="2" memberValueDatatype="7" unbalanced="0"/>
    <cacheHierarchy uniqueName="[HR_Database].[Termination Reason]" caption="Termination Reason" attribute="1" defaultMemberUniqueName="[HR_Database].[Termination Reason].[All]" allUniqueName="[HR_Database].[Termination Reason].[All]" dimensionUniqueName="[HR_Database]" displayFolder="" count="2" memberValueDatatype="130" unbalanced="0"/>
    <cacheHierarchy uniqueName="[HR_Database].[Education]" caption="Education" attribute="1" defaultMemberUniqueName="[HR_Database].[Education].[All]" allUniqueName="[HR_Database].[Education].[All]" dimensionUniqueName="[HR_Database]" displayFolder="" count="2" memberValueDatatype="130" unbalanced="0"/>
    <cacheHierarchy uniqueName="[HR_Database].[Position]" caption="Position" attribute="1" defaultMemberUniqueName="[HR_Database].[Position].[All]" allUniqueName="[HR_Database].[Position].[All]" dimensionUniqueName="[HR_Database]" displayFolder="" count="0" memberValueDatatype="130" unbalanced="0"/>
    <cacheHierarchy uniqueName="[HR_Database].[Department]" caption="Department" attribute="1" defaultMemberUniqueName="[HR_Database].[Department].[All]" allUniqueName="[HR_Database].[Department].[All]" dimensionUniqueName="[HR_Database]" displayFolder="" count="0" memberValueDatatype="130" unbalanced="0"/>
    <cacheHierarchy uniqueName="[HR_Database].[Employee Salary]" caption="Employee Salary" attribute="1" defaultMemberUniqueName="[HR_Database].[Employee Salary].[All]" allUniqueName="[HR_Database].[Employee Salary].[All]" dimensionUniqueName="[HR_Database]" displayFolder="" count="0" memberValueDatatype="6" unbalanced="0"/>
    <cacheHierarchy uniqueName="[HR_Database].[Last promotion Date]" caption="Last promotion Date" attribute="1" time="1" defaultMemberUniqueName="[HR_Database].[Last promotion Date].[All]" allUniqueName="[HR_Database].[Last promotion Date].[All]" dimensionUniqueName="[HR_Database]" displayFolder="" count="0" memberValueDatatype="7" unbalanced="0"/>
    <cacheHierarchy uniqueName="[HR_Database].[Department2]" caption="Department2" attribute="1" defaultMemberUniqueName="[HR_Database].[Department2].[All]" allUniqueName="[HR_Database].[Department2].[All]" dimensionUniqueName="[HR_Database]" displayFolder="" count="0" memberValueDatatype="130" unbalanced="0"/>
    <cacheHierarchy uniqueName="[Measures].[Total No of Employees]" caption="Total No of Employees" measure="1" displayFolder="" measureGroup="HR_Database" count="0" oneField="1">
      <fieldsUsage count="1">
        <fieldUsage x="0"/>
      </fieldsUsage>
    </cacheHierarchy>
    <cacheHierarchy uniqueName="[Measures].[Terminations]" caption="Terminations" measure="1" displayFolder="" measureGroup="HR_Database" count="0"/>
    <cacheHierarchy uniqueName="[Measures].[Education Levels]" caption="Education Levels" measure="1" displayFolder="" measureGroup="HR_Database" count="0"/>
    <cacheHierarchy uniqueName="[Measures].[Age Groups]" caption="Age Groups" measure="1" displayFolder="" measureGroup="HR_Database" count="0"/>
    <cacheHierarchy uniqueName="[Measures].[Departments]" caption="Departments" measure="1" displayFolder="" measureGroup="HR_Database" count="0"/>
    <cacheHierarchy uniqueName="[Measures].[AVG Employee Age]" caption="AVG Employee Age" measure="1" displayFolder="" measureGroup="HR_Database" count="0"/>
    <cacheHierarchy uniqueName="[Measures].[Promotions]" caption="Promotions" measure="1" displayFolder="" measureGroup="Employee_Info" count="0"/>
    <cacheHierarchy uniqueName="[Measures].[Cities]" caption="Cities" measure="1" displayFolder="" measureGroup="Employee_Info" count="0"/>
    <cacheHierarchy uniqueName="[Measures].[AVG Salary]" caption="AVG Salary" measure="1" displayFolder="" measureGroup="Employee_Info" count="0"/>
    <cacheHierarchy uniqueName="[Measures].[Managers]" caption="Managers" measure="1" displayFolder="" measureGroup="Department_Bridge" count="0"/>
    <cacheHierarchy uniqueName="[Measures].[__XL_Count HR_Database]" caption="__XL_Count HR_Database" measure="1" displayFolder="" measureGroup="HR_Database" count="0" hidden="1"/>
    <cacheHierarchy uniqueName="[Measures].[__XL_Count Employee_Info]" caption="__XL_Count Employee_Info" measure="1" displayFolder="" measureGroup="Employee_Info" count="0" hidden="1"/>
    <cacheHierarchy uniqueName="[Measures].[__XL_Count Department_Bridge]" caption="__XL_Count Department_Bridge" measure="1" displayFolder="" measureGroup="Department_Bridge" count="0" hidden="1"/>
    <cacheHierarchy uniqueName="[Measures].[__No measures defined]" caption="__No measures defined" measure="1" displayFolder="" count="0" hidden="1"/>
    <cacheHierarchy uniqueName="[Measures].[Count of Last Promotion Date]" caption="Count of Last Promotion Date" measure="1" displayFolder="" measureGroup="Employee_Info" count="0" hidden="1">
      <extLst>
        <ext xmlns:x15="http://schemas.microsoft.com/office/spreadsheetml/2010/11/main" uri="{B97F6D7D-B522-45F9-BDA1-12C45D357490}">
          <x15:cacheHierarchy aggregatedColumn="5"/>
        </ext>
      </extLst>
    </cacheHierarchy>
    <cacheHierarchy uniqueName="[Measures].[Sum of ID]" caption="Sum of ID" measure="1" displayFolder="" measureGroup="Employee_Info" count="0" hidden="1">
      <extLst>
        <ext xmlns:x15="http://schemas.microsoft.com/office/spreadsheetml/2010/11/main" uri="{B97F6D7D-B522-45F9-BDA1-12C45D357490}">
          <x15:cacheHierarchy aggregatedColumn="2"/>
        </ext>
      </extLst>
    </cacheHierarchy>
    <cacheHierarchy uniqueName="[Measures].[Count of ID]" caption="Count of ID" measure="1" displayFolder="" measureGroup="Employee_Info" count="0" hidden="1">
      <extLst>
        <ext xmlns:x15="http://schemas.microsoft.com/office/spreadsheetml/2010/11/main" uri="{B97F6D7D-B522-45F9-BDA1-12C45D357490}">
          <x15:cacheHierarchy aggregatedColumn="2"/>
        </ext>
      </extLst>
    </cacheHierarchy>
    <cacheHierarchy uniqueName="[Measures].[Count of Last promotion Date 2]" caption="Count of Last promotion Date 2" measure="1" displayFolder="" measureGroup="HR_Database" count="0" hidden="1">
      <extLst>
        <ext xmlns:x15="http://schemas.microsoft.com/office/spreadsheetml/2010/11/main" uri="{B97F6D7D-B522-45F9-BDA1-12C45D357490}">
          <x15:cacheHierarchy aggregatedColumn="26"/>
        </ext>
      </extLst>
    </cacheHierarchy>
    <cacheHierarchy uniqueName="[Measures].[Sum of Salary]" caption="Sum of Salary" measure="1" displayFolder="" measureGroup="Employee_Info" count="0" hidden="1">
      <extLst>
        <ext xmlns:x15="http://schemas.microsoft.com/office/spreadsheetml/2010/11/main" uri="{B97F6D7D-B522-45F9-BDA1-12C45D357490}">
          <x15:cacheHierarchy aggregatedColumn="6"/>
        </ext>
      </extLst>
    </cacheHierarchy>
    <cacheHierarchy uniqueName="[Measures].[Sum of Employee Salary]" caption="Sum of Employee Salary" measure="1" displayFolder="" measureGroup="HR_Database" count="0" hidden="1">
      <extLst>
        <ext xmlns:x15="http://schemas.microsoft.com/office/spreadsheetml/2010/11/main" uri="{B97F6D7D-B522-45F9-BDA1-12C45D357490}">
          <x15:cacheHierarchy aggregatedColumn="25"/>
        </ext>
      </extLst>
    </cacheHierarchy>
    <cacheHierarchy uniqueName="[Measures].[Average of Employee Salary]" caption="Average of Employee Salary" measure="1" displayFolder="" measureGroup="HR_Database" count="0" hidden="1">
      <extLst>
        <ext xmlns:x15="http://schemas.microsoft.com/office/spreadsheetml/2010/11/main" uri="{B97F6D7D-B522-45F9-BDA1-12C45D357490}">
          <x15:cacheHierarchy aggregatedColumn="25"/>
        </ext>
      </extLst>
    </cacheHierarchy>
    <cacheHierarchy uniqueName="[Measures].[Sum of Years Worked]" caption="Sum of Years Worked" measure="1" displayFolder="" measureGroup="HR_Database" count="0" hidden="1">
      <extLst>
        <ext xmlns:x15="http://schemas.microsoft.com/office/spreadsheetml/2010/11/main" uri="{B97F6D7D-B522-45F9-BDA1-12C45D357490}">
          <x15:cacheHierarchy aggregatedColumn="17"/>
        </ext>
      </extLst>
    </cacheHierarchy>
  </cacheHierarchies>
  <kpis count="0"/>
  <dimensions count="4">
    <dimension name="Department_Bridge" uniqueName="[Department_Bridge]" caption="Department_Bridge"/>
    <dimension name="Employee_Info" uniqueName="[Employee_Info]" caption="Employee_Info"/>
    <dimension name="HR_Database" uniqueName="[HR_Database]" caption="HR_Database"/>
    <dimension measure="1" name="Measures" uniqueName="[Measures]" caption="Measures"/>
  </dimensions>
  <measureGroups count="3">
    <measureGroup name="Department_Bridge" caption="Department_Bridge"/>
    <measureGroup name="Employee_Info" caption="Employee_Info"/>
    <measureGroup name="HR_Database" caption="HR_Database"/>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vin" refreshedDate="45586.693438773145" createdVersion="5" refreshedVersion="7" minRefreshableVersion="3" recordCount="0" supportSubquery="1" supportAdvancedDrill="1" xr:uid="{177105B0-9AC7-45CF-97E1-3544784416FD}">
  <cacheSource type="external" connectionId="4"/>
  <cacheFields count="2">
    <cacheField name="[Measures].[Total No of Employees]" caption="Total No of Employees" numFmtId="0" hierarchy="28" level="32767"/>
    <cacheField name="[HR_Database].[Gender].[Gender]" caption="Gender" numFmtId="0" hierarchy="10" level="1">
      <sharedItems count="2">
        <s v="Female"/>
        <s v="Male"/>
      </sharedItems>
    </cacheField>
  </cacheFields>
  <cacheHierarchies count="50">
    <cacheHierarchy uniqueName="[Department_Bridge].[Department]" caption="Department" attribute="1" defaultMemberUniqueName="[Department_Bridge].[Department].[All]" allUniqueName="[Department_Bridge].[Department].[All]" dimensionUniqueName="[Department_Bridge]" displayFolder="" count="0" memberValueDatatype="130" unbalanced="0"/>
    <cacheHierarchy uniqueName="[Department_Bridge].[Manager]" caption="Manager" attribute="1" defaultMemberUniqueName="[Department_Bridge].[Manager].[All]" allUniqueName="[Department_Bridge].[Manager].[All]" dimensionUniqueName="[Department_Bridge]" displayFolder="" count="0" memberValueDatatype="130" unbalanced="0"/>
    <cacheHierarchy uniqueName="[Employee_Info].[ID]" caption="ID" attribute="1" defaultMemberUniqueName="[Employee_Info].[ID].[All]" allUniqueName="[Employee_Info].[ID].[All]" dimensionUniqueName="[Employee_Info]" displayFolder="" count="0" memberValueDatatype="20" unbalanced="0"/>
    <cacheHierarchy uniqueName="[Employee_Info].[Performance Review]" caption="Performance Review" attribute="1" defaultMemberUniqueName="[Employee_Info].[Performance Review].[All]" allUniqueName="[Employee_Info].[Performance Review].[All]" dimensionUniqueName="[Employee_Info]" displayFolder="" count="2" memberValueDatatype="20" unbalanced="0"/>
    <cacheHierarchy uniqueName="[Employee_Info].[City]" caption="City" attribute="1" defaultMemberUniqueName="[Employee_Info].[City].[All]" allUniqueName="[Employee_Info].[City].[All]" dimensionUniqueName="[Employee_Info]" displayFolder="" count="2" memberValueDatatype="130" unbalanced="0"/>
    <cacheHierarchy uniqueName="[Employee_Info].[Last Promotion Date]" caption="Last Promotion Date" attribute="1" time="1" defaultMemberUniqueName="[Employee_Info].[Last Promotion Date].[All]" allUniqueName="[Employee_Info].[Last Promotion Date].[All]" dimensionUniqueName="[Employee_Info]" displayFolder="" count="0" memberValueDatatype="7" unbalanced="0"/>
    <cacheHierarchy uniqueName="[Employee_Info].[Salary]" caption="Salary" attribute="1" defaultMemberUniqueName="[Employee_Info].[Salary].[All]" allUniqueName="[Employee_Info].[Salary].[All]" dimensionUniqueName="[Employee_Info]" displayFolder="" count="0" memberValueDatatype="20" unbalanced="0"/>
    <cacheHierarchy uniqueName="[Employee_Info].[Overdue Vacation?]" caption="Overdue Vacation?" attribute="1" defaultMemberUniqueName="[Employee_Info].[Overdue Vacation?].[All]" allUniqueName="[Employee_Info].[Overdue Vacation?].[All]" dimensionUniqueName="[Employee_Info]" displayFolder="" count="2" memberValueDatatype="130" unbalanced="0"/>
    <cacheHierarchy uniqueName="[HR_Database].[ID]" caption="ID" attribute="1" defaultMemberUniqueName="[HR_Database].[ID].[All]" allUniqueName="[HR_Database].[ID].[All]" dimensionUniqueName="[HR_Database]" displayFolder="" count="0" memberValueDatatype="20" unbalanced="0"/>
    <cacheHierarchy uniqueName="[HR_Database].[Employee Name]" caption="Employee Name" attribute="1" defaultMemberUniqueName="[HR_Database].[Employee Name].[All]" allUniqueName="[HR_Database].[Employee Name].[All]" dimensionUniqueName="[HR_Database]" displayFolder="" count="0" memberValueDatatype="130" unbalanced="0"/>
    <cacheHierarchy uniqueName="[HR_Database].[Gender]" caption="Gender" attribute="1" defaultMemberUniqueName="[HR_Database].[Gender].[All]" allUniqueName="[HR_Database].[Gender].[All]" dimensionUniqueName="[HR_Database]" displayFolder="" count="2" memberValueDatatype="130" unbalanced="0">
      <fieldsUsage count="2">
        <fieldUsage x="-1"/>
        <fieldUsage x="1"/>
      </fieldsUsage>
    </cacheHierarchy>
    <cacheHierarchy uniqueName="[HR_Database].[Employee Age]" caption="Employee Age" attribute="1" defaultMemberUniqueName="[HR_Database].[Employee Age].[All]" allUniqueName="[HR_Database].[Employee Age].[All]" dimensionUniqueName="[HR_Database]" displayFolder="" count="0" memberValueDatatype="20" unbalanced="0"/>
    <cacheHierarchy uniqueName="[HR_Database].[Employee Age Group]" caption="Employee Age Group" attribute="1" defaultMemberUniqueName="[HR_Database].[Employee Age Group].[All]" allUniqueName="[HR_Database].[Employee Age Group].[All]" dimensionUniqueName="[HR_Database]" displayFolder="" count="0" memberValueDatatype="130" unbalanced="0"/>
    <cacheHierarchy uniqueName="[HR_Database].[Employee Birth Year]" caption="Employee Birth Year" attribute="1" defaultMemberUniqueName="[HR_Database].[Employee Birth Year].[All]" allUniqueName="[HR_Database].[Employee Birth Year].[All]" dimensionUniqueName="[HR_Database]" displayFolder="" count="0" memberValueDatatype="20" unbalanced="0"/>
    <cacheHierarchy uniqueName="[HR_Database].[Birth Date]" caption="Birth Date" attribute="1" time="1" defaultMemberUniqueName="[HR_Database].[Birth Date].[All]" allUniqueName="[HR_Database].[Birth Date].[All]" dimensionUniqueName="[HR_Database]" displayFolder="" count="0" memberValueDatatype="7" unbalanced="0"/>
    <cacheHierarchy uniqueName="[HR_Database].[Hire Date]" caption="Hire Date" attribute="1" time="1" defaultMemberUniqueName="[HR_Database].[Hire Date].[All]" allUniqueName="[HR_Database].[Hire Date].[All]" dimensionUniqueName="[HR_Database]" displayFolder="" count="2" memberValueDatatype="7" unbalanced="0"/>
    <cacheHierarchy uniqueName="[HR_Database].[Hire Year]" caption="Hire Year" attribute="1" defaultMemberUniqueName="[HR_Database].[Hire Year].[All]" allUniqueName="[HR_Database].[Hire Year].[All]" dimensionUniqueName="[HR_Database]" displayFolder="" count="0" memberValueDatatype="20" unbalanced="0"/>
    <cacheHierarchy uniqueName="[HR_Database].[Years Worked]" caption="Years Worked" attribute="1" defaultMemberUniqueName="[HR_Database].[Years Worked].[All]" allUniqueName="[HR_Database].[Years Worked].[All]" dimensionUniqueName="[HR_Database]" displayFolder="" count="0" memberValueDatatype="20" unbalanced="0"/>
    <cacheHierarchy uniqueName="[HR_Database].[Exited Year]" caption="Exited Year" attribute="1" defaultMemberUniqueName="[HR_Database].[Exited Year].[All]" allUniqueName="[HR_Database].[Exited Year].[All]" dimensionUniqueName="[HR_Database]" displayFolder="" count="0" memberValueDatatype="130" unbalanced="0"/>
    <cacheHierarchy uniqueName="[HR_Database].[Termination Year]" caption="Termination Year" attribute="1" defaultMemberUniqueName="[HR_Database].[Termination Year].[All]" allUniqueName="[HR_Database].[Termination Year].[All]" dimensionUniqueName="[HR_Database]" displayFolder="" count="0" memberValueDatatype="20" unbalanced="0"/>
    <cacheHierarchy uniqueName="[HR_Database].[Termination Date]" caption="Termination Date" attribute="1" time="1" defaultMemberUniqueName="[HR_Database].[Termination Date].[All]" allUniqueName="[HR_Database].[Termination Date].[All]" dimensionUniqueName="[HR_Database]" displayFolder="" count="2" memberValueDatatype="7" unbalanced="0"/>
    <cacheHierarchy uniqueName="[HR_Database].[Termination Reason]" caption="Termination Reason" attribute="1" defaultMemberUniqueName="[HR_Database].[Termination Reason].[All]" allUniqueName="[HR_Database].[Termination Reason].[All]" dimensionUniqueName="[HR_Database]" displayFolder="" count="2" memberValueDatatype="130" unbalanced="0"/>
    <cacheHierarchy uniqueName="[HR_Database].[Education]" caption="Education" attribute="1" defaultMemberUniqueName="[HR_Database].[Education].[All]" allUniqueName="[HR_Database].[Education].[All]" dimensionUniqueName="[HR_Database]" displayFolder="" count="2" memberValueDatatype="130" unbalanced="0"/>
    <cacheHierarchy uniqueName="[HR_Database].[Position]" caption="Position" attribute="1" defaultMemberUniqueName="[HR_Database].[Position].[All]" allUniqueName="[HR_Database].[Position].[All]" dimensionUniqueName="[HR_Database]" displayFolder="" count="0" memberValueDatatype="130" unbalanced="0"/>
    <cacheHierarchy uniqueName="[HR_Database].[Department]" caption="Department" attribute="1" defaultMemberUniqueName="[HR_Database].[Department].[All]" allUniqueName="[HR_Database].[Department].[All]" dimensionUniqueName="[HR_Database]" displayFolder="" count="0" memberValueDatatype="130" unbalanced="0"/>
    <cacheHierarchy uniqueName="[HR_Database].[Employee Salary]" caption="Employee Salary" attribute="1" defaultMemberUniqueName="[HR_Database].[Employee Salary].[All]" allUniqueName="[HR_Database].[Employee Salary].[All]" dimensionUniqueName="[HR_Database]" displayFolder="" count="0" memberValueDatatype="6" unbalanced="0"/>
    <cacheHierarchy uniqueName="[HR_Database].[Last promotion Date]" caption="Last promotion Date" attribute="1" time="1" defaultMemberUniqueName="[HR_Database].[Last promotion Date].[All]" allUniqueName="[HR_Database].[Last promotion Date].[All]" dimensionUniqueName="[HR_Database]" displayFolder="" count="0" memberValueDatatype="7" unbalanced="0"/>
    <cacheHierarchy uniqueName="[HR_Database].[Department2]" caption="Department2" attribute="1" defaultMemberUniqueName="[HR_Database].[Department2].[All]" allUniqueName="[HR_Database].[Department2].[All]" dimensionUniqueName="[HR_Database]" displayFolder="" count="0" memberValueDatatype="130" unbalanced="0"/>
    <cacheHierarchy uniqueName="[Measures].[Total No of Employees]" caption="Total No of Employees" measure="1" displayFolder="" measureGroup="HR_Database" count="0" oneField="1">
      <fieldsUsage count="1">
        <fieldUsage x="0"/>
      </fieldsUsage>
    </cacheHierarchy>
    <cacheHierarchy uniqueName="[Measures].[Terminations]" caption="Terminations" measure="1" displayFolder="" measureGroup="HR_Database" count="0"/>
    <cacheHierarchy uniqueName="[Measures].[Education Levels]" caption="Education Levels" measure="1" displayFolder="" measureGroup="HR_Database" count="0"/>
    <cacheHierarchy uniqueName="[Measures].[Age Groups]" caption="Age Groups" measure="1" displayFolder="" measureGroup="HR_Database" count="0"/>
    <cacheHierarchy uniqueName="[Measures].[Departments]" caption="Departments" measure="1" displayFolder="" measureGroup="HR_Database" count="0"/>
    <cacheHierarchy uniqueName="[Measures].[AVG Employee Age]" caption="AVG Employee Age" measure="1" displayFolder="" measureGroup="HR_Database" count="0"/>
    <cacheHierarchy uniqueName="[Measures].[Promotions]" caption="Promotions" measure="1" displayFolder="" measureGroup="Employee_Info" count="0"/>
    <cacheHierarchy uniqueName="[Measures].[Cities]" caption="Cities" measure="1" displayFolder="" measureGroup="Employee_Info" count="0"/>
    <cacheHierarchy uniqueName="[Measures].[AVG Salary]" caption="AVG Salary" measure="1" displayFolder="" measureGroup="Employee_Info" count="0"/>
    <cacheHierarchy uniqueName="[Measures].[Managers]" caption="Managers" measure="1" displayFolder="" measureGroup="Department_Bridge" count="0"/>
    <cacheHierarchy uniqueName="[Measures].[__XL_Count HR_Database]" caption="__XL_Count HR_Database" measure="1" displayFolder="" measureGroup="HR_Database" count="0" hidden="1"/>
    <cacheHierarchy uniqueName="[Measures].[__XL_Count Employee_Info]" caption="__XL_Count Employee_Info" measure="1" displayFolder="" measureGroup="Employee_Info" count="0" hidden="1"/>
    <cacheHierarchy uniqueName="[Measures].[__XL_Count Department_Bridge]" caption="__XL_Count Department_Bridge" measure="1" displayFolder="" measureGroup="Department_Bridge" count="0" hidden="1"/>
    <cacheHierarchy uniqueName="[Measures].[__No measures defined]" caption="__No measures defined" measure="1" displayFolder="" count="0" hidden="1"/>
    <cacheHierarchy uniqueName="[Measures].[Count of Last Promotion Date]" caption="Count of Last Promotion Date" measure="1" displayFolder="" measureGroup="Employee_Info" count="0" hidden="1">
      <extLst>
        <ext xmlns:x15="http://schemas.microsoft.com/office/spreadsheetml/2010/11/main" uri="{B97F6D7D-B522-45F9-BDA1-12C45D357490}">
          <x15:cacheHierarchy aggregatedColumn="5"/>
        </ext>
      </extLst>
    </cacheHierarchy>
    <cacheHierarchy uniqueName="[Measures].[Sum of ID]" caption="Sum of ID" measure="1" displayFolder="" measureGroup="Employee_Info" count="0" hidden="1">
      <extLst>
        <ext xmlns:x15="http://schemas.microsoft.com/office/spreadsheetml/2010/11/main" uri="{B97F6D7D-B522-45F9-BDA1-12C45D357490}">
          <x15:cacheHierarchy aggregatedColumn="2"/>
        </ext>
      </extLst>
    </cacheHierarchy>
    <cacheHierarchy uniqueName="[Measures].[Count of ID]" caption="Count of ID" measure="1" displayFolder="" measureGroup="Employee_Info" count="0" hidden="1">
      <extLst>
        <ext xmlns:x15="http://schemas.microsoft.com/office/spreadsheetml/2010/11/main" uri="{B97F6D7D-B522-45F9-BDA1-12C45D357490}">
          <x15:cacheHierarchy aggregatedColumn="2"/>
        </ext>
      </extLst>
    </cacheHierarchy>
    <cacheHierarchy uniqueName="[Measures].[Count of Last promotion Date 2]" caption="Count of Last promotion Date 2" measure="1" displayFolder="" measureGroup="HR_Database" count="0" hidden="1">
      <extLst>
        <ext xmlns:x15="http://schemas.microsoft.com/office/spreadsheetml/2010/11/main" uri="{B97F6D7D-B522-45F9-BDA1-12C45D357490}">
          <x15:cacheHierarchy aggregatedColumn="26"/>
        </ext>
      </extLst>
    </cacheHierarchy>
    <cacheHierarchy uniqueName="[Measures].[Sum of Salary]" caption="Sum of Salary" measure="1" displayFolder="" measureGroup="Employee_Info" count="0" hidden="1">
      <extLst>
        <ext xmlns:x15="http://schemas.microsoft.com/office/spreadsheetml/2010/11/main" uri="{B97F6D7D-B522-45F9-BDA1-12C45D357490}">
          <x15:cacheHierarchy aggregatedColumn="6"/>
        </ext>
      </extLst>
    </cacheHierarchy>
    <cacheHierarchy uniqueName="[Measures].[Sum of Employee Salary]" caption="Sum of Employee Salary" measure="1" displayFolder="" measureGroup="HR_Database" count="0" hidden="1">
      <extLst>
        <ext xmlns:x15="http://schemas.microsoft.com/office/spreadsheetml/2010/11/main" uri="{B97F6D7D-B522-45F9-BDA1-12C45D357490}">
          <x15:cacheHierarchy aggregatedColumn="25"/>
        </ext>
      </extLst>
    </cacheHierarchy>
    <cacheHierarchy uniqueName="[Measures].[Average of Employee Salary]" caption="Average of Employee Salary" measure="1" displayFolder="" measureGroup="HR_Database" count="0" hidden="1">
      <extLst>
        <ext xmlns:x15="http://schemas.microsoft.com/office/spreadsheetml/2010/11/main" uri="{B97F6D7D-B522-45F9-BDA1-12C45D357490}">
          <x15:cacheHierarchy aggregatedColumn="25"/>
        </ext>
      </extLst>
    </cacheHierarchy>
    <cacheHierarchy uniqueName="[Measures].[Sum of Years Worked]" caption="Sum of Years Worked" measure="1" displayFolder="" measureGroup="HR_Database" count="0" hidden="1">
      <extLst>
        <ext xmlns:x15="http://schemas.microsoft.com/office/spreadsheetml/2010/11/main" uri="{B97F6D7D-B522-45F9-BDA1-12C45D357490}">
          <x15:cacheHierarchy aggregatedColumn="17"/>
        </ext>
      </extLst>
    </cacheHierarchy>
  </cacheHierarchies>
  <kpis count="0"/>
  <dimensions count="4">
    <dimension name="Department_Bridge" uniqueName="[Department_Bridge]" caption="Department_Bridge"/>
    <dimension name="Employee_Info" uniqueName="[Employee_Info]" caption="Employee_Info"/>
    <dimension name="HR_Database" uniqueName="[HR_Database]" caption="HR_Database"/>
    <dimension measure="1" name="Measures" uniqueName="[Measures]" caption="Measures"/>
  </dimensions>
  <measureGroups count="3">
    <measureGroup name="Department_Bridge" caption="Department_Bridge"/>
    <measureGroup name="Employee_Info" caption="Employee_Info"/>
    <measureGroup name="HR_Database" caption="HR_Database"/>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vin" refreshedDate="45586.693439351853" createdVersion="5" refreshedVersion="7" minRefreshableVersion="3" recordCount="0" supportSubquery="1" supportAdvancedDrill="1" xr:uid="{49954931-37D1-424A-9C2C-8761C8A71C5C}">
  <cacheSource type="external" connectionId="4"/>
  <cacheFields count="1">
    <cacheField name="[Measures].[AVG Employee Age]" caption="AVG Employee Age" numFmtId="0" hierarchy="33" level="32767"/>
  </cacheFields>
  <cacheHierarchies count="50">
    <cacheHierarchy uniqueName="[Department_Bridge].[Department]" caption="Department" attribute="1" defaultMemberUniqueName="[Department_Bridge].[Department].[All]" allUniqueName="[Department_Bridge].[Department].[All]" dimensionUniqueName="[Department_Bridge]" displayFolder="" count="0" memberValueDatatype="130" unbalanced="0"/>
    <cacheHierarchy uniqueName="[Department_Bridge].[Manager]" caption="Manager" attribute="1" defaultMemberUniqueName="[Department_Bridge].[Manager].[All]" allUniqueName="[Department_Bridge].[Manager].[All]" dimensionUniqueName="[Department_Bridge]" displayFolder="" count="0" memberValueDatatype="130" unbalanced="0"/>
    <cacheHierarchy uniqueName="[Employee_Info].[ID]" caption="ID" attribute="1" defaultMemberUniqueName="[Employee_Info].[ID].[All]" allUniqueName="[Employee_Info].[ID].[All]" dimensionUniqueName="[Employee_Info]" displayFolder="" count="0" memberValueDatatype="20" unbalanced="0"/>
    <cacheHierarchy uniqueName="[Employee_Info].[Performance Review]" caption="Performance Review" attribute="1" defaultMemberUniqueName="[Employee_Info].[Performance Review].[All]" allUniqueName="[Employee_Info].[Performance Review].[All]" dimensionUniqueName="[Employee_Info]" displayFolder="" count="2" memberValueDatatype="20" unbalanced="0"/>
    <cacheHierarchy uniqueName="[Employee_Info].[City]" caption="City" attribute="1" defaultMemberUniqueName="[Employee_Info].[City].[All]" allUniqueName="[Employee_Info].[City].[All]" dimensionUniqueName="[Employee_Info]" displayFolder="" count="2" memberValueDatatype="130" unbalanced="0"/>
    <cacheHierarchy uniqueName="[Employee_Info].[Last Promotion Date]" caption="Last Promotion Date" attribute="1" time="1" defaultMemberUniqueName="[Employee_Info].[Last Promotion Date].[All]" allUniqueName="[Employee_Info].[Last Promotion Date].[All]" dimensionUniqueName="[Employee_Info]" displayFolder="" count="0" memberValueDatatype="7" unbalanced="0"/>
    <cacheHierarchy uniqueName="[Employee_Info].[Salary]" caption="Salary" attribute="1" defaultMemberUniqueName="[Employee_Info].[Salary].[All]" allUniqueName="[Employee_Info].[Salary].[All]" dimensionUniqueName="[Employee_Info]" displayFolder="" count="0" memberValueDatatype="20" unbalanced="0"/>
    <cacheHierarchy uniqueName="[Employee_Info].[Overdue Vacation?]" caption="Overdue Vacation?" attribute="1" defaultMemberUniqueName="[Employee_Info].[Overdue Vacation?].[All]" allUniqueName="[Employee_Info].[Overdue Vacation?].[All]" dimensionUniqueName="[Employee_Info]" displayFolder="" count="2" memberValueDatatype="130" unbalanced="0"/>
    <cacheHierarchy uniqueName="[HR_Database].[ID]" caption="ID" attribute="1" defaultMemberUniqueName="[HR_Database].[ID].[All]" allUniqueName="[HR_Database].[ID].[All]" dimensionUniqueName="[HR_Database]" displayFolder="" count="0" memberValueDatatype="20" unbalanced="0"/>
    <cacheHierarchy uniqueName="[HR_Database].[Employee Name]" caption="Employee Name" attribute="1" defaultMemberUniqueName="[HR_Database].[Employee Name].[All]" allUniqueName="[HR_Database].[Employee Name].[All]" dimensionUniqueName="[HR_Database]" displayFolder="" count="0" memberValueDatatype="130" unbalanced="0"/>
    <cacheHierarchy uniqueName="[HR_Database].[Gender]" caption="Gender" attribute="1" defaultMemberUniqueName="[HR_Database].[Gender].[All]" allUniqueName="[HR_Database].[Gender].[All]" dimensionUniqueName="[HR_Database]" displayFolder="" count="0" memberValueDatatype="130" unbalanced="0"/>
    <cacheHierarchy uniqueName="[HR_Database].[Employee Age]" caption="Employee Age" attribute="1" defaultMemberUniqueName="[HR_Database].[Employee Age].[All]" allUniqueName="[HR_Database].[Employee Age].[All]" dimensionUniqueName="[HR_Database]" displayFolder="" count="0" memberValueDatatype="20" unbalanced="0"/>
    <cacheHierarchy uniqueName="[HR_Database].[Employee Age Group]" caption="Employee Age Group" attribute="1" defaultMemberUniqueName="[HR_Database].[Employee Age Group].[All]" allUniqueName="[HR_Database].[Employee Age Group].[All]" dimensionUniqueName="[HR_Database]" displayFolder="" count="0" memberValueDatatype="130" unbalanced="0"/>
    <cacheHierarchy uniqueName="[HR_Database].[Employee Birth Year]" caption="Employee Birth Year" attribute="1" defaultMemberUniqueName="[HR_Database].[Employee Birth Year].[All]" allUniqueName="[HR_Database].[Employee Birth Year].[All]" dimensionUniqueName="[HR_Database]" displayFolder="" count="0" memberValueDatatype="20" unbalanced="0"/>
    <cacheHierarchy uniqueName="[HR_Database].[Birth Date]" caption="Birth Date" attribute="1" time="1" defaultMemberUniqueName="[HR_Database].[Birth Date].[All]" allUniqueName="[HR_Database].[Birth Date].[All]" dimensionUniqueName="[HR_Database]" displayFolder="" count="0" memberValueDatatype="7" unbalanced="0"/>
    <cacheHierarchy uniqueName="[HR_Database].[Hire Date]" caption="Hire Date" attribute="1" time="1" defaultMemberUniqueName="[HR_Database].[Hire Date].[All]" allUniqueName="[HR_Database].[Hire Date].[All]" dimensionUniqueName="[HR_Database]" displayFolder="" count="2" memberValueDatatype="7" unbalanced="0"/>
    <cacheHierarchy uniqueName="[HR_Database].[Hire Year]" caption="Hire Year" attribute="1" defaultMemberUniqueName="[HR_Database].[Hire Year].[All]" allUniqueName="[HR_Database].[Hire Year].[All]" dimensionUniqueName="[HR_Database]" displayFolder="" count="0" memberValueDatatype="20" unbalanced="0"/>
    <cacheHierarchy uniqueName="[HR_Database].[Years Worked]" caption="Years Worked" attribute="1" defaultMemberUniqueName="[HR_Database].[Years Worked].[All]" allUniqueName="[HR_Database].[Years Worked].[All]" dimensionUniqueName="[HR_Database]" displayFolder="" count="0" memberValueDatatype="20" unbalanced="0"/>
    <cacheHierarchy uniqueName="[HR_Database].[Exited Year]" caption="Exited Year" attribute="1" defaultMemberUniqueName="[HR_Database].[Exited Year].[All]" allUniqueName="[HR_Database].[Exited Year].[All]" dimensionUniqueName="[HR_Database]" displayFolder="" count="0" memberValueDatatype="130" unbalanced="0"/>
    <cacheHierarchy uniqueName="[HR_Database].[Termination Year]" caption="Termination Year" attribute="1" defaultMemberUniqueName="[HR_Database].[Termination Year].[All]" allUniqueName="[HR_Database].[Termination Year].[All]" dimensionUniqueName="[HR_Database]" displayFolder="" count="0" memberValueDatatype="20" unbalanced="0"/>
    <cacheHierarchy uniqueName="[HR_Database].[Termination Date]" caption="Termination Date" attribute="1" time="1" defaultMemberUniqueName="[HR_Database].[Termination Date].[All]" allUniqueName="[HR_Database].[Termination Date].[All]" dimensionUniqueName="[HR_Database]" displayFolder="" count="2" memberValueDatatype="7" unbalanced="0"/>
    <cacheHierarchy uniqueName="[HR_Database].[Termination Reason]" caption="Termination Reason" attribute="1" defaultMemberUniqueName="[HR_Database].[Termination Reason].[All]" allUniqueName="[HR_Database].[Termination Reason].[All]" dimensionUniqueName="[HR_Database]" displayFolder="" count="2" memberValueDatatype="130" unbalanced="0"/>
    <cacheHierarchy uniqueName="[HR_Database].[Education]" caption="Education" attribute="1" defaultMemberUniqueName="[HR_Database].[Education].[All]" allUniqueName="[HR_Database].[Education].[All]" dimensionUniqueName="[HR_Database]" displayFolder="" count="2" memberValueDatatype="130" unbalanced="0"/>
    <cacheHierarchy uniqueName="[HR_Database].[Position]" caption="Position" attribute="1" defaultMemberUniqueName="[HR_Database].[Position].[All]" allUniqueName="[HR_Database].[Position].[All]" dimensionUniqueName="[HR_Database]" displayFolder="" count="0" memberValueDatatype="130" unbalanced="0"/>
    <cacheHierarchy uniqueName="[HR_Database].[Department]" caption="Department" attribute="1" defaultMemberUniqueName="[HR_Database].[Department].[All]" allUniqueName="[HR_Database].[Department].[All]" dimensionUniqueName="[HR_Database]" displayFolder="" count="0" memberValueDatatype="130" unbalanced="0"/>
    <cacheHierarchy uniqueName="[HR_Database].[Employee Salary]" caption="Employee Salary" attribute="1" defaultMemberUniqueName="[HR_Database].[Employee Salary].[All]" allUniqueName="[HR_Database].[Employee Salary].[All]" dimensionUniqueName="[HR_Database]" displayFolder="" count="0" memberValueDatatype="6" unbalanced="0"/>
    <cacheHierarchy uniqueName="[HR_Database].[Last promotion Date]" caption="Last promotion Date" attribute="1" time="1" defaultMemberUniqueName="[HR_Database].[Last promotion Date].[All]" allUniqueName="[HR_Database].[Last promotion Date].[All]" dimensionUniqueName="[HR_Database]" displayFolder="" count="0" memberValueDatatype="7" unbalanced="0"/>
    <cacheHierarchy uniqueName="[HR_Database].[Department2]" caption="Department2" attribute="1" defaultMemberUniqueName="[HR_Database].[Department2].[All]" allUniqueName="[HR_Database].[Department2].[All]" dimensionUniqueName="[HR_Database]" displayFolder="" count="0" memberValueDatatype="130" unbalanced="0"/>
    <cacheHierarchy uniqueName="[Measures].[Total No of Employees]" caption="Total No of Employees" measure="1" displayFolder="" measureGroup="HR_Database" count="0"/>
    <cacheHierarchy uniqueName="[Measures].[Terminations]" caption="Terminations" measure="1" displayFolder="" measureGroup="HR_Database" count="0"/>
    <cacheHierarchy uniqueName="[Measures].[Education Levels]" caption="Education Levels" measure="1" displayFolder="" measureGroup="HR_Database" count="0"/>
    <cacheHierarchy uniqueName="[Measures].[Age Groups]" caption="Age Groups" measure="1" displayFolder="" measureGroup="HR_Database" count="0"/>
    <cacheHierarchy uniqueName="[Measures].[Departments]" caption="Departments" measure="1" displayFolder="" measureGroup="HR_Database" count="0"/>
    <cacheHierarchy uniqueName="[Measures].[AVG Employee Age]" caption="AVG Employee Age" measure="1" displayFolder="" measureGroup="HR_Database" count="0" oneField="1">
      <fieldsUsage count="1">
        <fieldUsage x="0"/>
      </fieldsUsage>
    </cacheHierarchy>
    <cacheHierarchy uniqueName="[Measures].[Promotions]" caption="Promotions" measure="1" displayFolder="" measureGroup="Employee_Info" count="0"/>
    <cacheHierarchy uniqueName="[Measures].[Cities]" caption="Cities" measure="1" displayFolder="" measureGroup="Employee_Info" count="0"/>
    <cacheHierarchy uniqueName="[Measures].[AVG Salary]" caption="AVG Salary" measure="1" displayFolder="" measureGroup="Employee_Info" count="0"/>
    <cacheHierarchy uniqueName="[Measures].[Managers]" caption="Managers" measure="1" displayFolder="" measureGroup="Department_Bridge" count="0"/>
    <cacheHierarchy uniqueName="[Measures].[__XL_Count HR_Database]" caption="__XL_Count HR_Database" measure="1" displayFolder="" measureGroup="HR_Database" count="0" hidden="1"/>
    <cacheHierarchy uniqueName="[Measures].[__XL_Count Employee_Info]" caption="__XL_Count Employee_Info" measure="1" displayFolder="" measureGroup="Employee_Info" count="0" hidden="1"/>
    <cacheHierarchy uniqueName="[Measures].[__XL_Count Department_Bridge]" caption="__XL_Count Department_Bridge" measure="1" displayFolder="" measureGroup="Department_Bridge" count="0" hidden="1"/>
    <cacheHierarchy uniqueName="[Measures].[__No measures defined]" caption="__No measures defined" measure="1" displayFolder="" count="0" hidden="1"/>
    <cacheHierarchy uniqueName="[Measures].[Count of Last Promotion Date]" caption="Count of Last Promotion Date" measure="1" displayFolder="" measureGroup="Employee_Info" count="0" hidden="1">
      <extLst>
        <ext xmlns:x15="http://schemas.microsoft.com/office/spreadsheetml/2010/11/main" uri="{B97F6D7D-B522-45F9-BDA1-12C45D357490}">
          <x15:cacheHierarchy aggregatedColumn="5"/>
        </ext>
      </extLst>
    </cacheHierarchy>
    <cacheHierarchy uniqueName="[Measures].[Sum of ID]" caption="Sum of ID" measure="1" displayFolder="" measureGroup="Employee_Info" count="0" hidden="1">
      <extLst>
        <ext xmlns:x15="http://schemas.microsoft.com/office/spreadsheetml/2010/11/main" uri="{B97F6D7D-B522-45F9-BDA1-12C45D357490}">
          <x15:cacheHierarchy aggregatedColumn="2"/>
        </ext>
      </extLst>
    </cacheHierarchy>
    <cacheHierarchy uniqueName="[Measures].[Count of ID]" caption="Count of ID" measure="1" displayFolder="" measureGroup="Employee_Info" count="0" hidden="1">
      <extLst>
        <ext xmlns:x15="http://schemas.microsoft.com/office/spreadsheetml/2010/11/main" uri="{B97F6D7D-B522-45F9-BDA1-12C45D357490}">
          <x15:cacheHierarchy aggregatedColumn="2"/>
        </ext>
      </extLst>
    </cacheHierarchy>
    <cacheHierarchy uniqueName="[Measures].[Count of Last promotion Date 2]" caption="Count of Last promotion Date 2" measure="1" displayFolder="" measureGroup="HR_Database" count="0" hidden="1">
      <extLst>
        <ext xmlns:x15="http://schemas.microsoft.com/office/spreadsheetml/2010/11/main" uri="{B97F6D7D-B522-45F9-BDA1-12C45D357490}">
          <x15:cacheHierarchy aggregatedColumn="26"/>
        </ext>
      </extLst>
    </cacheHierarchy>
    <cacheHierarchy uniqueName="[Measures].[Sum of Salary]" caption="Sum of Salary" measure="1" displayFolder="" measureGroup="Employee_Info" count="0" hidden="1">
      <extLst>
        <ext xmlns:x15="http://schemas.microsoft.com/office/spreadsheetml/2010/11/main" uri="{B97F6D7D-B522-45F9-BDA1-12C45D357490}">
          <x15:cacheHierarchy aggregatedColumn="6"/>
        </ext>
      </extLst>
    </cacheHierarchy>
    <cacheHierarchy uniqueName="[Measures].[Sum of Employee Salary]" caption="Sum of Employee Salary" measure="1" displayFolder="" measureGroup="HR_Database" count="0" hidden="1">
      <extLst>
        <ext xmlns:x15="http://schemas.microsoft.com/office/spreadsheetml/2010/11/main" uri="{B97F6D7D-B522-45F9-BDA1-12C45D357490}">
          <x15:cacheHierarchy aggregatedColumn="25"/>
        </ext>
      </extLst>
    </cacheHierarchy>
    <cacheHierarchy uniqueName="[Measures].[Average of Employee Salary]" caption="Average of Employee Salary" measure="1" displayFolder="" measureGroup="HR_Database" count="0" hidden="1">
      <extLst>
        <ext xmlns:x15="http://schemas.microsoft.com/office/spreadsheetml/2010/11/main" uri="{B97F6D7D-B522-45F9-BDA1-12C45D357490}">
          <x15:cacheHierarchy aggregatedColumn="25"/>
        </ext>
      </extLst>
    </cacheHierarchy>
    <cacheHierarchy uniqueName="[Measures].[Sum of Years Worked]" caption="Sum of Years Worked" measure="1" displayFolder="" measureGroup="HR_Database" count="0" hidden="1">
      <extLst>
        <ext xmlns:x15="http://schemas.microsoft.com/office/spreadsheetml/2010/11/main" uri="{B97F6D7D-B522-45F9-BDA1-12C45D357490}">
          <x15:cacheHierarchy aggregatedColumn="17"/>
        </ext>
      </extLst>
    </cacheHierarchy>
  </cacheHierarchies>
  <kpis count="0"/>
  <dimensions count="4">
    <dimension name="Department_Bridge" uniqueName="[Department_Bridge]" caption="Department_Bridge"/>
    <dimension name="Employee_Info" uniqueName="[Employee_Info]" caption="Employee_Info"/>
    <dimension name="HR_Database" uniqueName="[HR_Database]" caption="HR_Database"/>
    <dimension measure="1" name="Measures" uniqueName="[Measures]" caption="Measures"/>
  </dimensions>
  <measureGroups count="3">
    <measureGroup name="Department_Bridge" caption="Department_Bridge"/>
    <measureGroup name="Employee_Info" caption="Employee_Info"/>
    <measureGroup name="HR_Database" caption="HR_Database"/>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vin" refreshedDate="45586.693439699076" createdVersion="5" refreshedVersion="7" minRefreshableVersion="3" recordCount="0" supportSubquery="1" supportAdvancedDrill="1" xr:uid="{886E9BFF-12CF-47C0-83B6-7C09EBAD278D}">
  <cacheSource type="external" connectionId="4"/>
  <cacheFields count="1">
    <cacheField name="[Measures].[Terminations]" caption="Terminations" numFmtId="0" hierarchy="29" level="32767"/>
  </cacheFields>
  <cacheHierarchies count="50">
    <cacheHierarchy uniqueName="[Department_Bridge].[Department]" caption="Department" attribute="1" defaultMemberUniqueName="[Department_Bridge].[Department].[All]" allUniqueName="[Department_Bridge].[Department].[All]" dimensionUniqueName="[Department_Bridge]" displayFolder="" count="0" memberValueDatatype="130" unbalanced="0"/>
    <cacheHierarchy uniqueName="[Department_Bridge].[Manager]" caption="Manager" attribute="1" defaultMemberUniqueName="[Department_Bridge].[Manager].[All]" allUniqueName="[Department_Bridge].[Manager].[All]" dimensionUniqueName="[Department_Bridge]" displayFolder="" count="0" memberValueDatatype="130" unbalanced="0"/>
    <cacheHierarchy uniqueName="[Employee_Info].[ID]" caption="ID" attribute="1" defaultMemberUniqueName="[Employee_Info].[ID].[All]" allUniqueName="[Employee_Info].[ID].[All]" dimensionUniqueName="[Employee_Info]" displayFolder="" count="0" memberValueDatatype="20" unbalanced="0"/>
    <cacheHierarchy uniqueName="[Employee_Info].[Performance Review]" caption="Performance Review" attribute="1" defaultMemberUniqueName="[Employee_Info].[Performance Review].[All]" allUniqueName="[Employee_Info].[Performance Review].[All]" dimensionUniqueName="[Employee_Info]" displayFolder="" count="2" memberValueDatatype="20" unbalanced="0"/>
    <cacheHierarchy uniqueName="[Employee_Info].[City]" caption="City" attribute="1" defaultMemberUniqueName="[Employee_Info].[City].[All]" allUniqueName="[Employee_Info].[City].[All]" dimensionUniqueName="[Employee_Info]" displayFolder="" count="2" memberValueDatatype="130" unbalanced="0"/>
    <cacheHierarchy uniqueName="[Employee_Info].[Last Promotion Date]" caption="Last Promotion Date" attribute="1" time="1" defaultMemberUniqueName="[Employee_Info].[Last Promotion Date].[All]" allUniqueName="[Employee_Info].[Last Promotion Date].[All]" dimensionUniqueName="[Employee_Info]" displayFolder="" count="0" memberValueDatatype="7" unbalanced="0"/>
    <cacheHierarchy uniqueName="[Employee_Info].[Salary]" caption="Salary" attribute="1" defaultMemberUniqueName="[Employee_Info].[Salary].[All]" allUniqueName="[Employee_Info].[Salary].[All]" dimensionUniqueName="[Employee_Info]" displayFolder="" count="0" memberValueDatatype="20" unbalanced="0"/>
    <cacheHierarchy uniqueName="[Employee_Info].[Overdue Vacation?]" caption="Overdue Vacation?" attribute="1" defaultMemberUniqueName="[Employee_Info].[Overdue Vacation?].[All]" allUniqueName="[Employee_Info].[Overdue Vacation?].[All]" dimensionUniqueName="[Employee_Info]" displayFolder="" count="2" memberValueDatatype="130" unbalanced="0"/>
    <cacheHierarchy uniqueName="[HR_Database].[ID]" caption="ID" attribute="1" defaultMemberUniqueName="[HR_Database].[ID].[All]" allUniqueName="[HR_Database].[ID].[All]" dimensionUniqueName="[HR_Database]" displayFolder="" count="0" memberValueDatatype="20" unbalanced="0"/>
    <cacheHierarchy uniqueName="[HR_Database].[Employee Name]" caption="Employee Name" attribute="1" defaultMemberUniqueName="[HR_Database].[Employee Name].[All]" allUniqueName="[HR_Database].[Employee Name].[All]" dimensionUniqueName="[HR_Database]" displayFolder="" count="0" memberValueDatatype="130" unbalanced="0"/>
    <cacheHierarchy uniqueName="[HR_Database].[Gender]" caption="Gender" attribute="1" defaultMemberUniqueName="[HR_Database].[Gender].[All]" allUniqueName="[HR_Database].[Gender].[All]" dimensionUniqueName="[HR_Database]" displayFolder="" count="0" memberValueDatatype="130" unbalanced="0"/>
    <cacheHierarchy uniqueName="[HR_Database].[Employee Age]" caption="Employee Age" attribute="1" defaultMemberUniqueName="[HR_Database].[Employee Age].[All]" allUniqueName="[HR_Database].[Employee Age].[All]" dimensionUniqueName="[HR_Database]" displayFolder="" count="0" memberValueDatatype="20" unbalanced="0"/>
    <cacheHierarchy uniqueName="[HR_Database].[Employee Age Group]" caption="Employee Age Group" attribute="1" defaultMemberUniqueName="[HR_Database].[Employee Age Group].[All]" allUniqueName="[HR_Database].[Employee Age Group].[All]" dimensionUniqueName="[HR_Database]" displayFolder="" count="0" memberValueDatatype="130" unbalanced="0"/>
    <cacheHierarchy uniqueName="[HR_Database].[Employee Birth Year]" caption="Employee Birth Year" attribute="1" defaultMemberUniqueName="[HR_Database].[Employee Birth Year].[All]" allUniqueName="[HR_Database].[Employee Birth Year].[All]" dimensionUniqueName="[HR_Database]" displayFolder="" count="0" memberValueDatatype="20" unbalanced="0"/>
    <cacheHierarchy uniqueName="[HR_Database].[Birth Date]" caption="Birth Date" attribute="1" time="1" defaultMemberUniqueName="[HR_Database].[Birth Date].[All]" allUniqueName="[HR_Database].[Birth Date].[All]" dimensionUniqueName="[HR_Database]" displayFolder="" count="0" memberValueDatatype="7" unbalanced="0"/>
    <cacheHierarchy uniqueName="[HR_Database].[Hire Date]" caption="Hire Date" attribute="1" time="1" defaultMemberUniqueName="[HR_Database].[Hire Date].[All]" allUniqueName="[HR_Database].[Hire Date].[All]" dimensionUniqueName="[HR_Database]" displayFolder="" count="2" memberValueDatatype="7" unbalanced="0"/>
    <cacheHierarchy uniqueName="[HR_Database].[Hire Year]" caption="Hire Year" attribute="1" defaultMemberUniqueName="[HR_Database].[Hire Year].[All]" allUniqueName="[HR_Database].[Hire Year].[All]" dimensionUniqueName="[HR_Database]" displayFolder="" count="0" memberValueDatatype="20" unbalanced="0"/>
    <cacheHierarchy uniqueName="[HR_Database].[Years Worked]" caption="Years Worked" attribute="1" defaultMemberUniqueName="[HR_Database].[Years Worked].[All]" allUniqueName="[HR_Database].[Years Worked].[All]" dimensionUniqueName="[HR_Database]" displayFolder="" count="0" memberValueDatatype="20" unbalanced="0"/>
    <cacheHierarchy uniqueName="[HR_Database].[Exited Year]" caption="Exited Year" attribute="1" defaultMemberUniqueName="[HR_Database].[Exited Year].[All]" allUniqueName="[HR_Database].[Exited Year].[All]" dimensionUniqueName="[HR_Database]" displayFolder="" count="0" memberValueDatatype="130" unbalanced="0"/>
    <cacheHierarchy uniqueName="[HR_Database].[Termination Year]" caption="Termination Year" attribute="1" defaultMemberUniqueName="[HR_Database].[Termination Year].[All]" allUniqueName="[HR_Database].[Termination Year].[All]" dimensionUniqueName="[HR_Database]" displayFolder="" count="0" memberValueDatatype="20" unbalanced="0"/>
    <cacheHierarchy uniqueName="[HR_Database].[Termination Date]" caption="Termination Date" attribute="1" time="1" defaultMemberUniqueName="[HR_Database].[Termination Date].[All]" allUniqueName="[HR_Database].[Termination Date].[All]" dimensionUniqueName="[HR_Database]" displayFolder="" count="2" memberValueDatatype="7" unbalanced="0"/>
    <cacheHierarchy uniqueName="[HR_Database].[Termination Reason]" caption="Termination Reason" attribute="1" defaultMemberUniqueName="[HR_Database].[Termination Reason].[All]" allUniqueName="[HR_Database].[Termination Reason].[All]" dimensionUniqueName="[HR_Database]" displayFolder="" count="2" memberValueDatatype="130" unbalanced="0"/>
    <cacheHierarchy uniqueName="[HR_Database].[Education]" caption="Education" attribute="1" defaultMemberUniqueName="[HR_Database].[Education].[All]" allUniqueName="[HR_Database].[Education].[All]" dimensionUniqueName="[HR_Database]" displayFolder="" count="2" memberValueDatatype="130" unbalanced="0"/>
    <cacheHierarchy uniqueName="[HR_Database].[Position]" caption="Position" attribute="1" defaultMemberUniqueName="[HR_Database].[Position].[All]" allUniqueName="[HR_Database].[Position].[All]" dimensionUniqueName="[HR_Database]" displayFolder="" count="0" memberValueDatatype="130" unbalanced="0"/>
    <cacheHierarchy uniqueName="[HR_Database].[Department]" caption="Department" attribute="1" defaultMemberUniqueName="[HR_Database].[Department].[All]" allUniqueName="[HR_Database].[Department].[All]" dimensionUniqueName="[HR_Database]" displayFolder="" count="0" memberValueDatatype="130" unbalanced="0"/>
    <cacheHierarchy uniqueName="[HR_Database].[Employee Salary]" caption="Employee Salary" attribute="1" defaultMemberUniqueName="[HR_Database].[Employee Salary].[All]" allUniqueName="[HR_Database].[Employee Salary].[All]" dimensionUniqueName="[HR_Database]" displayFolder="" count="0" memberValueDatatype="6" unbalanced="0"/>
    <cacheHierarchy uniqueName="[HR_Database].[Last promotion Date]" caption="Last promotion Date" attribute="1" time="1" defaultMemberUniqueName="[HR_Database].[Last promotion Date].[All]" allUniqueName="[HR_Database].[Last promotion Date].[All]" dimensionUniqueName="[HR_Database]" displayFolder="" count="0" memberValueDatatype="7" unbalanced="0"/>
    <cacheHierarchy uniqueName="[HR_Database].[Department2]" caption="Department2" attribute="1" defaultMemberUniqueName="[HR_Database].[Department2].[All]" allUniqueName="[HR_Database].[Department2].[All]" dimensionUniqueName="[HR_Database]" displayFolder="" count="0" memberValueDatatype="130" unbalanced="0"/>
    <cacheHierarchy uniqueName="[Measures].[Total No of Employees]" caption="Total No of Employees" measure="1" displayFolder="" measureGroup="HR_Database" count="0"/>
    <cacheHierarchy uniqueName="[Measures].[Terminations]" caption="Terminations" measure="1" displayFolder="" measureGroup="HR_Database" count="0" oneField="1">
      <fieldsUsage count="1">
        <fieldUsage x="0"/>
      </fieldsUsage>
    </cacheHierarchy>
    <cacheHierarchy uniqueName="[Measures].[Education Levels]" caption="Education Levels" measure="1" displayFolder="" measureGroup="HR_Database" count="0"/>
    <cacheHierarchy uniqueName="[Measures].[Age Groups]" caption="Age Groups" measure="1" displayFolder="" measureGroup="HR_Database" count="0"/>
    <cacheHierarchy uniqueName="[Measures].[Departments]" caption="Departments" measure="1" displayFolder="" measureGroup="HR_Database" count="0"/>
    <cacheHierarchy uniqueName="[Measures].[AVG Employee Age]" caption="AVG Employee Age" measure="1" displayFolder="" measureGroup="HR_Database" count="0"/>
    <cacheHierarchy uniqueName="[Measures].[Promotions]" caption="Promotions" measure="1" displayFolder="" measureGroup="Employee_Info" count="0"/>
    <cacheHierarchy uniqueName="[Measures].[Cities]" caption="Cities" measure="1" displayFolder="" measureGroup="Employee_Info" count="0"/>
    <cacheHierarchy uniqueName="[Measures].[AVG Salary]" caption="AVG Salary" measure="1" displayFolder="" measureGroup="Employee_Info" count="0"/>
    <cacheHierarchy uniqueName="[Measures].[Managers]" caption="Managers" measure="1" displayFolder="" measureGroup="Department_Bridge" count="0"/>
    <cacheHierarchy uniqueName="[Measures].[__XL_Count HR_Database]" caption="__XL_Count HR_Database" measure="1" displayFolder="" measureGroup="HR_Database" count="0" hidden="1"/>
    <cacheHierarchy uniqueName="[Measures].[__XL_Count Employee_Info]" caption="__XL_Count Employee_Info" measure="1" displayFolder="" measureGroup="Employee_Info" count="0" hidden="1"/>
    <cacheHierarchy uniqueName="[Measures].[__XL_Count Department_Bridge]" caption="__XL_Count Department_Bridge" measure="1" displayFolder="" measureGroup="Department_Bridge" count="0" hidden="1"/>
    <cacheHierarchy uniqueName="[Measures].[__No measures defined]" caption="__No measures defined" measure="1" displayFolder="" count="0" hidden="1"/>
    <cacheHierarchy uniqueName="[Measures].[Count of Last Promotion Date]" caption="Count of Last Promotion Date" measure="1" displayFolder="" measureGroup="Employee_Info" count="0" hidden="1">
      <extLst>
        <ext xmlns:x15="http://schemas.microsoft.com/office/spreadsheetml/2010/11/main" uri="{B97F6D7D-B522-45F9-BDA1-12C45D357490}">
          <x15:cacheHierarchy aggregatedColumn="5"/>
        </ext>
      </extLst>
    </cacheHierarchy>
    <cacheHierarchy uniqueName="[Measures].[Sum of ID]" caption="Sum of ID" measure="1" displayFolder="" measureGroup="Employee_Info" count="0" hidden="1">
      <extLst>
        <ext xmlns:x15="http://schemas.microsoft.com/office/spreadsheetml/2010/11/main" uri="{B97F6D7D-B522-45F9-BDA1-12C45D357490}">
          <x15:cacheHierarchy aggregatedColumn="2"/>
        </ext>
      </extLst>
    </cacheHierarchy>
    <cacheHierarchy uniqueName="[Measures].[Count of ID]" caption="Count of ID" measure="1" displayFolder="" measureGroup="Employee_Info" count="0" hidden="1">
      <extLst>
        <ext xmlns:x15="http://schemas.microsoft.com/office/spreadsheetml/2010/11/main" uri="{B97F6D7D-B522-45F9-BDA1-12C45D357490}">
          <x15:cacheHierarchy aggregatedColumn="2"/>
        </ext>
      </extLst>
    </cacheHierarchy>
    <cacheHierarchy uniqueName="[Measures].[Count of Last promotion Date 2]" caption="Count of Last promotion Date 2" measure="1" displayFolder="" measureGroup="HR_Database" count="0" hidden="1">
      <extLst>
        <ext xmlns:x15="http://schemas.microsoft.com/office/spreadsheetml/2010/11/main" uri="{B97F6D7D-B522-45F9-BDA1-12C45D357490}">
          <x15:cacheHierarchy aggregatedColumn="26"/>
        </ext>
      </extLst>
    </cacheHierarchy>
    <cacheHierarchy uniqueName="[Measures].[Sum of Salary]" caption="Sum of Salary" measure="1" displayFolder="" measureGroup="Employee_Info" count="0" hidden="1">
      <extLst>
        <ext xmlns:x15="http://schemas.microsoft.com/office/spreadsheetml/2010/11/main" uri="{B97F6D7D-B522-45F9-BDA1-12C45D357490}">
          <x15:cacheHierarchy aggregatedColumn="6"/>
        </ext>
      </extLst>
    </cacheHierarchy>
    <cacheHierarchy uniqueName="[Measures].[Sum of Employee Salary]" caption="Sum of Employee Salary" measure="1" displayFolder="" measureGroup="HR_Database" count="0" hidden="1">
      <extLst>
        <ext xmlns:x15="http://schemas.microsoft.com/office/spreadsheetml/2010/11/main" uri="{B97F6D7D-B522-45F9-BDA1-12C45D357490}">
          <x15:cacheHierarchy aggregatedColumn="25"/>
        </ext>
      </extLst>
    </cacheHierarchy>
    <cacheHierarchy uniqueName="[Measures].[Average of Employee Salary]" caption="Average of Employee Salary" measure="1" displayFolder="" measureGroup="HR_Database" count="0" hidden="1">
      <extLst>
        <ext xmlns:x15="http://schemas.microsoft.com/office/spreadsheetml/2010/11/main" uri="{B97F6D7D-B522-45F9-BDA1-12C45D357490}">
          <x15:cacheHierarchy aggregatedColumn="25"/>
        </ext>
      </extLst>
    </cacheHierarchy>
    <cacheHierarchy uniqueName="[Measures].[Sum of Years Worked]" caption="Sum of Years Worked" measure="1" displayFolder="" measureGroup="HR_Database" count="0" hidden="1">
      <extLst>
        <ext xmlns:x15="http://schemas.microsoft.com/office/spreadsheetml/2010/11/main" uri="{B97F6D7D-B522-45F9-BDA1-12C45D357490}">
          <x15:cacheHierarchy aggregatedColumn="17"/>
        </ext>
      </extLst>
    </cacheHierarchy>
  </cacheHierarchies>
  <kpis count="0"/>
  <dimensions count="4">
    <dimension name="Department_Bridge" uniqueName="[Department_Bridge]" caption="Department_Bridge"/>
    <dimension name="Employee_Info" uniqueName="[Employee_Info]" caption="Employee_Info"/>
    <dimension name="HR_Database" uniqueName="[HR_Database]" caption="HR_Database"/>
    <dimension measure="1" name="Measures" uniqueName="[Measures]" caption="Measures"/>
  </dimensions>
  <measureGroups count="3">
    <measureGroup name="Department_Bridge" caption="Department_Bridge"/>
    <measureGroup name="Employee_Info" caption="Employee_Info"/>
    <measureGroup name="HR_Database" caption="HR_Database"/>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vin" refreshedDate="45586.693440277777" createdVersion="5" refreshedVersion="7" minRefreshableVersion="3" recordCount="0" supportSubquery="1" supportAdvancedDrill="1" xr:uid="{3A09A99B-9878-4D18-9CC8-99E85FE6E429}">
  <cacheSource type="external" connectionId="4"/>
  <cacheFields count="2">
    <cacheField name="[Measures].[Terminations]" caption="Terminations" numFmtId="0" hierarchy="29" level="32767"/>
    <cacheField name="[Department_Bridge].[Department].[Department]" caption="Department" numFmtId="0" level="1">
      <sharedItems count="7">
        <s v="Development"/>
        <s v="Finance / Accounting"/>
        <s v="Legal"/>
        <s v="Marketing"/>
        <s v="Sales"/>
        <s v="Strategy"/>
        <s v="Technology and Equipment"/>
      </sharedItems>
    </cacheField>
  </cacheFields>
  <cacheHierarchies count="50">
    <cacheHierarchy uniqueName="[Department_Bridge].[Department]" caption="Department" attribute="1" defaultMemberUniqueName="[Department_Bridge].[Department].[All]" allUniqueName="[Department_Bridge].[Department].[All]" dimensionUniqueName="[Department_Bridge]" displayFolder="" count="2" memberValueDatatype="130" unbalanced="0">
      <fieldsUsage count="2">
        <fieldUsage x="-1"/>
        <fieldUsage x="1"/>
      </fieldsUsage>
    </cacheHierarchy>
    <cacheHierarchy uniqueName="[Department_Bridge].[Manager]" caption="Manager" attribute="1" defaultMemberUniqueName="[Department_Bridge].[Manager].[All]" allUniqueName="[Department_Bridge].[Manager].[All]" dimensionUniqueName="[Department_Bridge]" displayFolder="" count="0" memberValueDatatype="130" unbalanced="0"/>
    <cacheHierarchy uniqueName="[Employee_Info].[ID]" caption="ID" attribute="1" defaultMemberUniqueName="[Employee_Info].[ID].[All]" allUniqueName="[Employee_Info].[ID].[All]" dimensionUniqueName="[Employee_Info]" displayFolder="" count="0" memberValueDatatype="20" unbalanced="0"/>
    <cacheHierarchy uniqueName="[Employee_Info].[Performance Review]" caption="Performance Review" attribute="1" defaultMemberUniqueName="[Employee_Info].[Performance Review].[All]" allUniqueName="[Employee_Info].[Performance Review].[All]" dimensionUniqueName="[Employee_Info]" displayFolder="" count="2" memberValueDatatype="20" unbalanced="0"/>
    <cacheHierarchy uniqueName="[Employee_Info].[City]" caption="City" attribute="1" defaultMemberUniqueName="[Employee_Info].[City].[All]" allUniqueName="[Employee_Info].[City].[All]" dimensionUniqueName="[Employee_Info]" displayFolder="" count="2" memberValueDatatype="130" unbalanced="0"/>
    <cacheHierarchy uniqueName="[Employee_Info].[Last Promotion Date]" caption="Last Promotion Date" attribute="1" time="1" defaultMemberUniqueName="[Employee_Info].[Last Promotion Date].[All]" allUniqueName="[Employee_Info].[Last Promotion Date].[All]" dimensionUniqueName="[Employee_Info]" displayFolder="" count="0" memberValueDatatype="7" unbalanced="0"/>
    <cacheHierarchy uniqueName="[Employee_Info].[Salary]" caption="Salary" attribute="1" defaultMemberUniqueName="[Employee_Info].[Salary].[All]" allUniqueName="[Employee_Info].[Salary].[All]" dimensionUniqueName="[Employee_Info]" displayFolder="" count="0" memberValueDatatype="20" unbalanced="0"/>
    <cacheHierarchy uniqueName="[Employee_Info].[Overdue Vacation?]" caption="Overdue Vacation?" attribute="1" defaultMemberUniqueName="[Employee_Info].[Overdue Vacation?].[All]" allUniqueName="[Employee_Info].[Overdue Vacation?].[All]" dimensionUniqueName="[Employee_Info]" displayFolder="" count="2" memberValueDatatype="130" unbalanced="0"/>
    <cacheHierarchy uniqueName="[HR_Database].[ID]" caption="ID" attribute="1" defaultMemberUniqueName="[HR_Database].[ID].[All]" allUniqueName="[HR_Database].[ID].[All]" dimensionUniqueName="[HR_Database]" displayFolder="" count="0" memberValueDatatype="20" unbalanced="0"/>
    <cacheHierarchy uniqueName="[HR_Database].[Employee Name]" caption="Employee Name" attribute="1" defaultMemberUniqueName="[HR_Database].[Employee Name].[All]" allUniqueName="[HR_Database].[Employee Name].[All]" dimensionUniqueName="[HR_Database]" displayFolder="" count="0" memberValueDatatype="130" unbalanced="0"/>
    <cacheHierarchy uniqueName="[HR_Database].[Gender]" caption="Gender" attribute="1" defaultMemberUniqueName="[HR_Database].[Gender].[All]" allUniqueName="[HR_Database].[Gender].[All]" dimensionUniqueName="[HR_Database]" displayFolder="" count="0" memberValueDatatype="130" unbalanced="0"/>
    <cacheHierarchy uniqueName="[HR_Database].[Employee Age]" caption="Employee Age" attribute="1" defaultMemberUniqueName="[HR_Database].[Employee Age].[All]" allUniqueName="[HR_Database].[Employee Age].[All]" dimensionUniqueName="[HR_Database]" displayFolder="" count="0" memberValueDatatype="20" unbalanced="0"/>
    <cacheHierarchy uniqueName="[HR_Database].[Employee Age Group]" caption="Employee Age Group" attribute="1" defaultMemberUniqueName="[HR_Database].[Employee Age Group].[All]" allUniqueName="[HR_Database].[Employee Age Group].[All]" dimensionUniqueName="[HR_Database]" displayFolder="" count="0" memberValueDatatype="130" unbalanced="0"/>
    <cacheHierarchy uniqueName="[HR_Database].[Employee Birth Year]" caption="Employee Birth Year" attribute="1" defaultMemberUniqueName="[HR_Database].[Employee Birth Year].[All]" allUniqueName="[HR_Database].[Employee Birth Year].[All]" dimensionUniqueName="[HR_Database]" displayFolder="" count="0" memberValueDatatype="20" unbalanced="0"/>
    <cacheHierarchy uniqueName="[HR_Database].[Birth Date]" caption="Birth Date" attribute="1" time="1" defaultMemberUniqueName="[HR_Database].[Birth Date].[All]" allUniqueName="[HR_Database].[Birth Date].[All]" dimensionUniqueName="[HR_Database]" displayFolder="" count="0" memberValueDatatype="7" unbalanced="0"/>
    <cacheHierarchy uniqueName="[HR_Database].[Hire Date]" caption="Hire Date" attribute="1" time="1" defaultMemberUniqueName="[HR_Database].[Hire Date].[All]" allUniqueName="[HR_Database].[Hire Date].[All]" dimensionUniqueName="[HR_Database]" displayFolder="" count="2" memberValueDatatype="7" unbalanced="0"/>
    <cacheHierarchy uniqueName="[HR_Database].[Hire Year]" caption="Hire Year" attribute="1" defaultMemberUniqueName="[HR_Database].[Hire Year].[All]" allUniqueName="[HR_Database].[Hire Year].[All]" dimensionUniqueName="[HR_Database]" displayFolder="" count="0" memberValueDatatype="20" unbalanced="0"/>
    <cacheHierarchy uniqueName="[HR_Database].[Years Worked]" caption="Years Worked" attribute="1" defaultMemberUniqueName="[HR_Database].[Years Worked].[All]" allUniqueName="[HR_Database].[Years Worked].[All]" dimensionUniqueName="[HR_Database]" displayFolder="" count="0" memberValueDatatype="20" unbalanced="0"/>
    <cacheHierarchy uniqueName="[HR_Database].[Exited Year]" caption="Exited Year" attribute="1" defaultMemberUniqueName="[HR_Database].[Exited Year].[All]" allUniqueName="[HR_Database].[Exited Year].[All]" dimensionUniqueName="[HR_Database]" displayFolder="" count="0" memberValueDatatype="130" unbalanced="0"/>
    <cacheHierarchy uniqueName="[HR_Database].[Termination Year]" caption="Termination Year" attribute="1" defaultMemberUniqueName="[HR_Database].[Termination Year].[All]" allUniqueName="[HR_Database].[Termination Year].[All]" dimensionUniqueName="[HR_Database]" displayFolder="" count="0" memberValueDatatype="20" unbalanced="0"/>
    <cacheHierarchy uniqueName="[HR_Database].[Termination Date]" caption="Termination Date" attribute="1" time="1" defaultMemberUniqueName="[HR_Database].[Termination Date].[All]" allUniqueName="[HR_Database].[Termination Date].[All]" dimensionUniqueName="[HR_Database]" displayFolder="" count="2" memberValueDatatype="7" unbalanced="0"/>
    <cacheHierarchy uniqueName="[HR_Database].[Termination Reason]" caption="Termination Reason" attribute="1" defaultMemberUniqueName="[HR_Database].[Termination Reason].[All]" allUniqueName="[HR_Database].[Termination Reason].[All]" dimensionUniqueName="[HR_Database]" displayFolder="" count="2" memberValueDatatype="130" unbalanced="0"/>
    <cacheHierarchy uniqueName="[HR_Database].[Education]" caption="Education" attribute="1" defaultMemberUniqueName="[HR_Database].[Education].[All]" allUniqueName="[HR_Database].[Education].[All]" dimensionUniqueName="[HR_Database]" displayFolder="" count="2" memberValueDatatype="130" unbalanced="0"/>
    <cacheHierarchy uniqueName="[HR_Database].[Position]" caption="Position" attribute="1" defaultMemberUniqueName="[HR_Database].[Position].[All]" allUniqueName="[HR_Database].[Position].[All]" dimensionUniqueName="[HR_Database]" displayFolder="" count="0" memberValueDatatype="130" unbalanced="0"/>
    <cacheHierarchy uniqueName="[HR_Database].[Department]" caption="Department" attribute="1" defaultMemberUniqueName="[HR_Database].[Department].[All]" allUniqueName="[HR_Database].[Department].[All]" dimensionUniqueName="[HR_Database]" displayFolder="" count="0" memberValueDatatype="130" unbalanced="0"/>
    <cacheHierarchy uniqueName="[HR_Database].[Employee Salary]" caption="Employee Salary" attribute="1" defaultMemberUniqueName="[HR_Database].[Employee Salary].[All]" allUniqueName="[HR_Database].[Employee Salary].[All]" dimensionUniqueName="[HR_Database]" displayFolder="" count="0" memberValueDatatype="6" unbalanced="0"/>
    <cacheHierarchy uniqueName="[HR_Database].[Last promotion Date]" caption="Last promotion Date" attribute="1" time="1" defaultMemberUniqueName="[HR_Database].[Last promotion Date].[All]" allUniqueName="[HR_Database].[Last promotion Date].[All]" dimensionUniqueName="[HR_Database]" displayFolder="" count="0" memberValueDatatype="7" unbalanced="0"/>
    <cacheHierarchy uniqueName="[HR_Database].[Department2]" caption="Department2" attribute="1" defaultMemberUniqueName="[HR_Database].[Department2].[All]" allUniqueName="[HR_Database].[Department2].[All]" dimensionUniqueName="[HR_Database]" displayFolder="" count="0" memberValueDatatype="130" unbalanced="0"/>
    <cacheHierarchy uniqueName="[Measures].[Total No of Employees]" caption="Total No of Employees" measure="1" displayFolder="" measureGroup="HR_Database" count="0"/>
    <cacheHierarchy uniqueName="[Measures].[Terminations]" caption="Terminations" measure="1" displayFolder="" measureGroup="HR_Database" count="0" oneField="1">
      <fieldsUsage count="1">
        <fieldUsage x="0"/>
      </fieldsUsage>
    </cacheHierarchy>
    <cacheHierarchy uniqueName="[Measures].[Education Levels]" caption="Education Levels" measure="1" displayFolder="" measureGroup="HR_Database" count="0"/>
    <cacheHierarchy uniqueName="[Measures].[Age Groups]" caption="Age Groups" measure="1" displayFolder="" measureGroup="HR_Database" count="0"/>
    <cacheHierarchy uniqueName="[Measures].[Departments]" caption="Departments" measure="1" displayFolder="" measureGroup="HR_Database" count="0"/>
    <cacheHierarchy uniqueName="[Measures].[AVG Employee Age]" caption="AVG Employee Age" measure="1" displayFolder="" measureGroup="HR_Database" count="0"/>
    <cacheHierarchy uniqueName="[Measures].[Promotions]" caption="Promotions" measure="1" displayFolder="" measureGroup="Employee_Info" count="0"/>
    <cacheHierarchy uniqueName="[Measures].[Cities]" caption="Cities" measure="1" displayFolder="" measureGroup="Employee_Info" count="0"/>
    <cacheHierarchy uniqueName="[Measures].[AVG Salary]" caption="AVG Salary" measure="1" displayFolder="" measureGroup="Employee_Info" count="0"/>
    <cacheHierarchy uniqueName="[Measures].[Managers]" caption="Managers" measure="1" displayFolder="" measureGroup="Department_Bridge" count="0"/>
    <cacheHierarchy uniqueName="[Measures].[__XL_Count HR_Database]" caption="__XL_Count HR_Database" measure="1" displayFolder="" measureGroup="HR_Database" count="0" hidden="1"/>
    <cacheHierarchy uniqueName="[Measures].[__XL_Count Employee_Info]" caption="__XL_Count Employee_Info" measure="1" displayFolder="" measureGroup="Employee_Info" count="0" hidden="1"/>
    <cacheHierarchy uniqueName="[Measures].[__XL_Count Department_Bridge]" caption="__XL_Count Department_Bridge" measure="1" displayFolder="" measureGroup="Department_Bridge" count="0" hidden="1"/>
    <cacheHierarchy uniqueName="[Measures].[__No measures defined]" caption="__No measures defined" measure="1" displayFolder="" count="0" hidden="1"/>
    <cacheHierarchy uniqueName="[Measures].[Count of Last Promotion Date]" caption="Count of Last Promotion Date" measure="1" displayFolder="" measureGroup="Employee_Info" count="0" hidden="1">
      <extLst>
        <ext xmlns:x15="http://schemas.microsoft.com/office/spreadsheetml/2010/11/main" uri="{B97F6D7D-B522-45F9-BDA1-12C45D357490}">
          <x15:cacheHierarchy aggregatedColumn="5"/>
        </ext>
      </extLst>
    </cacheHierarchy>
    <cacheHierarchy uniqueName="[Measures].[Sum of ID]" caption="Sum of ID" measure="1" displayFolder="" measureGroup="Employee_Info" count="0" hidden="1">
      <extLst>
        <ext xmlns:x15="http://schemas.microsoft.com/office/spreadsheetml/2010/11/main" uri="{B97F6D7D-B522-45F9-BDA1-12C45D357490}">
          <x15:cacheHierarchy aggregatedColumn="2"/>
        </ext>
      </extLst>
    </cacheHierarchy>
    <cacheHierarchy uniqueName="[Measures].[Count of ID]" caption="Count of ID" measure="1" displayFolder="" measureGroup="Employee_Info" count="0" hidden="1">
      <extLst>
        <ext xmlns:x15="http://schemas.microsoft.com/office/spreadsheetml/2010/11/main" uri="{B97F6D7D-B522-45F9-BDA1-12C45D357490}">
          <x15:cacheHierarchy aggregatedColumn="2"/>
        </ext>
      </extLst>
    </cacheHierarchy>
    <cacheHierarchy uniqueName="[Measures].[Count of Last promotion Date 2]" caption="Count of Last promotion Date 2" measure="1" displayFolder="" measureGroup="HR_Database" count="0" hidden="1">
      <extLst>
        <ext xmlns:x15="http://schemas.microsoft.com/office/spreadsheetml/2010/11/main" uri="{B97F6D7D-B522-45F9-BDA1-12C45D357490}">
          <x15:cacheHierarchy aggregatedColumn="26"/>
        </ext>
      </extLst>
    </cacheHierarchy>
    <cacheHierarchy uniqueName="[Measures].[Sum of Salary]" caption="Sum of Salary" measure="1" displayFolder="" measureGroup="Employee_Info" count="0" hidden="1">
      <extLst>
        <ext xmlns:x15="http://schemas.microsoft.com/office/spreadsheetml/2010/11/main" uri="{B97F6D7D-B522-45F9-BDA1-12C45D357490}">
          <x15:cacheHierarchy aggregatedColumn="6"/>
        </ext>
      </extLst>
    </cacheHierarchy>
    <cacheHierarchy uniqueName="[Measures].[Sum of Employee Salary]" caption="Sum of Employee Salary" measure="1" displayFolder="" measureGroup="HR_Database" count="0" hidden="1">
      <extLst>
        <ext xmlns:x15="http://schemas.microsoft.com/office/spreadsheetml/2010/11/main" uri="{B97F6D7D-B522-45F9-BDA1-12C45D357490}">
          <x15:cacheHierarchy aggregatedColumn="25"/>
        </ext>
      </extLst>
    </cacheHierarchy>
    <cacheHierarchy uniqueName="[Measures].[Average of Employee Salary]" caption="Average of Employee Salary" measure="1" displayFolder="" measureGroup="HR_Database" count="0" hidden="1">
      <extLst>
        <ext xmlns:x15="http://schemas.microsoft.com/office/spreadsheetml/2010/11/main" uri="{B97F6D7D-B522-45F9-BDA1-12C45D357490}">
          <x15:cacheHierarchy aggregatedColumn="25"/>
        </ext>
      </extLst>
    </cacheHierarchy>
    <cacheHierarchy uniqueName="[Measures].[Sum of Years Worked]" caption="Sum of Years Worked" measure="1" displayFolder="" measureGroup="HR_Database" count="0" hidden="1">
      <extLst>
        <ext xmlns:x15="http://schemas.microsoft.com/office/spreadsheetml/2010/11/main" uri="{B97F6D7D-B522-45F9-BDA1-12C45D357490}">
          <x15:cacheHierarchy aggregatedColumn="17"/>
        </ext>
      </extLst>
    </cacheHierarchy>
  </cacheHierarchies>
  <kpis count="0"/>
  <dimensions count="4">
    <dimension name="Department_Bridge" uniqueName="[Department_Bridge]" caption="Department_Bridge"/>
    <dimension name="Employee_Info" uniqueName="[Employee_Info]" caption="Employee_Info"/>
    <dimension name="HR_Database" uniqueName="[HR_Database]" caption="HR_Database"/>
    <dimension measure="1" name="Measures" uniqueName="[Measures]" caption="Measures"/>
  </dimensions>
  <measureGroups count="3">
    <measureGroup name="Department_Bridge" caption="Department_Bridge"/>
    <measureGroup name="Employee_Info" caption="Employee_Info"/>
    <measureGroup name="HR_Database" caption="HR_Database"/>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vin" refreshedDate="45586.693440740739" createdVersion="5" refreshedVersion="7" minRefreshableVersion="3" recordCount="0" supportSubquery="1" supportAdvancedDrill="1" xr:uid="{545646A3-3862-4F1F-BFA7-ABEEC5FF4580}">
  <cacheSource type="external" connectionId="4"/>
  <cacheFields count="2">
    <cacheField name="[HR_Database].[Department].[Department]" caption="Department" numFmtId="0" hierarchy="24" level="1">
      <sharedItems count="3">
        <s v="Development"/>
        <s v="Finance / Accounting"/>
        <s v="Technology and Equipment"/>
      </sharedItems>
    </cacheField>
    <cacheField name="[Measures].[Count of Last promotion Date 2]" caption="Count of Last promotion Date 2" numFmtId="0" hierarchy="45" level="32767"/>
  </cacheFields>
  <cacheHierarchies count="50">
    <cacheHierarchy uniqueName="[Department_Bridge].[Department]" caption="Department" attribute="1" defaultMemberUniqueName="[Department_Bridge].[Department].[All]" allUniqueName="[Department_Bridge].[Department].[All]" dimensionUniqueName="[Department_Bridge]" displayFolder="" count="0" memberValueDatatype="130" unbalanced="0"/>
    <cacheHierarchy uniqueName="[Department_Bridge].[Manager]" caption="Manager" attribute="1" defaultMemberUniqueName="[Department_Bridge].[Manager].[All]" allUniqueName="[Department_Bridge].[Manager].[All]" dimensionUniqueName="[Department_Bridge]" displayFolder="" count="0" memberValueDatatype="130" unbalanced="0"/>
    <cacheHierarchy uniqueName="[Employee_Info].[ID]" caption="ID" attribute="1" defaultMemberUniqueName="[Employee_Info].[ID].[All]" allUniqueName="[Employee_Info].[ID].[All]" dimensionUniqueName="[Employee_Info]" displayFolder="" count="0" memberValueDatatype="20" unbalanced="0"/>
    <cacheHierarchy uniqueName="[Employee_Info].[Performance Review]" caption="Performance Review" attribute="1" defaultMemberUniqueName="[Employee_Info].[Performance Review].[All]" allUniqueName="[Employee_Info].[Performance Review].[All]" dimensionUniqueName="[Employee_Info]" displayFolder="" count="2" memberValueDatatype="20" unbalanced="0"/>
    <cacheHierarchy uniqueName="[Employee_Info].[City]" caption="City" attribute="1" defaultMemberUniqueName="[Employee_Info].[City].[All]" allUniqueName="[Employee_Info].[City].[All]" dimensionUniqueName="[Employee_Info]" displayFolder="" count="2" memberValueDatatype="130" unbalanced="0"/>
    <cacheHierarchy uniqueName="[Employee_Info].[Last Promotion Date]" caption="Last Promotion Date" attribute="1" time="1" defaultMemberUniqueName="[Employee_Info].[Last Promotion Date].[All]" allUniqueName="[Employee_Info].[Last Promotion Date].[All]" dimensionUniqueName="[Employee_Info]" displayFolder="" count="0" memberValueDatatype="7" unbalanced="0"/>
    <cacheHierarchy uniqueName="[Employee_Info].[Salary]" caption="Salary" attribute="1" defaultMemberUniqueName="[Employee_Info].[Salary].[All]" allUniqueName="[Employee_Info].[Salary].[All]" dimensionUniqueName="[Employee_Info]" displayFolder="" count="0" memberValueDatatype="20" unbalanced="0"/>
    <cacheHierarchy uniqueName="[Employee_Info].[Overdue Vacation?]" caption="Overdue Vacation?" attribute="1" defaultMemberUniqueName="[Employee_Info].[Overdue Vacation?].[All]" allUniqueName="[Employee_Info].[Overdue Vacation?].[All]" dimensionUniqueName="[Employee_Info]" displayFolder="" count="2" memberValueDatatype="130" unbalanced="0"/>
    <cacheHierarchy uniqueName="[HR_Database].[ID]" caption="ID" attribute="1" defaultMemberUniqueName="[HR_Database].[ID].[All]" allUniqueName="[HR_Database].[ID].[All]" dimensionUniqueName="[HR_Database]" displayFolder="" count="0" memberValueDatatype="20" unbalanced="0"/>
    <cacheHierarchy uniqueName="[HR_Database].[Employee Name]" caption="Employee Name" attribute="1" defaultMemberUniqueName="[HR_Database].[Employee Name].[All]" allUniqueName="[HR_Database].[Employee Name].[All]" dimensionUniqueName="[HR_Database]" displayFolder="" count="0" memberValueDatatype="130" unbalanced="0"/>
    <cacheHierarchy uniqueName="[HR_Database].[Gender]" caption="Gender" attribute="1" defaultMemberUniqueName="[HR_Database].[Gender].[All]" allUniqueName="[HR_Database].[Gender].[All]" dimensionUniqueName="[HR_Database]" displayFolder="" count="0" memberValueDatatype="130" unbalanced="0"/>
    <cacheHierarchy uniqueName="[HR_Database].[Employee Age]" caption="Employee Age" attribute="1" defaultMemberUniqueName="[HR_Database].[Employee Age].[All]" allUniqueName="[HR_Database].[Employee Age].[All]" dimensionUniqueName="[HR_Database]" displayFolder="" count="0" memberValueDatatype="20" unbalanced="0"/>
    <cacheHierarchy uniqueName="[HR_Database].[Employee Age Group]" caption="Employee Age Group" attribute="1" defaultMemberUniqueName="[HR_Database].[Employee Age Group].[All]" allUniqueName="[HR_Database].[Employee Age Group].[All]" dimensionUniqueName="[HR_Database]" displayFolder="" count="0" memberValueDatatype="130" unbalanced="0"/>
    <cacheHierarchy uniqueName="[HR_Database].[Employee Birth Year]" caption="Employee Birth Year" attribute="1" defaultMemberUniqueName="[HR_Database].[Employee Birth Year].[All]" allUniqueName="[HR_Database].[Employee Birth Year].[All]" dimensionUniqueName="[HR_Database]" displayFolder="" count="0" memberValueDatatype="20" unbalanced="0"/>
    <cacheHierarchy uniqueName="[HR_Database].[Birth Date]" caption="Birth Date" attribute="1" time="1" defaultMemberUniqueName="[HR_Database].[Birth Date].[All]" allUniqueName="[HR_Database].[Birth Date].[All]" dimensionUniqueName="[HR_Database]" displayFolder="" count="0" memberValueDatatype="7" unbalanced="0"/>
    <cacheHierarchy uniqueName="[HR_Database].[Hire Date]" caption="Hire Date" attribute="1" time="1" defaultMemberUniqueName="[HR_Database].[Hire Date].[All]" allUniqueName="[HR_Database].[Hire Date].[All]" dimensionUniqueName="[HR_Database]" displayFolder="" count="2" memberValueDatatype="7" unbalanced="0"/>
    <cacheHierarchy uniqueName="[HR_Database].[Hire Year]" caption="Hire Year" attribute="1" defaultMemberUniqueName="[HR_Database].[Hire Year].[All]" allUniqueName="[HR_Database].[Hire Year].[All]" dimensionUniqueName="[HR_Database]" displayFolder="" count="0" memberValueDatatype="20" unbalanced="0"/>
    <cacheHierarchy uniqueName="[HR_Database].[Years Worked]" caption="Years Worked" attribute="1" defaultMemberUniqueName="[HR_Database].[Years Worked].[All]" allUniqueName="[HR_Database].[Years Worked].[All]" dimensionUniqueName="[HR_Database]" displayFolder="" count="0" memberValueDatatype="20" unbalanced="0"/>
    <cacheHierarchy uniqueName="[HR_Database].[Exited Year]" caption="Exited Year" attribute="1" defaultMemberUniqueName="[HR_Database].[Exited Year].[All]" allUniqueName="[HR_Database].[Exited Year].[All]" dimensionUniqueName="[HR_Database]" displayFolder="" count="0" memberValueDatatype="130" unbalanced="0"/>
    <cacheHierarchy uniqueName="[HR_Database].[Termination Year]" caption="Termination Year" attribute="1" defaultMemberUniqueName="[HR_Database].[Termination Year].[All]" allUniqueName="[HR_Database].[Termination Year].[All]" dimensionUniqueName="[HR_Database]" displayFolder="" count="0" memberValueDatatype="20" unbalanced="0"/>
    <cacheHierarchy uniqueName="[HR_Database].[Termination Date]" caption="Termination Date" attribute="1" time="1" defaultMemberUniqueName="[HR_Database].[Termination Date].[All]" allUniqueName="[HR_Database].[Termination Date].[All]" dimensionUniqueName="[HR_Database]" displayFolder="" count="2" memberValueDatatype="7" unbalanced="0"/>
    <cacheHierarchy uniqueName="[HR_Database].[Termination Reason]" caption="Termination Reason" attribute="1" defaultMemberUniqueName="[HR_Database].[Termination Reason].[All]" allUniqueName="[HR_Database].[Termination Reason].[All]" dimensionUniqueName="[HR_Database]" displayFolder="" count="2" memberValueDatatype="130" unbalanced="0"/>
    <cacheHierarchy uniqueName="[HR_Database].[Education]" caption="Education" attribute="1" defaultMemberUniqueName="[HR_Database].[Education].[All]" allUniqueName="[HR_Database].[Education].[All]" dimensionUniqueName="[HR_Database]" displayFolder="" count="2" memberValueDatatype="130" unbalanced="0"/>
    <cacheHierarchy uniqueName="[HR_Database].[Position]" caption="Position" attribute="1" defaultMemberUniqueName="[HR_Database].[Position].[All]" allUniqueName="[HR_Database].[Position].[All]" dimensionUniqueName="[HR_Database]" displayFolder="" count="0" memberValueDatatype="130" unbalanced="0"/>
    <cacheHierarchy uniqueName="[HR_Database].[Department]" caption="Department" attribute="1" defaultMemberUniqueName="[HR_Database].[Department].[All]" allUniqueName="[HR_Database].[Department].[All]" dimensionUniqueName="[HR_Database]" displayFolder="" count="2" memberValueDatatype="130" unbalanced="0">
      <fieldsUsage count="2">
        <fieldUsage x="-1"/>
        <fieldUsage x="0"/>
      </fieldsUsage>
    </cacheHierarchy>
    <cacheHierarchy uniqueName="[HR_Database].[Employee Salary]" caption="Employee Salary" attribute="1" defaultMemberUniqueName="[HR_Database].[Employee Salary].[All]" allUniqueName="[HR_Database].[Employee Salary].[All]" dimensionUniqueName="[HR_Database]" displayFolder="" count="0" memberValueDatatype="6" unbalanced="0"/>
    <cacheHierarchy uniqueName="[HR_Database].[Last promotion Date]" caption="Last promotion Date" attribute="1" time="1" defaultMemberUniqueName="[HR_Database].[Last promotion Date].[All]" allUniqueName="[HR_Database].[Last promotion Date].[All]" dimensionUniqueName="[HR_Database]" displayFolder="" count="0" memberValueDatatype="7" unbalanced="0"/>
    <cacheHierarchy uniqueName="[HR_Database].[Department2]" caption="Department2" attribute="1" defaultMemberUniqueName="[HR_Database].[Department2].[All]" allUniqueName="[HR_Database].[Department2].[All]" dimensionUniqueName="[HR_Database]" displayFolder="" count="0" memberValueDatatype="130" unbalanced="0"/>
    <cacheHierarchy uniqueName="[Measures].[Total No of Employees]" caption="Total No of Employees" measure="1" displayFolder="" measureGroup="HR_Database" count="0"/>
    <cacheHierarchy uniqueName="[Measures].[Terminations]" caption="Terminations" measure="1" displayFolder="" measureGroup="HR_Database" count="0"/>
    <cacheHierarchy uniqueName="[Measures].[Education Levels]" caption="Education Levels" measure="1" displayFolder="" measureGroup="HR_Database" count="0"/>
    <cacheHierarchy uniqueName="[Measures].[Age Groups]" caption="Age Groups" measure="1" displayFolder="" measureGroup="HR_Database" count="0"/>
    <cacheHierarchy uniqueName="[Measures].[Departments]" caption="Departments" measure="1" displayFolder="" measureGroup="HR_Database" count="0"/>
    <cacheHierarchy uniqueName="[Measures].[AVG Employee Age]" caption="AVG Employee Age" measure="1" displayFolder="" measureGroup="HR_Database" count="0"/>
    <cacheHierarchy uniqueName="[Measures].[Promotions]" caption="Promotions" measure="1" displayFolder="" measureGroup="Employee_Info" count="0"/>
    <cacheHierarchy uniqueName="[Measures].[Cities]" caption="Cities" measure="1" displayFolder="" measureGroup="Employee_Info" count="0"/>
    <cacheHierarchy uniqueName="[Measures].[AVG Salary]" caption="AVG Salary" measure="1" displayFolder="" measureGroup="Employee_Info" count="0"/>
    <cacheHierarchy uniqueName="[Measures].[Managers]" caption="Managers" measure="1" displayFolder="" measureGroup="Department_Bridge" count="0"/>
    <cacheHierarchy uniqueName="[Measures].[__XL_Count HR_Database]" caption="__XL_Count HR_Database" measure="1" displayFolder="" measureGroup="HR_Database" count="0" hidden="1"/>
    <cacheHierarchy uniqueName="[Measures].[__XL_Count Employee_Info]" caption="__XL_Count Employee_Info" measure="1" displayFolder="" measureGroup="Employee_Info" count="0" hidden="1"/>
    <cacheHierarchy uniqueName="[Measures].[__XL_Count Department_Bridge]" caption="__XL_Count Department_Bridge" measure="1" displayFolder="" measureGroup="Department_Bridge" count="0" hidden="1"/>
    <cacheHierarchy uniqueName="[Measures].[__No measures defined]" caption="__No measures defined" measure="1" displayFolder="" count="0" hidden="1"/>
    <cacheHierarchy uniqueName="[Measures].[Count of Last Promotion Date]" caption="Count of Last Promotion Date" measure="1" displayFolder="" measureGroup="Employee_Info" count="0" hidden="1">
      <extLst>
        <ext xmlns:x15="http://schemas.microsoft.com/office/spreadsheetml/2010/11/main" uri="{B97F6D7D-B522-45F9-BDA1-12C45D357490}">
          <x15:cacheHierarchy aggregatedColumn="5"/>
        </ext>
      </extLst>
    </cacheHierarchy>
    <cacheHierarchy uniqueName="[Measures].[Sum of ID]" caption="Sum of ID" measure="1" displayFolder="" measureGroup="Employee_Info" count="0" hidden="1">
      <extLst>
        <ext xmlns:x15="http://schemas.microsoft.com/office/spreadsheetml/2010/11/main" uri="{B97F6D7D-B522-45F9-BDA1-12C45D357490}">
          <x15:cacheHierarchy aggregatedColumn="2"/>
        </ext>
      </extLst>
    </cacheHierarchy>
    <cacheHierarchy uniqueName="[Measures].[Count of ID]" caption="Count of ID" measure="1" displayFolder="" measureGroup="Employee_Info" count="0" hidden="1">
      <extLst>
        <ext xmlns:x15="http://schemas.microsoft.com/office/spreadsheetml/2010/11/main" uri="{B97F6D7D-B522-45F9-BDA1-12C45D357490}">
          <x15:cacheHierarchy aggregatedColumn="2"/>
        </ext>
      </extLst>
    </cacheHierarchy>
    <cacheHierarchy uniqueName="[Measures].[Count of Last promotion Date 2]" caption="Count of Last promotion Date 2" measure="1" displayFolder="" measureGroup="HR_Database" count="0" oneField="1" hidden="1">
      <fieldsUsage count="1">
        <fieldUsage x="1"/>
      </fieldsUsage>
      <extLst>
        <ext xmlns:x15="http://schemas.microsoft.com/office/spreadsheetml/2010/11/main" uri="{B97F6D7D-B522-45F9-BDA1-12C45D357490}">
          <x15:cacheHierarchy aggregatedColumn="26"/>
        </ext>
      </extLst>
    </cacheHierarchy>
    <cacheHierarchy uniqueName="[Measures].[Sum of Salary]" caption="Sum of Salary" measure="1" displayFolder="" measureGroup="Employee_Info" count="0" hidden="1">
      <extLst>
        <ext xmlns:x15="http://schemas.microsoft.com/office/spreadsheetml/2010/11/main" uri="{B97F6D7D-B522-45F9-BDA1-12C45D357490}">
          <x15:cacheHierarchy aggregatedColumn="6"/>
        </ext>
      </extLst>
    </cacheHierarchy>
    <cacheHierarchy uniqueName="[Measures].[Sum of Employee Salary]" caption="Sum of Employee Salary" measure="1" displayFolder="" measureGroup="HR_Database" count="0" hidden="1">
      <extLst>
        <ext xmlns:x15="http://schemas.microsoft.com/office/spreadsheetml/2010/11/main" uri="{B97F6D7D-B522-45F9-BDA1-12C45D357490}">
          <x15:cacheHierarchy aggregatedColumn="25"/>
        </ext>
      </extLst>
    </cacheHierarchy>
    <cacheHierarchy uniqueName="[Measures].[Average of Employee Salary]" caption="Average of Employee Salary" measure="1" displayFolder="" measureGroup="HR_Database" count="0" hidden="1">
      <extLst>
        <ext xmlns:x15="http://schemas.microsoft.com/office/spreadsheetml/2010/11/main" uri="{B97F6D7D-B522-45F9-BDA1-12C45D357490}">
          <x15:cacheHierarchy aggregatedColumn="25"/>
        </ext>
      </extLst>
    </cacheHierarchy>
    <cacheHierarchy uniqueName="[Measures].[Sum of Years Worked]" caption="Sum of Years Worked" measure="1" displayFolder="" measureGroup="HR_Database" count="0" hidden="1">
      <extLst>
        <ext xmlns:x15="http://schemas.microsoft.com/office/spreadsheetml/2010/11/main" uri="{B97F6D7D-B522-45F9-BDA1-12C45D357490}">
          <x15:cacheHierarchy aggregatedColumn="17"/>
        </ext>
      </extLst>
    </cacheHierarchy>
  </cacheHierarchies>
  <kpis count="0"/>
  <dimensions count="4">
    <dimension name="Department_Bridge" uniqueName="[Department_Bridge]" caption="Department_Bridge"/>
    <dimension name="Employee_Info" uniqueName="[Employee_Info]" caption="Employee_Info"/>
    <dimension name="HR_Database" uniqueName="[HR_Database]" caption="HR_Database"/>
    <dimension measure="1" name="Measures" uniqueName="[Measures]" caption="Measures"/>
  </dimensions>
  <measureGroups count="3">
    <measureGroup name="Department_Bridge" caption="Department_Bridge"/>
    <measureGroup name="Employee_Info" caption="Employee_Info"/>
    <measureGroup name="HR_Database" caption="HR_Database"/>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vin" refreshedDate="45586.662424768518" createdVersion="3" refreshedVersion="7" minRefreshableVersion="3" recordCount="0" supportSubquery="1" supportAdvancedDrill="1" xr:uid="{A852B986-FF0E-411D-9DD3-B88046794E1E}">
  <cacheSource type="external" connectionId="4">
    <extLst>
      <ext xmlns:x14="http://schemas.microsoft.com/office/spreadsheetml/2009/9/main" uri="{F057638F-6D5F-4e77-A914-E7F072B9BCA8}">
        <x14:sourceConnection name="ThisWorkbookDataModel"/>
      </ext>
    </extLst>
  </cacheSource>
  <cacheFields count="0"/>
  <cacheHierarchies count="50">
    <cacheHierarchy uniqueName="[Department_Bridge].[Department]" caption="Department" attribute="1" defaultMemberUniqueName="[Department_Bridge].[Department].[All]" allUniqueName="[Department_Bridge].[Department].[All]" dimensionUniqueName="[Department_Bridge]" displayFolder="" count="0" memberValueDatatype="130" unbalanced="0"/>
    <cacheHierarchy uniqueName="[Department_Bridge].[Manager]" caption="Manager" attribute="1" defaultMemberUniqueName="[Department_Bridge].[Manager].[All]" allUniqueName="[Department_Bridge].[Manager].[All]" dimensionUniqueName="[Department_Bridge]" displayFolder="" count="0" memberValueDatatype="130" unbalanced="0"/>
    <cacheHierarchy uniqueName="[Employee_Info].[ID]" caption="ID" attribute="1" defaultMemberUniqueName="[Employee_Info].[ID].[All]" allUniqueName="[Employee_Info].[ID].[All]" dimensionUniqueName="[Employee_Info]" displayFolder="" count="0" memberValueDatatype="20" unbalanced="0"/>
    <cacheHierarchy uniqueName="[Employee_Info].[Performance Review]" caption="Performance Review" attribute="1" defaultMemberUniqueName="[Employee_Info].[Performance Review].[All]" allUniqueName="[Employee_Info].[Performance Review].[All]" dimensionUniqueName="[Employee_Info]" displayFolder="" count="0" memberValueDatatype="20" unbalanced="0"/>
    <cacheHierarchy uniqueName="[Employee_Info].[City]" caption="City" attribute="1" defaultMemberUniqueName="[Employee_Info].[City].[All]" allUniqueName="[Employee_Info].[City].[All]" dimensionUniqueName="[Employee_Info]" displayFolder="" count="0" memberValueDatatype="130" unbalanced="0"/>
    <cacheHierarchy uniqueName="[Employee_Info].[Last Promotion Date]" caption="Last Promotion Date" attribute="1" time="1" defaultMemberUniqueName="[Employee_Info].[Last Promotion Date].[All]" allUniqueName="[Employee_Info].[Last Promotion Date].[All]" dimensionUniqueName="[Employee_Info]" displayFolder="" count="0" memberValueDatatype="7" unbalanced="0"/>
    <cacheHierarchy uniqueName="[Employee_Info].[Salary]" caption="Salary" attribute="1" defaultMemberUniqueName="[Employee_Info].[Salary].[All]" allUniqueName="[Employee_Info].[Salary].[All]" dimensionUniqueName="[Employee_Info]" displayFolder="" count="0" memberValueDatatype="20" unbalanced="0"/>
    <cacheHierarchy uniqueName="[Employee_Info].[Overdue Vacation?]" caption="Overdue Vacation?" attribute="1" defaultMemberUniqueName="[Employee_Info].[Overdue Vacation?].[All]" allUniqueName="[Employee_Info].[Overdue Vacation?].[All]" dimensionUniqueName="[Employee_Info]" displayFolder="" count="0" memberValueDatatype="130" unbalanced="0"/>
    <cacheHierarchy uniqueName="[HR_Database].[ID]" caption="ID" attribute="1" defaultMemberUniqueName="[HR_Database].[ID].[All]" allUniqueName="[HR_Database].[ID].[All]" dimensionUniqueName="[HR_Database]" displayFolder="" count="0" memberValueDatatype="20" unbalanced="0"/>
    <cacheHierarchy uniqueName="[HR_Database].[Employee Name]" caption="Employee Name" attribute="1" defaultMemberUniqueName="[HR_Database].[Employee Name].[All]" allUniqueName="[HR_Database].[Employee Name].[All]" dimensionUniqueName="[HR_Database]" displayFolder="" count="0" memberValueDatatype="130" unbalanced="0"/>
    <cacheHierarchy uniqueName="[HR_Database].[Gender]" caption="Gender" attribute="1" defaultMemberUniqueName="[HR_Database].[Gender].[All]" allUniqueName="[HR_Database].[Gender].[All]" dimensionUniqueName="[HR_Database]" displayFolder="" count="0" memberValueDatatype="130" unbalanced="0"/>
    <cacheHierarchy uniqueName="[HR_Database].[Employee Age]" caption="Employee Age" attribute="1" defaultMemberUniqueName="[HR_Database].[Employee Age].[All]" allUniqueName="[HR_Database].[Employee Age].[All]" dimensionUniqueName="[HR_Database]" displayFolder="" count="0" memberValueDatatype="20" unbalanced="0"/>
    <cacheHierarchy uniqueName="[HR_Database].[Employee Age Group]" caption="Employee Age Group" attribute="1" defaultMemberUniqueName="[HR_Database].[Employee Age Group].[All]" allUniqueName="[HR_Database].[Employee Age Group].[All]" dimensionUniqueName="[HR_Database]" displayFolder="" count="0" memberValueDatatype="130" unbalanced="0"/>
    <cacheHierarchy uniqueName="[HR_Database].[Employee Birth Year]" caption="Employee Birth Year" attribute="1" defaultMemberUniqueName="[HR_Database].[Employee Birth Year].[All]" allUniqueName="[HR_Database].[Employee Birth Year].[All]" dimensionUniqueName="[HR_Database]" displayFolder="" count="0" memberValueDatatype="20" unbalanced="0"/>
    <cacheHierarchy uniqueName="[HR_Database].[Birth Date]" caption="Birth Date" attribute="1" time="1" defaultMemberUniqueName="[HR_Database].[Birth Date].[All]" allUniqueName="[HR_Database].[Birth Date].[All]" dimensionUniqueName="[HR_Database]" displayFolder="" count="0" memberValueDatatype="7" unbalanced="0"/>
    <cacheHierarchy uniqueName="[HR_Database].[Hire Date]" caption="Hire Date" attribute="1" time="1" defaultMemberUniqueName="[HR_Database].[Hire Date].[All]" allUniqueName="[HR_Database].[Hire Date].[All]" dimensionUniqueName="[HR_Database]" displayFolder="" count="0" memberValueDatatype="7" unbalanced="0"/>
    <cacheHierarchy uniqueName="[HR_Database].[Hire Year]" caption="Hire Year" attribute="1" defaultMemberUniqueName="[HR_Database].[Hire Year].[All]" allUniqueName="[HR_Database].[Hire Year].[All]" dimensionUniqueName="[HR_Database]" displayFolder="" count="0" memberValueDatatype="20" unbalanced="0"/>
    <cacheHierarchy uniqueName="[HR_Database].[Years Worked]" caption="Years Worked" attribute="1" defaultMemberUniqueName="[HR_Database].[Years Worked].[All]" allUniqueName="[HR_Database].[Years Worked].[All]" dimensionUniqueName="[HR_Database]" displayFolder="" count="0" memberValueDatatype="20" unbalanced="0"/>
    <cacheHierarchy uniqueName="[HR_Database].[Exited Year]" caption="Exited Year" attribute="1" defaultMemberUniqueName="[HR_Database].[Exited Year].[All]" allUniqueName="[HR_Database].[Exited Year].[All]" dimensionUniqueName="[HR_Database]" displayFolder="" count="0" memberValueDatatype="130" unbalanced="0"/>
    <cacheHierarchy uniqueName="[HR_Database].[Termination Year]" caption="Termination Year" attribute="1" defaultMemberUniqueName="[HR_Database].[Termination Year].[All]" allUniqueName="[HR_Database].[Termination Year].[All]" dimensionUniqueName="[HR_Database]" displayFolder="" count="0" memberValueDatatype="20" unbalanced="0"/>
    <cacheHierarchy uniqueName="[HR_Database].[Termination Date]" caption="Termination Date" attribute="1" time="1" defaultMemberUniqueName="[HR_Database].[Termination Date].[All]" allUniqueName="[HR_Database].[Termination Date].[All]" dimensionUniqueName="[HR_Database]" displayFolder="" count="0" memberValueDatatype="7" unbalanced="0"/>
    <cacheHierarchy uniqueName="[HR_Database].[Termination Reason]" caption="Termination Reason" attribute="1" defaultMemberUniqueName="[HR_Database].[Termination Reason].[All]" allUniqueName="[HR_Database].[Termination Reason].[All]" dimensionUniqueName="[HR_Database]" displayFolder="" count="2" memberValueDatatype="130" unbalanced="0"/>
    <cacheHierarchy uniqueName="[HR_Database].[Education]" caption="Education" attribute="1" defaultMemberUniqueName="[HR_Database].[Education].[All]" allUniqueName="[HR_Database].[Education].[All]" dimensionUniqueName="[HR_Database]" displayFolder="" count="0" memberValueDatatype="130" unbalanced="0"/>
    <cacheHierarchy uniqueName="[HR_Database].[Position]" caption="Position" attribute="1" defaultMemberUniqueName="[HR_Database].[Position].[All]" allUniqueName="[HR_Database].[Position].[All]" dimensionUniqueName="[HR_Database]" displayFolder="" count="0" memberValueDatatype="130" unbalanced="0"/>
    <cacheHierarchy uniqueName="[HR_Database].[Department]" caption="Department" attribute="1" defaultMemberUniqueName="[HR_Database].[Department].[All]" allUniqueName="[HR_Database].[Department].[All]" dimensionUniqueName="[HR_Database]" displayFolder="" count="0" memberValueDatatype="130" unbalanced="0"/>
    <cacheHierarchy uniqueName="[HR_Database].[Employee Salary]" caption="Employee Salary" attribute="1" defaultMemberUniqueName="[HR_Database].[Employee Salary].[All]" allUniqueName="[HR_Database].[Employee Salary].[All]" dimensionUniqueName="[HR_Database]" displayFolder="" count="0" memberValueDatatype="6" unbalanced="0"/>
    <cacheHierarchy uniqueName="[HR_Database].[Last promotion Date]" caption="Last promotion Date" attribute="1" time="1" defaultMemberUniqueName="[HR_Database].[Last promotion Date].[All]" allUniqueName="[HR_Database].[Last promotion Date].[All]" dimensionUniqueName="[HR_Database]" displayFolder="" count="0" memberValueDatatype="7" unbalanced="0"/>
    <cacheHierarchy uniqueName="[HR_Database].[Department2]" caption="Department2" attribute="1" defaultMemberUniqueName="[HR_Database].[Department2].[All]" allUniqueName="[HR_Database].[Department2].[All]" dimensionUniqueName="[HR_Database]" displayFolder="" count="0" memberValueDatatype="130" unbalanced="0"/>
    <cacheHierarchy uniqueName="[Measures].[Total No of Employees]" caption="Total No of Employees" measure="1" displayFolder="" measureGroup="HR_Database" count="0"/>
    <cacheHierarchy uniqueName="[Measures].[Terminations]" caption="Terminations" measure="1" displayFolder="" measureGroup="HR_Database" count="0"/>
    <cacheHierarchy uniqueName="[Measures].[Education Levels]" caption="Education Levels" measure="1" displayFolder="" measureGroup="HR_Database" count="0"/>
    <cacheHierarchy uniqueName="[Measures].[Age Groups]" caption="Age Groups" measure="1" displayFolder="" measureGroup="HR_Database" count="0"/>
    <cacheHierarchy uniqueName="[Measures].[Departments]" caption="Departments" measure="1" displayFolder="" measureGroup="HR_Database" count="0"/>
    <cacheHierarchy uniqueName="[Measures].[AVG Employee Age]" caption="AVG Employee Age" measure="1" displayFolder="" measureGroup="HR_Database" count="0"/>
    <cacheHierarchy uniqueName="[Measures].[Promotions]" caption="Promotions" measure="1" displayFolder="" measureGroup="Employee_Info" count="0"/>
    <cacheHierarchy uniqueName="[Measures].[Cities]" caption="Cities" measure="1" displayFolder="" measureGroup="Employee_Info" count="0"/>
    <cacheHierarchy uniqueName="[Measures].[AVG Salary]" caption="AVG Salary" measure="1" displayFolder="" measureGroup="Employee_Info" count="0"/>
    <cacheHierarchy uniqueName="[Measures].[Managers]" caption="Managers" measure="1" displayFolder="" measureGroup="Department_Bridge" count="0"/>
    <cacheHierarchy uniqueName="[Measures].[__XL_Count HR_Database]" caption="__XL_Count HR_Database" measure="1" displayFolder="" measureGroup="HR_Database" count="0" hidden="1"/>
    <cacheHierarchy uniqueName="[Measures].[__XL_Count Employee_Info]" caption="__XL_Count Employee_Info" measure="1" displayFolder="" measureGroup="Employee_Info" count="0" hidden="1"/>
    <cacheHierarchy uniqueName="[Measures].[__XL_Count Department_Bridge]" caption="__XL_Count Department_Bridge" measure="1" displayFolder="" measureGroup="Department_Bridge" count="0" hidden="1"/>
    <cacheHierarchy uniqueName="[Measures].[__No measures defined]" caption="__No measures defined" measure="1" displayFolder="" count="0" hidden="1"/>
    <cacheHierarchy uniqueName="[Measures].[Count of Last Promotion Date]" caption="Count of Last Promotion Date" measure="1" displayFolder="" measureGroup="Employee_Info" count="0" hidden="1">
      <extLst>
        <ext xmlns:x15="http://schemas.microsoft.com/office/spreadsheetml/2010/11/main" uri="{B97F6D7D-B522-45F9-BDA1-12C45D357490}">
          <x15:cacheHierarchy aggregatedColumn="5"/>
        </ext>
      </extLst>
    </cacheHierarchy>
    <cacheHierarchy uniqueName="[Measures].[Sum of ID]" caption="Sum of ID" measure="1" displayFolder="" measureGroup="Employee_Info" count="0" hidden="1">
      <extLst>
        <ext xmlns:x15="http://schemas.microsoft.com/office/spreadsheetml/2010/11/main" uri="{B97F6D7D-B522-45F9-BDA1-12C45D357490}">
          <x15:cacheHierarchy aggregatedColumn="2"/>
        </ext>
      </extLst>
    </cacheHierarchy>
    <cacheHierarchy uniqueName="[Measures].[Count of ID]" caption="Count of ID" measure="1" displayFolder="" measureGroup="Employee_Info" count="0" hidden="1">
      <extLst>
        <ext xmlns:x15="http://schemas.microsoft.com/office/spreadsheetml/2010/11/main" uri="{B97F6D7D-B522-45F9-BDA1-12C45D357490}">
          <x15:cacheHierarchy aggregatedColumn="2"/>
        </ext>
      </extLst>
    </cacheHierarchy>
    <cacheHierarchy uniqueName="[Measures].[Count of Last promotion Date 2]" caption="Count of Last promotion Date 2" measure="1" displayFolder="" measureGroup="HR_Database" count="0" hidden="1">
      <extLst>
        <ext xmlns:x15="http://schemas.microsoft.com/office/spreadsheetml/2010/11/main" uri="{B97F6D7D-B522-45F9-BDA1-12C45D357490}">
          <x15:cacheHierarchy aggregatedColumn="26"/>
        </ext>
      </extLst>
    </cacheHierarchy>
    <cacheHierarchy uniqueName="[Measures].[Sum of Salary]" caption="Sum of Salary" measure="1" displayFolder="" measureGroup="Employee_Info" count="0" hidden="1">
      <extLst>
        <ext xmlns:x15="http://schemas.microsoft.com/office/spreadsheetml/2010/11/main" uri="{B97F6D7D-B522-45F9-BDA1-12C45D357490}">
          <x15:cacheHierarchy aggregatedColumn="6"/>
        </ext>
      </extLst>
    </cacheHierarchy>
    <cacheHierarchy uniqueName="[Measures].[Sum of Employee Salary]" caption="Sum of Employee Salary" measure="1" displayFolder="" measureGroup="HR_Database" count="0" hidden="1">
      <extLst>
        <ext xmlns:x15="http://schemas.microsoft.com/office/spreadsheetml/2010/11/main" uri="{B97F6D7D-B522-45F9-BDA1-12C45D357490}">
          <x15:cacheHierarchy aggregatedColumn="25"/>
        </ext>
      </extLst>
    </cacheHierarchy>
    <cacheHierarchy uniqueName="[Measures].[Average of Employee Salary]" caption="Average of Employee Salary" measure="1" displayFolder="" measureGroup="HR_Database" count="0" hidden="1">
      <extLst>
        <ext xmlns:x15="http://schemas.microsoft.com/office/spreadsheetml/2010/11/main" uri="{B97F6D7D-B522-45F9-BDA1-12C45D357490}">
          <x15:cacheHierarchy aggregatedColumn="25"/>
        </ext>
      </extLst>
    </cacheHierarchy>
    <cacheHierarchy uniqueName="[Measures].[Sum of Years Worked]" caption="Sum of Years Worked" measure="1" displayFolder="" measureGroup="HR_Database" count="0" hidden="1">
      <extLst>
        <ext xmlns:x15="http://schemas.microsoft.com/office/spreadsheetml/2010/11/main" uri="{B97F6D7D-B522-45F9-BDA1-12C45D357490}">
          <x15:cacheHierarchy aggregatedColumn="17"/>
        </ext>
      </extLst>
    </cacheHierarchy>
  </cacheHierarchies>
  <kpis count="0"/>
  <extLst>
    <ext xmlns:x14="http://schemas.microsoft.com/office/spreadsheetml/2009/9/main" uri="{725AE2AE-9491-48be-B2B4-4EB974FC3084}">
      <x14:pivotCacheDefinition slicerData="1" pivotCacheId="869725850"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vin" refreshedDate="45586.664658449074" createdVersion="3" refreshedVersion="7" minRefreshableVersion="3" recordCount="0" supportSubquery="1" supportAdvancedDrill="1" xr:uid="{6ABEA780-0265-4A77-9290-92D6BBD16023}">
  <cacheSource type="external" connectionId="4">
    <extLst>
      <ext xmlns:x14="http://schemas.microsoft.com/office/spreadsheetml/2009/9/main" uri="{F057638F-6D5F-4e77-A914-E7F072B9BCA8}">
        <x14:sourceConnection name="ThisWorkbookDataModel"/>
      </ext>
    </extLst>
  </cacheSource>
  <cacheFields count="0"/>
  <cacheHierarchies count="50">
    <cacheHierarchy uniqueName="[Department_Bridge].[Department]" caption="Department" attribute="1" defaultMemberUniqueName="[Department_Bridge].[Department].[All]" allUniqueName="[Department_Bridge].[Department].[All]" dimensionUniqueName="[Department_Bridge]" displayFolder="" count="0" memberValueDatatype="130" unbalanced="0"/>
    <cacheHierarchy uniqueName="[Department_Bridge].[Manager]" caption="Manager" attribute="1" defaultMemberUniqueName="[Department_Bridge].[Manager].[All]" allUniqueName="[Department_Bridge].[Manager].[All]" dimensionUniqueName="[Department_Bridge]" displayFolder="" count="0" memberValueDatatype="130" unbalanced="0"/>
    <cacheHierarchy uniqueName="[Employee_Info].[ID]" caption="ID" attribute="1" defaultMemberUniqueName="[Employee_Info].[ID].[All]" allUniqueName="[Employee_Info].[ID].[All]" dimensionUniqueName="[Employee_Info]" displayFolder="" count="0" memberValueDatatype="20" unbalanced="0"/>
    <cacheHierarchy uniqueName="[Employee_Info].[Performance Review]" caption="Performance Review" attribute="1" defaultMemberUniqueName="[Employee_Info].[Performance Review].[All]" allUniqueName="[Employee_Info].[Performance Review].[All]" dimensionUniqueName="[Employee_Info]" displayFolder="" count="0" memberValueDatatype="20" unbalanced="0"/>
    <cacheHierarchy uniqueName="[Employee_Info].[City]" caption="City" attribute="1" defaultMemberUniqueName="[Employee_Info].[City].[All]" allUniqueName="[Employee_Info].[City].[All]" dimensionUniqueName="[Employee_Info]" displayFolder="" count="2" memberValueDatatype="130" unbalanced="0"/>
    <cacheHierarchy uniqueName="[Employee_Info].[Last Promotion Date]" caption="Last Promotion Date" attribute="1" time="1" defaultMemberUniqueName="[Employee_Info].[Last Promotion Date].[All]" allUniqueName="[Employee_Info].[Last Promotion Date].[All]" dimensionUniqueName="[Employee_Info]" displayFolder="" count="0" memberValueDatatype="7" unbalanced="0"/>
    <cacheHierarchy uniqueName="[Employee_Info].[Salary]" caption="Salary" attribute="1" defaultMemberUniqueName="[Employee_Info].[Salary].[All]" allUniqueName="[Employee_Info].[Salary].[All]" dimensionUniqueName="[Employee_Info]" displayFolder="" count="0" memberValueDatatype="20" unbalanced="0"/>
    <cacheHierarchy uniqueName="[Employee_Info].[Overdue Vacation?]" caption="Overdue Vacation?" attribute="1" defaultMemberUniqueName="[Employee_Info].[Overdue Vacation?].[All]" allUniqueName="[Employee_Info].[Overdue Vacation?].[All]" dimensionUniqueName="[Employee_Info]" displayFolder="" count="0" memberValueDatatype="130" unbalanced="0"/>
    <cacheHierarchy uniqueName="[HR_Database].[ID]" caption="ID" attribute="1" defaultMemberUniqueName="[HR_Database].[ID].[All]" allUniqueName="[HR_Database].[ID].[All]" dimensionUniqueName="[HR_Database]" displayFolder="" count="0" memberValueDatatype="20" unbalanced="0"/>
    <cacheHierarchy uniqueName="[HR_Database].[Employee Name]" caption="Employee Name" attribute="1" defaultMemberUniqueName="[HR_Database].[Employee Name].[All]" allUniqueName="[HR_Database].[Employee Name].[All]" dimensionUniqueName="[HR_Database]" displayFolder="" count="0" memberValueDatatype="130" unbalanced="0"/>
    <cacheHierarchy uniqueName="[HR_Database].[Gender]" caption="Gender" attribute="1" defaultMemberUniqueName="[HR_Database].[Gender].[All]" allUniqueName="[HR_Database].[Gender].[All]" dimensionUniqueName="[HR_Database]" displayFolder="" count="0" memberValueDatatype="130" unbalanced="0"/>
    <cacheHierarchy uniqueName="[HR_Database].[Employee Age]" caption="Employee Age" attribute="1" defaultMemberUniqueName="[HR_Database].[Employee Age].[All]" allUniqueName="[HR_Database].[Employee Age].[All]" dimensionUniqueName="[HR_Database]" displayFolder="" count="0" memberValueDatatype="20" unbalanced="0"/>
    <cacheHierarchy uniqueName="[HR_Database].[Employee Age Group]" caption="Employee Age Group" attribute="1" defaultMemberUniqueName="[HR_Database].[Employee Age Group].[All]" allUniqueName="[HR_Database].[Employee Age Group].[All]" dimensionUniqueName="[HR_Database]" displayFolder="" count="0" memberValueDatatype="130" unbalanced="0"/>
    <cacheHierarchy uniqueName="[HR_Database].[Employee Birth Year]" caption="Employee Birth Year" attribute="1" defaultMemberUniqueName="[HR_Database].[Employee Birth Year].[All]" allUniqueName="[HR_Database].[Employee Birth Year].[All]" dimensionUniqueName="[HR_Database]" displayFolder="" count="0" memberValueDatatype="20" unbalanced="0"/>
    <cacheHierarchy uniqueName="[HR_Database].[Birth Date]" caption="Birth Date" attribute="1" time="1" defaultMemberUniqueName="[HR_Database].[Birth Date].[All]" allUniqueName="[HR_Database].[Birth Date].[All]" dimensionUniqueName="[HR_Database]" displayFolder="" count="0" memberValueDatatype="7" unbalanced="0"/>
    <cacheHierarchy uniqueName="[HR_Database].[Hire Date]" caption="Hire Date" attribute="1" time="1" defaultMemberUniqueName="[HR_Database].[Hire Date].[All]" allUniqueName="[HR_Database].[Hire Date].[All]" dimensionUniqueName="[HR_Database]" displayFolder="" count="0" memberValueDatatype="7" unbalanced="0"/>
    <cacheHierarchy uniqueName="[HR_Database].[Hire Year]" caption="Hire Year" attribute="1" defaultMemberUniqueName="[HR_Database].[Hire Year].[All]" allUniqueName="[HR_Database].[Hire Year].[All]" dimensionUniqueName="[HR_Database]" displayFolder="" count="0" memberValueDatatype="20" unbalanced="0"/>
    <cacheHierarchy uniqueName="[HR_Database].[Years Worked]" caption="Years Worked" attribute="1" defaultMemberUniqueName="[HR_Database].[Years Worked].[All]" allUniqueName="[HR_Database].[Years Worked].[All]" dimensionUniqueName="[HR_Database]" displayFolder="" count="0" memberValueDatatype="20" unbalanced="0"/>
    <cacheHierarchy uniqueName="[HR_Database].[Exited Year]" caption="Exited Year" attribute="1" defaultMemberUniqueName="[HR_Database].[Exited Year].[All]" allUniqueName="[HR_Database].[Exited Year].[All]" dimensionUniqueName="[HR_Database]" displayFolder="" count="0" memberValueDatatype="130" unbalanced="0"/>
    <cacheHierarchy uniqueName="[HR_Database].[Termination Year]" caption="Termination Year" attribute="1" defaultMemberUniqueName="[HR_Database].[Termination Year].[All]" allUniqueName="[HR_Database].[Termination Year].[All]" dimensionUniqueName="[HR_Database]" displayFolder="" count="0" memberValueDatatype="20" unbalanced="0"/>
    <cacheHierarchy uniqueName="[HR_Database].[Termination Date]" caption="Termination Date" attribute="1" time="1" defaultMemberUniqueName="[HR_Database].[Termination Date].[All]" allUniqueName="[HR_Database].[Termination Date].[All]" dimensionUniqueName="[HR_Database]" displayFolder="" count="0" memberValueDatatype="7" unbalanced="0"/>
    <cacheHierarchy uniqueName="[HR_Database].[Termination Reason]" caption="Termination Reason" attribute="1" defaultMemberUniqueName="[HR_Database].[Termination Reason].[All]" allUniqueName="[HR_Database].[Termination Reason].[All]" dimensionUniqueName="[HR_Database]" displayFolder="" count="0" memberValueDatatype="130" unbalanced="0"/>
    <cacheHierarchy uniqueName="[HR_Database].[Education]" caption="Education" attribute="1" defaultMemberUniqueName="[HR_Database].[Education].[All]" allUniqueName="[HR_Database].[Education].[All]" dimensionUniqueName="[HR_Database]" displayFolder="" count="0" memberValueDatatype="130" unbalanced="0"/>
    <cacheHierarchy uniqueName="[HR_Database].[Position]" caption="Position" attribute="1" defaultMemberUniqueName="[HR_Database].[Position].[All]" allUniqueName="[HR_Database].[Position].[All]" dimensionUniqueName="[HR_Database]" displayFolder="" count="0" memberValueDatatype="130" unbalanced="0"/>
    <cacheHierarchy uniqueName="[HR_Database].[Department]" caption="Department" attribute="1" defaultMemberUniqueName="[HR_Database].[Department].[All]" allUniqueName="[HR_Database].[Department].[All]" dimensionUniqueName="[HR_Database]" displayFolder="" count="0" memberValueDatatype="130" unbalanced="0"/>
    <cacheHierarchy uniqueName="[HR_Database].[Employee Salary]" caption="Employee Salary" attribute="1" defaultMemberUniqueName="[HR_Database].[Employee Salary].[All]" allUniqueName="[HR_Database].[Employee Salary].[All]" dimensionUniqueName="[HR_Database]" displayFolder="" count="0" memberValueDatatype="6" unbalanced="0"/>
    <cacheHierarchy uniqueName="[HR_Database].[Last promotion Date]" caption="Last promotion Date" attribute="1" time="1" defaultMemberUniqueName="[HR_Database].[Last promotion Date].[All]" allUniqueName="[HR_Database].[Last promotion Date].[All]" dimensionUniqueName="[HR_Database]" displayFolder="" count="0" memberValueDatatype="7" unbalanced="0"/>
    <cacheHierarchy uniqueName="[HR_Database].[Department2]" caption="Department2" attribute="1" defaultMemberUniqueName="[HR_Database].[Department2].[All]" allUniqueName="[HR_Database].[Department2].[All]" dimensionUniqueName="[HR_Database]" displayFolder="" count="0" memberValueDatatype="130" unbalanced="0"/>
    <cacheHierarchy uniqueName="[Measures].[Total No of Employees]" caption="Total No of Employees" measure="1" displayFolder="" measureGroup="HR_Database" count="0"/>
    <cacheHierarchy uniqueName="[Measures].[Terminations]" caption="Terminations" measure="1" displayFolder="" measureGroup="HR_Database" count="0"/>
    <cacheHierarchy uniqueName="[Measures].[Education Levels]" caption="Education Levels" measure="1" displayFolder="" measureGroup="HR_Database" count="0"/>
    <cacheHierarchy uniqueName="[Measures].[Age Groups]" caption="Age Groups" measure="1" displayFolder="" measureGroup="HR_Database" count="0"/>
    <cacheHierarchy uniqueName="[Measures].[Departments]" caption="Departments" measure="1" displayFolder="" measureGroup="HR_Database" count="0"/>
    <cacheHierarchy uniqueName="[Measures].[AVG Employee Age]" caption="AVG Employee Age" measure="1" displayFolder="" measureGroup="HR_Database" count="0"/>
    <cacheHierarchy uniqueName="[Measures].[Promotions]" caption="Promotions" measure="1" displayFolder="" measureGroup="Employee_Info" count="0"/>
    <cacheHierarchy uniqueName="[Measures].[Cities]" caption="Cities" measure="1" displayFolder="" measureGroup="Employee_Info" count="0"/>
    <cacheHierarchy uniqueName="[Measures].[AVG Salary]" caption="AVG Salary" measure="1" displayFolder="" measureGroup="Employee_Info" count="0"/>
    <cacheHierarchy uniqueName="[Measures].[Managers]" caption="Managers" measure="1" displayFolder="" measureGroup="Department_Bridge" count="0"/>
    <cacheHierarchy uniqueName="[Measures].[__XL_Count HR_Database]" caption="__XL_Count HR_Database" measure="1" displayFolder="" measureGroup="HR_Database" count="0" hidden="1"/>
    <cacheHierarchy uniqueName="[Measures].[__XL_Count Employee_Info]" caption="__XL_Count Employee_Info" measure="1" displayFolder="" measureGroup="Employee_Info" count="0" hidden="1"/>
    <cacheHierarchy uniqueName="[Measures].[__XL_Count Department_Bridge]" caption="__XL_Count Department_Bridge" measure="1" displayFolder="" measureGroup="Department_Bridge" count="0" hidden="1"/>
    <cacheHierarchy uniqueName="[Measures].[__No measures defined]" caption="__No measures defined" measure="1" displayFolder="" count="0" hidden="1"/>
    <cacheHierarchy uniqueName="[Measures].[Count of Last Promotion Date]" caption="Count of Last Promotion Date" measure="1" displayFolder="" measureGroup="Employee_Info" count="0" hidden="1">
      <extLst>
        <ext xmlns:x15="http://schemas.microsoft.com/office/spreadsheetml/2010/11/main" uri="{B97F6D7D-B522-45F9-BDA1-12C45D357490}">
          <x15:cacheHierarchy aggregatedColumn="5"/>
        </ext>
      </extLst>
    </cacheHierarchy>
    <cacheHierarchy uniqueName="[Measures].[Sum of ID]" caption="Sum of ID" measure="1" displayFolder="" measureGroup="Employee_Info" count="0" hidden="1">
      <extLst>
        <ext xmlns:x15="http://schemas.microsoft.com/office/spreadsheetml/2010/11/main" uri="{B97F6D7D-B522-45F9-BDA1-12C45D357490}">
          <x15:cacheHierarchy aggregatedColumn="2"/>
        </ext>
      </extLst>
    </cacheHierarchy>
    <cacheHierarchy uniqueName="[Measures].[Count of ID]" caption="Count of ID" measure="1" displayFolder="" measureGroup="Employee_Info" count="0" hidden="1">
      <extLst>
        <ext xmlns:x15="http://schemas.microsoft.com/office/spreadsheetml/2010/11/main" uri="{B97F6D7D-B522-45F9-BDA1-12C45D357490}">
          <x15:cacheHierarchy aggregatedColumn="2"/>
        </ext>
      </extLst>
    </cacheHierarchy>
    <cacheHierarchy uniqueName="[Measures].[Count of Last promotion Date 2]" caption="Count of Last promotion Date 2" measure="1" displayFolder="" measureGroup="HR_Database" count="0" hidden="1">
      <extLst>
        <ext xmlns:x15="http://schemas.microsoft.com/office/spreadsheetml/2010/11/main" uri="{B97F6D7D-B522-45F9-BDA1-12C45D357490}">
          <x15:cacheHierarchy aggregatedColumn="26"/>
        </ext>
      </extLst>
    </cacheHierarchy>
    <cacheHierarchy uniqueName="[Measures].[Sum of Salary]" caption="Sum of Salary" measure="1" displayFolder="" measureGroup="Employee_Info" count="0" hidden="1">
      <extLst>
        <ext xmlns:x15="http://schemas.microsoft.com/office/spreadsheetml/2010/11/main" uri="{B97F6D7D-B522-45F9-BDA1-12C45D357490}">
          <x15:cacheHierarchy aggregatedColumn="6"/>
        </ext>
      </extLst>
    </cacheHierarchy>
    <cacheHierarchy uniqueName="[Measures].[Sum of Employee Salary]" caption="Sum of Employee Salary" measure="1" displayFolder="" measureGroup="HR_Database" count="0" hidden="1">
      <extLst>
        <ext xmlns:x15="http://schemas.microsoft.com/office/spreadsheetml/2010/11/main" uri="{B97F6D7D-B522-45F9-BDA1-12C45D357490}">
          <x15:cacheHierarchy aggregatedColumn="25"/>
        </ext>
      </extLst>
    </cacheHierarchy>
    <cacheHierarchy uniqueName="[Measures].[Average of Employee Salary]" caption="Average of Employee Salary" measure="1" displayFolder="" measureGroup="HR_Database" count="0" hidden="1">
      <extLst>
        <ext xmlns:x15="http://schemas.microsoft.com/office/spreadsheetml/2010/11/main" uri="{B97F6D7D-B522-45F9-BDA1-12C45D357490}">
          <x15:cacheHierarchy aggregatedColumn="25"/>
        </ext>
      </extLst>
    </cacheHierarchy>
    <cacheHierarchy uniqueName="[Measures].[Sum of Years Worked]" caption="Sum of Years Worked" measure="1" displayFolder="" measureGroup="HR_Database" count="0" hidden="1">
      <extLst>
        <ext xmlns:x15="http://schemas.microsoft.com/office/spreadsheetml/2010/11/main" uri="{B97F6D7D-B522-45F9-BDA1-12C45D357490}">
          <x15:cacheHierarchy aggregatedColumn="17"/>
        </ext>
      </extLst>
    </cacheHierarchy>
  </cacheHierarchies>
  <kpis count="0"/>
  <extLst>
    <ext xmlns:x14="http://schemas.microsoft.com/office/spreadsheetml/2009/9/main" uri="{725AE2AE-9491-48be-B2B4-4EB974FC3084}">
      <x14:pivotCacheDefinition slicerData="1" pivotCacheId="446790679"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vin" refreshedDate="45586.668989467595" createdVersion="3" refreshedVersion="7" minRefreshableVersion="3" recordCount="0" supportSubquery="1" supportAdvancedDrill="1" xr:uid="{CBD33C6D-571A-418C-B44E-A59299EE5753}">
  <cacheSource type="external" connectionId="4">
    <extLst>
      <ext xmlns:x14="http://schemas.microsoft.com/office/spreadsheetml/2009/9/main" uri="{F057638F-6D5F-4e77-A914-E7F072B9BCA8}">
        <x14:sourceConnection name="ThisWorkbookDataModel"/>
      </ext>
    </extLst>
  </cacheSource>
  <cacheFields count="0"/>
  <cacheHierarchies count="50">
    <cacheHierarchy uniqueName="[Department_Bridge].[Department]" caption="Department" attribute="1" defaultMemberUniqueName="[Department_Bridge].[Department].[All]" allUniqueName="[Department_Bridge].[Department].[All]" dimensionUniqueName="[Department_Bridge]" displayFolder="" count="0" memberValueDatatype="130" unbalanced="0"/>
    <cacheHierarchy uniqueName="[Department_Bridge].[Manager]" caption="Manager" attribute="1" defaultMemberUniqueName="[Department_Bridge].[Manager].[All]" allUniqueName="[Department_Bridge].[Manager].[All]" dimensionUniqueName="[Department_Bridge]" displayFolder="" count="2" memberValueDatatype="130" unbalanced="0"/>
    <cacheHierarchy uniqueName="[Employee_Info].[ID]" caption="ID" attribute="1" defaultMemberUniqueName="[Employee_Info].[ID].[All]" allUniqueName="[Employee_Info].[ID].[All]" dimensionUniqueName="[Employee_Info]" displayFolder="" count="0" memberValueDatatype="20" unbalanced="0"/>
    <cacheHierarchy uniqueName="[Employee_Info].[Performance Review]" caption="Performance Review" attribute="1" defaultMemberUniqueName="[Employee_Info].[Performance Review].[All]" allUniqueName="[Employee_Info].[Performance Review].[All]" dimensionUniqueName="[Employee_Info]" displayFolder="" count="2" memberValueDatatype="20" unbalanced="0"/>
    <cacheHierarchy uniqueName="[Employee_Info].[City]" caption="City" attribute="1" defaultMemberUniqueName="[Employee_Info].[City].[All]" allUniqueName="[Employee_Info].[City].[All]" dimensionUniqueName="[Employee_Info]" displayFolder="" count="0" memberValueDatatype="130" unbalanced="0"/>
    <cacheHierarchy uniqueName="[Employee_Info].[Last Promotion Date]" caption="Last Promotion Date" attribute="1" time="1" defaultMemberUniqueName="[Employee_Info].[Last Promotion Date].[All]" allUniqueName="[Employee_Info].[Last Promotion Date].[All]" dimensionUniqueName="[Employee_Info]" displayFolder="" count="0" memberValueDatatype="7" unbalanced="0"/>
    <cacheHierarchy uniqueName="[Employee_Info].[Salary]" caption="Salary" attribute="1" defaultMemberUniqueName="[Employee_Info].[Salary].[All]" allUniqueName="[Employee_Info].[Salary].[All]" dimensionUniqueName="[Employee_Info]" displayFolder="" count="0" memberValueDatatype="20" unbalanced="0"/>
    <cacheHierarchy uniqueName="[Employee_Info].[Overdue Vacation?]" caption="Overdue Vacation?" attribute="1" defaultMemberUniqueName="[Employee_Info].[Overdue Vacation?].[All]" allUniqueName="[Employee_Info].[Overdue Vacation?].[All]" dimensionUniqueName="[Employee_Info]" displayFolder="" count="2" memberValueDatatype="130" unbalanced="0"/>
    <cacheHierarchy uniqueName="[HR_Database].[ID]" caption="ID" attribute="1" defaultMemberUniqueName="[HR_Database].[ID].[All]" allUniqueName="[HR_Database].[ID].[All]" dimensionUniqueName="[HR_Database]" displayFolder="" count="0" memberValueDatatype="20" unbalanced="0"/>
    <cacheHierarchy uniqueName="[HR_Database].[Employee Name]" caption="Employee Name" attribute="1" defaultMemberUniqueName="[HR_Database].[Employee Name].[All]" allUniqueName="[HR_Database].[Employee Name].[All]" dimensionUniqueName="[HR_Database]" displayFolder="" count="0" memberValueDatatype="130" unbalanced="0"/>
    <cacheHierarchy uniqueName="[HR_Database].[Gender]" caption="Gender" attribute="1" defaultMemberUniqueName="[HR_Database].[Gender].[All]" allUniqueName="[HR_Database].[Gender].[All]" dimensionUniqueName="[HR_Database]" displayFolder="" count="0" memberValueDatatype="130" unbalanced="0"/>
    <cacheHierarchy uniqueName="[HR_Database].[Employee Age]" caption="Employee Age" attribute="1" defaultMemberUniqueName="[HR_Database].[Employee Age].[All]" allUniqueName="[HR_Database].[Employee Age].[All]" dimensionUniqueName="[HR_Database]" displayFolder="" count="0" memberValueDatatype="20" unbalanced="0"/>
    <cacheHierarchy uniqueName="[HR_Database].[Employee Age Group]" caption="Employee Age Group" attribute="1" defaultMemberUniqueName="[HR_Database].[Employee Age Group].[All]" allUniqueName="[HR_Database].[Employee Age Group].[All]" dimensionUniqueName="[HR_Database]" displayFolder="" count="0" memberValueDatatype="130" unbalanced="0"/>
    <cacheHierarchy uniqueName="[HR_Database].[Employee Birth Year]" caption="Employee Birth Year" attribute="1" defaultMemberUniqueName="[HR_Database].[Employee Birth Year].[All]" allUniqueName="[HR_Database].[Employee Birth Year].[All]" dimensionUniqueName="[HR_Database]" displayFolder="" count="0" memberValueDatatype="20" unbalanced="0"/>
    <cacheHierarchy uniqueName="[HR_Database].[Birth Date]" caption="Birth Date" attribute="1" time="1" defaultMemberUniqueName="[HR_Database].[Birth Date].[All]" allUniqueName="[HR_Database].[Birth Date].[All]" dimensionUniqueName="[HR_Database]" displayFolder="" count="0" memberValueDatatype="7" unbalanced="0"/>
    <cacheHierarchy uniqueName="[HR_Database].[Hire Date]" caption="Hire Date" attribute="1" time="1" defaultMemberUniqueName="[HR_Database].[Hire Date].[All]" allUniqueName="[HR_Database].[Hire Date].[All]" dimensionUniqueName="[HR_Database]" displayFolder="" count="0" memberValueDatatype="7" unbalanced="0"/>
    <cacheHierarchy uniqueName="[HR_Database].[Hire Year]" caption="Hire Year" attribute="1" defaultMemberUniqueName="[HR_Database].[Hire Year].[All]" allUniqueName="[HR_Database].[Hire Year].[All]" dimensionUniqueName="[HR_Database]" displayFolder="" count="0" memberValueDatatype="20" unbalanced="0"/>
    <cacheHierarchy uniqueName="[HR_Database].[Years Worked]" caption="Years Worked" attribute="1" defaultMemberUniqueName="[HR_Database].[Years Worked].[All]" allUniqueName="[HR_Database].[Years Worked].[All]" dimensionUniqueName="[HR_Database]" displayFolder="" count="0" memberValueDatatype="20" unbalanced="0"/>
    <cacheHierarchy uniqueName="[HR_Database].[Exited Year]" caption="Exited Year" attribute="1" defaultMemberUniqueName="[HR_Database].[Exited Year].[All]" allUniqueName="[HR_Database].[Exited Year].[All]" dimensionUniqueName="[HR_Database]" displayFolder="" count="0" memberValueDatatype="130" unbalanced="0"/>
    <cacheHierarchy uniqueName="[HR_Database].[Termination Year]" caption="Termination Year" attribute="1" defaultMemberUniqueName="[HR_Database].[Termination Year].[All]" allUniqueName="[HR_Database].[Termination Year].[All]" dimensionUniqueName="[HR_Database]" displayFolder="" count="0" memberValueDatatype="20" unbalanced="0"/>
    <cacheHierarchy uniqueName="[HR_Database].[Termination Date]" caption="Termination Date" attribute="1" time="1" defaultMemberUniqueName="[HR_Database].[Termination Date].[All]" allUniqueName="[HR_Database].[Termination Date].[All]" dimensionUniqueName="[HR_Database]" displayFolder="" count="0" memberValueDatatype="7" unbalanced="0"/>
    <cacheHierarchy uniqueName="[HR_Database].[Termination Reason]" caption="Termination Reason" attribute="1" defaultMemberUniqueName="[HR_Database].[Termination Reason].[All]" allUniqueName="[HR_Database].[Termination Reason].[All]" dimensionUniqueName="[HR_Database]" displayFolder="" count="0" memberValueDatatype="130" unbalanced="0"/>
    <cacheHierarchy uniqueName="[HR_Database].[Education]" caption="Education" attribute="1" defaultMemberUniqueName="[HR_Database].[Education].[All]" allUniqueName="[HR_Database].[Education].[All]" dimensionUniqueName="[HR_Database]" displayFolder="" count="2" memberValueDatatype="130" unbalanced="0"/>
    <cacheHierarchy uniqueName="[HR_Database].[Position]" caption="Position" attribute="1" defaultMemberUniqueName="[HR_Database].[Position].[All]" allUniqueName="[HR_Database].[Position].[All]" dimensionUniqueName="[HR_Database]" displayFolder="" count="2" memberValueDatatype="130" unbalanced="0"/>
    <cacheHierarchy uniqueName="[HR_Database].[Department]" caption="Department" attribute="1" defaultMemberUniqueName="[HR_Database].[Department].[All]" allUniqueName="[HR_Database].[Department].[All]" dimensionUniqueName="[HR_Database]" displayFolder="" count="0" memberValueDatatype="130" unbalanced="0"/>
    <cacheHierarchy uniqueName="[HR_Database].[Employee Salary]" caption="Employee Salary" attribute="1" defaultMemberUniqueName="[HR_Database].[Employee Salary].[All]" allUniqueName="[HR_Database].[Employee Salary].[All]" dimensionUniqueName="[HR_Database]" displayFolder="" count="0" memberValueDatatype="6" unbalanced="0"/>
    <cacheHierarchy uniqueName="[HR_Database].[Last promotion Date]" caption="Last promotion Date" attribute="1" time="1" defaultMemberUniqueName="[HR_Database].[Last promotion Date].[All]" allUniqueName="[HR_Database].[Last promotion Date].[All]" dimensionUniqueName="[HR_Database]" displayFolder="" count="0" memberValueDatatype="7" unbalanced="0"/>
    <cacheHierarchy uniqueName="[HR_Database].[Department2]" caption="Department2" attribute="1" defaultMemberUniqueName="[HR_Database].[Department2].[All]" allUniqueName="[HR_Database].[Department2].[All]" dimensionUniqueName="[HR_Database]" displayFolder="" count="0" memberValueDatatype="130" unbalanced="0"/>
    <cacheHierarchy uniqueName="[Measures].[Total No of Employees]" caption="Total No of Employees" measure="1" displayFolder="" measureGroup="HR_Database" count="0"/>
    <cacheHierarchy uniqueName="[Measures].[Terminations]" caption="Terminations" measure="1" displayFolder="" measureGroup="HR_Database" count="0"/>
    <cacheHierarchy uniqueName="[Measures].[Education Levels]" caption="Education Levels" measure="1" displayFolder="" measureGroup="HR_Database" count="0"/>
    <cacheHierarchy uniqueName="[Measures].[Age Groups]" caption="Age Groups" measure="1" displayFolder="" measureGroup="HR_Database" count="0"/>
    <cacheHierarchy uniqueName="[Measures].[Departments]" caption="Departments" measure="1" displayFolder="" measureGroup="HR_Database" count="0"/>
    <cacheHierarchy uniqueName="[Measures].[AVG Employee Age]" caption="AVG Employee Age" measure="1" displayFolder="" measureGroup="HR_Database" count="0"/>
    <cacheHierarchy uniqueName="[Measures].[Promotions]" caption="Promotions" measure="1" displayFolder="" measureGroup="Employee_Info" count="0"/>
    <cacheHierarchy uniqueName="[Measures].[Cities]" caption="Cities" measure="1" displayFolder="" measureGroup="Employee_Info" count="0"/>
    <cacheHierarchy uniqueName="[Measures].[AVG Salary]" caption="AVG Salary" measure="1" displayFolder="" measureGroup="Employee_Info" count="0"/>
    <cacheHierarchy uniqueName="[Measures].[Managers]" caption="Managers" measure="1" displayFolder="" measureGroup="Department_Bridge" count="0"/>
    <cacheHierarchy uniqueName="[Measures].[__XL_Count HR_Database]" caption="__XL_Count HR_Database" measure="1" displayFolder="" measureGroup="HR_Database" count="0" hidden="1"/>
    <cacheHierarchy uniqueName="[Measures].[__XL_Count Employee_Info]" caption="__XL_Count Employee_Info" measure="1" displayFolder="" measureGroup="Employee_Info" count="0" hidden="1"/>
    <cacheHierarchy uniqueName="[Measures].[__XL_Count Department_Bridge]" caption="__XL_Count Department_Bridge" measure="1" displayFolder="" measureGroup="Department_Bridge" count="0" hidden="1"/>
    <cacheHierarchy uniqueName="[Measures].[__No measures defined]" caption="__No measures defined" measure="1" displayFolder="" count="0" hidden="1"/>
    <cacheHierarchy uniqueName="[Measures].[Count of Last Promotion Date]" caption="Count of Last Promotion Date" measure="1" displayFolder="" measureGroup="Employee_Info" count="0" hidden="1">
      <extLst>
        <ext xmlns:x15="http://schemas.microsoft.com/office/spreadsheetml/2010/11/main" uri="{B97F6D7D-B522-45F9-BDA1-12C45D357490}">
          <x15:cacheHierarchy aggregatedColumn="5"/>
        </ext>
      </extLst>
    </cacheHierarchy>
    <cacheHierarchy uniqueName="[Measures].[Sum of ID]" caption="Sum of ID" measure="1" displayFolder="" measureGroup="Employee_Info" count="0" hidden="1">
      <extLst>
        <ext xmlns:x15="http://schemas.microsoft.com/office/spreadsheetml/2010/11/main" uri="{B97F6D7D-B522-45F9-BDA1-12C45D357490}">
          <x15:cacheHierarchy aggregatedColumn="2"/>
        </ext>
      </extLst>
    </cacheHierarchy>
    <cacheHierarchy uniqueName="[Measures].[Count of ID]" caption="Count of ID" measure="1" displayFolder="" measureGroup="Employee_Info" count="0" hidden="1">
      <extLst>
        <ext xmlns:x15="http://schemas.microsoft.com/office/spreadsheetml/2010/11/main" uri="{B97F6D7D-B522-45F9-BDA1-12C45D357490}">
          <x15:cacheHierarchy aggregatedColumn="2"/>
        </ext>
      </extLst>
    </cacheHierarchy>
    <cacheHierarchy uniqueName="[Measures].[Count of Last promotion Date 2]" caption="Count of Last promotion Date 2" measure="1" displayFolder="" measureGroup="HR_Database" count="0" hidden="1">
      <extLst>
        <ext xmlns:x15="http://schemas.microsoft.com/office/spreadsheetml/2010/11/main" uri="{B97F6D7D-B522-45F9-BDA1-12C45D357490}">
          <x15:cacheHierarchy aggregatedColumn="26"/>
        </ext>
      </extLst>
    </cacheHierarchy>
    <cacheHierarchy uniqueName="[Measures].[Sum of Salary]" caption="Sum of Salary" measure="1" displayFolder="" measureGroup="Employee_Info" count="0" hidden="1">
      <extLst>
        <ext xmlns:x15="http://schemas.microsoft.com/office/spreadsheetml/2010/11/main" uri="{B97F6D7D-B522-45F9-BDA1-12C45D357490}">
          <x15:cacheHierarchy aggregatedColumn="6"/>
        </ext>
      </extLst>
    </cacheHierarchy>
    <cacheHierarchy uniqueName="[Measures].[Sum of Employee Salary]" caption="Sum of Employee Salary" measure="1" displayFolder="" measureGroup="HR_Database" count="0" hidden="1">
      <extLst>
        <ext xmlns:x15="http://schemas.microsoft.com/office/spreadsheetml/2010/11/main" uri="{B97F6D7D-B522-45F9-BDA1-12C45D357490}">
          <x15:cacheHierarchy aggregatedColumn="25"/>
        </ext>
      </extLst>
    </cacheHierarchy>
    <cacheHierarchy uniqueName="[Measures].[Average of Employee Salary]" caption="Average of Employee Salary" measure="1" displayFolder="" measureGroup="HR_Database" count="0" hidden="1">
      <extLst>
        <ext xmlns:x15="http://schemas.microsoft.com/office/spreadsheetml/2010/11/main" uri="{B97F6D7D-B522-45F9-BDA1-12C45D357490}">
          <x15:cacheHierarchy aggregatedColumn="25"/>
        </ext>
      </extLst>
    </cacheHierarchy>
    <cacheHierarchy uniqueName="[Measures].[Sum of Years Worked]" caption="Sum of Years Worked" measure="1" displayFolder="" measureGroup="HR_Database" count="0" hidden="1">
      <extLst>
        <ext xmlns:x15="http://schemas.microsoft.com/office/spreadsheetml/2010/11/main" uri="{B97F6D7D-B522-45F9-BDA1-12C45D357490}">
          <x15:cacheHierarchy aggregatedColumn="17"/>
        </ext>
      </extLst>
    </cacheHierarchy>
  </cacheHierarchies>
  <kpis count="0"/>
  <extLst>
    <ext xmlns:x14="http://schemas.microsoft.com/office/spreadsheetml/2009/9/main" uri="{725AE2AE-9491-48be-B2B4-4EB974FC3084}">
      <x14:pivotCacheDefinition slicerData="1" pivotCacheId="1903475437"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vin" refreshedDate="45586.666078472219" createdVersion="3" refreshedVersion="7" minRefreshableVersion="3" recordCount="0" supportSubquery="1" supportAdvancedDrill="1" xr:uid="{E5E346C4-1631-49B8-A80D-3C33345EE101}">
  <cacheSource type="external" connectionId="4">
    <extLst>
      <ext xmlns:x14="http://schemas.microsoft.com/office/spreadsheetml/2009/9/main" uri="{F057638F-6D5F-4e77-A914-E7F072B9BCA8}">
        <x14:sourceConnection name="ThisWorkbookDataModel"/>
      </ext>
    </extLst>
  </cacheSource>
  <cacheFields count="0"/>
  <cacheHierarchies count="50">
    <cacheHierarchy uniqueName="[Department_Bridge].[Department]" caption="Department" attribute="1" defaultMemberUniqueName="[Department_Bridge].[Department].[All]" allUniqueName="[Department_Bridge].[Department].[All]" dimensionUniqueName="[Department_Bridge]" displayFolder="" count="0" memberValueDatatype="130" unbalanced="0"/>
    <cacheHierarchy uniqueName="[Department_Bridge].[Manager]" caption="Manager" attribute="1" defaultMemberUniqueName="[Department_Bridge].[Manager].[All]" allUniqueName="[Department_Bridge].[Manager].[All]" dimensionUniqueName="[Department_Bridge]" displayFolder="" count="0" memberValueDatatype="130" unbalanced="0"/>
    <cacheHierarchy uniqueName="[Employee_Info].[ID]" caption="ID" attribute="1" defaultMemberUniqueName="[Employee_Info].[ID].[All]" allUniqueName="[Employee_Info].[ID].[All]" dimensionUniqueName="[Employee_Info]" displayFolder="" count="0" memberValueDatatype="20" unbalanced="0"/>
    <cacheHierarchy uniqueName="[Employee_Info].[Performance Review]" caption="Performance Review" attribute="1" defaultMemberUniqueName="[Employee_Info].[Performance Review].[All]" allUniqueName="[Employee_Info].[Performance Review].[All]" dimensionUniqueName="[Employee_Info]" displayFolder="" count="0" memberValueDatatype="20" unbalanced="0"/>
    <cacheHierarchy uniqueName="[Employee_Info].[City]" caption="City" attribute="1" defaultMemberUniqueName="[Employee_Info].[City].[All]" allUniqueName="[Employee_Info].[City].[All]" dimensionUniqueName="[Employee_Info]" displayFolder="" count="0" memberValueDatatype="130" unbalanced="0"/>
    <cacheHierarchy uniqueName="[Employee_Info].[Last Promotion Date]" caption="Last Promotion Date" attribute="1" time="1" defaultMemberUniqueName="[Employee_Info].[Last Promotion Date].[All]" allUniqueName="[Employee_Info].[Last Promotion Date].[All]" dimensionUniqueName="[Employee_Info]" displayFolder="" count="0" memberValueDatatype="7" unbalanced="0"/>
    <cacheHierarchy uniqueName="[Employee_Info].[Salary]" caption="Salary" attribute="1" defaultMemberUniqueName="[Employee_Info].[Salary].[All]" allUniqueName="[Employee_Info].[Salary].[All]" dimensionUniqueName="[Employee_Info]" displayFolder="" count="0" memberValueDatatype="20" unbalanced="0"/>
    <cacheHierarchy uniqueName="[Employee_Info].[Overdue Vacation?]" caption="Overdue Vacation?" attribute="1" defaultMemberUniqueName="[Employee_Info].[Overdue Vacation?].[All]" allUniqueName="[Employee_Info].[Overdue Vacation?].[All]" dimensionUniqueName="[Employee_Info]" displayFolder="" count="0" memberValueDatatype="130" unbalanced="0"/>
    <cacheHierarchy uniqueName="[HR_Database].[ID]" caption="ID" attribute="1" defaultMemberUniqueName="[HR_Database].[ID].[All]" allUniqueName="[HR_Database].[ID].[All]" dimensionUniqueName="[HR_Database]" displayFolder="" count="0" memberValueDatatype="20" unbalanced="0"/>
    <cacheHierarchy uniqueName="[HR_Database].[Employee Name]" caption="Employee Name" attribute="1" defaultMemberUniqueName="[HR_Database].[Employee Name].[All]" allUniqueName="[HR_Database].[Employee Name].[All]" dimensionUniqueName="[HR_Database]" displayFolder="" count="0" memberValueDatatype="130" unbalanced="0"/>
    <cacheHierarchy uniqueName="[HR_Database].[Gender]" caption="Gender" attribute="1" defaultMemberUniqueName="[HR_Database].[Gender].[All]" allUniqueName="[HR_Database].[Gender].[All]" dimensionUniqueName="[HR_Database]" displayFolder="" count="0" memberValueDatatype="130" unbalanced="0"/>
    <cacheHierarchy uniqueName="[HR_Database].[Employee Age]" caption="Employee Age" attribute="1" defaultMemberUniqueName="[HR_Database].[Employee Age].[All]" allUniqueName="[HR_Database].[Employee Age].[All]" dimensionUniqueName="[HR_Database]" displayFolder="" count="0" memberValueDatatype="20" unbalanced="0"/>
    <cacheHierarchy uniqueName="[HR_Database].[Employee Age Group]" caption="Employee Age Group" attribute="1" defaultMemberUniqueName="[HR_Database].[Employee Age Group].[All]" allUniqueName="[HR_Database].[Employee Age Group].[All]" dimensionUniqueName="[HR_Database]" displayFolder="" count="0" memberValueDatatype="130" unbalanced="0"/>
    <cacheHierarchy uniqueName="[HR_Database].[Employee Birth Year]" caption="Employee Birth Year" attribute="1" defaultMemberUniqueName="[HR_Database].[Employee Birth Year].[All]" allUniqueName="[HR_Database].[Employee Birth Year].[All]" dimensionUniqueName="[HR_Database]" displayFolder="" count="0" memberValueDatatype="20" unbalanced="0"/>
    <cacheHierarchy uniqueName="[HR_Database].[Birth Date]" caption="Birth Date" attribute="1" time="1" defaultMemberUniqueName="[HR_Database].[Birth Date].[All]" allUniqueName="[HR_Database].[Birth Date].[All]" dimensionUniqueName="[HR_Database]" displayFolder="" count="0" memberValueDatatype="7" unbalanced="0"/>
    <cacheHierarchy uniqueName="[HR_Database].[Hire Date]" caption="Hire Date" attribute="1" time="1" defaultMemberUniqueName="[HR_Database].[Hire Date].[All]" allUniqueName="[HR_Database].[Hire Date].[All]" dimensionUniqueName="[HR_Database]" displayFolder="" count="2" memberValueDatatype="7" unbalanced="0"/>
    <cacheHierarchy uniqueName="[HR_Database].[Hire Year]" caption="Hire Year" attribute="1" defaultMemberUniqueName="[HR_Database].[Hire Year].[All]" allUniqueName="[HR_Database].[Hire Year].[All]" dimensionUniqueName="[HR_Database]" displayFolder="" count="0" memberValueDatatype="20" unbalanced="0"/>
    <cacheHierarchy uniqueName="[HR_Database].[Years Worked]" caption="Years Worked" attribute="1" defaultMemberUniqueName="[HR_Database].[Years Worked].[All]" allUniqueName="[HR_Database].[Years Worked].[All]" dimensionUniqueName="[HR_Database]" displayFolder="" count="0" memberValueDatatype="20" unbalanced="0"/>
    <cacheHierarchy uniqueName="[HR_Database].[Exited Year]" caption="Exited Year" attribute="1" defaultMemberUniqueName="[HR_Database].[Exited Year].[All]" allUniqueName="[HR_Database].[Exited Year].[All]" dimensionUniqueName="[HR_Database]" displayFolder="" count="0" memberValueDatatype="130" unbalanced="0"/>
    <cacheHierarchy uniqueName="[HR_Database].[Termination Year]" caption="Termination Year" attribute="1" defaultMemberUniqueName="[HR_Database].[Termination Year].[All]" allUniqueName="[HR_Database].[Termination Year].[All]" dimensionUniqueName="[HR_Database]" displayFolder="" count="0" memberValueDatatype="20" unbalanced="0"/>
    <cacheHierarchy uniqueName="[HR_Database].[Termination Date]" caption="Termination Date" attribute="1" time="1" defaultMemberUniqueName="[HR_Database].[Termination Date].[All]" allUniqueName="[HR_Database].[Termination Date].[All]" dimensionUniqueName="[HR_Database]" displayFolder="" count="2" memberValueDatatype="7" unbalanced="0"/>
    <cacheHierarchy uniqueName="[HR_Database].[Termination Reason]" caption="Termination Reason" attribute="1" defaultMemberUniqueName="[HR_Database].[Termination Reason].[All]" allUniqueName="[HR_Database].[Termination Reason].[All]" dimensionUniqueName="[HR_Database]" displayFolder="" count="0" memberValueDatatype="130" unbalanced="0"/>
    <cacheHierarchy uniqueName="[HR_Database].[Education]" caption="Education" attribute="1" defaultMemberUniqueName="[HR_Database].[Education].[All]" allUniqueName="[HR_Database].[Education].[All]" dimensionUniqueName="[HR_Database]" displayFolder="" count="0" memberValueDatatype="130" unbalanced="0"/>
    <cacheHierarchy uniqueName="[HR_Database].[Position]" caption="Position" attribute="1" defaultMemberUniqueName="[HR_Database].[Position].[All]" allUniqueName="[HR_Database].[Position].[All]" dimensionUniqueName="[HR_Database]" displayFolder="" count="0" memberValueDatatype="130" unbalanced="0"/>
    <cacheHierarchy uniqueName="[HR_Database].[Department]" caption="Department" attribute="1" defaultMemberUniqueName="[HR_Database].[Department].[All]" allUniqueName="[HR_Database].[Department].[All]" dimensionUniqueName="[HR_Database]" displayFolder="" count="0" memberValueDatatype="130" unbalanced="0"/>
    <cacheHierarchy uniqueName="[HR_Database].[Employee Salary]" caption="Employee Salary" attribute="1" defaultMemberUniqueName="[HR_Database].[Employee Salary].[All]" allUniqueName="[HR_Database].[Employee Salary].[All]" dimensionUniqueName="[HR_Database]" displayFolder="" count="0" memberValueDatatype="6" unbalanced="0"/>
    <cacheHierarchy uniqueName="[HR_Database].[Last promotion Date]" caption="Last promotion Date" attribute="1" time="1" defaultMemberUniqueName="[HR_Database].[Last promotion Date].[All]" allUniqueName="[HR_Database].[Last promotion Date].[All]" dimensionUniqueName="[HR_Database]" displayFolder="" count="0" memberValueDatatype="7" unbalanced="0"/>
    <cacheHierarchy uniqueName="[HR_Database].[Department2]" caption="Department2" attribute="1" defaultMemberUniqueName="[HR_Database].[Department2].[All]" allUniqueName="[HR_Database].[Department2].[All]" dimensionUniqueName="[HR_Database]" displayFolder="" count="0" memberValueDatatype="130" unbalanced="0"/>
    <cacheHierarchy uniqueName="[Measures].[Total No of Employees]" caption="Total No of Employees" measure="1" displayFolder="" measureGroup="HR_Database" count="0"/>
    <cacheHierarchy uniqueName="[Measures].[Terminations]" caption="Terminations" measure="1" displayFolder="" measureGroup="HR_Database" count="0"/>
    <cacheHierarchy uniqueName="[Measures].[Education Levels]" caption="Education Levels" measure="1" displayFolder="" measureGroup="HR_Database" count="0"/>
    <cacheHierarchy uniqueName="[Measures].[Age Groups]" caption="Age Groups" measure="1" displayFolder="" measureGroup="HR_Database" count="0"/>
    <cacheHierarchy uniqueName="[Measures].[Departments]" caption="Departments" measure="1" displayFolder="" measureGroup="HR_Database" count="0"/>
    <cacheHierarchy uniqueName="[Measures].[AVG Employee Age]" caption="AVG Employee Age" measure="1" displayFolder="" measureGroup="HR_Database" count="0"/>
    <cacheHierarchy uniqueName="[Measures].[Promotions]" caption="Promotions" measure="1" displayFolder="" measureGroup="Employee_Info" count="0"/>
    <cacheHierarchy uniqueName="[Measures].[Cities]" caption="Cities" measure="1" displayFolder="" measureGroup="Employee_Info" count="0"/>
    <cacheHierarchy uniqueName="[Measures].[AVG Salary]" caption="AVG Salary" measure="1" displayFolder="" measureGroup="Employee_Info" count="0"/>
    <cacheHierarchy uniqueName="[Measures].[Managers]" caption="Managers" measure="1" displayFolder="" measureGroup="Department_Bridge" count="0"/>
    <cacheHierarchy uniqueName="[Measures].[__XL_Count HR_Database]" caption="__XL_Count HR_Database" measure="1" displayFolder="" measureGroup="HR_Database" count="0" hidden="1"/>
    <cacheHierarchy uniqueName="[Measures].[__XL_Count Employee_Info]" caption="__XL_Count Employee_Info" measure="1" displayFolder="" measureGroup="Employee_Info" count="0" hidden="1"/>
    <cacheHierarchy uniqueName="[Measures].[__XL_Count Department_Bridge]" caption="__XL_Count Department_Bridge" measure="1" displayFolder="" measureGroup="Department_Bridge" count="0" hidden="1"/>
    <cacheHierarchy uniqueName="[Measures].[__No measures defined]" caption="__No measures defined" measure="1" displayFolder="" count="0" hidden="1"/>
    <cacheHierarchy uniqueName="[Measures].[Count of Last Promotion Date]" caption="Count of Last Promotion Date" measure="1" displayFolder="" measureGroup="Employee_Info" count="0" hidden="1">
      <extLst>
        <ext xmlns:x15="http://schemas.microsoft.com/office/spreadsheetml/2010/11/main" uri="{B97F6D7D-B522-45F9-BDA1-12C45D357490}">
          <x15:cacheHierarchy aggregatedColumn="5"/>
        </ext>
      </extLst>
    </cacheHierarchy>
    <cacheHierarchy uniqueName="[Measures].[Sum of ID]" caption="Sum of ID" measure="1" displayFolder="" measureGroup="Employee_Info" count="0" hidden="1">
      <extLst>
        <ext xmlns:x15="http://schemas.microsoft.com/office/spreadsheetml/2010/11/main" uri="{B97F6D7D-B522-45F9-BDA1-12C45D357490}">
          <x15:cacheHierarchy aggregatedColumn="2"/>
        </ext>
      </extLst>
    </cacheHierarchy>
    <cacheHierarchy uniqueName="[Measures].[Count of ID]" caption="Count of ID" measure="1" displayFolder="" measureGroup="Employee_Info" count="0" hidden="1">
      <extLst>
        <ext xmlns:x15="http://schemas.microsoft.com/office/spreadsheetml/2010/11/main" uri="{B97F6D7D-B522-45F9-BDA1-12C45D357490}">
          <x15:cacheHierarchy aggregatedColumn="2"/>
        </ext>
      </extLst>
    </cacheHierarchy>
    <cacheHierarchy uniqueName="[Measures].[Count of Last promotion Date 2]" caption="Count of Last promotion Date 2" measure="1" displayFolder="" measureGroup="HR_Database" count="0" hidden="1">
      <extLst>
        <ext xmlns:x15="http://schemas.microsoft.com/office/spreadsheetml/2010/11/main" uri="{B97F6D7D-B522-45F9-BDA1-12C45D357490}">
          <x15:cacheHierarchy aggregatedColumn="26"/>
        </ext>
      </extLst>
    </cacheHierarchy>
    <cacheHierarchy uniqueName="[Measures].[Sum of Salary]" caption="Sum of Salary" measure="1" displayFolder="" measureGroup="Employee_Info" count="0" hidden="1">
      <extLst>
        <ext xmlns:x15="http://schemas.microsoft.com/office/spreadsheetml/2010/11/main" uri="{B97F6D7D-B522-45F9-BDA1-12C45D357490}">
          <x15:cacheHierarchy aggregatedColumn="6"/>
        </ext>
      </extLst>
    </cacheHierarchy>
    <cacheHierarchy uniqueName="[Measures].[Sum of Employee Salary]" caption="Sum of Employee Salary" measure="1" displayFolder="" measureGroup="HR_Database" count="0" hidden="1">
      <extLst>
        <ext xmlns:x15="http://schemas.microsoft.com/office/spreadsheetml/2010/11/main" uri="{B97F6D7D-B522-45F9-BDA1-12C45D357490}">
          <x15:cacheHierarchy aggregatedColumn="25"/>
        </ext>
      </extLst>
    </cacheHierarchy>
    <cacheHierarchy uniqueName="[Measures].[Average of Employee Salary]" caption="Average of Employee Salary" measure="1" displayFolder="" measureGroup="HR_Database" count="0" hidden="1">
      <extLst>
        <ext xmlns:x15="http://schemas.microsoft.com/office/spreadsheetml/2010/11/main" uri="{B97F6D7D-B522-45F9-BDA1-12C45D357490}">
          <x15:cacheHierarchy aggregatedColumn="25"/>
        </ext>
      </extLst>
    </cacheHierarchy>
    <cacheHierarchy uniqueName="[Measures].[Sum of Years Worked]" caption="Sum of Years Worked" measure="1" displayFolder="" measureGroup="HR_Database" count="0" hidden="1">
      <extLst>
        <ext xmlns:x15="http://schemas.microsoft.com/office/spreadsheetml/2010/11/main" uri="{B97F6D7D-B522-45F9-BDA1-12C45D357490}">
          <x15:cacheHierarchy aggregatedColumn="17"/>
        </ext>
      </extLst>
    </cacheHierarchy>
  </cacheHierarchies>
  <kpis count="0"/>
  <extLst>
    <ext xmlns:x14="http://schemas.microsoft.com/office/spreadsheetml/2009/9/main" uri="{725AE2AE-9491-48be-B2B4-4EB974FC3084}">
      <x14:pivotCacheDefinition pivotCacheId="1392365638"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36F74E-DB37-4627-BEF7-97429F20FB8B}" name="PivotTable4" cacheId="5" applyNumberFormats="0" applyBorderFormats="0" applyFontFormats="0" applyPatternFormats="0" applyAlignmentFormats="0" applyWidthHeightFormats="1" dataCaption="Values" tag="271c1214-5179-40d6-bfe2-4fc498b33636" updatedVersion="7" minRefreshableVersion="5" useAutoFormatting="1" itemPrintTitles="1" createdVersion="5" indent="0" outline="1" outlineData="1" multipleFieldFilters="0">
  <location ref="L3:L4" firstHeaderRow="1" firstDataRow="1" firstDataCol="0"/>
  <pivotFields count="1">
    <pivotField dataField="1" subtotalTop="0" showAll="0" defaultSubtotal="0"/>
  </pivotFields>
  <rowItems count="1">
    <i/>
  </rowItems>
  <colItems count="1">
    <i/>
  </colItems>
  <dataFields count="1">
    <dataField fld="0" subtotal="count" baseField="0" baseItem="0"/>
  </dataFields>
  <pivotHierarchies count="50">
    <pivotHierarchy dragToData="1"/>
    <pivotHierarchy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_Databas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AF2FB5-345D-4070-A9E1-BEC17EE3E79F}" name="PivotTable2" cacheId="3" applyNumberFormats="0" applyBorderFormats="0" applyFontFormats="0" applyPatternFormats="0" applyAlignmentFormats="0" applyWidthHeightFormats="1" dataCaption="Values" tag="6c617c70-db3e-4c58-9d47-2e32fa7066e0" updatedVersion="7" minRefreshableVersion="5" useAutoFormatting="1" itemPrintTitles="1" createdVersion="5" indent="0" outline="1" outlineData="1" multipleFieldFilters="0" chartFormat="7">
  <location ref="D3:E6" firstHeaderRow="1" firstDataRow="1" firstDataCol="1"/>
  <pivotFields count="2">
    <pivotField dataField="1" subtotalTop="0" showAll="0" defaultSubtotal="0"/>
    <pivotField axis="axisRow" allDrilled="1" subtotalTop="0" showAll="0" dataSourceSort="1" defaultSubtotal="0" defaultAttributeDrillState="1">
      <items count="2">
        <item x="0"/>
        <item x="1"/>
      </items>
    </pivotField>
  </pivotFields>
  <rowFields count="1">
    <field x="1"/>
  </rowFields>
  <rowItems count="3">
    <i>
      <x/>
    </i>
    <i>
      <x v="1"/>
    </i>
    <i t="grand">
      <x/>
    </i>
  </rowItems>
  <colItems count="1">
    <i/>
  </colItems>
  <dataFields count="1">
    <dataField fld="0" subtotal="count" baseField="0" baseItem="0"/>
  </dataFields>
  <chartFormats count="6">
    <chartFormat chart="4" format="15" series="1">
      <pivotArea type="data" outline="0" fieldPosition="0">
        <references count="1">
          <reference field="4294967294" count="1" selected="0">
            <x v="0"/>
          </reference>
        </references>
      </pivotArea>
    </chartFormat>
    <chartFormat chart="4" format="16">
      <pivotArea type="data" outline="0" fieldPosition="0">
        <references count="2">
          <reference field="4294967294" count="1" selected="0">
            <x v="0"/>
          </reference>
          <reference field="1" count="1" selected="0">
            <x v="0"/>
          </reference>
        </references>
      </pivotArea>
    </chartFormat>
    <chartFormat chart="4" format="17">
      <pivotArea type="data" outline="0" fieldPosition="0">
        <references count="2">
          <reference field="4294967294" count="1" selected="0">
            <x v="0"/>
          </reference>
          <reference field="1" count="1" selected="0">
            <x v="1"/>
          </reference>
        </references>
      </pivotArea>
    </chartFormat>
    <chartFormat chart="6" format="21" series="1">
      <pivotArea type="data" outline="0" fieldPosition="0">
        <references count="1">
          <reference field="4294967294" count="1" selected="0">
            <x v="0"/>
          </reference>
        </references>
      </pivotArea>
    </chartFormat>
    <chartFormat chart="6" format="22">
      <pivotArea type="data" outline="0" fieldPosition="0">
        <references count="2">
          <reference field="4294967294" count="1" selected="0">
            <x v="0"/>
          </reference>
          <reference field="1" count="1" selected="0">
            <x v="0"/>
          </reference>
        </references>
      </pivotArea>
    </chartFormat>
    <chartFormat chart="6" format="23">
      <pivotArea type="data" outline="0" fieldPosition="0">
        <references count="2">
          <reference field="4294967294" count="1" selected="0">
            <x v="0"/>
          </reference>
          <reference field="1" count="1" selected="0">
            <x v="1"/>
          </reference>
        </references>
      </pivotArea>
    </chartFormat>
  </chartFormats>
  <pivotHierarchies count="50">
    <pivotHierarchy dragToData="1"/>
    <pivotHierarchy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_Databas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4B0BD0-3006-480E-969B-3B87E210F015}" name="PivotTable11" cacheId="0" applyNumberFormats="0" applyBorderFormats="0" applyFontFormats="0" applyPatternFormats="0" applyAlignmentFormats="0" applyWidthHeightFormats="1" dataCaption="Values" tag="da43727d-a544-43e2-9ca7-ae1d65ac6685" updatedVersion="7" minRefreshableVersion="5" useAutoFormatting="1" subtotalHiddenItems="1" itemPrintTitles="1" createdVersion="5" indent="0" outline="1" outlineData="1" multipleFieldFilters="0" chartFormat="11">
  <location ref="AI3:AJ9" firstHeaderRow="1" firstDataRow="1" firstDataCol="1"/>
  <pivotFields count="2">
    <pivotField dataField="1" subtotalTop="0" showAll="0" defaultSubtotal="0"/>
    <pivotField axis="axisRow" allDrilled="1" subtotalTop="0" showAll="0" measureFilter="1" sortType="a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s>
  <rowFields count="1">
    <field x="1"/>
  </rowFields>
  <rowItems count="6">
    <i>
      <x v="1"/>
    </i>
    <i>
      <x v="2"/>
    </i>
    <i>
      <x/>
    </i>
    <i>
      <x v="3"/>
    </i>
    <i>
      <x v="4"/>
    </i>
    <i t="grand">
      <x/>
    </i>
  </rowItems>
  <colItems count="1">
    <i/>
  </colItems>
  <dataFields count="1">
    <dataField name="Sum of Years Worked" fld="0" baseField="0" baseItem="0"/>
  </dataFields>
  <chartFormats count="1">
    <chartFormat chart="10" format="2" series="1">
      <pivotArea type="data" outline="0" fieldPosition="0">
        <references count="1">
          <reference field="4294967294" count="1" selected="0">
            <x v="0"/>
          </reference>
        </references>
      </pivotArea>
    </chartFormat>
  </chartFormats>
  <pivotHierarchies count="50">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Count of ID"/>
    <pivotHierarchy dragToData="1"/>
    <pivotHierarchy dragToData="1"/>
    <pivotHierarchy dragToData="1"/>
    <pivotHierarchy dragToData="1" caption="Average of Employee Salary"/>
    <pivotHierarchy dragToData="1"/>
  </pivotHierarchies>
  <pivotTableStyleInfo name="PivotStyleLight16" showRowHeaders="1" showColHeaders="1" showRowStripes="0" showColStripes="0" showLastColumn="1"/>
  <filters count="1">
    <filter fld="1" type="count" id="1" iMeasureHier="49">
      <autoFilter ref="A1">
        <filterColumn colId="0">
          <top10 val="5" filterVal="5"/>
        </filterColumn>
      </autoFilter>
    </filter>
  </filters>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_Database]"/>
        <x15:activeTabTopLevelEntity name="[Department_Bridge]"/>
        <x15:activeTabTopLevelEntity name="[Employee_Info]"/>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F91C486-DFA9-4BD5-9F6F-0E5C33BAB3E6}" name="PivotTable10" cacheId="2" applyNumberFormats="0" applyBorderFormats="0" applyFontFormats="0" applyPatternFormats="0" applyAlignmentFormats="0" applyWidthHeightFormats="1" dataCaption="Values" tag="b080ce47-fa04-4d7b-8549-b8f30b0d0ea3" updatedVersion="7" minRefreshableVersion="5" useAutoFormatting="1" subtotalHiddenItems="1" itemPrintTitles="1" createdVersion="5" indent="0" outline="1" outlineData="1" multipleFieldFilters="0" chartFormat="8">
  <location ref="AE3:AF8" firstHeaderRow="1" firstDataRow="1" firstDataCol="1"/>
  <pivotFields count="2">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5">
    <i>
      <x v="2"/>
    </i>
    <i>
      <x/>
    </i>
    <i>
      <x v="3"/>
    </i>
    <i>
      <x v="1"/>
    </i>
    <i t="grand">
      <x/>
    </i>
  </rowItems>
  <colItems count="1">
    <i/>
  </colItems>
  <dataFields count="1">
    <dataField name="Average of Employee Salary" fld="1" subtotal="average" baseField="0" baseItem="0"/>
  </dataFields>
  <chartFormats count="1">
    <chartFormat chart="7" format="2" series="1">
      <pivotArea type="data" outline="0" fieldPosition="0">
        <references count="1">
          <reference field="4294967294" count="1" selected="0">
            <x v="0"/>
          </reference>
        </references>
      </pivotArea>
    </chartFormat>
  </chartFormats>
  <pivotHierarchies count="50">
    <pivotHierarchy dragToData="1"/>
    <pivotHierarchy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Count of ID"/>
    <pivotHierarchy dragToData="1"/>
    <pivotHierarchy dragToData="1"/>
    <pivotHierarchy dragToData="1"/>
    <pivotHierarchy dragToData="1" caption="Average of Employee Salary"/>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_Database]"/>
        <x15:activeTabTopLevelEntity name="[Department_Bridge]"/>
        <x15:activeTabTopLevelEntity name="[Employee_Info]"/>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5B21CA5-52A0-41CC-9DBD-CEA6268B7C82}" name="PivotTable1" cacheId="1" applyNumberFormats="0" applyBorderFormats="0" applyFontFormats="0" applyPatternFormats="0" applyAlignmentFormats="0" applyWidthHeightFormats="1" dataCaption="Values" tag="5ac26a43-4305-44b3-9042-16e2b41eb0fa" updatedVersion="7" minRefreshableVersion="5" useAutoFormatting="1" itemPrintTitles="1" createdVersion="5" indent="0" outline="1" outlineData="1" multipleFieldFilters="0">
  <location ref="A3:A4" firstHeaderRow="1" firstDataRow="1" firstDataCol="0"/>
  <pivotFields count="1">
    <pivotField dataField="1" subtotalTop="0" showAll="0" defaultSubtotal="0"/>
  </pivotFields>
  <rowItems count="1">
    <i/>
  </rowItems>
  <colItems count="1">
    <i/>
  </colItems>
  <dataFields count="1">
    <dataField fld="0" subtotal="count" baseField="0" baseItem="0"/>
  </dataFields>
  <pivotHierarchies count="50">
    <pivotHierarchy dragToData="1"/>
    <pivotHierarchy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_Databas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72C87BA-2AFE-4713-94EE-741241F8A8FC}" name="PivotTable6" cacheId="7" applyNumberFormats="0" applyBorderFormats="0" applyFontFormats="0" applyPatternFormats="0" applyAlignmentFormats="0" applyWidthHeightFormats="1" dataCaption="Values" tag="530dd715-1dc0-48fa-8ab1-6224c16ad452" updatedVersion="7" minRefreshableVersion="5" useAutoFormatting="1" subtotalHiddenItems="1" itemPrintTitles="1" createdVersion="5" indent="0" outline="1" outlineData="1" multipleFieldFilters="0" chartFormat="3">
  <location ref="W3:X11" firstHeaderRow="1" firstDataRow="1" firstDataCol="1"/>
  <pivotFields count="2">
    <pivotField dataField="1" subtotalTop="0" showAll="0" defaultSubtotal="0"/>
    <pivotField axis="axisRow" allDrilled="1" subtotalTop="0" showAll="0" sortType="a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s>
  <rowFields count="1">
    <field x="1"/>
  </rowFields>
  <rowItems count="8">
    <i>
      <x v="2"/>
    </i>
    <i>
      <x v="3"/>
    </i>
    <i>
      <x v="6"/>
    </i>
    <i>
      <x v="1"/>
    </i>
    <i>
      <x v="4"/>
    </i>
    <i>
      <x v="5"/>
    </i>
    <i>
      <x/>
    </i>
    <i t="grand">
      <x/>
    </i>
  </rowItems>
  <colItems count="1">
    <i/>
  </colItems>
  <dataFields count="1">
    <dataField fld="0" subtotal="count" baseField="0" baseItem="0"/>
  </dataFields>
  <chartFormats count="1">
    <chartFormat chart="2" format="2" series="1">
      <pivotArea type="data" outline="0" fieldPosition="0">
        <references count="1">
          <reference field="4294967294" count="1" selected="0">
            <x v="0"/>
          </reference>
        </references>
      </pivotArea>
    </chartFormat>
  </chartFormats>
  <pivotHierarchies count="50">
    <pivotHierarchy dragToData="1"/>
    <pivotHierarchy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_Database]"/>
        <x15:activeTabTopLevelEntity name="[Department_Bridge]"/>
        <x15:activeTabTopLevelEntity name="[Employee_Info]"/>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5C91BF9-4A60-49B8-9AA2-C16DB4D856F8}" name="PivotTable5" cacheId="6" applyNumberFormats="0" applyBorderFormats="0" applyFontFormats="0" applyPatternFormats="0" applyAlignmentFormats="0" applyWidthHeightFormats="1" dataCaption="Values" tag="c1ba1d2d-972a-46b2-92fd-abb123aa3adb" updatedVersion="7" minRefreshableVersion="5" useAutoFormatting="1" subtotalHiddenItems="1" itemPrintTitles="1" createdVersion="5" indent="0" outline="1" outlineData="1" multipleFieldFilters="0">
  <location ref="O3:O4" firstHeaderRow="1" firstDataRow="1" firstDataCol="0"/>
  <pivotFields count="1">
    <pivotField dataField="1" subtotalTop="0" showAll="0" defaultSubtotal="0"/>
  </pivotFields>
  <rowItems count="1">
    <i/>
  </rowItems>
  <colItems count="1">
    <i/>
  </colItems>
  <dataFields count="1">
    <dataField fld="0" subtotal="count" baseField="0" baseItem="0"/>
  </dataFields>
  <pivotHierarchies count="50">
    <pivotHierarchy dragToData="1"/>
    <pivotHierarchy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_Databas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CBE1698-E8F1-4060-8EFE-315F80C02F41}" name="PivotTable3" cacheId="4" applyNumberFormats="0" applyBorderFormats="0" applyFontFormats="0" applyPatternFormats="0" applyAlignmentFormats="0" applyWidthHeightFormats="1" dataCaption="Values" tag="d10d127a-9c42-4e66-9d1a-b47d623579a9" updatedVersion="7" minRefreshableVersion="5" useAutoFormatting="1" itemPrintTitles="1" createdVersion="5" indent="0" outline="1" outlineData="1" multipleFieldFilters="0">
  <location ref="H3:I6" firstHeaderRow="1" firstDataRow="1" firstDataCol="1"/>
  <pivotFields count="2">
    <pivotField dataField="1" subtotalTop="0" showAll="0" defaultSubtotal="0"/>
    <pivotField axis="axisRow" allDrilled="1" subtotalTop="0" showAll="0" dataSourceSort="1" defaultSubtotal="0" defaultAttributeDrillState="1">
      <items count="2">
        <item x="0"/>
        <item x="1"/>
      </items>
    </pivotField>
  </pivotFields>
  <rowFields count="1">
    <field x="1"/>
  </rowFields>
  <rowItems count="3">
    <i>
      <x/>
    </i>
    <i>
      <x v="1"/>
    </i>
    <i t="grand">
      <x/>
    </i>
  </rowItems>
  <colItems count="1">
    <i/>
  </colItems>
  <dataFields count="1">
    <dataField fld="0" subtotal="count" showDataAs="percentOfTotal" baseField="0" baseItem="0" numFmtId="9"/>
  </dataFields>
  <formats count="1">
    <format dxfId="21">
      <pivotArea outline="0" collapsedLevelsAreSubtotals="1" fieldPosition="0"/>
    </format>
  </formats>
  <pivotHierarchies count="50">
    <pivotHierarchy dragToData="1"/>
    <pivotHierarchy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_Databas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FC6B2DB-A52A-4577-A0D0-99F267B23DA4}" name="PivotTable7" cacheId="8" applyNumberFormats="0" applyBorderFormats="0" applyFontFormats="0" applyPatternFormats="0" applyAlignmentFormats="0" applyWidthHeightFormats="1" dataCaption="Values" tag="e2bf5c30-857d-4f86-8dbf-ed6998cbaecd" updatedVersion="7" minRefreshableVersion="5" useAutoFormatting="1" subtotalHiddenItems="1" rowGrandTotals="0" colGrandTotals="0" itemPrintTitles="1" createdVersion="5" indent="0" outline="1" outlineData="1" multipleFieldFilters="0" chartFormat="3">
  <location ref="AA3:AB6" firstHeaderRow="1" firstDataRow="1" firstDataCol="1"/>
  <pivotFields count="2">
    <pivotField axis="axisRow" allDrilled="1" subtotalTop="0" showAll="0" sortType="descending" defaultSubtotal="0" defaultAttributeDrillState="1">
      <items count="3">
        <item x="0"/>
        <item x="1"/>
        <item x="2"/>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3">
    <i>
      <x/>
    </i>
    <i>
      <x v="1"/>
    </i>
    <i>
      <x v="2"/>
    </i>
  </rowItems>
  <colItems count="1">
    <i/>
  </colItems>
  <dataFields count="1">
    <dataField name="Count of Last promotion Date" fld="1" subtotal="count" baseField="0" baseItem="0"/>
  </dataFields>
  <pivotHierarchies count="50">
    <pivotHierarchy dragToData="1"/>
    <pivotHierarchy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Count of ID"/>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_Database]"/>
        <x15:activeTabTopLevelEntity name="[Department_Bridge]"/>
        <x15:activeTabTopLevelEntity name="[Employee_Info]"/>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C0486B10-0BA2-496F-9EC7-79DF44E2E034}" autoFormatId="16" applyNumberFormats="0" applyBorderFormats="0" applyFontFormats="0" applyPatternFormats="0" applyAlignmentFormats="0" applyWidthHeightFormats="0">
  <queryTableRefresh nextId="27">
    <queryTableFields count="17">
      <queryTableField id="1" name="ID" tableColumnId="1"/>
      <queryTableField id="16" name="Employee Name" tableColumnId="18"/>
      <queryTableField id="3" name="Gender" tableColumnId="3"/>
      <queryTableField id="13" dataBound="0" tableColumnId="15"/>
      <queryTableField id="15" dataBound="0" tableColumnId="17"/>
      <queryTableField id="12" dataBound="0" tableColumnId="14"/>
      <queryTableField id="4" name="Birth Date" tableColumnId="4"/>
      <queryTableField id="5" name="Hire Date" tableColumnId="5"/>
      <queryTableField id="21" dataBound="0" tableColumnId="19"/>
      <queryTableField id="22" dataBound="0" tableColumnId="20"/>
      <queryTableField id="26" dataBound="0" tableColumnId="24"/>
      <queryTableField id="23" dataBound="0" tableColumnId="21"/>
      <queryTableField id="6" name="Termination Date" tableColumnId="6"/>
      <queryTableField id="7" name="Termination Reason" tableColumnId="7"/>
      <queryTableField id="8" name="Education" tableColumnId="8"/>
      <queryTableField id="9" name="Position" tableColumnId="9"/>
      <queryTableField id="10" name="Department"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50D3ACB7-E537-4006-9C68-7C567E7CDD32}" autoFormatId="16" applyNumberFormats="0" applyBorderFormats="0" applyFontFormats="0" applyPatternFormats="0" applyAlignmentFormats="0" applyWidthHeightFormats="0">
  <queryTableRefresh nextId="7">
    <queryTableFields count="6">
      <queryTableField id="1" name="ID" tableColumnId="1"/>
      <queryTableField id="2" name="Performance Review" tableColumnId="2"/>
      <queryTableField id="3" name="City" tableColumnId="3"/>
      <queryTableField id="4" name="Last Promotion Date" tableColumnId="4"/>
      <queryTableField id="5" name="Salary" tableColumnId="5"/>
      <queryTableField id="6" name="Overdue Vacation?"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440FBDE1-A697-43EF-B5D7-0F70C8D786DB}" autoFormatId="16" applyNumberFormats="0" applyBorderFormats="0" applyFontFormats="0" applyPatternFormats="0" applyAlignmentFormats="0" applyWidthHeightFormats="0">
  <queryTableRefresh nextId="3">
    <queryTableFields count="2">
      <queryTableField id="1" name="Department" tableColumnId="1"/>
      <queryTableField id="2" name="Manager"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rmination_Reason" xr10:uid="{1628F44D-8824-4EE2-A4E5-9959F3533581}" sourceName="[HR_Database].[Termination Reason]">
  <pivotTables>
    <pivotTable tabId="1" name="PivotTable11"/>
    <pivotTable tabId="1" name="PivotTable1"/>
    <pivotTable tabId="1" name="PivotTable10"/>
    <pivotTable tabId="1" name="PivotTable2"/>
    <pivotTable tabId="1" name="PivotTable3"/>
    <pivotTable tabId="1" name="PivotTable4"/>
    <pivotTable tabId="1" name="PivotTable5"/>
    <pivotTable tabId="1" name="PivotTable6"/>
    <pivotTable tabId="1" name="PivotTable7"/>
  </pivotTables>
  <data>
    <olap pivotCacheId="869725850">
      <levels count="2">
        <level uniqueName="[HR_Database].[Termination Reason].[(All)]" sourceCaption="(All)" count="0"/>
        <level uniqueName="[HR_Database].[Termination Reason].[Termination Reason]" sourceCaption="Termination Reason" count="6" sortOrder="descending">
          <ranges>
            <range startItem="0">
              <i n="[HR_Database].[Termination Reason].&amp;[Unfair Dismissal]" c="Unfair Dismissal"/>
              <i n="[HR_Database].[Termination Reason].&amp;[Resignation]" c="Resignation"/>
              <i n="[HR_Database].[Termination Reason].&amp;[Mutual Agreement]" c="Mutual Agreement"/>
              <i n="[HR_Database].[Termination Reason].&amp;[End Of Internishp Contract]" c="End Of Internishp Contract"/>
              <i n="[HR_Database].[Termination Reason].&amp;[Dismissal]" c="Dismissal"/>
              <i n="[HR_Database].[Termination Reason].&amp;[]" c=""/>
            </range>
          </ranges>
        </level>
      </levels>
      <selections count="1">
        <selection n="[HR_Database].[Termination Reason].[All]"/>
      </selections>
    </olap>
  </data>
  <extLst>
    <x:ext xmlns:x15="http://schemas.microsoft.com/office/spreadsheetml/2010/11/main" uri="{470722E0-AACD-4C17-9CDC-17EF765DBC7E}">
      <x15:slicerCacheHideItemsWithNoData count="1">
        <x15:slicerCacheOlapLevelName uniqueName="[HR_Database].[Termination Reason].[Termination Reason]" count="0"/>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4A9CC2CB-3C98-424E-B4C3-878F16BCDC9B}" sourceName="[Employee_Info].[City]">
  <pivotTables>
    <pivotTable tabId="1" name="PivotTable11"/>
    <pivotTable tabId="1" name="PivotTable1"/>
    <pivotTable tabId="1" name="PivotTable10"/>
    <pivotTable tabId="1" name="PivotTable2"/>
    <pivotTable tabId="1" name="PivotTable3"/>
    <pivotTable tabId="1" name="PivotTable4"/>
    <pivotTable tabId="1" name="PivotTable5"/>
    <pivotTable tabId="1" name="PivotTable6"/>
    <pivotTable tabId="1" name="PivotTable7"/>
  </pivotTables>
  <data>
    <olap pivotCacheId="446790679">
      <levels count="2">
        <level uniqueName="[Employee_Info].[City].[(All)]" sourceCaption="(All)" count="0"/>
        <level uniqueName="[Employee_Info].[City].[City]" sourceCaption="City" count="14">
          <ranges>
            <range startItem="0">
              <i n="[Employee_Info].[City].&amp;[Alabama]" c="Alabama"/>
              <i n="[Employee_Info].[City].&amp;[Arizona]" c="Arizona"/>
              <i n="[Employee_Info].[City].&amp;[Colorado]" c="Colorado"/>
              <i n="[Employee_Info].[City].&amp;[Hawaii]" c="Hawaii"/>
              <i n="[Employee_Info].[City].&amp;[Maryland]" c="Maryland"/>
              <i n="[Employee_Info].[City].&amp;[Mississippi]" c="Mississippi"/>
              <i n="[Employee_Info].[City].&amp;[Missouri]" c="Missouri"/>
              <i n="[Employee_Info].[City].&amp;[Montana]" c="Montana"/>
              <i n="[Employee_Info].[City].&amp;[New York]" c="New York"/>
              <i n="[Employee_Info].[City].&amp;[Ohio]" c="Ohio"/>
              <i n="[Employee_Info].[City].&amp;[Oregon]" c="Oregon"/>
              <i n="[Employee_Info].[City].&amp;[Rhode Island]" c="Rhode Island"/>
              <i n="[Employee_Info].[City].&amp;[Texas]" c="Texas"/>
              <i n="[Employee_Info].[City].&amp;[Washington]" c="Washington"/>
            </range>
          </ranges>
        </level>
      </levels>
      <selections count="1">
        <selection n="[Employee_Info].[City].[All]"/>
      </selections>
    </olap>
  </data>
  <extLst>
    <x:ext xmlns:x15="http://schemas.microsoft.com/office/spreadsheetml/2010/11/main" uri="{470722E0-AACD-4C17-9CDC-17EF765DBC7E}">
      <x15:slicerCacheHideItemsWithNoData count="1">
        <x15:slicerCacheOlapLevelName uniqueName="[Employee_Info].[City].[City]" count="0"/>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due_Vacation?" xr10:uid="{3B7665AC-43EB-4326-BC3C-39A108EFAF09}" sourceName="[Employee_Info].[Overdue Vacation?]">
  <pivotTables>
    <pivotTable tabId="1" name="PivotTable11"/>
    <pivotTable tabId="1" name="PivotTable1"/>
    <pivotTable tabId="1" name="PivotTable10"/>
    <pivotTable tabId="1" name="PivotTable2"/>
    <pivotTable tabId="1" name="PivotTable3"/>
    <pivotTable tabId="1" name="PivotTable4"/>
    <pivotTable tabId="1" name="PivotTable5"/>
    <pivotTable tabId="1" name="PivotTable6"/>
    <pivotTable tabId="1" name="PivotTable7"/>
  </pivotTables>
  <data>
    <olap pivotCacheId="1903475437">
      <levels count="2">
        <level uniqueName="[Employee_Info].[Overdue Vacation?].[(All)]" sourceCaption="(All)" count="0"/>
        <level uniqueName="[Employee_Info].[Overdue Vacation?].[Overdue Vacation?]" sourceCaption="Overdue Vacation?" count="3">
          <ranges>
            <range startItem="0">
              <i n="[Employee_Info].[Overdue Vacation?].&amp;" c="(blank)"/>
              <i n="[Employee_Info].[Overdue Vacation?].&amp;[No]" c="No"/>
              <i n="[Employee_Info].[Overdue Vacation?].&amp;[Yes]" c="Yes"/>
            </range>
          </ranges>
        </level>
      </levels>
      <selections count="1">
        <selection n="[Employee_Info].[Overdue Vacation?].[All]"/>
      </selections>
    </olap>
  </data>
  <extLst>
    <x:ext xmlns:x15="http://schemas.microsoft.com/office/spreadsheetml/2010/11/main" uri="{470722E0-AACD-4C17-9CDC-17EF765DBC7E}">
      <x15:slicerCacheHideItemsWithNoData count="1">
        <x15:slicerCacheOlapLevelName uniqueName="[Employee_Info].[Overdue Vacation?].[Overdue Vacation?]" count="0"/>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_Review" xr10:uid="{F978AB3C-85CC-44F6-9674-DD6D215D54A1}" sourceName="[Employee_Info].[Performance Review]">
  <pivotTables>
    <pivotTable tabId="1" name="PivotTable11"/>
    <pivotTable tabId="1" name="PivotTable1"/>
    <pivotTable tabId="1" name="PivotTable10"/>
    <pivotTable tabId="1" name="PivotTable2"/>
    <pivotTable tabId="1" name="PivotTable3"/>
    <pivotTable tabId="1" name="PivotTable4"/>
    <pivotTable tabId="1" name="PivotTable5"/>
    <pivotTable tabId="1" name="PivotTable6"/>
    <pivotTable tabId="1" name="PivotTable7"/>
  </pivotTables>
  <data>
    <olap pivotCacheId="1903475437">
      <levels count="2">
        <level uniqueName="[Employee_Info].[Performance Review].[(All)]" sourceCaption="(All)" count="0"/>
        <level uniqueName="[Employee_Info].[Performance Review].[Performance Review]" sourceCaption="Performance Review" count="6" sortOrder="descending">
          <ranges>
            <range startItem="0">
              <i n="[Employee_Info].[Performance Review].&amp;[10]" c="10"/>
              <i n="[Employee_Info].[Performance Review].&amp;[9]" c="9"/>
              <i n="[Employee_Info].[Performance Review].&amp;[8]" c="8"/>
              <i n="[Employee_Info].[Performance Review].&amp;[7]" c="7"/>
              <i n="[Employee_Info].[Performance Review].&amp;[6]" c="6"/>
              <i n="[Employee_Info].[Performance Review].&amp;[5]" c="5"/>
            </range>
          </ranges>
        </level>
      </levels>
      <selections count="1">
        <selection n="[Employee_Info].[Performance Review].[All]"/>
      </selections>
    </olap>
  </data>
  <extLst>
    <x:ext xmlns:x15="http://schemas.microsoft.com/office/spreadsheetml/2010/11/main" uri="{470722E0-AACD-4C17-9CDC-17EF765DBC7E}">
      <x15:slicerCacheHideItemsWithNoData count="1">
        <x15:slicerCacheOlapLevelName uniqueName="[Employee_Info].[Performance Review].[Performance Review]" count="0"/>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BEDFFA1-1EA1-4E28-B835-1F989D883829}" sourceName="[HR_Database].[Education]">
  <pivotTables>
    <pivotTable tabId="1" name="PivotTable11"/>
    <pivotTable tabId="1" name="PivotTable1"/>
    <pivotTable tabId="1" name="PivotTable10"/>
    <pivotTable tabId="1" name="PivotTable2"/>
    <pivotTable tabId="1" name="PivotTable3"/>
    <pivotTable tabId="1" name="PivotTable4"/>
    <pivotTable tabId="1" name="PivotTable5"/>
    <pivotTable tabId="1" name="PivotTable6"/>
    <pivotTable tabId="1" name="PivotTable7"/>
  </pivotTables>
  <data>
    <olap pivotCacheId="1903475437">
      <levels count="2">
        <level uniqueName="[HR_Database].[Education].[(All)]" sourceCaption="(All)" count="0"/>
        <level uniqueName="[HR_Database].[Education].[Education]" sourceCaption="Education" count="7">
          <ranges>
            <range startItem="0">
              <i n="[HR_Database].[Education].&amp;[Bachelor's Completed]" c="Bachelor's Completed"/>
              <i n="[HR_Database].[Education].&amp;[Bachelor's Incompleted]" c="Bachelor's Incompleted"/>
              <i n="[HR_Database].[Education].&amp;[Doctoral]" c="Doctoral"/>
              <i n="[HR_Database].[Education].&amp;[Higher Certificate]" c="Higher Certificate"/>
              <i n="[HR_Database].[Education].&amp;[Major's]" c="Major's"/>
              <i n="[HR_Database].[Education].&amp;[Master's]" c="Master's"/>
              <i n="[HR_Database].[Education].&amp;[Postgraduate]" c="Postgraduate"/>
            </range>
          </ranges>
        </level>
      </levels>
      <selections count="1">
        <selection n="[HR_Database].[Education].[All]"/>
      </selections>
    </olap>
  </data>
  <extLst>
    <x:ext xmlns:x15="http://schemas.microsoft.com/office/spreadsheetml/2010/11/main" uri="{470722E0-AACD-4C17-9CDC-17EF765DBC7E}">
      <x15:slicerCacheHideItemsWithNoData count="1">
        <x15:slicerCacheOlapLevelName uniqueName="[HR_Database].[Education].[Education]" count="0"/>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rmination Reason" xr10:uid="{2727CDA8-A5D3-4CB9-89E6-32674360142A}" cache="Slicer_Termination_Reason" caption="Termination Reason" level="1" style="SlicerStyleDark1" rowHeight="241300"/>
  <slicer name="City" xr10:uid="{2670C488-3455-4355-961F-A021359E7805}" cache="Slicer_City" caption="Employee City" level="1" style="SlicerStyleDark1" rowHeight="241300"/>
  <slicer name="Overdue Vacation?" xr10:uid="{54E134F2-6401-4CF8-8F86-E5A03F245BDA}" cache="Slicer_Overdue_Vacation?" caption="Overdue Vacation" level="1" style="SlicerStyleDark1" rowHeight="241300"/>
  <slicer name="Performance Review" xr10:uid="{56FAB2F1-B3E4-4071-AD9F-2C2BFEE28DAB}" cache="Slicer_Performance_Review" caption="Perf Review" level="1" style="SlicerStyleDark1" rowHeight="241300"/>
  <slicer name="Education" xr10:uid="{A722C631-E36B-4A1A-A009-5E32282187E4}" cache="Slicer_Education" caption="Education Level" level="1" style="SlicerStyleDark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18E95E-B14B-44A6-A1F4-AF903BE6CDB1}" name="HR_Database" displayName="HR_Database" ref="A1:Q91" tableType="queryTable" totalsRowShown="0">
  <autoFilter ref="A1:Q91" xr:uid="{DE18E95E-B14B-44A6-A1F4-AF903BE6CDB1}"/>
  <tableColumns count="17">
    <tableColumn id="1" xr3:uid="{52895AF8-959B-492F-A791-AF9BF4E85EDF}" uniqueName="1" name="ID" queryTableFieldId="1"/>
    <tableColumn id="18" xr3:uid="{EEA04399-09C3-43C2-84BE-69BB37DA07E7}" uniqueName="18" name="Employee Name" queryTableFieldId="16" dataDxfId="20"/>
    <tableColumn id="3" xr3:uid="{2222D7D8-0F66-430E-8F53-C9B7922E1D9B}" uniqueName="3" name="Gender" queryTableFieldId="3" dataDxfId="19"/>
    <tableColumn id="15" xr3:uid="{8949B9C1-8693-4346-9362-32AF99A700DB}" uniqueName="15" name="Employee Age" queryTableFieldId="13" dataDxfId="18">
      <calculatedColumnFormula>$U$1 - HR_Database[[#This Row],[Employee Birth Year]]</calculatedColumnFormula>
    </tableColumn>
    <tableColumn id="17" xr3:uid="{9D459AD8-F759-4C3C-AF13-FB61F562086D}" uniqueName="17" name="Employee Age Group" queryTableFieldId="15" dataDxfId="17">
      <calculatedColumnFormula>IF(HR_Database[[#This Row],[Employee Age]]&gt;50, "50+",IF(HR_Database[[#This Row],[Employee Age]]&gt;=40,"40 - 50",IF(HR_Database[[#This Row],[Employee Age]]&gt;=30, "30-39","18-29")))</calculatedColumnFormula>
    </tableColumn>
    <tableColumn id="14" xr3:uid="{036AC314-9CA8-47EA-B377-A15E89335D59}" uniqueName="14" name="Employee Birth Year" queryTableFieldId="12" dataDxfId="16">
      <calculatedColumnFormula>_xlfn.NUMBERVALUE(TEXT(HR_Database[[#This Row],[Birth Date]], "YYYY"))</calculatedColumnFormula>
    </tableColumn>
    <tableColumn id="4" xr3:uid="{1E5A1550-4E61-4FF3-A6C9-7D0E2461DF4B}" uniqueName="4" name="Birth Date" queryTableFieldId="4" dataDxfId="15"/>
    <tableColumn id="5" xr3:uid="{552928DF-C1D7-4A1C-B176-7F7357599A9A}" uniqueName="5" name="Hire Date" queryTableFieldId="5" dataDxfId="14"/>
    <tableColumn id="19" xr3:uid="{8EF03A1C-B2F4-4902-AA37-5EC08DB55838}" uniqueName="19" name="Hire Year" queryTableFieldId="21" dataDxfId="13">
      <calculatedColumnFormula>_xlfn.NUMBERVALUE(TEXT(HR_Database[[#This Row],[Hire Date]],"YYYY"))</calculatedColumnFormula>
    </tableColumn>
    <tableColumn id="20" xr3:uid="{1CB7BE89-48FD-4EAD-9ED4-A905175C63E7}" uniqueName="20" name="Years Worked" queryTableFieldId="22" dataDxfId="12">
      <calculatedColumnFormula>IF(HR_Database[[#This Row],[Exited Year]] = " ", $U$1-HR_Database[[#This Row],[Hire Year]],HR_Database[[#This Row],[Exited Year]]-HR_Database[[#This Row],[Hire Year]])</calculatedColumnFormula>
    </tableColumn>
    <tableColumn id="24" xr3:uid="{7244AF91-AFF5-4C76-B14A-AAB51D84D6AF}" uniqueName="24" name="Exited Year" queryTableFieldId="26" dataDxfId="11">
      <calculatedColumnFormula array="1">_xlfn.IFS(HR_Database[[#This Row],[Termination Year]] = 1900, " ",HR_Database[[#This Row],[Termination Year]] &lt;&gt; 1900, _xlfn.NUMBERVALUE(TEXT(HR_Database[[#This Row],[Termination Date]],"YYYY")))</calculatedColumnFormula>
    </tableColumn>
    <tableColumn id="21" xr3:uid="{A0072DC0-5F2E-4D06-ACB7-7BB3FB683FE2}" uniqueName="21" name="Termination Year" queryTableFieldId="23" dataDxfId="10">
      <calculatedColumnFormula>_xlfn.NUMBERVALUE(TEXT(HR_Database[[#This Row],[Termination Date]],"YYYY"))</calculatedColumnFormula>
    </tableColumn>
    <tableColumn id="6" xr3:uid="{A45DA9A3-7A00-4298-A60D-1FEACFF80C6A}" uniqueName="6" name="Termination Date" queryTableFieldId="6" dataDxfId="9"/>
    <tableColumn id="7" xr3:uid="{6CF15892-35D6-456E-888C-65B045B6F2D2}" uniqueName="7" name="Termination Reason" queryTableFieldId="7" dataDxfId="8"/>
    <tableColumn id="8" xr3:uid="{85E4D68B-B059-40BD-BD8A-A2A61BD82DE6}" uniqueName="8" name="Education" queryTableFieldId="8" dataDxfId="7"/>
    <tableColumn id="9" xr3:uid="{3E864D3D-B47A-4609-8682-5D06B79F2D88}" uniqueName="9" name="Position" queryTableFieldId="9" dataDxfId="6"/>
    <tableColumn id="10" xr3:uid="{584760E2-C525-4A6E-A576-85EC7B7A2B84}" uniqueName="10" name="Department" queryTableFieldId="10" dataDxfId="5"/>
  </tableColumns>
  <tableStyleInfo name="TableStyleLight9" showFirstColumn="0"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3D7459-0DB3-42A2-8F15-9E440948E4A8}" name="Employee_Info" displayName="Employee_Info" ref="A1:F91" tableType="queryTable" totalsRowShown="0">
  <autoFilter ref="A1:F91" xr:uid="{053D7459-0DB3-42A2-8F15-9E440948E4A8}"/>
  <tableColumns count="6">
    <tableColumn id="1" xr3:uid="{EC528BCB-4160-4E24-841E-B7A7CFE83A5C}" uniqueName="1" name="ID" queryTableFieldId="1"/>
    <tableColumn id="2" xr3:uid="{8670EF5F-C487-4CF0-AAE8-155A987CD937}" uniqueName="2" name="Performance Review" queryTableFieldId="2"/>
    <tableColumn id="3" xr3:uid="{262B8FF7-03F8-4DEE-8AA2-DD181083B368}" uniqueName="3" name="City" queryTableFieldId="3" dataDxfId="4"/>
    <tableColumn id="4" xr3:uid="{989364C1-ECCA-400C-8422-F91E658BCCA9}" uniqueName="4" name="Last Promotion Date" queryTableFieldId="4" dataDxfId="3"/>
    <tableColumn id="5" xr3:uid="{4FA2574D-1A5C-4E4B-B50D-291E84390E3F}" uniqueName="5" name="Salary" queryTableFieldId="5"/>
    <tableColumn id="6" xr3:uid="{9E9A76A9-DF8B-464B-9770-95D02B880AE8}" uniqueName="6" name="Overdue Vacation?" queryTableFieldId="6" dataDxfId="2"/>
  </tableColumns>
  <tableStyleInfo name="TableStyleLight14" showFirstColumn="0" showLastColumn="0" showRowStripes="1"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69FEB14-B7CC-422F-8956-9221519EDCE0}" name="Department_Bridge" displayName="Department_Bridge" ref="A1:B8" tableType="queryTable" totalsRowShown="0">
  <autoFilter ref="A1:B8" xr:uid="{669FEB14-B7CC-422F-8956-9221519EDCE0}"/>
  <tableColumns count="2">
    <tableColumn id="1" xr3:uid="{A4A9292E-2204-4D04-B631-8BEBAF8EB6AF}" uniqueName="1" name="Department" queryTableFieldId="1" dataDxfId="1"/>
    <tableColumn id="2" xr3:uid="{0B059493-2970-43CD-B43B-1A9EFF033464}" uniqueName="2" name="Manager" queryTableFieldId="2" dataDxfId="0"/>
  </tableColumns>
  <tableStyleInfo name="TableStyleLight10"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Hire_Date" xr10:uid="{413BEF8A-EB0E-43DD-9016-20B65902ECE7}" sourceName="[HR_Database].[Hire Date]">
  <pivotTables>
    <pivotTable tabId="1" name="PivotTable11"/>
    <pivotTable tabId="1" name="PivotTable1"/>
    <pivotTable tabId="1" name="PivotTable10"/>
    <pivotTable tabId="1" name="PivotTable2"/>
    <pivotTable tabId="1" name="PivotTable3"/>
    <pivotTable tabId="1" name="PivotTable4"/>
    <pivotTable tabId="1" name="PivotTable5"/>
    <pivotTable tabId="1" name="PivotTable6"/>
    <pivotTable tabId="1" name="PivotTable7"/>
  </pivotTables>
  <state minimalRefreshVersion="6" lastRefreshVersion="6" pivotCacheId="1392365638" filterType="unknown">
    <bounds startDate="2011-01-01T00:00:00" endDate="2020-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Termination_Date" xr10:uid="{44C0BFA9-A05C-4631-9A8C-2E5CF70F44A0}" sourceName="[HR_Database].[Termination Date]">
  <pivotTables>
    <pivotTable tabId="1" name="PivotTable11"/>
    <pivotTable tabId="1" name="PivotTable1"/>
    <pivotTable tabId="1" name="PivotTable10"/>
    <pivotTable tabId="1" name="PivotTable2"/>
    <pivotTable tabId="1" name="PivotTable3"/>
    <pivotTable tabId="1" name="PivotTable4"/>
    <pivotTable tabId="1" name="PivotTable5"/>
    <pivotTable tabId="1" name="PivotTable6"/>
    <pivotTable tabId="1" name="PivotTable7"/>
  </pivotTables>
  <state minimalRefreshVersion="6" lastRefreshVersion="6" pivotCacheId="1392365638" filterType="unknown">
    <bounds startDate="2015-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Hire Date" xr10:uid="{701A167E-969F-4AE7-AFC2-11946F162451}" cache="Timeline_Hire_Date" caption="Hire Date" level="0" selectionLevel="2" scrollPosition="2011-01-01T00:00:00" style="TimeSlicerStyleDark1"/>
  <timeline name="Termination Date" xr10:uid="{E1045570-97A6-4267-A765-ACF4B7864F8E}" cache="Timeline_Termination_Date" caption="Termination Date" level="0" selectionLevel="0" scrollPosition="2015-01-01T00:00:00" style="TimeSlicerStyleDark1"/>
</timeline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0F33C05-6A07-41DF-AF64-1F57C1577F84}">
  <we:reference id="wa104380955" version="3.16.2.1" store="en-US" storeType="OMEX"/>
  <we:alternateReferences>
    <we:reference id="WA104380955" version="3.16.2.1"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842E5-39F7-40D8-B741-C761DA0B9B90}">
  <sheetPr>
    <tabColor rgb="FF4F2270"/>
  </sheetPr>
  <dimension ref="A1"/>
  <sheetViews>
    <sheetView showGridLines="0" showRowColHeaders="0" tabSelected="1" zoomScale="44" zoomScaleNormal="44" workbookViewId="0">
      <selection activeCell="AJ30" sqref="AJ30"/>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420C3-93FE-4159-B386-7623C2119D3A}">
  <sheetPr codeName="Sheet4"/>
  <dimension ref="A3:AJ12"/>
  <sheetViews>
    <sheetView topLeftCell="Z1" workbookViewId="0">
      <selection activeCell="AB4" sqref="AB4"/>
    </sheetView>
  </sheetViews>
  <sheetFormatPr defaultRowHeight="14.5" x14ac:dyDescent="0.35"/>
  <cols>
    <col min="1" max="1" width="19.7265625" bestFit="1" customWidth="1"/>
    <col min="4" max="4" width="12.36328125" bestFit="1" customWidth="1"/>
    <col min="5" max="5" width="19.7265625" bestFit="1" customWidth="1"/>
    <col min="8" max="8" width="12.36328125" bestFit="1" customWidth="1"/>
    <col min="9" max="9" width="19.7265625" bestFit="1" customWidth="1"/>
    <col min="12" max="12" width="16.7265625" bestFit="1" customWidth="1"/>
    <col min="15" max="15" width="11.90625" bestFit="1" customWidth="1"/>
    <col min="23" max="23" width="23.7265625" bestFit="1" customWidth="1"/>
    <col min="24" max="24" width="11.90625" bestFit="1" customWidth="1"/>
    <col min="27" max="27" width="23.7265625" bestFit="1" customWidth="1"/>
    <col min="28" max="28" width="26.1796875" bestFit="1" customWidth="1"/>
    <col min="31" max="31" width="12.36328125" bestFit="1" customWidth="1"/>
    <col min="32" max="32" width="24.08984375" bestFit="1" customWidth="1"/>
    <col min="35" max="35" width="15.7265625" bestFit="1" customWidth="1"/>
    <col min="36" max="36" width="19" bestFit="1" customWidth="1"/>
  </cols>
  <sheetData>
    <row r="3" spans="1:36" x14ac:dyDescent="0.35">
      <c r="A3" t="s">
        <v>179</v>
      </c>
      <c r="D3" s="9" t="s">
        <v>180</v>
      </c>
      <c r="E3" t="s">
        <v>179</v>
      </c>
      <c r="H3" s="9" t="s">
        <v>180</v>
      </c>
      <c r="I3" t="s">
        <v>179</v>
      </c>
      <c r="L3" t="s">
        <v>182</v>
      </c>
      <c r="O3" t="s">
        <v>183</v>
      </c>
      <c r="R3" t="s">
        <v>184</v>
      </c>
      <c r="T3" t="s">
        <v>185</v>
      </c>
      <c r="W3" s="9" t="s">
        <v>180</v>
      </c>
      <c r="X3" t="s">
        <v>183</v>
      </c>
      <c r="AA3" s="9" t="s">
        <v>180</v>
      </c>
      <c r="AB3" t="s">
        <v>186</v>
      </c>
      <c r="AE3" s="9" t="s">
        <v>180</v>
      </c>
      <c r="AF3" t="s">
        <v>192</v>
      </c>
      <c r="AI3" s="9" t="s">
        <v>180</v>
      </c>
      <c r="AJ3" t="s">
        <v>193</v>
      </c>
    </row>
    <row r="4" spans="1:36" x14ac:dyDescent="0.35">
      <c r="A4" s="1">
        <v>90</v>
      </c>
      <c r="B4">
        <f>GETPIVOTDATA("[Measures].[Total No of Employees]",$A$3)</f>
        <v>90</v>
      </c>
      <c r="D4" s="10" t="s">
        <v>10</v>
      </c>
      <c r="E4" s="1">
        <v>34</v>
      </c>
      <c r="F4">
        <f>IFERROR(GETPIVOTDATA("[Measures].[Total No of Employees]",$D$3,"[HR_Database].[Gender]","[HR_Database].[Gender].&amp;[Female]"),0)</f>
        <v>34</v>
      </c>
      <c r="H4" s="10" t="s">
        <v>10</v>
      </c>
      <c r="I4" s="11">
        <v>0.37777777777777777</v>
      </c>
      <c r="J4" s="12">
        <f>IFERROR(GETPIVOTDATA("[Measures].[Total No of Employees]",$H$3,"[HR_Database].[Gender]","[HR_Database].[Gender].&amp;[Female]"),0)</f>
        <v>0.37777777777777777</v>
      </c>
      <c r="L4" s="1">
        <v>40.9</v>
      </c>
      <c r="M4" s="6">
        <f>IFERROR(GETPIVOTDATA("[Measures].[AVG Employee Age]",$L$3),0)</f>
        <v>40.9</v>
      </c>
      <c r="O4" s="1">
        <v>25</v>
      </c>
      <c r="P4">
        <f>IFERROR(GETPIVOTDATA("[Measures].[Terminations]",$O$3),0)</f>
        <v>25</v>
      </c>
      <c r="R4" s="12">
        <f>IFERROR((B4-P4)/B4,0)</f>
        <v>0.72222222222222221</v>
      </c>
      <c r="T4" s="12">
        <f>P4/B4</f>
        <v>0.27777777777777779</v>
      </c>
      <c r="W4" s="10" t="s">
        <v>18</v>
      </c>
      <c r="X4" s="1">
        <v>1</v>
      </c>
      <c r="AA4" s="10" t="s">
        <v>41</v>
      </c>
      <c r="AB4" s="1">
        <v>6</v>
      </c>
      <c r="AE4" s="10" t="s">
        <v>190</v>
      </c>
      <c r="AF4" s="13">
        <v>4163.1289999999999</v>
      </c>
      <c r="AI4" s="10" t="s">
        <v>92</v>
      </c>
      <c r="AJ4" s="1">
        <v>11</v>
      </c>
    </row>
    <row r="5" spans="1:36" x14ac:dyDescent="0.35">
      <c r="D5" s="10" t="s">
        <v>86</v>
      </c>
      <c r="E5" s="1">
        <v>56</v>
      </c>
      <c r="F5">
        <f>IFERROR(GETPIVOTDATA("[Measures].[Total No of Employees]",$D$3,"[HR_Database].[Gender]","[HR_Database].[Gender].&amp;[Male]"),0)</f>
        <v>56</v>
      </c>
      <c r="H5" s="10" t="s">
        <v>86</v>
      </c>
      <c r="I5" s="11">
        <v>0.62222222222222223</v>
      </c>
      <c r="J5" s="12">
        <f>IFERROR(GETPIVOTDATA("[Measures].[Total No of Employees]",$H$3,"[HR_Database].[Gender]","[HR_Database].[Gender].&amp;[Male]"),0)</f>
        <v>0.62222222222222223</v>
      </c>
      <c r="W5" s="10" t="s">
        <v>33</v>
      </c>
      <c r="X5" s="1">
        <v>2</v>
      </c>
      <c r="AA5" s="10" t="s">
        <v>14</v>
      </c>
      <c r="AB5" s="1">
        <v>3</v>
      </c>
      <c r="AE5" s="10" t="s">
        <v>188</v>
      </c>
      <c r="AF5" s="13">
        <v>4084.6667000000002</v>
      </c>
      <c r="AI5" s="10" t="s">
        <v>23</v>
      </c>
      <c r="AJ5" s="1">
        <v>12</v>
      </c>
    </row>
    <row r="6" spans="1:36" x14ac:dyDescent="0.35">
      <c r="D6" s="10" t="s">
        <v>181</v>
      </c>
      <c r="E6" s="1">
        <v>90</v>
      </c>
      <c r="H6" s="10" t="s">
        <v>181</v>
      </c>
      <c r="I6" s="11">
        <v>1</v>
      </c>
      <c r="W6" s="10" t="s">
        <v>52</v>
      </c>
      <c r="X6" s="1">
        <v>2</v>
      </c>
      <c r="AA6" s="10" t="s">
        <v>52</v>
      </c>
      <c r="AB6" s="1">
        <v>1</v>
      </c>
      <c r="AE6" s="10" t="s">
        <v>191</v>
      </c>
      <c r="AF6" s="13">
        <v>4082.8824</v>
      </c>
      <c r="AI6" s="10" t="s">
        <v>89</v>
      </c>
      <c r="AJ6" s="1">
        <v>12</v>
      </c>
    </row>
    <row r="7" spans="1:36" x14ac:dyDescent="0.35">
      <c r="W7" s="10" t="s">
        <v>14</v>
      </c>
      <c r="X7" s="1">
        <v>4</v>
      </c>
      <c r="AE7" s="10" t="s">
        <v>189</v>
      </c>
      <c r="AF7" s="13">
        <v>4076.7</v>
      </c>
      <c r="AI7" s="10" t="s">
        <v>9</v>
      </c>
      <c r="AJ7" s="1">
        <v>13</v>
      </c>
    </row>
    <row r="8" spans="1:36" x14ac:dyDescent="0.35">
      <c r="W8" s="10" t="s">
        <v>45</v>
      </c>
      <c r="X8" s="1">
        <v>5</v>
      </c>
      <c r="AE8" s="10" t="s">
        <v>181</v>
      </c>
      <c r="AF8" s="13">
        <v>4108.7</v>
      </c>
      <c r="AI8" s="10" t="s">
        <v>85</v>
      </c>
      <c r="AJ8" s="1">
        <v>13</v>
      </c>
    </row>
    <row r="9" spans="1:36" x14ac:dyDescent="0.35">
      <c r="W9" s="10" t="s">
        <v>28</v>
      </c>
      <c r="X9" s="1">
        <v>5</v>
      </c>
      <c r="AA9" s="10" t="s">
        <v>8</v>
      </c>
      <c r="AB9" t="s">
        <v>187</v>
      </c>
      <c r="AI9" s="10" t="s">
        <v>181</v>
      </c>
      <c r="AJ9" s="1">
        <v>61</v>
      </c>
    </row>
    <row r="10" spans="1:36" x14ac:dyDescent="0.35">
      <c r="W10" s="10" t="s">
        <v>41</v>
      </c>
      <c r="X10" s="1">
        <v>12</v>
      </c>
      <c r="AA10" t="str" cm="1">
        <f t="array" ref="AA10:AA12">AA4:AA6</f>
        <v>Development</v>
      </c>
      <c r="AB10" cm="1">
        <f t="array" ref="AB10:AB12">AB4:AB6</f>
        <v>6</v>
      </c>
    </row>
    <row r="11" spans="1:36" x14ac:dyDescent="0.35">
      <c r="W11" s="10" t="s">
        <v>181</v>
      </c>
      <c r="X11" s="1">
        <v>25</v>
      </c>
      <c r="AA11" t="str">
        <v>Finance / Accounting</v>
      </c>
      <c r="AB11">
        <v>3</v>
      </c>
    </row>
    <row r="12" spans="1:36" x14ac:dyDescent="0.35">
      <c r="AA12" t="str">
        <v>Technology and Equipment</v>
      </c>
      <c r="AB1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C1095-94B0-4C7C-8998-BA485FB1120C}">
  <sheetPr codeName="Sheet1">
    <tabColor theme="8" tint="-0.249977111117893"/>
  </sheetPr>
  <dimension ref="A1:V91"/>
  <sheetViews>
    <sheetView showGridLines="0" workbookViewId="0">
      <selection activeCell="M9" sqref="M9"/>
    </sheetView>
  </sheetViews>
  <sheetFormatPr defaultRowHeight="14.5" x14ac:dyDescent="0.35"/>
  <cols>
    <col min="1" max="1" width="4.90625" bestFit="1" customWidth="1"/>
    <col min="2" max="2" width="19" bestFit="1" customWidth="1"/>
    <col min="3" max="3" width="9.26953125" bestFit="1" customWidth="1"/>
    <col min="4" max="4" width="14.81640625" bestFit="1" customWidth="1"/>
    <col min="5" max="5" width="20.7265625" style="7" bestFit="1" customWidth="1"/>
    <col min="6" max="6" width="20.1796875" style="7" hidden="1" customWidth="1"/>
    <col min="7" max="7" width="11.6328125" style="5" bestFit="1" customWidth="1"/>
    <col min="8" max="8" width="11" bestFit="1" customWidth="1"/>
    <col min="9" max="9" width="10.7265625" style="7" hidden="1" customWidth="1"/>
    <col min="10" max="10" width="14.81640625" style="7" bestFit="1" customWidth="1"/>
    <col min="11" max="11" width="12.453125" style="7" bestFit="1" customWidth="1"/>
    <col min="12" max="12" width="17.6328125" style="5" hidden="1" customWidth="1"/>
    <col min="13" max="13" width="17.90625" bestFit="1" customWidth="1"/>
    <col min="14" max="14" width="23.26953125" bestFit="1" customWidth="1"/>
    <col min="15" max="15" width="20.453125" bestFit="1" customWidth="1"/>
    <col min="16" max="16" width="24.7265625" bestFit="1" customWidth="1"/>
    <col min="17" max="18" width="23.7265625" bestFit="1" customWidth="1"/>
    <col min="20" max="20" width="10.453125" bestFit="1" customWidth="1"/>
    <col min="21" max="22" width="4.81640625" bestFit="1" customWidth="1"/>
  </cols>
  <sheetData>
    <row r="1" spans="1:22" x14ac:dyDescent="0.35">
      <c r="A1" t="s">
        <v>0</v>
      </c>
      <c r="B1" t="s">
        <v>174</v>
      </c>
      <c r="C1" t="s">
        <v>1</v>
      </c>
      <c r="D1" s="7" t="s">
        <v>171</v>
      </c>
      <c r="E1" s="7" t="s">
        <v>173</v>
      </c>
      <c r="F1" s="7" t="s">
        <v>172</v>
      </c>
      <c r="G1" t="s">
        <v>2</v>
      </c>
      <c r="H1" t="s">
        <v>3</v>
      </c>
      <c r="I1" s="7" t="s">
        <v>175</v>
      </c>
      <c r="J1" s="7" t="s">
        <v>176</v>
      </c>
      <c r="K1" s="7" t="s">
        <v>178</v>
      </c>
      <c r="L1" s="5" t="s">
        <v>177</v>
      </c>
      <c r="M1" t="s">
        <v>4</v>
      </c>
      <c r="N1" t="s">
        <v>5</v>
      </c>
      <c r="O1" t="s">
        <v>6</v>
      </c>
      <c r="P1" t="s">
        <v>7</v>
      </c>
      <c r="Q1" t="s">
        <v>8</v>
      </c>
      <c r="S1" s="8"/>
      <c r="T1" s="3">
        <f ca="1">TODAY()</f>
        <v>45587</v>
      </c>
      <c r="U1" s="4" t="str">
        <f ca="1">TEXT(T1, "YYYY")</f>
        <v>2024</v>
      </c>
      <c r="V1" s="8"/>
    </row>
    <row r="2" spans="1:22" x14ac:dyDescent="0.35">
      <c r="A2">
        <v>1</v>
      </c>
      <c r="B2" s="1" t="s">
        <v>9</v>
      </c>
      <c r="C2" s="1" t="s">
        <v>10</v>
      </c>
      <c r="D2" s="7">
        <f ca="1">$U$1 - HR_Database[[#This Row],[Employee Birth Year]]</f>
        <v>35</v>
      </c>
      <c r="E2" s="7" t="str">
        <f ca="1">IF(HR_Database[[#This Row],[Employee Age]]&gt;50, "50+",IF(HR_Database[[#This Row],[Employee Age]]&gt;=40,"40 - 50",IF(HR_Database[[#This Row],[Employee Age]]&gt;=30, "30-39","18-29")))</f>
        <v>30-39</v>
      </c>
      <c r="F2" s="7">
        <f>_xlfn.NUMBERVALUE(TEXT(HR_Database[[#This Row],[Birth Date]], "YYYY"))</f>
        <v>1989</v>
      </c>
      <c r="G2" s="2">
        <v>32737</v>
      </c>
      <c r="H2" s="2">
        <v>40818</v>
      </c>
      <c r="I2" s="7">
        <f>_xlfn.NUMBERVALUE(TEXT(HR_Database[[#This Row],[Hire Date]],"YYYY"))</f>
        <v>2011</v>
      </c>
      <c r="J2" s="7">
        <f ca="1">IF(HR_Database[[#This Row],[Exited Year]] = " ", $U$1-HR_Database[[#This Row],[Hire Year]],HR_Database[[#This Row],[Exited Year]]-HR_Database[[#This Row],[Hire Year]])</f>
        <v>13</v>
      </c>
      <c r="K2" s="7" t="str" cm="1">
        <f t="array" ref="K2">_xlfn.IFS(HR_Database[[#This Row],[Termination Year]] = 1900, " ",HR_Database[[#This Row],[Termination Year]] &lt;&gt; 1900, _xlfn.NUMBERVALUE(TEXT(HR_Database[[#This Row],[Termination Date]],"YYYY")))</f>
        <v xml:space="preserve"> </v>
      </c>
      <c r="L2" s="1">
        <f>_xlfn.NUMBERVALUE(TEXT(HR_Database[[#This Row],[Termination Date]],"YYYY"))</f>
        <v>1900</v>
      </c>
      <c r="M2" s="2"/>
      <c r="N2" s="1" t="s">
        <v>11</v>
      </c>
      <c r="O2" s="1" t="s">
        <v>12</v>
      </c>
      <c r="P2" s="1" t="s">
        <v>13</v>
      </c>
      <c r="Q2" s="1" t="s">
        <v>14</v>
      </c>
      <c r="S2" s="8"/>
      <c r="T2" s="8"/>
      <c r="U2" s="8"/>
      <c r="V2" s="8"/>
    </row>
    <row r="3" spans="1:22" x14ac:dyDescent="0.35">
      <c r="A3">
        <v>2</v>
      </c>
      <c r="B3" s="1" t="s">
        <v>15</v>
      </c>
      <c r="C3" s="1" t="s">
        <v>10</v>
      </c>
      <c r="D3" s="7">
        <f ca="1">$U$1 - HR_Database[[#This Row],[Employee Birth Year]]</f>
        <v>36</v>
      </c>
      <c r="E3" s="7" t="str">
        <f ca="1">IF(HR_Database[[#This Row],[Employee Age]]&gt;50, "50+",IF(HR_Database[[#This Row],[Employee Age]]&gt;=40,"40 - 50",IF(HR_Database[[#This Row],[Employee Age]]&gt;=30, "30-39","18-29")))</f>
        <v>30-39</v>
      </c>
      <c r="F3" s="7">
        <f>_xlfn.NUMBERVALUE(TEXT(HR_Database[[#This Row],[Birth Date]], "YYYY"))</f>
        <v>1988</v>
      </c>
      <c r="G3" s="2">
        <v>32229</v>
      </c>
      <c r="H3" s="2">
        <v>40990</v>
      </c>
      <c r="I3" s="7">
        <f>_xlfn.NUMBERVALUE(TEXT(HR_Database[[#This Row],[Hire Date]],"YYYY"))</f>
        <v>2012</v>
      </c>
      <c r="J3" s="7">
        <f>IF(HR_Database[[#This Row],[Exited Year]] = " ", $U$1-HR_Database[[#This Row],[Hire Year]],HR_Database[[#This Row],[Exited Year]]-HR_Database[[#This Row],[Hire Year]])</f>
        <v>3</v>
      </c>
      <c r="K3" s="7" cm="1">
        <f t="array" ref="K3">_xlfn.IFS(HR_Database[[#This Row],[Termination Year]] = 1900, " ",HR_Database[[#This Row],[Termination Year]] &lt;&gt; 1900, _xlfn.NUMBERVALUE(TEXT(HR_Database[[#This Row],[Termination Date]],"YYYY")))</f>
        <v>2015</v>
      </c>
      <c r="L3" s="1">
        <f>_xlfn.NUMBERVALUE(TEXT(HR_Database[[#This Row],[Termination Date]],"YYYY"))</f>
        <v>2015</v>
      </c>
      <c r="M3" s="2">
        <v>42125</v>
      </c>
      <c r="N3" s="1" t="s">
        <v>16</v>
      </c>
      <c r="O3" s="1" t="s">
        <v>12</v>
      </c>
      <c r="P3" s="1" t="s">
        <v>17</v>
      </c>
      <c r="Q3" s="1" t="s">
        <v>18</v>
      </c>
    </row>
    <row r="4" spans="1:22" x14ac:dyDescent="0.35">
      <c r="A4">
        <v>3</v>
      </c>
      <c r="B4" s="1" t="s">
        <v>19</v>
      </c>
      <c r="C4" s="1" t="s">
        <v>10</v>
      </c>
      <c r="D4" s="7">
        <f ca="1">$U$1 - HR_Database[[#This Row],[Employee Birth Year]]</f>
        <v>43</v>
      </c>
      <c r="E4" s="7" t="str">
        <f ca="1">IF(HR_Database[[#This Row],[Employee Age]]&gt;50, "50+",IF(HR_Database[[#This Row],[Employee Age]]&gt;=40,"40 - 50",IF(HR_Database[[#This Row],[Employee Age]]&gt;=30, "30-39","18-29")))</f>
        <v>40 - 50</v>
      </c>
      <c r="F4" s="7">
        <f>_xlfn.NUMBERVALUE(TEXT(HR_Database[[#This Row],[Birth Date]], "YYYY"))</f>
        <v>1981</v>
      </c>
      <c r="G4" s="2">
        <v>29694</v>
      </c>
      <c r="H4" s="2">
        <v>41145</v>
      </c>
      <c r="I4" s="7">
        <f>_xlfn.NUMBERVALUE(TEXT(HR_Database[[#This Row],[Hire Date]],"YYYY"))</f>
        <v>2012</v>
      </c>
      <c r="J4" s="7">
        <f>IF(HR_Database[[#This Row],[Exited Year]] = " ", $U$1-HR_Database[[#This Row],[Hire Year]],HR_Database[[#This Row],[Exited Year]]-HR_Database[[#This Row],[Hire Year]])</f>
        <v>4</v>
      </c>
      <c r="K4" s="7" cm="1">
        <f t="array" ref="K4">_xlfn.IFS(HR_Database[[#This Row],[Termination Year]] = 1900, " ",HR_Database[[#This Row],[Termination Year]] &lt;&gt; 1900, _xlfn.NUMBERVALUE(TEXT(HR_Database[[#This Row],[Termination Date]],"YYYY")))</f>
        <v>2016</v>
      </c>
      <c r="L4" s="1">
        <f>_xlfn.NUMBERVALUE(TEXT(HR_Database[[#This Row],[Termination Date]],"YYYY"))</f>
        <v>2016</v>
      </c>
      <c r="M4" s="2">
        <v>42540</v>
      </c>
      <c r="N4" s="1" t="s">
        <v>20</v>
      </c>
      <c r="O4" s="1" t="s">
        <v>21</v>
      </c>
      <c r="P4" s="1" t="s">
        <v>22</v>
      </c>
      <c r="Q4" s="1" t="s">
        <v>14</v>
      </c>
    </row>
    <row r="5" spans="1:22" x14ac:dyDescent="0.35">
      <c r="A5">
        <v>4</v>
      </c>
      <c r="B5" s="1" t="s">
        <v>23</v>
      </c>
      <c r="C5" s="1" t="s">
        <v>10</v>
      </c>
      <c r="D5" s="7">
        <f ca="1">$U$1 - HR_Database[[#This Row],[Employee Birth Year]]</f>
        <v>22</v>
      </c>
      <c r="E5" s="7" t="str">
        <f ca="1">IF(HR_Database[[#This Row],[Employee Age]]&gt;50, "50+",IF(HR_Database[[#This Row],[Employee Age]]&gt;=40,"40 - 50",IF(HR_Database[[#This Row],[Employee Age]]&gt;=30, "30-39","18-29")))</f>
        <v>18-29</v>
      </c>
      <c r="F5" s="7">
        <f>_xlfn.NUMBERVALUE(TEXT(HR_Database[[#This Row],[Birth Date]], "YYYY"))</f>
        <v>2002</v>
      </c>
      <c r="G5" s="2">
        <v>37560</v>
      </c>
      <c r="H5" s="2">
        <v>41225</v>
      </c>
      <c r="I5" s="7">
        <f>_xlfn.NUMBERVALUE(TEXT(HR_Database[[#This Row],[Hire Date]],"YYYY"))</f>
        <v>2012</v>
      </c>
      <c r="J5" s="7">
        <f ca="1">IF(HR_Database[[#This Row],[Exited Year]] = " ", $U$1-HR_Database[[#This Row],[Hire Year]],HR_Database[[#This Row],[Exited Year]]-HR_Database[[#This Row],[Hire Year]])</f>
        <v>12</v>
      </c>
      <c r="K5" s="7" t="str" cm="1">
        <f t="array" ref="K5">_xlfn.IFS(HR_Database[[#This Row],[Termination Year]] = 1900, " ",HR_Database[[#This Row],[Termination Year]] &lt;&gt; 1900, _xlfn.NUMBERVALUE(TEXT(HR_Database[[#This Row],[Termination Date]],"YYYY")))</f>
        <v xml:space="preserve"> </v>
      </c>
      <c r="L5" s="1">
        <f>_xlfn.NUMBERVALUE(TEXT(HR_Database[[#This Row],[Termination Date]],"YYYY"))</f>
        <v>1900</v>
      </c>
      <c r="M5" s="2"/>
      <c r="N5" s="1" t="s">
        <v>11</v>
      </c>
      <c r="O5" s="1" t="s">
        <v>24</v>
      </c>
      <c r="P5" s="1" t="s">
        <v>25</v>
      </c>
      <c r="Q5" s="1" t="s">
        <v>14</v>
      </c>
    </row>
    <row r="6" spans="1:22" x14ac:dyDescent="0.35">
      <c r="A6">
        <v>5</v>
      </c>
      <c r="B6" s="1" t="s">
        <v>26</v>
      </c>
      <c r="C6" s="1" t="s">
        <v>10</v>
      </c>
      <c r="D6" s="7">
        <f ca="1">$U$1 - HR_Database[[#This Row],[Employee Birth Year]]</f>
        <v>45</v>
      </c>
      <c r="E6" s="7" t="str">
        <f ca="1">IF(HR_Database[[#This Row],[Employee Age]]&gt;50, "50+",IF(HR_Database[[#This Row],[Employee Age]]&gt;=40,"40 - 50",IF(HR_Database[[#This Row],[Employee Age]]&gt;=30, "30-39","18-29")))</f>
        <v>40 - 50</v>
      </c>
      <c r="F6" s="7">
        <f>_xlfn.NUMBERVALUE(TEXT(HR_Database[[#This Row],[Birth Date]], "YYYY"))</f>
        <v>1979</v>
      </c>
      <c r="G6" s="2">
        <v>29150</v>
      </c>
      <c r="H6" s="2">
        <v>41535</v>
      </c>
      <c r="I6" s="7">
        <f>_xlfn.NUMBERVALUE(TEXT(HR_Database[[#This Row],[Hire Date]],"YYYY"))</f>
        <v>2013</v>
      </c>
      <c r="J6" s="7">
        <f ca="1">IF(HR_Database[[#This Row],[Exited Year]] = " ", $U$1-HR_Database[[#This Row],[Hire Year]],HR_Database[[#This Row],[Exited Year]]-HR_Database[[#This Row],[Hire Year]])</f>
        <v>11</v>
      </c>
      <c r="K6" s="7" t="str" cm="1">
        <f t="array" ref="K6">_xlfn.IFS(HR_Database[[#This Row],[Termination Year]] = 1900, " ",HR_Database[[#This Row],[Termination Year]] &lt;&gt; 1900, _xlfn.NUMBERVALUE(TEXT(HR_Database[[#This Row],[Termination Date]],"YYYY")))</f>
        <v xml:space="preserve"> </v>
      </c>
      <c r="L6" s="1">
        <f>_xlfn.NUMBERVALUE(TEXT(HR_Database[[#This Row],[Termination Date]],"YYYY"))</f>
        <v>1900</v>
      </c>
      <c r="M6" s="2"/>
      <c r="N6" s="1" t="s">
        <v>11</v>
      </c>
      <c r="O6" s="1" t="s">
        <v>24</v>
      </c>
      <c r="P6" s="1" t="s">
        <v>27</v>
      </c>
      <c r="Q6" s="1" t="s">
        <v>28</v>
      </c>
    </row>
    <row r="7" spans="1:22" x14ac:dyDescent="0.35">
      <c r="A7">
        <v>6</v>
      </c>
      <c r="B7" s="1" t="s">
        <v>29</v>
      </c>
      <c r="C7" s="1" t="s">
        <v>10</v>
      </c>
      <c r="D7" s="7">
        <f ca="1">$U$1 - HR_Database[[#This Row],[Employee Birth Year]]</f>
        <v>44</v>
      </c>
      <c r="E7" s="7" t="str">
        <f ca="1">IF(HR_Database[[#This Row],[Employee Age]]&gt;50, "50+",IF(HR_Database[[#This Row],[Employee Age]]&gt;=40,"40 - 50",IF(HR_Database[[#This Row],[Employee Age]]&gt;=30, "30-39","18-29")))</f>
        <v>40 - 50</v>
      </c>
      <c r="F7" s="7">
        <f>_xlfn.NUMBERVALUE(TEXT(HR_Database[[#This Row],[Birth Date]], "YYYY"))</f>
        <v>1980</v>
      </c>
      <c r="G7" s="2">
        <v>29499</v>
      </c>
      <c r="H7" s="2">
        <v>41655</v>
      </c>
      <c r="I7" s="7">
        <f>_xlfn.NUMBERVALUE(TEXT(HR_Database[[#This Row],[Hire Date]],"YYYY"))</f>
        <v>2014</v>
      </c>
      <c r="J7" s="7">
        <f>IF(HR_Database[[#This Row],[Exited Year]] = " ", $U$1-HR_Database[[#This Row],[Hire Year]],HR_Database[[#This Row],[Exited Year]]-HR_Database[[#This Row],[Hire Year]])</f>
        <v>3</v>
      </c>
      <c r="K7" s="7" cm="1">
        <f t="array" ref="K7">_xlfn.IFS(HR_Database[[#This Row],[Termination Year]] = 1900, " ",HR_Database[[#This Row],[Termination Year]] &lt;&gt; 1900, _xlfn.NUMBERVALUE(TEXT(HR_Database[[#This Row],[Termination Date]],"YYYY")))</f>
        <v>2017</v>
      </c>
      <c r="L7" s="1">
        <f>_xlfn.NUMBERVALUE(TEXT(HR_Database[[#This Row],[Termination Date]],"YYYY"))</f>
        <v>2017</v>
      </c>
      <c r="M7" s="2">
        <v>43025</v>
      </c>
      <c r="N7" s="1" t="s">
        <v>20</v>
      </c>
      <c r="O7" s="1" t="s">
        <v>24</v>
      </c>
      <c r="P7" s="1" t="s">
        <v>30</v>
      </c>
      <c r="Q7" s="1" t="s">
        <v>28</v>
      </c>
    </row>
    <row r="8" spans="1:22" x14ac:dyDescent="0.35">
      <c r="A8">
        <v>7</v>
      </c>
      <c r="B8" s="1" t="s">
        <v>31</v>
      </c>
      <c r="C8" s="1" t="s">
        <v>10</v>
      </c>
      <c r="D8" s="7">
        <f ca="1">$U$1 - HR_Database[[#This Row],[Employee Birth Year]]</f>
        <v>32</v>
      </c>
      <c r="E8" s="7" t="str">
        <f ca="1">IF(HR_Database[[#This Row],[Employee Age]]&gt;50, "50+",IF(HR_Database[[#This Row],[Employee Age]]&gt;=40,"40 - 50",IF(HR_Database[[#This Row],[Employee Age]]&gt;=30, "30-39","18-29")))</f>
        <v>30-39</v>
      </c>
      <c r="F8" s="7">
        <f>_xlfn.NUMBERVALUE(TEXT(HR_Database[[#This Row],[Birth Date]], "YYYY"))</f>
        <v>1992</v>
      </c>
      <c r="G8" s="2">
        <v>33924</v>
      </c>
      <c r="H8" s="2">
        <v>41755</v>
      </c>
      <c r="I8" s="7">
        <f>_xlfn.NUMBERVALUE(TEXT(HR_Database[[#This Row],[Hire Date]],"YYYY"))</f>
        <v>2014</v>
      </c>
      <c r="J8" s="7">
        <f>IF(HR_Database[[#This Row],[Exited Year]] = " ", $U$1-HR_Database[[#This Row],[Hire Year]],HR_Database[[#This Row],[Exited Year]]-HR_Database[[#This Row],[Hire Year]])</f>
        <v>3</v>
      </c>
      <c r="K8" s="7" cm="1">
        <f t="array" ref="K8">_xlfn.IFS(HR_Database[[#This Row],[Termination Year]] = 1900, " ",HR_Database[[#This Row],[Termination Year]] &lt;&gt; 1900, _xlfn.NUMBERVALUE(TEXT(HR_Database[[#This Row],[Termination Date]],"YYYY")))</f>
        <v>2017</v>
      </c>
      <c r="L8" s="1">
        <f>_xlfn.NUMBERVALUE(TEXT(HR_Database[[#This Row],[Termination Date]],"YYYY"))</f>
        <v>2017</v>
      </c>
      <c r="M8" s="2">
        <v>43015</v>
      </c>
      <c r="N8" s="1" t="s">
        <v>16</v>
      </c>
      <c r="O8" s="1" t="s">
        <v>24</v>
      </c>
      <c r="P8" s="1" t="s">
        <v>32</v>
      </c>
      <c r="Q8" s="1" t="s">
        <v>33</v>
      </c>
    </row>
    <row r="9" spans="1:22" x14ac:dyDescent="0.35">
      <c r="A9">
        <v>8</v>
      </c>
      <c r="B9" s="1" t="s">
        <v>34</v>
      </c>
      <c r="C9" s="1" t="s">
        <v>10</v>
      </c>
      <c r="D9" s="7">
        <f ca="1">$U$1 - HR_Database[[#This Row],[Employee Birth Year]]</f>
        <v>28</v>
      </c>
      <c r="E9" s="7" t="str">
        <f ca="1">IF(HR_Database[[#This Row],[Employee Age]]&gt;50, "50+",IF(HR_Database[[#This Row],[Employee Age]]&gt;=40,"40 - 50",IF(HR_Database[[#This Row],[Employee Age]]&gt;=30, "30-39","18-29")))</f>
        <v>18-29</v>
      </c>
      <c r="F9" s="7">
        <f>_xlfn.NUMBERVALUE(TEXT(HR_Database[[#This Row],[Birth Date]], "YYYY"))</f>
        <v>1996</v>
      </c>
      <c r="G9" s="2">
        <v>35328</v>
      </c>
      <c r="H9" s="2">
        <v>41767</v>
      </c>
      <c r="I9" s="7">
        <f>_xlfn.NUMBERVALUE(TEXT(HR_Database[[#This Row],[Hire Date]],"YYYY"))</f>
        <v>2014</v>
      </c>
      <c r="J9" s="7">
        <f ca="1">IF(HR_Database[[#This Row],[Exited Year]] = " ", $U$1-HR_Database[[#This Row],[Hire Year]],HR_Database[[#This Row],[Exited Year]]-HR_Database[[#This Row],[Hire Year]])</f>
        <v>10</v>
      </c>
      <c r="K9" s="7" t="str" cm="1">
        <f t="array" ref="K9">_xlfn.IFS(HR_Database[[#This Row],[Termination Year]] = 1900, " ",HR_Database[[#This Row],[Termination Year]] &lt;&gt; 1900, _xlfn.NUMBERVALUE(TEXT(HR_Database[[#This Row],[Termination Date]],"YYYY")))</f>
        <v xml:space="preserve"> </v>
      </c>
      <c r="L9" s="1">
        <f>_xlfn.NUMBERVALUE(TEXT(HR_Database[[#This Row],[Termination Date]],"YYYY"))</f>
        <v>1900</v>
      </c>
      <c r="M9" s="2"/>
      <c r="N9" s="1" t="s">
        <v>11</v>
      </c>
      <c r="O9" s="1" t="s">
        <v>35</v>
      </c>
      <c r="P9" s="1" t="s">
        <v>36</v>
      </c>
      <c r="Q9" s="1" t="s">
        <v>14</v>
      </c>
    </row>
    <row r="10" spans="1:22" x14ac:dyDescent="0.35">
      <c r="A10">
        <v>9</v>
      </c>
      <c r="B10" s="1" t="s">
        <v>37</v>
      </c>
      <c r="C10" s="1" t="s">
        <v>10</v>
      </c>
      <c r="D10" s="7">
        <f ca="1">$U$1 - HR_Database[[#This Row],[Employee Birth Year]]</f>
        <v>49</v>
      </c>
      <c r="E10" s="7" t="str">
        <f ca="1">IF(HR_Database[[#This Row],[Employee Age]]&gt;50, "50+",IF(HR_Database[[#This Row],[Employee Age]]&gt;=40,"40 - 50",IF(HR_Database[[#This Row],[Employee Age]]&gt;=30, "30-39","18-29")))</f>
        <v>40 - 50</v>
      </c>
      <c r="F10" s="7">
        <f>_xlfn.NUMBERVALUE(TEXT(HR_Database[[#This Row],[Birth Date]], "YYYY"))</f>
        <v>1975</v>
      </c>
      <c r="G10" s="2">
        <v>27454</v>
      </c>
      <c r="H10" s="2">
        <v>41805</v>
      </c>
      <c r="I10" s="7">
        <f>_xlfn.NUMBERVALUE(TEXT(HR_Database[[#This Row],[Hire Date]],"YYYY"))</f>
        <v>2014</v>
      </c>
      <c r="J10" s="7">
        <f ca="1">IF(HR_Database[[#This Row],[Exited Year]] = " ", $U$1-HR_Database[[#This Row],[Hire Year]],HR_Database[[#This Row],[Exited Year]]-HR_Database[[#This Row],[Hire Year]])</f>
        <v>10</v>
      </c>
      <c r="K10" s="7" t="str" cm="1">
        <f t="array" ref="K10">_xlfn.IFS(HR_Database[[#This Row],[Termination Year]] = 1900, " ",HR_Database[[#This Row],[Termination Year]] &lt;&gt; 1900, _xlfn.NUMBERVALUE(TEXT(HR_Database[[#This Row],[Termination Date]],"YYYY")))</f>
        <v xml:space="preserve"> </v>
      </c>
      <c r="L10" s="1">
        <f>_xlfn.NUMBERVALUE(TEXT(HR_Database[[#This Row],[Termination Date]],"YYYY"))</f>
        <v>1900</v>
      </c>
      <c r="M10" s="2"/>
      <c r="N10" s="1" t="s">
        <v>11</v>
      </c>
      <c r="O10" s="1" t="s">
        <v>35</v>
      </c>
      <c r="P10" s="1" t="s">
        <v>38</v>
      </c>
      <c r="Q10" s="1" t="s">
        <v>33</v>
      </c>
    </row>
    <row r="11" spans="1:22" x14ac:dyDescent="0.35">
      <c r="A11">
        <v>10</v>
      </c>
      <c r="B11" s="1" t="s">
        <v>39</v>
      </c>
      <c r="C11" s="1" t="s">
        <v>10</v>
      </c>
      <c r="D11" s="7">
        <f ca="1">$U$1 - HR_Database[[#This Row],[Employee Birth Year]]</f>
        <v>50</v>
      </c>
      <c r="E11" s="7" t="str">
        <f ca="1">IF(HR_Database[[#This Row],[Employee Age]]&gt;50, "50+",IF(HR_Database[[#This Row],[Employee Age]]&gt;=40,"40 - 50",IF(HR_Database[[#This Row],[Employee Age]]&gt;=30, "30-39","18-29")))</f>
        <v>40 - 50</v>
      </c>
      <c r="F11" s="7">
        <f>_xlfn.NUMBERVALUE(TEXT(HR_Database[[#This Row],[Birth Date]], "YYYY"))</f>
        <v>1974</v>
      </c>
      <c r="G11" s="2">
        <v>27315</v>
      </c>
      <c r="H11" s="2">
        <v>41973</v>
      </c>
      <c r="I11" s="7">
        <f>_xlfn.NUMBERVALUE(TEXT(HR_Database[[#This Row],[Hire Date]],"YYYY"))</f>
        <v>2014</v>
      </c>
      <c r="J11" s="7">
        <f ca="1">IF(HR_Database[[#This Row],[Exited Year]] = " ", $U$1-HR_Database[[#This Row],[Hire Year]],HR_Database[[#This Row],[Exited Year]]-HR_Database[[#This Row],[Hire Year]])</f>
        <v>10</v>
      </c>
      <c r="K11" s="7" t="str" cm="1">
        <f t="array" ref="K11">_xlfn.IFS(HR_Database[[#This Row],[Termination Year]] = 1900, " ",HR_Database[[#This Row],[Termination Year]] &lt;&gt; 1900, _xlfn.NUMBERVALUE(TEXT(HR_Database[[#This Row],[Termination Date]],"YYYY")))</f>
        <v xml:space="preserve"> </v>
      </c>
      <c r="L11" s="1">
        <f>_xlfn.NUMBERVALUE(TEXT(HR_Database[[#This Row],[Termination Date]],"YYYY"))</f>
        <v>1900</v>
      </c>
      <c r="M11" s="2"/>
      <c r="N11" s="1" t="s">
        <v>11</v>
      </c>
      <c r="O11" s="1" t="s">
        <v>35</v>
      </c>
      <c r="P11" s="1" t="s">
        <v>40</v>
      </c>
      <c r="Q11" s="1" t="s">
        <v>41</v>
      </c>
    </row>
    <row r="12" spans="1:22" x14ac:dyDescent="0.35">
      <c r="A12">
        <v>11</v>
      </c>
      <c r="B12" s="1" t="s">
        <v>42</v>
      </c>
      <c r="C12" s="1" t="s">
        <v>10</v>
      </c>
      <c r="D12" s="7">
        <f ca="1">$U$1 - HR_Database[[#This Row],[Employee Birth Year]]</f>
        <v>45</v>
      </c>
      <c r="E12" s="7" t="str">
        <f ca="1">IF(HR_Database[[#This Row],[Employee Age]]&gt;50, "50+",IF(HR_Database[[#This Row],[Employee Age]]&gt;=40,"40 - 50",IF(HR_Database[[#This Row],[Employee Age]]&gt;=30, "30-39","18-29")))</f>
        <v>40 - 50</v>
      </c>
      <c r="F12" s="7">
        <f>_xlfn.NUMBERVALUE(TEXT(HR_Database[[#This Row],[Birth Date]], "YYYY"))</f>
        <v>1979</v>
      </c>
      <c r="G12" s="2">
        <v>28979</v>
      </c>
      <c r="H12" s="2">
        <v>41990</v>
      </c>
      <c r="I12" s="7">
        <f>_xlfn.NUMBERVALUE(TEXT(HR_Database[[#This Row],[Hire Date]],"YYYY"))</f>
        <v>2014</v>
      </c>
      <c r="J12" s="7">
        <f ca="1">IF(HR_Database[[#This Row],[Exited Year]] = " ", $U$1-HR_Database[[#This Row],[Hire Year]],HR_Database[[#This Row],[Exited Year]]-HR_Database[[#This Row],[Hire Year]])</f>
        <v>10</v>
      </c>
      <c r="K12" s="7" t="str" cm="1">
        <f t="array" ref="K12">_xlfn.IFS(HR_Database[[#This Row],[Termination Year]] = 1900, " ",HR_Database[[#This Row],[Termination Year]] &lt;&gt; 1900, _xlfn.NUMBERVALUE(TEXT(HR_Database[[#This Row],[Termination Date]],"YYYY")))</f>
        <v xml:space="preserve"> </v>
      </c>
      <c r="L12" s="1">
        <f>_xlfn.NUMBERVALUE(TEXT(HR_Database[[#This Row],[Termination Date]],"YYYY"))</f>
        <v>1900</v>
      </c>
      <c r="M12" s="2"/>
      <c r="N12" s="1" t="s">
        <v>11</v>
      </c>
      <c r="O12" s="1" t="s">
        <v>43</v>
      </c>
      <c r="P12" s="1" t="s">
        <v>44</v>
      </c>
      <c r="Q12" s="1" t="s">
        <v>45</v>
      </c>
    </row>
    <row r="13" spans="1:22" x14ac:dyDescent="0.35">
      <c r="A13">
        <v>12</v>
      </c>
      <c r="B13" s="1" t="s">
        <v>46</v>
      </c>
      <c r="C13" s="1" t="s">
        <v>10</v>
      </c>
      <c r="D13" s="7">
        <f ca="1">$U$1 - HR_Database[[#This Row],[Employee Birth Year]]</f>
        <v>38</v>
      </c>
      <c r="E13" s="7" t="str">
        <f ca="1">IF(HR_Database[[#This Row],[Employee Age]]&gt;50, "50+",IF(HR_Database[[#This Row],[Employee Age]]&gt;=40,"40 - 50",IF(HR_Database[[#This Row],[Employee Age]]&gt;=30, "30-39","18-29")))</f>
        <v>30-39</v>
      </c>
      <c r="F13" s="7">
        <f>_xlfn.NUMBERVALUE(TEXT(HR_Database[[#This Row],[Birth Date]], "YYYY"))</f>
        <v>1986</v>
      </c>
      <c r="G13" s="2">
        <v>31654</v>
      </c>
      <c r="H13" s="2">
        <v>42025</v>
      </c>
      <c r="I13" s="7">
        <f>_xlfn.NUMBERVALUE(TEXT(HR_Database[[#This Row],[Hire Date]],"YYYY"))</f>
        <v>2015</v>
      </c>
      <c r="J13" s="7">
        <f>IF(HR_Database[[#This Row],[Exited Year]] = " ", $U$1-HR_Database[[#This Row],[Hire Year]],HR_Database[[#This Row],[Exited Year]]-HR_Database[[#This Row],[Hire Year]])</f>
        <v>0</v>
      </c>
      <c r="K13" s="7" cm="1">
        <f t="array" ref="K13">_xlfn.IFS(HR_Database[[#This Row],[Termination Year]] = 1900, " ",HR_Database[[#This Row],[Termination Year]] &lt;&gt; 1900, _xlfn.NUMBERVALUE(TEXT(HR_Database[[#This Row],[Termination Date]],"YYYY")))</f>
        <v>2015</v>
      </c>
      <c r="L13" s="1">
        <f>_xlfn.NUMBERVALUE(TEXT(HR_Database[[#This Row],[Termination Date]],"YYYY"))</f>
        <v>2015</v>
      </c>
      <c r="M13" s="2">
        <v>42279</v>
      </c>
      <c r="N13" s="1" t="s">
        <v>47</v>
      </c>
      <c r="O13" s="1" t="s">
        <v>43</v>
      </c>
      <c r="P13" s="1" t="s">
        <v>48</v>
      </c>
      <c r="Q13" s="1" t="s">
        <v>45</v>
      </c>
    </row>
    <row r="14" spans="1:22" x14ac:dyDescent="0.35">
      <c r="A14">
        <v>13</v>
      </c>
      <c r="B14" s="1" t="s">
        <v>49</v>
      </c>
      <c r="C14" s="1" t="s">
        <v>10</v>
      </c>
      <c r="D14" s="7">
        <f ca="1">$U$1 - HR_Database[[#This Row],[Employee Birth Year]]</f>
        <v>55</v>
      </c>
      <c r="E14" s="7" t="str">
        <f ca="1">IF(HR_Database[[#This Row],[Employee Age]]&gt;50, "50+",IF(HR_Database[[#This Row],[Employee Age]]&gt;=40,"40 - 50",IF(HR_Database[[#This Row],[Employee Age]]&gt;=30, "30-39","18-29")))</f>
        <v>50+</v>
      </c>
      <c r="F14" s="7">
        <f>_xlfn.NUMBERVALUE(TEXT(HR_Database[[#This Row],[Birth Date]], "YYYY"))</f>
        <v>1969</v>
      </c>
      <c r="G14" s="2">
        <v>25380</v>
      </c>
      <c r="H14" s="2">
        <v>42040</v>
      </c>
      <c r="I14" s="7">
        <f>_xlfn.NUMBERVALUE(TEXT(HR_Database[[#This Row],[Hire Date]],"YYYY"))</f>
        <v>2015</v>
      </c>
      <c r="J14" s="7">
        <f ca="1">IF(HR_Database[[#This Row],[Exited Year]] = " ", $U$1-HR_Database[[#This Row],[Hire Year]],HR_Database[[#This Row],[Exited Year]]-HR_Database[[#This Row],[Hire Year]])</f>
        <v>9</v>
      </c>
      <c r="K14" s="7" t="str" cm="1">
        <f t="array" ref="K14">_xlfn.IFS(HR_Database[[#This Row],[Termination Year]] = 1900, " ",HR_Database[[#This Row],[Termination Year]] &lt;&gt; 1900, _xlfn.NUMBERVALUE(TEXT(HR_Database[[#This Row],[Termination Date]],"YYYY")))</f>
        <v xml:space="preserve"> </v>
      </c>
      <c r="L14" s="1">
        <f>_xlfn.NUMBERVALUE(TEXT(HR_Database[[#This Row],[Termination Date]],"YYYY"))</f>
        <v>1900</v>
      </c>
      <c r="M14" s="2"/>
      <c r="N14" s="1" t="s">
        <v>11</v>
      </c>
      <c r="O14" s="1" t="s">
        <v>50</v>
      </c>
      <c r="P14" s="1" t="s">
        <v>51</v>
      </c>
      <c r="Q14" s="1" t="s">
        <v>52</v>
      </c>
    </row>
    <row r="15" spans="1:22" x14ac:dyDescent="0.35">
      <c r="A15">
        <v>14</v>
      </c>
      <c r="B15" s="1" t="s">
        <v>53</v>
      </c>
      <c r="C15" s="1" t="s">
        <v>10</v>
      </c>
      <c r="D15" s="7">
        <f ca="1">$U$1 - HR_Database[[#This Row],[Employee Birth Year]]</f>
        <v>40</v>
      </c>
      <c r="E15" s="7" t="str">
        <f ca="1">IF(HR_Database[[#This Row],[Employee Age]]&gt;50, "50+",IF(HR_Database[[#This Row],[Employee Age]]&gt;=40,"40 - 50",IF(HR_Database[[#This Row],[Employee Age]]&gt;=30, "30-39","18-29")))</f>
        <v>40 - 50</v>
      </c>
      <c r="F15" s="7">
        <f>_xlfn.NUMBERVALUE(TEXT(HR_Database[[#This Row],[Birth Date]], "YYYY"))</f>
        <v>1984</v>
      </c>
      <c r="G15" s="2">
        <v>30779</v>
      </c>
      <c r="H15" s="2">
        <v>42125</v>
      </c>
      <c r="I15" s="7">
        <f>_xlfn.NUMBERVALUE(TEXT(HR_Database[[#This Row],[Hire Date]],"YYYY"))</f>
        <v>2015</v>
      </c>
      <c r="J15" s="7">
        <f ca="1">IF(HR_Database[[#This Row],[Exited Year]] = " ", $U$1-HR_Database[[#This Row],[Hire Year]],HR_Database[[#This Row],[Exited Year]]-HR_Database[[#This Row],[Hire Year]])</f>
        <v>9</v>
      </c>
      <c r="K15" s="7" t="str" cm="1">
        <f t="array" ref="K15">_xlfn.IFS(HR_Database[[#This Row],[Termination Year]] = 1900, " ",HR_Database[[#This Row],[Termination Year]] &lt;&gt; 1900, _xlfn.NUMBERVALUE(TEXT(HR_Database[[#This Row],[Termination Date]],"YYYY")))</f>
        <v xml:space="preserve"> </v>
      </c>
      <c r="L15" s="1">
        <f>_xlfn.NUMBERVALUE(TEXT(HR_Database[[#This Row],[Termination Date]],"YYYY"))</f>
        <v>1900</v>
      </c>
      <c r="M15" s="2"/>
      <c r="N15" s="1" t="s">
        <v>11</v>
      </c>
      <c r="O15" s="1" t="s">
        <v>54</v>
      </c>
      <c r="P15" s="1" t="s">
        <v>55</v>
      </c>
      <c r="Q15" s="1" t="s">
        <v>41</v>
      </c>
    </row>
    <row r="16" spans="1:22" x14ac:dyDescent="0.35">
      <c r="A16">
        <v>15</v>
      </c>
      <c r="B16" s="1" t="s">
        <v>56</v>
      </c>
      <c r="C16" s="1" t="s">
        <v>10</v>
      </c>
      <c r="D16" s="7">
        <f ca="1">$U$1 - HR_Database[[#This Row],[Employee Birth Year]]</f>
        <v>32</v>
      </c>
      <c r="E16" s="7" t="str">
        <f ca="1">IF(HR_Database[[#This Row],[Employee Age]]&gt;50, "50+",IF(HR_Database[[#This Row],[Employee Age]]&gt;=40,"40 - 50",IF(HR_Database[[#This Row],[Employee Age]]&gt;=30, "30-39","18-29")))</f>
        <v>30-39</v>
      </c>
      <c r="F16" s="7">
        <f>_xlfn.NUMBERVALUE(TEXT(HR_Database[[#This Row],[Birth Date]], "YYYY"))</f>
        <v>1992</v>
      </c>
      <c r="G16" s="2">
        <v>33905</v>
      </c>
      <c r="H16" s="2">
        <v>42125</v>
      </c>
      <c r="I16" s="7">
        <f>_xlfn.NUMBERVALUE(TEXT(HR_Database[[#This Row],[Hire Date]],"YYYY"))</f>
        <v>2015</v>
      </c>
      <c r="J16" s="7">
        <f ca="1">IF(HR_Database[[#This Row],[Exited Year]] = " ", $U$1-HR_Database[[#This Row],[Hire Year]],HR_Database[[#This Row],[Exited Year]]-HR_Database[[#This Row],[Hire Year]])</f>
        <v>9</v>
      </c>
      <c r="K16" s="7" t="str" cm="1">
        <f t="array" ref="K16">_xlfn.IFS(HR_Database[[#This Row],[Termination Year]] = 1900, " ",HR_Database[[#This Row],[Termination Year]] &lt;&gt; 1900, _xlfn.NUMBERVALUE(TEXT(HR_Database[[#This Row],[Termination Date]],"YYYY")))</f>
        <v xml:space="preserve"> </v>
      </c>
      <c r="L16" s="1">
        <f>_xlfn.NUMBERVALUE(TEXT(HR_Database[[#This Row],[Termination Date]],"YYYY"))</f>
        <v>1900</v>
      </c>
      <c r="M16" s="2"/>
      <c r="N16" s="1" t="s">
        <v>11</v>
      </c>
      <c r="O16" s="1" t="s">
        <v>12</v>
      </c>
      <c r="P16" s="1" t="s">
        <v>57</v>
      </c>
      <c r="Q16" s="1" t="s">
        <v>41</v>
      </c>
    </row>
    <row r="17" spans="1:17" x14ac:dyDescent="0.35">
      <c r="A17">
        <v>16</v>
      </c>
      <c r="B17" s="1" t="s">
        <v>58</v>
      </c>
      <c r="C17" s="1" t="s">
        <v>10</v>
      </c>
      <c r="D17" s="7">
        <f ca="1">$U$1 - HR_Database[[#This Row],[Employee Birth Year]]</f>
        <v>34</v>
      </c>
      <c r="E17" s="7" t="str">
        <f ca="1">IF(HR_Database[[#This Row],[Employee Age]]&gt;50, "50+",IF(HR_Database[[#This Row],[Employee Age]]&gt;=40,"40 - 50",IF(HR_Database[[#This Row],[Employee Age]]&gt;=30, "30-39","18-29")))</f>
        <v>30-39</v>
      </c>
      <c r="F17" s="7">
        <f>_xlfn.NUMBERVALUE(TEXT(HR_Database[[#This Row],[Birth Date]], "YYYY"))</f>
        <v>1990</v>
      </c>
      <c r="G17" s="2">
        <v>33043</v>
      </c>
      <c r="H17" s="2">
        <v>42145</v>
      </c>
      <c r="I17" s="7">
        <f>_xlfn.NUMBERVALUE(TEXT(HR_Database[[#This Row],[Hire Date]],"YYYY"))</f>
        <v>2015</v>
      </c>
      <c r="J17" s="7">
        <f ca="1">IF(HR_Database[[#This Row],[Exited Year]] = " ", $U$1-HR_Database[[#This Row],[Hire Year]],HR_Database[[#This Row],[Exited Year]]-HR_Database[[#This Row],[Hire Year]])</f>
        <v>9</v>
      </c>
      <c r="K17" s="7" t="str" cm="1">
        <f t="array" ref="K17">_xlfn.IFS(HR_Database[[#This Row],[Termination Year]] = 1900, " ",HR_Database[[#This Row],[Termination Year]] &lt;&gt; 1900, _xlfn.NUMBERVALUE(TEXT(HR_Database[[#This Row],[Termination Date]],"YYYY")))</f>
        <v xml:space="preserve"> </v>
      </c>
      <c r="L17" s="1">
        <f>_xlfn.NUMBERVALUE(TEXT(HR_Database[[#This Row],[Termination Date]],"YYYY"))</f>
        <v>1900</v>
      </c>
      <c r="M17" s="2"/>
      <c r="N17" s="1" t="s">
        <v>11</v>
      </c>
      <c r="O17" s="1" t="s">
        <v>12</v>
      </c>
      <c r="P17" s="1" t="s">
        <v>59</v>
      </c>
      <c r="Q17" s="1" t="s">
        <v>14</v>
      </c>
    </row>
    <row r="18" spans="1:17" x14ac:dyDescent="0.35">
      <c r="A18">
        <v>17</v>
      </c>
      <c r="B18" s="1" t="s">
        <v>60</v>
      </c>
      <c r="C18" s="1" t="s">
        <v>10</v>
      </c>
      <c r="D18" s="7">
        <f ca="1">$U$1 - HR_Database[[#This Row],[Employee Birth Year]]</f>
        <v>34</v>
      </c>
      <c r="E18" s="7" t="str">
        <f ca="1">IF(HR_Database[[#This Row],[Employee Age]]&gt;50, "50+",IF(HR_Database[[#This Row],[Employee Age]]&gt;=40,"40 - 50",IF(HR_Database[[#This Row],[Employee Age]]&gt;=30, "30-39","18-29")))</f>
        <v>30-39</v>
      </c>
      <c r="F18" s="7">
        <f>_xlfn.NUMBERVALUE(TEXT(HR_Database[[#This Row],[Birth Date]], "YYYY"))</f>
        <v>1990</v>
      </c>
      <c r="G18" s="2">
        <v>32950</v>
      </c>
      <c r="H18" s="2">
        <v>42375</v>
      </c>
      <c r="I18" s="7">
        <f>_xlfn.NUMBERVALUE(TEXT(HR_Database[[#This Row],[Hire Date]],"YYYY"))</f>
        <v>2016</v>
      </c>
      <c r="J18" s="7">
        <f>IF(HR_Database[[#This Row],[Exited Year]] = " ", $U$1-HR_Database[[#This Row],[Hire Year]],HR_Database[[#This Row],[Exited Year]]-HR_Database[[#This Row],[Hire Year]])</f>
        <v>0</v>
      </c>
      <c r="K18" s="7" cm="1">
        <f t="array" ref="K18">_xlfn.IFS(HR_Database[[#This Row],[Termination Year]] = 1900, " ",HR_Database[[#This Row],[Termination Year]] &lt;&gt; 1900, _xlfn.NUMBERVALUE(TEXT(HR_Database[[#This Row],[Termination Date]],"YYYY")))</f>
        <v>2016</v>
      </c>
      <c r="L18" s="1">
        <f>_xlfn.NUMBERVALUE(TEXT(HR_Database[[#This Row],[Termination Date]],"YYYY"))</f>
        <v>2016</v>
      </c>
      <c r="M18" s="2">
        <v>42555</v>
      </c>
      <c r="N18" s="1" t="s">
        <v>16</v>
      </c>
      <c r="O18" s="1" t="s">
        <v>21</v>
      </c>
      <c r="P18" s="1" t="s">
        <v>61</v>
      </c>
      <c r="Q18" s="1" t="s">
        <v>41</v>
      </c>
    </row>
    <row r="19" spans="1:17" x14ac:dyDescent="0.35">
      <c r="A19">
        <v>18</v>
      </c>
      <c r="B19" s="1" t="s">
        <v>62</v>
      </c>
      <c r="C19" s="1" t="s">
        <v>10</v>
      </c>
      <c r="D19" s="7">
        <f ca="1">$U$1 - HR_Database[[#This Row],[Employee Birth Year]]</f>
        <v>32</v>
      </c>
      <c r="E19" s="7" t="str">
        <f ca="1">IF(HR_Database[[#This Row],[Employee Age]]&gt;50, "50+",IF(HR_Database[[#This Row],[Employee Age]]&gt;=40,"40 - 50",IF(HR_Database[[#This Row],[Employee Age]]&gt;=30, "30-39","18-29")))</f>
        <v>30-39</v>
      </c>
      <c r="F19" s="7">
        <f>_xlfn.NUMBERVALUE(TEXT(HR_Database[[#This Row],[Birth Date]], "YYYY"))</f>
        <v>1992</v>
      </c>
      <c r="G19" s="2">
        <v>33848</v>
      </c>
      <c r="H19" s="2">
        <v>42390</v>
      </c>
      <c r="I19" s="7">
        <f>_xlfn.NUMBERVALUE(TEXT(HR_Database[[#This Row],[Hire Date]],"YYYY"))</f>
        <v>2016</v>
      </c>
      <c r="J19" s="7">
        <f>IF(HR_Database[[#This Row],[Exited Year]] = " ", $U$1-HR_Database[[#This Row],[Hire Year]],HR_Database[[#This Row],[Exited Year]]-HR_Database[[#This Row],[Hire Year]])</f>
        <v>0</v>
      </c>
      <c r="K19" s="7" cm="1">
        <f t="array" ref="K19">_xlfn.IFS(HR_Database[[#This Row],[Termination Year]] = 1900, " ",HR_Database[[#This Row],[Termination Year]] &lt;&gt; 1900, _xlfn.NUMBERVALUE(TEXT(HR_Database[[#This Row],[Termination Date]],"YYYY")))</f>
        <v>2016</v>
      </c>
      <c r="L19" s="1">
        <f>_xlfn.NUMBERVALUE(TEXT(HR_Database[[#This Row],[Termination Date]],"YYYY"))</f>
        <v>2016</v>
      </c>
      <c r="M19" s="2">
        <v>42540</v>
      </c>
      <c r="N19" s="1" t="s">
        <v>63</v>
      </c>
      <c r="O19" s="1" t="s">
        <v>24</v>
      </c>
      <c r="P19" s="1" t="s">
        <v>64</v>
      </c>
      <c r="Q19" s="1" t="s">
        <v>14</v>
      </c>
    </row>
    <row r="20" spans="1:17" x14ac:dyDescent="0.35">
      <c r="A20">
        <v>19</v>
      </c>
      <c r="B20" s="1" t="s">
        <v>65</v>
      </c>
      <c r="C20" s="1" t="s">
        <v>10</v>
      </c>
      <c r="D20" s="7">
        <f ca="1">$U$1 - HR_Database[[#This Row],[Employee Birth Year]]</f>
        <v>38</v>
      </c>
      <c r="E20" s="7" t="str">
        <f ca="1">IF(HR_Database[[#This Row],[Employee Age]]&gt;50, "50+",IF(HR_Database[[#This Row],[Employee Age]]&gt;=40,"40 - 50",IF(HR_Database[[#This Row],[Employee Age]]&gt;=30, "30-39","18-29")))</f>
        <v>30-39</v>
      </c>
      <c r="F20" s="7">
        <f>_xlfn.NUMBERVALUE(TEXT(HR_Database[[#This Row],[Birth Date]], "YYYY"))</f>
        <v>1986</v>
      </c>
      <c r="G20" s="2">
        <v>31592</v>
      </c>
      <c r="H20" s="2">
        <v>42402</v>
      </c>
      <c r="I20" s="7">
        <f>_xlfn.NUMBERVALUE(TEXT(HR_Database[[#This Row],[Hire Date]],"YYYY"))</f>
        <v>2016</v>
      </c>
      <c r="J20" s="7">
        <f ca="1">IF(HR_Database[[#This Row],[Exited Year]] = " ", $U$1-HR_Database[[#This Row],[Hire Year]],HR_Database[[#This Row],[Exited Year]]-HR_Database[[#This Row],[Hire Year]])</f>
        <v>8</v>
      </c>
      <c r="K20" s="7" t="str" cm="1">
        <f t="array" ref="K20">_xlfn.IFS(HR_Database[[#This Row],[Termination Year]] = 1900, " ",HR_Database[[#This Row],[Termination Year]] &lt;&gt; 1900, _xlfn.NUMBERVALUE(TEXT(HR_Database[[#This Row],[Termination Date]],"YYYY")))</f>
        <v xml:space="preserve"> </v>
      </c>
      <c r="L20" s="1">
        <f>_xlfn.NUMBERVALUE(TEXT(HR_Database[[#This Row],[Termination Date]],"YYYY"))</f>
        <v>1900</v>
      </c>
      <c r="M20" s="2"/>
      <c r="N20" s="1" t="s">
        <v>11</v>
      </c>
      <c r="O20" s="1" t="s">
        <v>24</v>
      </c>
      <c r="P20" s="1" t="s">
        <v>48</v>
      </c>
      <c r="Q20" s="1" t="s">
        <v>45</v>
      </c>
    </row>
    <row r="21" spans="1:17" x14ac:dyDescent="0.35">
      <c r="A21">
        <v>20</v>
      </c>
      <c r="B21" s="1" t="s">
        <v>66</v>
      </c>
      <c r="C21" s="1" t="s">
        <v>10</v>
      </c>
      <c r="D21" s="7">
        <f ca="1">$U$1 - HR_Database[[#This Row],[Employee Birth Year]]</f>
        <v>30</v>
      </c>
      <c r="E21" s="7" t="str">
        <f ca="1">IF(HR_Database[[#This Row],[Employee Age]]&gt;50, "50+",IF(HR_Database[[#This Row],[Employee Age]]&gt;=40,"40 - 50",IF(HR_Database[[#This Row],[Employee Age]]&gt;=30, "30-39","18-29")))</f>
        <v>30-39</v>
      </c>
      <c r="F21" s="7">
        <f>_xlfn.NUMBERVALUE(TEXT(HR_Database[[#This Row],[Birth Date]], "YYYY"))</f>
        <v>1994</v>
      </c>
      <c r="G21" s="2">
        <v>34489</v>
      </c>
      <c r="H21" s="2">
        <v>42455</v>
      </c>
      <c r="I21" s="7">
        <f>_xlfn.NUMBERVALUE(TEXT(HR_Database[[#This Row],[Hire Date]],"YYYY"))</f>
        <v>2016</v>
      </c>
      <c r="J21" s="7">
        <f ca="1">IF(HR_Database[[#This Row],[Exited Year]] = " ", $U$1-HR_Database[[#This Row],[Hire Year]],HR_Database[[#This Row],[Exited Year]]-HR_Database[[#This Row],[Hire Year]])</f>
        <v>8</v>
      </c>
      <c r="K21" s="7" t="str" cm="1">
        <f t="array" ref="K21">_xlfn.IFS(HR_Database[[#This Row],[Termination Year]] = 1900, " ",HR_Database[[#This Row],[Termination Year]] &lt;&gt; 1900, _xlfn.NUMBERVALUE(TEXT(HR_Database[[#This Row],[Termination Date]],"YYYY")))</f>
        <v xml:space="preserve"> </v>
      </c>
      <c r="L21" s="1">
        <f>_xlfn.NUMBERVALUE(TEXT(HR_Database[[#This Row],[Termination Date]],"YYYY"))</f>
        <v>1900</v>
      </c>
      <c r="M21" s="2"/>
      <c r="N21" s="1" t="s">
        <v>11</v>
      </c>
      <c r="O21" s="1" t="s">
        <v>24</v>
      </c>
      <c r="P21" s="1" t="s">
        <v>67</v>
      </c>
      <c r="Q21" s="1" t="s">
        <v>41</v>
      </c>
    </row>
    <row r="22" spans="1:17" x14ac:dyDescent="0.35">
      <c r="A22">
        <v>21</v>
      </c>
      <c r="B22" s="1" t="s">
        <v>68</v>
      </c>
      <c r="C22" s="1" t="s">
        <v>10</v>
      </c>
      <c r="D22" s="7">
        <f ca="1">$U$1 - HR_Database[[#This Row],[Employee Birth Year]]</f>
        <v>34</v>
      </c>
      <c r="E22" s="7" t="str">
        <f ca="1">IF(HR_Database[[#This Row],[Employee Age]]&gt;50, "50+",IF(HR_Database[[#This Row],[Employee Age]]&gt;=40,"40 - 50",IF(HR_Database[[#This Row],[Employee Age]]&gt;=30, "30-39","18-29")))</f>
        <v>30-39</v>
      </c>
      <c r="F22" s="7">
        <f>_xlfn.NUMBERVALUE(TEXT(HR_Database[[#This Row],[Birth Date]], "YYYY"))</f>
        <v>1990</v>
      </c>
      <c r="G22" s="2">
        <v>33029</v>
      </c>
      <c r="H22" s="2">
        <v>42555</v>
      </c>
      <c r="I22" s="7">
        <f>_xlfn.NUMBERVALUE(TEXT(HR_Database[[#This Row],[Hire Date]],"YYYY"))</f>
        <v>2016</v>
      </c>
      <c r="J22" s="7">
        <f ca="1">IF(HR_Database[[#This Row],[Exited Year]] = " ", $U$1-HR_Database[[#This Row],[Hire Year]],HR_Database[[#This Row],[Exited Year]]-HR_Database[[#This Row],[Hire Year]])</f>
        <v>8</v>
      </c>
      <c r="K22" s="7" t="str" cm="1">
        <f t="array" ref="K22">_xlfn.IFS(HR_Database[[#This Row],[Termination Year]] = 1900, " ",HR_Database[[#This Row],[Termination Year]] &lt;&gt; 1900, _xlfn.NUMBERVALUE(TEXT(HR_Database[[#This Row],[Termination Date]],"YYYY")))</f>
        <v xml:space="preserve"> </v>
      </c>
      <c r="L22" s="1">
        <f>_xlfn.NUMBERVALUE(TEXT(HR_Database[[#This Row],[Termination Date]],"YYYY"))</f>
        <v>1900</v>
      </c>
      <c r="M22" s="2"/>
      <c r="N22" s="1" t="s">
        <v>11</v>
      </c>
      <c r="O22" s="1" t="s">
        <v>24</v>
      </c>
      <c r="P22" s="1" t="s">
        <v>67</v>
      </c>
      <c r="Q22" s="1" t="s">
        <v>41</v>
      </c>
    </row>
    <row r="23" spans="1:17" x14ac:dyDescent="0.35">
      <c r="A23">
        <v>22</v>
      </c>
      <c r="B23" s="1" t="s">
        <v>69</v>
      </c>
      <c r="C23" s="1" t="s">
        <v>10</v>
      </c>
      <c r="D23" s="7">
        <f ca="1">$U$1 - HR_Database[[#This Row],[Employee Birth Year]]</f>
        <v>41</v>
      </c>
      <c r="E23" s="7" t="str">
        <f ca="1">IF(HR_Database[[#This Row],[Employee Age]]&gt;50, "50+",IF(HR_Database[[#This Row],[Employee Age]]&gt;=40,"40 - 50",IF(HR_Database[[#This Row],[Employee Age]]&gt;=30, "30-39","18-29")))</f>
        <v>40 - 50</v>
      </c>
      <c r="F23" s="7">
        <f>_xlfn.NUMBERVALUE(TEXT(HR_Database[[#This Row],[Birth Date]], "YYYY"))</f>
        <v>1983</v>
      </c>
      <c r="G23" s="2">
        <v>30636</v>
      </c>
      <c r="H23" s="2">
        <v>42575</v>
      </c>
      <c r="I23" s="7">
        <f>_xlfn.NUMBERVALUE(TEXT(HR_Database[[#This Row],[Hire Date]],"YYYY"))</f>
        <v>2016</v>
      </c>
      <c r="J23" s="7">
        <f>IF(HR_Database[[#This Row],[Exited Year]] = " ", $U$1-HR_Database[[#This Row],[Hire Year]],HR_Database[[#This Row],[Exited Year]]-HR_Database[[#This Row],[Hire Year]])</f>
        <v>2</v>
      </c>
      <c r="K23" s="7" cm="1">
        <f t="array" ref="K23">_xlfn.IFS(HR_Database[[#This Row],[Termination Year]] = 1900, " ",HR_Database[[#This Row],[Termination Year]] &lt;&gt; 1900, _xlfn.NUMBERVALUE(TEXT(HR_Database[[#This Row],[Termination Date]],"YYYY")))</f>
        <v>2018</v>
      </c>
      <c r="L23" s="1">
        <f>_xlfn.NUMBERVALUE(TEXT(HR_Database[[#This Row],[Termination Date]],"YYYY"))</f>
        <v>2018</v>
      </c>
      <c r="M23" s="2">
        <v>43315</v>
      </c>
      <c r="N23" s="1" t="s">
        <v>16</v>
      </c>
      <c r="O23" s="1" t="s">
        <v>35</v>
      </c>
      <c r="P23" s="1" t="s">
        <v>27</v>
      </c>
      <c r="Q23" s="1" t="s">
        <v>28</v>
      </c>
    </row>
    <row r="24" spans="1:17" x14ac:dyDescent="0.35">
      <c r="A24">
        <v>23</v>
      </c>
      <c r="B24" s="1" t="s">
        <v>70</v>
      </c>
      <c r="C24" s="1" t="s">
        <v>10</v>
      </c>
      <c r="D24" s="7">
        <f ca="1">$U$1 - HR_Database[[#This Row],[Employee Birth Year]]</f>
        <v>45</v>
      </c>
      <c r="E24" s="7" t="str">
        <f ca="1">IF(HR_Database[[#This Row],[Employee Age]]&gt;50, "50+",IF(HR_Database[[#This Row],[Employee Age]]&gt;=40,"40 - 50",IF(HR_Database[[#This Row],[Employee Age]]&gt;=30, "30-39","18-29")))</f>
        <v>40 - 50</v>
      </c>
      <c r="F24" s="7">
        <f>_xlfn.NUMBERVALUE(TEXT(HR_Database[[#This Row],[Birth Date]], "YYYY"))</f>
        <v>1979</v>
      </c>
      <c r="G24" s="2">
        <v>28884</v>
      </c>
      <c r="H24" s="2">
        <v>42974</v>
      </c>
      <c r="I24" s="7">
        <f>_xlfn.NUMBERVALUE(TEXT(HR_Database[[#This Row],[Hire Date]],"YYYY"))</f>
        <v>2017</v>
      </c>
      <c r="J24" s="7">
        <f ca="1">IF(HR_Database[[#This Row],[Exited Year]] = " ", $U$1-HR_Database[[#This Row],[Hire Year]],HR_Database[[#This Row],[Exited Year]]-HR_Database[[#This Row],[Hire Year]])</f>
        <v>7</v>
      </c>
      <c r="K24" s="7" t="str" cm="1">
        <f t="array" ref="K24">_xlfn.IFS(HR_Database[[#This Row],[Termination Year]] = 1900, " ",HR_Database[[#This Row],[Termination Year]] &lt;&gt; 1900, _xlfn.NUMBERVALUE(TEXT(HR_Database[[#This Row],[Termination Date]],"YYYY")))</f>
        <v xml:space="preserve"> </v>
      </c>
      <c r="L24" s="1">
        <f>_xlfn.NUMBERVALUE(TEXT(HR_Database[[#This Row],[Termination Date]],"YYYY"))</f>
        <v>1900</v>
      </c>
      <c r="M24" s="2"/>
      <c r="N24" s="1" t="s">
        <v>11</v>
      </c>
      <c r="O24" s="1" t="s">
        <v>35</v>
      </c>
      <c r="P24" s="1" t="s">
        <v>30</v>
      </c>
      <c r="Q24" s="1" t="s">
        <v>28</v>
      </c>
    </row>
    <row r="25" spans="1:17" x14ac:dyDescent="0.35">
      <c r="A25">
        <v>24</v>
      </c>
      <c r="B25" s="1" t="s">
        <v>71</v>
      </c>
      <c r="C25" s="1" t="s">
        <v>10</v>
      </c>
      <c r="D25" s="7">
        <f ca="1">$U$1 - HR_Database[[#This Row],[Employee Birth Year]]</f>
        <v>47</v>
      </c>
      <c r="E25" s="7" t="str">
        <f ca="1">IF(HR_Database[[#This Row],[Employee Age]]&gt;50, "50+",IF(HR_Database[[#This Row],[Employee Age]]&gt;=40,"40 - 50",IF(HR_Database[[#This Row],[Employee Age]]&gt;=30, "30-39","18-29")))</f>
        <v>40 - 50</v>
      </c>
      <c r="F25" s="7">
        <f>_xlfn.NUMBERVALUE(TEXT(HR_Database[[#This Row],[Birth Date]], "YYYY"))</f>
        <v>1977</v>
      </c>
      <c r="G25" s="2">
        <v>28300</v>
      </c>
      <c r="H25" s="2">
        <v>43025</v>
      </c>
      <c r="I25" s="7">
        <f>_xlfn.NUMBERVALUE(TEXT(HR_Database[[#This Row],[Hire Date]],"YYYY"))</f>
        <v>2017</v>
      </c>
      <c r="J25" s="7">
        <f ca="1">IF(HR_Database[[#This Row],[Exited Year]] = " ", $U$1-HR_Database[[#This Row],[Hire Year]],HR_Database[[#This Row],[Exited Year]]-HR_Database[[#This Row],[Hire Year]])</f>
        <v>7</v>
      </c>
      <c r="K25" s="7" t="str" cm="1">
        <f t="array" ref="K25">_xlfn.IFS(HR_Database[[#This Row],[Termination Year]] = 1900, " ",HR_Database[[#This Row],[Termination Year]] &lt;&gt; 1900, _xlfn.NUMBERVALUE(TEXT(HR_Database[[#This Row],[Termination Date]],"YYYY")))</f>
        <v xml:space="preserve"> </v>
      </c>
      <c r="L25" s="1">
        <f>_xlfn.NUMBERVALUE(TEXT(HR_Database[[#This Row],[Termination Date]],"YYYY"))</f>
        <v>1900</v>
      </c>
      <c r="M25" s="2"/>
      <c r="N25" s="1" t="s">
        <v>11</v>
      </c>
      <c r="O25" s="1" t="s">
        <v>35</v>
      </c>
      <c r="P25" s="1" t="s">
        <v>67</v>
      </c>
      <c r="Q25" s="1" t="s">
        <v>41</v>
      </c>
    </row>
    <row r="26" spans="1:17" x14ac:dyDescent="0.35">
      <c r="A26">
        <v>25</v>
      </c>
      <c r="B26" s="1" t="s">
        <v>72</v>
      </c>
      <c r="C26" s="1" t="s">
        <v>10</v>
      </c>
      <c r="D26" s="7">
        <f ca="1">$U$1 - HR_Database[[#This Row],[Employee Birth Year]]</f>
        <v>49</v>
      </c>
      <c r="E26" s="7" t="str">
        <f ca="1">IF(HR_Database[[#This Row],[Employee Age]]&gt;50, "50+",IF(HR_Database[[#This Row],[Employee Age]]&gt;=40,"40 - 50",IF(HR_Database[[#This Row],[Employee Age]]&gt;=30, "30-39","18-29")))</f>
        <v>40 - 50</v>
      </c>
      <c r="F26" s="7">
        <f>_xlfn.NUMBERVALUE(TEXT(HR_Database[[#This Row],[Birth Date]], "YYYY"))</f>
        <v>1975</v>
      </c>
      <c r="G26" s="2">
        <v>27716</v>
      </c>
      <c r="H26" s="2">
        <v>43125</v>
      </c>
      <c r="I26" s="7">
        <f>_xlfn.NUMBERVALUE(TEXT(HR_Database[[#This Row],[Hire Date]],"YYYY"))</f>
        <v>2018</v>
      </c>
      <c r="J26" s="7">
        <f ca="1">IF(HR_Database[[#This Row],[Exited Year]] = " ", $U$1-HR_Database[[#This Row],[Hire Year]],HR_Database[[#This Row],[Exited Year]]-HR_Database[[#This Row],[Hire Year]])</f>
        <v>6</v>
      </c>
      <c r="K26" s="7" t="str" cm="1">
        <f t="array" ref="K26">_xlfn.IFS(HR_Database[[#This Row],[Termination Year]] = 1900, " ",HR_Database[[#This Row],[Termination Year]] &lt;&gt; 1900, _xlfn.NUMBERVALUE(TEXT(HR_Database[[#This Row],[Termination Date]],"YYYY")))</f>
        <v xml:space="preserve"> </v>
      </c>
      <c r="L26" s="1">
        <f>_xlfn.NUMBERVALUE(TEXT(HR_Database[[#This Row],[Termination Date]],"YYYY"))</f>
        <v>1900</v>
      </c>
      <c r="M26" s="2"/>
      <c r="N26" s="1" t="s">
        <v>11</v>
      </c>
      <c r="O26" s="1" t="s">
        <v>43</v>
      </c>
      <c r="P26" s="1" t="s">
        <v>67</v>
      </c>
      <c r="Q26" s="1" t="s">
        <v>41</v>
      </c>
    </row>
    <row r="27" spans="1:17" x14ac:dyDescent="0.35">
      <c r="A27">
        <v>26</v>
      </c>
      <c r="B27" s="1" t="s">
        <v>73</v>
      </c>
      <c r="C27" s="1" t="s">
        <v>10</v>
      </c>
      <c r="D27" s="7">
        <f ca="1">$U$1 - HR_Database[[#This Row],[Employee Birth Year]]</f>
        <v>33</v>
      </c>
      <c r="E27" s="7" t="str">
        <f ca="1">IF(HR_Database[[#This Row],[Employee Age]]&gt;50, "50+",IF(HR_Database[[#This Row],[Employee Age]]&gt;=40,"40 - 50",IF(HR_Database[[#This Row],[Employee Age]]&gt;=30, "30-39","18-29")))</f>
        <v>30-39</v>
      </c>
      <c r="F27" s="7">
        <f>_xlfn.NUMBERVALUE(TEXT(HR_Database[[#This Row],[Birth Date]], "YYYY"))</f>
        <v>1991</v>
      </c>
      <c r="G27" s="2">
        <v>33321</v>
      </c>
      <c r="H27" s="2">
        <v>43373</v>
      </c>
      <c r="I27" s="7">
        <f>_xlfn.NUMBERVALUE(TEXT(HR_Database[[#This Row],[Hire Date]],"YYYY"))</f>
        <v>2018</v>
      </c>
      <c r="J27" s="7">
        <f ca="1">IF(HR_Database[[#This Row],[Exited Year]] = " ", $U$1-HR_Database[[#This Row],[Hire Year]],HR_Database[[#This Row],[Exited Year]]-HR_Database[[#This Row],[Hire Year]])</f>
        <v>6</v>
      </c>
      <c r="K27" s="7" t="str" cm="1">
        <f t="array" ref="K27">_xlfn.IFS(HR_Database[[#This Row],[Termination Year]] = 1900, " ",HR_Database[[#This Row],[Termination Year]] &lt;&gt; 1900, _xlfn.NUMBERVALUE(TEXT(HR_Database[[#This Row],[Termination Date]],"YYYY")))</f>
        <v xml:space="preserve"> </v>
      </c>
      <c r="L27" s="1">
        <f>_xlfn.NUMBERVALUE(TEXT(HR_Database[[#This Row],[Termination Date]],"YYYY"))</f>
        <v>1900</v>
      </c>
      <c r="M27" s="2"/>
      <c r="N27" s="1" t="s">
        <v>11</v>
      </c>
      <c r="O27" s="1" t="s">
        <v>43</v>
      </c>
      <c r="P27" s="1" t="s">
        <v>67</v>
      </c>
      <c r="Q27" s="1" t="s">
        <v>41</v>
      </c>
    </row>
    <row r="28" spans="1:17" x14ac:dyDescent="0.35">
      <c r="A28">
        <v>27</v>
      </c>
      <c r="B28" s="1" t="s">
        <v>74</v>
      </c>
      <c r="C28" s="1" t="s">
        <v>10</v>
      </c>
      <c r="D28" s="7">
        <f ca="1">$U$1 - HR_Database[[#This Row],[Employee Birth Year]]</f>
        <v>58</v>
      </c>
      <c r="E28" s="7" t="str">
        <f ca="1">IF(HR_Database[[#This Row],[Employee Age]]&gt;50, "50+",IF(HR_Database[[#This Row],[Employee Age]]&gt;=40,"40 - 50",IF(HR_Database[[#This Row],[Employee Age]]&gt;=30, "30-39","18-29")))</f>
        <v>50+</v>
      </c>
      <c r="F28" s="7">
        <f>_xlfn.NUMBERVALUE(TEXT(HR_Database[[#This Row],[Birth Date]], "YYYY"))</f>
        <v>1966</v>
      </c>
      <c r="G28" s="2">
        <v>24212</v>
      </c>
      <c r="H28" s="2">
        <v>43435</v>
      </c>
      <c r="I28" s="7">
        <f>_xlfn.NUMBERVALUE(TEXT(HR_Database[[#This Row],[Hire Date]],"YYYY"))</f>
        <v>2018</v>
      </c>
      <c r="J28" s="7">
        <f>IF(HR_Database[[#This Row],[Exited Year]] = " ", $U$1-HR_Database[[#This Row],[Hire Year]],HR_Database[[#This Row],[Exited Year]]-HR_Database[[#This Row],[Hire Year]])</f>
        <v>1</v>
      </c>
      <c r="K28" s="7" cm="1">
        <f t="array" ref="K28">_xlfn.IFS(HR_Database[[#This Row],[Termination Year]] = 1900, " ",HR_Database[[#This Row],[Termination Year]] &lt;&gt; 1900, _xlfn.NUMBERVALUE(TEXT(HR_Database[[#This Row],[Termination Date]],"YYYY")))</f>
        <v>2019</v>
      </c>
      <c r="L28" s="1">
        <f>_xlfn.NUMBERVALUE(TEXT(HR_Database[[#This Row],[Termination Date]],"YYYY"))</f>
        <v>2019</v>
      </c>
      <c r="M28" s="2">
        <v>43495</v>
      </c>
      <c r="N28" s="1" t="s">
        <v>20</v>
      </c>
      <c r="O28" s="1" t="s">
        <v>50</v>
      </c>
      <c r="P28" s="1" t="s">
        <v>67</v>
      </c>
      <c r="Q28" s="1" t="s">
        <v>41</v>
      </c>
    </row>
    <row r="29" spans="1:17" x14ac:dyDescent="0.35">
      <c r="A29">
        <v>28</v>
      </c>
      <c r="B29" s="1" t="s">
        <v>75</v>
      </c>
      <c r="C29" s="1" t="s">
        <v>10</v>
      </c>
      <c r="D29" s="7">
        <f ca="1">$U$1 - HR_Database[[#This Row],[Employee Birth Year]]</f>
        <v>28</v>
      </c>
      <c r="E29" s="7" t="str">
        <f ca="1">IF(HR_Database[[#This Row],[Employee Age]]&gt;50, "50+",IF(HR_Database[[#This Row],[Employee Age]]&gt;=40,"40 - 50",IF(HR_Database[[#This Row],[Employee Age]]&gt;=30, "30-39","18-29")))</f>
        <v>18-29</v>
      </c>
      <c r="F29" s="7">
        <f>_xlfn.NUMBERVALUE(TEXT(HR_Database[[#This Row],[Birth Date]], "YYYY"))</f>
        <v>1996</v>
      </c>
      <c r="G29" s="2">
        <v>35358</v>
      </c>
      <c r="H29" s="2">
        <v>43497</v>
      </c>
      <c r="I29" s="7">
        <f>_xlfn.NUMBERVALUE(TEXT(HR_Database[[#This Row],[Hire Date]],"YYYY"))</f>
        <v>2019</v>
      </c>
      <c r="J29" s="7">
        <f ca="1">IF(HR_Database[[#This Row],[Exited Year]] = " ", $U$1-HR_Database[[#This Row],[Hire Year]],HR_Database[[#This Row],[Exited Year]]-HR_Database[[#This Row],[Hire Year]])</f>
        <v>5</v>
      </c>
      <c r="K29" s="7" t="str" cm="1">
        <f t="array" ref="K29">_xlfn.IFS(HR_Database[[#This Row],[Termination Year]] = 1900, " ",HR_Database[[#This Row],[Termination Year]] &lt;&gt; 1900, _xlfn.NUMBERVALUE(TEXT(HR_Database[[#This Row],[Termination Date]],"YYYY")))</f>
        <v xml:space="preserve"> </v>
      </c>
      <c r="L29" s="1">
        <f>_xlfn.NUMBERVALUE(TEXT(HR_Database[[#This Row],[Termination Date]],"YYYY"))</f>
        <v>1900</v>
      </c>
      <c r="M29" s="2"/>
      <c r="N29" s="1" t="s">
        <v>11</v>
      </c>
      <c r="O29" s="1" t="s">
        <v>54</v>
      </c>
      <c r="P29" s="1" t="s">
        <v>67</v>
      </c>
      <c r="Q29" s="1" t="s">
        <v>41</v>
      </c>
    </row>
    <row r="30" spans="1:17" x14ac:dyDescent="0.35">
      <c r="A30">
        <v>29</v>
      </c>
      <c r="B30" s="1" t="s">
        <v>76</v>
      </c>
      <c r="C30" s="1" t="s">
        <v>10</v>
      </c>
      <c r="D30" s="7">
        <f ca="1">$U$1 - HR_Database[[#This Row],[Employee Birth Year]]</f>
        <v>63</v>
      </c>
      <c r="E30" s="7" t="str">
        <f ca="1">IF(HR_Database[[#This Row],[Employee Age]]&gt;50, "50+",IF(HR_Database[[#This Row],[Employee Age]]&gt;=40,"40 - 50",IF(HR_Database[[#This Row],[Employee Age]]&gt;=30, "30-39","18-29")))</f>
        <v>50+</v>
      </c>
      <c r="F30" s="7">
        <f>_xlfn.NUMBERVALUE(TEXT(HR_Database[[#This Row],[Birth Date]], "YYYY"))</f>
        <v>1961</v>
      </c>
      <c r="G30" s="2">
        <v>22460</v>
      </c>
      <c r="H30" s="2">
        <v>43561</v>
      </c>
      <c r="I30" s="7">
        <f>_xlfn.NUMBERVALUE(TEXT(HR_Database[[#This Row],[Hire Date]],"YYYY"))</f>
        <v>2019</v>
      </c>
      <c r="J30" s="7">
        <f ca="1">IF(HR_Database[[#This Row],[Exited Year]] = " ", $U$1-HR_Database[[#This Row],[Hire Year]],HR_Database[[#This Row],[Exited Year]]-HR_Database[[#This Row],[Hire Year]])</f>
        <v>5</v>
      </c>
      <c r="K30" s="7" t="str" cm="1">
        <f t="array" ref="K30">_xlfn.IFS(HR_Database[[#This Row],[Termination Year]] = 1900, " ",HR_Database[[#This Row],[Termination Year]] &lt;&gt; 1900, _xlfn.NUMBERVALUE(TEXT(HR_Database[[#This Row],[Termination Date]],"YYYY")))</f>
        <v xml:space="preserve"> </v>
      </c>
      <c r="L30" s="1">
        <f>_xlfn.NUMBERVALUE(TEXT(HR_Database[[#This Row],[Termination Date]],"YYYY"))</f>
        <v>1900</v>
      </c>
      <c r="M30" s="2"/>
      <c r="N30" s="1" t="s">
        <v>11</v>
      </c>
      <c r="O30" s="1" t="s">
        <v>12</v>
      </c>
      <c r="P30" s="1" t="s">
        <v>77</v>
      </c>
      <c r="Q30" s="1" t="s">
        <v>41</v>
      </c>
    </row>
    <row r="31" spans="1:17" x14ac:dyDescent="0.35">
      <c r="A31">
        <v>30</v>
      </c>
      <c r="B31" s="1" t="s">
        <v>78</v>
      </c>
      <c r="C31" s="1" t="s">
        <v>10</v>
      </c>
      <c r="D31" s="7">
        <f ca="1">$U$1 - HR_Database[[#This Row],[Employee Birth Year]]</f>
        <v>55</v>
      </c>
      <c r="E31" s="7" t="str">
        <f ca="1">IF(HR_Database[[#This Row],[Employee Age]]&gt;50, "50+",IF(HR_Database[[#This Row],[Employee Age]]&gt;=40,"40 - 50",IF(HR_Database[[#This Row],[Employee Age]]&gt;=30, "30-39","18-29")))</f>
        <v>50+</v>
      </c>
      <c r="F31" s="7">
        <f>_xlfn.NUMBERVALUE(TEXT(HR_Database[[#This Row],[Birth Date]], "YYYY"))</f>
        <v>1969</v>
      </c>
      <c r="G31" s="2">
        <v>25263</v>
      </c>
      <c r="H31" s="2">
        <v>43639</v>
      </c>
      <c r="I31" s="7">
        <f>_xlfn.NUMBERVALUE(TEXT(HR_Database[[#This Row],[Hire Date]],"YYYY"))</f>
        <v>2019</v>
      </c>
      <c r="J31" s="7">
        <f>IF(HR_Database[[#This Row],[Exited Year]] = " ", $U$1-HR_Database[[#This Row],[Hire Year]],HR_Database[[#This Row],[Exited Year]]-HR_Database[[#This Row],[Hire Year]])</f>
        <v>0</v>
      </c>
      <c r="K31" s="7" cm="1">
        <f t="array" ref="K31">_xlfn.IFS(HR_Database[[#This Row],[Termination Year]] = 1900, " ",HR_Database[[#This Row],[Termination Year]] &lt;&gt; 1900, _xlfn.NUMBERVALUE(TEXT(HR_Database[[#This Row],[Termination Date]],"YYYY")))</f>
        <v>2019</v>
      </c>
      <c r="L31" s="1">
        <f>_xlfn.NUMBERVALUE(TEXT(HR_Database[[#This Row],[Termination Date]],"YYYY"))</f>
        <v>2019</v>
      </c>
      <c r="M31" s="2">
        <v>43819</v>
      </c>
      <c r="N31" s="1" t="s">
        <v>79</v>
      </c>
      <c r="O31" s="1" t="s">
        <v>12</v>
      </c>
      <c r="P31" s="1" t="s">
        <v>80</v>
      </c>
      <c r="Q31" s="1" t="s">
        <v>41</v>
      </c>
    </row>
    <row r="32" spans="1:17" x14ac:dyDescent="0.35">
      <c r="A32">
        <v>31</v>
      </c>
      <c r="B32" s="1" t="s">
        <v>81</v>
      </c>
      <c r="C32" s="1" t="s">
        <v>10</v>
      </c>
      <c r="D32" s="7">
        <f ca="1">$U$1 - HR_Database[[#This Row],[Employee Birth Year]]</f>
        <v>34</v>
      </c>
      <c r="E32" s="7" t="str">
        <f ca="1">IF(HR_Database[[#This Row],[Employee Age]]&gt;50, "50+",IF(HR_Database[[#This Row],[Employee Age]]&gt;=40,"40 - 50",IF(HR_Database[[#This Row],[Employee Age]]&gt;=30, "30-39","18-29")))</f>
        <v>30-39</v>
      </c>
      <c r="F32" s="7">
        <f>_xlfn.NUMBERVALUE(TEXT(HR_Database[[#This Row],[Birth Date]], "YYYY"))</f>
        <v>1990</v>
      </c>
      <c r="G32" s="2">
        <v>33066</v>
      </c>
      <c r="H32" s="2">
        <v>43784</v>
      </c>
      <c r="I32" s="7">
        <f>_xlfn.NUMBERVALUE(TEXT(HR_Database[[#This Row],[Hire Date]],"YYYY"))</f>
        <v>2019</v>
      </c>
      <c r="J32" s="7">
        <f ca="1">IF(HR_Database[[#This Row],[Exited Year]] = " ", $U$1-HR_Database[[#This Row],[Hire Year]],HR_Database[[#This Row],[Exited Year]]-HR_Database[[#This Row],[Hire Year]])</f>
        <v>5</v>
      </c>
      <c r="K32" s="7" t="str" cm="1">
        <f t="array" ref="K32">_xlfn.IFS(HR_Database[[#This Row],[Termination Year]] = 1900, " ",HR_Database[[#This Row],[Termination Year]] &lt;&gt; 1900, _xlfn.NUMBERVALUE(TEXT(HR_Database[[#This Row],[Termination Date]],"YYYY")))</f>
        <v xml:space="preserve"> </v>
      </c>
      <c r="L32" s="1">
        <f>_xlfn.NUMBERVALUE(TEXT(HR_Database[[#This Row],[Termination Date]],"YYYY"))</f>
        <v>1900</v>
      </c>
      <c r="M32" s="2"/>
      <c r="N32" s="1" t="s">
        <v>11</v>
      </c>
      <c r="O32" s="1" t="s">
        <v>21</v>
      </c>
      <c r="P32" s="1" t="s">
        <v>77</v>
      </c>
      <c r="Q32" s="1" t="s">
        <v>41</v>
      </c>
    </row>
    <row r="33" spans="1:17" x14ac:dyDescent="0.35">
      <c r="A33">
        <v>32</v>
      </c>
      <c r="B33" s="1" t="s">
        <v>82</v>
      </c>
      <c r="C33" s="1" t="s">
        <v>10</v>
      </c>
      <c r="D33" s="7">
        <f ca="1">$U$1 - HR_Database[[#This Row],[Employee Birth Year]]</f>
        <v>28</v>
      </c>
      <c r="E33" s="7" t="str">
        <f ca="1">IF(HR_Database[[#This Row],[Employee Age]]&gt;50, "50+",IF(HR_Database[[#This Row],[Employee Age]]&gt;=40,"40 - 50",IF(HR_Database[[#This Row],[Employee Age]]&gt;=30, "30-39","18-29")))</f>
        <v>18-29</v>
      </c>
      <c r="F33" s="7">
        <f>_xlfn.NUMBERVALUE(TEXT(HR_Database[[#This Row],[Birth Date]], "YYYY"))</f>
        <v>1996</v>
      </c>
      <c r="G33" s="2">
        <v>35153</v>
      </c>
      <c r="H33" s="2">
        <v>43789</v>
      </c>
      <c r="I33" s="7">
        <f>_xlfn.NUMBERVALUE(TEXT(HR_Database[[#This Row],[Hire Date]],"YYYY"))</f>
        <v>2019</v>
      </c>
      <c r="J33" s="7">
        <f ca="1">IF(HR_Database[[#This Row],[Exited Year]] = " ", $U$1-HR_Database[[#This Row],[Hire Year]],HR_Database[[#This Row],[Exited Year]]-HR_Database[[#This Row],[Hire Year]])</f>
        <v>5</v>
      </c>
      <c r="K33" s="7" t="str" cm="1">
        <f t="array" ref="K33">_xlfn.IFS(HR_Database[[#This Row],[Termination Year]] = 1900, " ",HR_Database[[#This Row],[Termination Year]] &lt;&gt; 1900, _xlfn.NUMBERVALUE(TEXT(HR_Database[[#This Row],[Termination Date]],"YYYY")))</f>
        <v xml:space="preserve"> </v>
      </c>
      <c r="L33" s="1">
        <f>_xlfn.NUMBERVALUE(TEXT(HR_Database[[#This Row],[Termination Date]],"YYYY"))</f>
        <v>1900</v>
      </c>
      <c r="M33" s="2"/>
      <c r="N33" s="1" t="s">
        <v>11</v>
      </c>
      <c r="O33" s="1" t="s">
        <v>24</v>
      </c>
      <c r="P33" s="1" t="s">
        <v>51</v>
      </c>
      <c r="Q33" s="1" t="s">
        <v>52</v>
      </c>
    </row>
    <row r="34" spans="1:17" x14ac:dyDescent="0.35">
      <c r="A34">
        <v>33</v>
      </c>
      <c r="B34" s="1" t="s">
        <v>83</v>
      </c>
      <c r="C34" s="1" t="s">
        <v>10</v>
      </c>
      <c r="D34" s="7">
        <f ca="1">$U$1 - HR_Database[[#This Row],[Employee Birth Year]]</f>
        <v>33</v>
      </c>
      <c r="E34" s="7" t="str">
        <f ca="1">IF(HR_Database[[#This Row],[Employee Age]]&gt;50, "50+",IF(HR_Database[[#This Row],[Employee Age]]&gt;=40,"40 - 50",IF(HR_Database[[#This Row],[Employee Age]]&gt;=30, "30-39","18-29")))</f>
        <v>30-39</v>
      </c>
      <c r="F34" s="7">
        <f>_xlfn.NUMBERVALUE(TEXT(HR_Database[[#This Row],[Birth Date]], "YYYY"))</f>
        <v>1991</v>
      </c>
      <c r="G34" s="2">
        <v>33477</v>
      </c>
      <c r="H34" s="2">
        <v>43804</v>
      </c>
      <c r="I34" s="7">
        <f>_xlfn.NUMBERVALUE(TEXT(HR_Database[[#This Row],[Hire Date]],"YYYY"))</f>
        <v>2019</v>
      </c>
      <c r="J34" s="7">
        <f ca="1">IF(HR_Database[[#This Row],[Exited Year]] = " ", $U$1-HR_Database[[#This Row],[Hire Year]],HR_Database[[#This Row],[Exited Year]]-HR_Database[[#This Row],[Hire Year]])</f>
        <v>5</v>
      </c>
      <c r="K34" s="7" t="str" cm="1">
        <f t="array" ref="K34">_xlfn.IFS(HR_Database[[#This Row],[Termination Year]] = 1900, " ",HR_Database[[#This Row],[Termination Year]] &lt;&gt; 1900, _xlfn.NUMBERVALUE(TEXT(HR_Database[[#This Row],[Termination Date]],"YYYY")))</f>
        <v xml:space="preserve"> </v>
      </c>
      <c r="L34" s="1">
        <f>_xlfn.NUMBERVALUE(TEXT(HR_Database[[#This Row],[Termination Date]],"YYYY"))</f>
        <v>1900</v>
      </c>
      <c r="M34" s="2"/>
      <c r="N34" s="1" t="s">
        <v>11</v>
      </c>
      <c r="O34" s="1" t="s">
        <v>24</v>
      </c>
      <c r="P34" s="1" t="s">
        <v>77</v>
      </c>
      <c r="Q34" s="1" t="s">
        <v>41</v>
      </c>
    </row>
    <row r="35" spans="1:17" x14ac:dyDescent="0.35">
      <c r="A35">
        <v>34</v>
      </c>
      <c r="B35" s="1" t="s">
        <v>84</v>
      </c>
      <c r="C35" s="1" t="s">
        <v>10</v>
      </c>
      <c r="D35" s="7">
        <f ca="1">$U$1 - HR_Database[[#This Row],[Employee Birth Year]]</f>
        <v>32</v>
      </c>
      <c r="E35" s="7" t="str">
        <f ca="1">IF(HR_Database[[#This Row],[Employee Age]]&gt;50, "50+",IF(HR_Database[[#This Row],[Employee Age]]&gt;=40,"40 - 50",IF(HR_Database[[#This Row],[Employee Age]]&gt;=30, "30-39","18-29")))</f>
        <v>30-39</v>
      </c>
      <c r="F35" s="7">
        <f>_xlfn.NUMBERVALUE(TEXT(HR_Database[[#This Row],[Birth Date]], "YYYY"))</f>
        <v>1992</v>
      </c>
      <c r="G35" s="2">
        <v>33698</v>
      </c>
      <c r="H35" s="2">
        <v>43814</v>
      </c>
      <c r="I35" s="7">
        <f>_xlfn.NUMBERVALUE(TEXT(HR_Database[[#This Row],[Hire Date]],"YYYY"))</f>
        <v>2019</v>
      </c>
      <c r="J35" s="7">
        <f ca="1">IF(HR_Database[[#This Row],[Exited Year]] = " ", $U$1-HR_Database[[#This Row],[Hire Year]],HR_Database[[#This Row],[Exited Year]]-HR_Database[[#This Row],[Hire Year]])</f>
        <v>5</v>
      </c>
      <c r="K35" s="7" t="str" cm="1">
        <f t="array" ref="K35">_xlfn.IFS(HR_Database[[#This Row],[Termination Year]] = 1900, " ",HR_Database[[#This Row],[Termination Year]] &lt;&gt; 1900, _xlfn.NUMBERVALUE(TEXT(HR_Database[[#This Row],[Termination Date]],"YYYY")))</f>
        <v xml:space="preserve"> </v>
      </c>
      <c r="L35" s="1">
        <f>_xlfn.NUMBERVALUE(TEXT(HR_Database[[#This Row],[Termination Date]],"YYYY"))</f>
        <v>1900</v>
      </c>
      <c r="M35" s="2"/>
      <c r="N35" s="1" t="s">
        <v>11</v>
      </c>
      <c r="O35" s="1" t="s">
        <v>24</v>
      </c>
      <c r="P35" s="1" t="s">
        <v>51</v>
      </c>
      <c r="Q35" s="1" t="s">
        <v>52</v>
      </c>
    </row>
    <row r="36" spans="1:17" x14ac:dyDescent="0.35">
      <c r="A36">
        <v>35</v>
      </c>
      <c r="B36" s="1" t="s">
        <v>85</v>
      </c>
      <c r="C36" s="1" t="s">
        <v>86</v>
      </c>
      <c r="D36" s="7">
        <f ca="1">$U$1 - HR_Database[[#This Row],[Employee Birth Year]]</f>
        <v>34</v>
      </c>
      <c r="E36" s="7" t="str">
        <f ca="1">IF(HR_Database[[#This Row],[Employee Age]]&gt;50, "50+",IF(HR_Database[[#This Row],[Employee Age]]&gt;=40,"40 - 50",IF(HR_Database[[#This Row],[Employee Age]]&gt;=30, "30-39","18-29")))</f>
        <v>30-39</v>
      </c>
      <c r="F36" s="7">
        <f>_xlfn.NUMBERVALUE(TEXT(HR_Database[[#This Row],[Birth Date]], "YYYY"))</f>
        <v>1990</v>
      </c>
      <c r="G36" s="2">
        <v>32972</v>
      </c>
      <c r="H36" s="2">
        <v>40584</v>
      </c>
      <c r="I36" s="7">
        <f>_xlfn.NUMBERVALUE(TEXT(HR_Database[[#This Row],[Hire Date]],"YYYY"))</f>
        <v>2011</v>
      </c>
      <c r="J36" s="7">
        <f ca="1">IF(HR_Database[[#This Row],[Exited Year]] = " ", $U$1-HR_Database[[#This Row],[Hire Year]],HR_Database[[#This Row],[Exited Year]]-HR_Database[[#This Row],[Hire Year]])</f>
        <v>13</v>
      </c>
      <c r="K36" s="7" t="str" cm="1">
        <f t="array" ref="K36">_xlfn.IFS(HR_Database[[#This Row],[Termination Year]] = 1900, " ",HR_Database[[#This Row],[Termination Year]] &lt;&gt; 1900, _xlfn.NUMBERVALUE(TEXT(HR_Database[[#This Row],[Termination Date]],"YYYY")))</f>
        <v xml:space="preserve"> </v>
      </c>
      <c r="L36" s="1">
        <f>_xlfn.NUMBERVALUE(TEXT(HR_Database[[#This Row],[Termination Date]],"YYYY"))</f>
        <v>1900</v>
      </c>
      <c r="M36" s="2"/>
      <c r="N36" s="1" t="s">
        <v>11</v>
      </c>
      <c r="O36" s="1" t="s">
        <v>24</v>
      </c>
      <c r="P36" s="1" t="s">
        <v>61</v>
      </c>
      <c r="Q36" s="1" t="s">
        <v>41</v>
      </c>
    </row>
    <row r="37" spans="1:17" x14ac:dyDescent="0.35">
      <c r="A37">
        <v>36</v>
      </c>
      <c r="B37" s="1" t="s">
        <v>87</v>
      </c>
      <c r="C37" s="1" t="s">
        <v>86</v>
      </c>
      <c r="D37" s="7">
        <f ca="1">$U$1 - HR_Database[[#This Row],[Employee Birth Year]]</f>
        <v>44</v>
      </c>
      <c r="E37" s="7" t="str">
        <f ca="1">IF(HR_Database[[#This Row],[Employee Age]]&gt;50, "50+",IF(HR_Database[[#This Row],[Employee Age]]&gt;=40,"40 - 50",IF(HR_Database[[#This Row],[Employee Age]]&gt;=30, "30-39","18-29")))</f>
        <v>40 - 50</v>
      </c>
      <c r="F37" s="7">
        <f>_xlfn.NUMBERVALUE(TEXT(HR_Database[[#This Row],[Birth Date]], "YYYY"))</f>
        <v>1980</v>
      </c>
      <c r="G37" s="2">
        <v>29469</v>
      </c>
      <c r="H37" s="2">
        <v>40672</v>
      </c>
      <c r="I37" s="7">
        <f>_xlfn.NUMBERVALUE(TEXT(HR_Database[[#This Row],[Hire Date]],"YYYY"))</f>
        <v>2011</v>
      </c>
      <c r="J37" s="7">
        <f>IF(HR_Database[[#This Row],[Exited Year]] = " ", $U$1-HR_Database[[#This Row],[Hire Year]],HR_Database[[#This Row],[Exited Year]]-HR_Database[[#This Row],[Hire Year]])</f>
        <v>4</v>
      </c>
      <c r="K37" s="7" cm="1">
        <f t="array" ref="K37">_xlfn.IFS(HR_Database[[#This Row],[Termination Year]] = 1900, " ",HR_Database[[#This Row],[Termination Year]] &lt;&gt; 1900, _xlfn.NUMBERVALUE(TEXT(HR_Database[[#This Row],[Termination Date]],"YYYY")))</f>
        <v>2015</v>
      </c>
      <c r="L37" s="1">
        <f>_xlfn.NUMBERVALUE(TEXT(HR_Database[[#This Row],[Termination Date]],"YYYY"))</f>
        <v>2015</v>
      </c>
      <c r="M37" s="2">
        <v>42248</v>
      </c>
      <c r="N37" s="1" t="s">
        <v>47</v>
      </c>
      <c r="O37" s="1" t="s">
        <v>35</v>
      </c>
      <c r="P37" s="1" t="s">
        <v>64</v>
      </c>
      <c r="Q37" s="1" t="s">
        <v>14</v>
      </c>
    </row>
    <row r="38" spans="1:17" x14ac:dyDescent="0.35">
      <c r="A38">
        <v>37</v>
      </c>
      <c r="B38" s="1" t="s">
        <v>88</v>
      </c>
      <c r="C38" s="1" t="s">
        <v>86</v>
      </c>
      <c r="D38" s="7">
        <f ca="1">$U$1 - HR_Database[[#This Row],[Employee Birth Year]]</f>
        <v>31</v>
      </c>
      <c r="E38" s="7" t="str">
        <f ca="1">IF(HR_Database[[#This Row],[Employee Age]]&gt;50, "50+",IF(HR_Database[[#This Row],[Employee Age]]&gt;=40,"40 - 50",IF(HR_Database[[#This Row],[Employee Age]]&gt;=30, "30-39","18-29")))</f>
        <v>30-39</v>
      </c>
      <c r="F38" s="7">
        <f>_xlfn.NUMBERVALUE(TEXT(HR_Database[[#This Row],[Birth Date]], "YYYY"))</f>
        <v>1993</v>
      </c>
      <c r="G38" s="2">
        <v>34133</v>
      </c>
      <c r="H38" s="2">
        <v>41075</v>
      </c>
      <c r="I38" s="7">
        <f>_xlfn.NUMBERVALUE(TEXT(HR_Database[[#This Row],[Hire Date]],"YYYY"))</f>
        <v>2012</v>
      </c>
      <c r="J38" s="7">
        <f>IF(HR_Database[[#This Row],[Exited Year]] = " ", $U$1-HR_Database[[#This Row],[Hire Year]],HR_Database[[#This Row],[Exited Year]]-HR_Database[[#This Row],[Hire Year]])</f>
        <v>4</v>
      </c>
      <c r="K38" s="7" cm="1">
        <f t="array" ref="K38">_xlfn.IFS(HR_Database[[#This Row],[Termination Year]] = 1900, " ",HR_Database[[#This Row],[Termination Year]] &lt;&gt; 1900, _xlfn.NUMBERVALUE(TEXT(HR_Database[[#This Row],[Termination Date]],"YYYY")))</f>
        <v>2016</v>
      </c>
      <c r="L38" s="1">
        <f>_xlfn.NUMBERVALUE(TEXT(HR_Database[[#This Row],[Termination Date]],"YYYY"))</f>
        <v>2016</v>
      </c>
      <c r="M38" s="2">
        <v>42419</v>
      </c>
      <c r="N38" s="1" t="s">
        <v>20</v>
      </c>
      <c r="O38" s="1" t="s">
        <v>35</v>
      </c>
      <c r="P38" s="1" t="s">
        <v>67</v>
      </c>
      <c r="Q38" s="1" t="s">
        <v>41</v>
      </c>
    </row>
    <row r="39" spans="1:17" x14ac:dyDescent="0.35">
      <c r="A39">
        <v>38</v>
      </c>
      <c r="B39" s="1" t="s">
        <v>89</v>
      </c>
      <c r="C39" s="1" t="s">
        <v>86</v>
      </c>
      <c r="D39" s="7">
        <f ca="1">$U$1 - HR_Database[[#This Row],[Employee Birth Year]]</f>
        <v>34</v>
      </c>
      <c r="E39" s="7" t="str">
        <f ca="1">IF(HR_Database[[#This Row],[Employee Age]]&gt;50, "50+",IF(HR_Database[[#This Row],[Employee Age]]&gt;=40,"40 - 50",IF(HR_Database[[#This Row],[Employee Age]]&gt;=30, "30-39","18-29")))</f>
        <v>30-39</v>
      </c>
      <c r="F39" s="7">
        <f>_xlfn.NUMBERVALUE(TEXT(HR_Database[[#This Row],[Birth Date]], "YYYY"))</f>
        <v>1990</v>
      </c>
      <c r="G39" s="2">
        <v>33189</v>
      </c>
      <c r="H39" s="2">
        <v>41095</v>
      </c>
      <c r="I39" s="7">
        <f>_xlfn.NUMBERVALUE(TEXT(HR_Database[[#This Row],[Hire Date]],"YYYY"))</f>
        <v>2012</v>
      </c>
      <c r="J39" s="7">
        <f ca="1">IF(HR_Database[[#This Row],[Exited Year]] = " ", $U$1-HR_Database[[#This Row],[Hire Year]],HR_Database[[#This Row],[Exited Year]]-HR_Database[[#This Row],[Hire Year]])</f>
        <v>12</v>
      </c>
      <c r="K39" s="7" t="str" cm="1">
        <f t="array" ref="K39">_xlfn.IFS(HR_Database[[#This Row],[Termination Year]] = 1900, " ",HR_Database[[#This Row],[Termination Year]] &lt;&gt; 1900, _xlfn.NUMBERVALUE(TEXT(HR_Database[[#This Row],[Termination Date]],"YYYY")))</f>
        <v xml:space="preserve"> </v>
      </c>
      <c r="L39" s="1">
        <f>_xlfn.NUMBERVALUE(TEXT(HR_Database[[#This Row],[Termination Date]],"YYYY"))</f>
        <v>1900</v>
      </c>
      <c r="M39" s="2"/>
      <c r="N39" s="1" t="s">
        <v>11</v>
      </c>
      <c r="O39" s="1" t="s">
        <v>35</v>
      </c>
      <c r="P39" s="1" t="s">
        <v>61</v>
      </c>
      <c r="Q39" s="1" t="s">
        <v>41</v>
      </c>
    </row>
    <row r="40" spans="1:17" x14ac:dyDescent="0.35">
      <c r="A40">
        <v>39</v>
      </c>
      <c r="B40" s="1" t="s">
        <v>90</v>
      </c>
      <c r="C40" s="1" t="s">
        <v>86</v>
      </c>
      <c r="D40" s="7">
        <f ca="1">$U$1 - HR_Database[[#This Row],[Employee Birth Year]]</f>
        <v>29</v>
      </c>
      <c r="E40" s="7" t="str">
        <f ca="1">IF(HR_Database[[#This Row],[Employee Age]]&gt;50, "50+",IF(HR_Database[[#This Row],[Employee Age]]&gt;=40,"40 - 50",IF(HR_Database[[#This Row],[Employee Age]]&gt;=30, "30-39","18-29")))</f>
        <v>18-29</v>
      </c>
      <c r="F40" s="7">
        <f>_xlfn.NUMBERVALUE(TEXT(HR_Database[[#This Row],[Birth Date]], "YYYY"))</f>
        <v>1995</v>
      </c>
      <c r="G40" s="2">
        <v>34781</v>
      </c>
      <c r="H40" s="2">
        <v>41190</v>
      </c>
      <c r="I40" s="7">
        <f>_xlfn.NUMBERVALUE(TEXT(HR_Database[[#This Row],[Hire Date]],"YYYY"))</f>
        <v>2012</v>
      </c>
      <c r="J40" s="7">
        <f>IF(HR_Database[[#This Row],[Exited Year]] = " ", $U$1-HR_Database[[#This Row],[Hire Year]],HR_Database[[#This Row],[Exited Year]]-HR_Database[[#This Row],[Hire Year]])</f>
        <v>5</v>
      </c>
      <c r="K40" s="7" cm="1">
        <f t="array" ref="K40">_xlfn.IFS(HR_Database[[#This Row],[Termination Year]] = 1900, " ",HR_Database[[#This Row],[Termination Year]] &lt;&gt; 1900, _xlfn.NUMBERVALUE(TEXT(HR_Database[[#This Row],[Termination Date]],"YYYY")))</f>
        <v>2017</v>
      </c>
      <c r="L40" s="1">
        <f>_xlfn.NUMBERVALUE(TEXT(HR_Database[[#This Row],[Termination Date]],"YYYY"))</f>
        <v>2017</v>
      </c>
      <c r="M40" s="2">
        <v>42875</v>
      </c>
      <c r="N40" s="1" t="s">
        <v>16</v>
      </c>
      <c r="O40" s="1" t="s">
        <v>43</v>
      </c>
      <c r="P40" s="1" t="s">
        <v>64</v>
      </c>
      <c r="Q40" s="1" t="s">
        <v>14</v>
      </c>
    </row>
    <row r="41" spans="1:17" x14ac:dyDescent="0.35">
      <c r="A41">
        <v>40</v>
      </c>
      <c r="B41" s="1" t="s">
        <v>91</v>
      </c>
      <c r="C41" s="1" t="s">
        <v>86</v>
      </c>
      <c r="D41" s="7">
        <f ca="1">$U$1 - HR_Database[[#This Row],[Employee Birth Year]]</f>
        <v>44</v>
      </c>
      <c r="E41" s="7" t="str">
        <f ca="1">IF(HR_Database[[#This Row],[Employee Age]]&gt;50, "50+",IF(HR_Database[[#This Row],[Employee Age]]&gt;=40,"40 - 50",IF(HR_Database[[#This Row],[Employee Age]]&gt;=30, "30-39","18-29")))</f>
        <v>40 - 50</v>
      </c>
      <c r="F41" s="7">
        <f>_xlfn.NUMBERVALUE(TEXT(HR_Database[[#This Row],[Birth Date]], "YYYY"))</f>
        <v>1980</v>
      </c>
      <c r="G41" s="2">
        <v>29249</v>
      </c>
      <c r="H41" s="2">
        <v>41564</v>
      </c>
      <c r="I41" s="7">
        <f>_xlfn.NUMBERVALUE(TEXT(HR_Database[[#This Row],[Hire Date]],"YYYY"))</f>
        <v>2013</v>
      </c>
      <c r="J41" s="7">
        <f>IF(HR_Database[[#This Row],[Exited Year]] = " ", $U$1-HR_Database[[#This Row],[Hire Year]],HR_Database[[#This Row],[Exited Year]]-HR_Database[[#This Row],[Hire Year]])</f>
        <v>5</v>
      </c>
      <c r="K41" s="7" cm="1">
        <f t="array" ref="K41">_xlfn.IFS(HR_Database[[#This Row],[Termination Year]] = 1900, " ",HR_Database[[#This Row],[Termination Year]] &lt;&gt; 1900, _xlfn.NUMBERVALUE(TEXT(HR_Database[[#This Row],[Termination Date]],"YYYY")))</f>
        <v>2018</v>
      </c>
      <c r="L41" s="1">
        <f>_xlfn.NUMBERVALUE(TEXT(HR_Database[[#This Row],[Termination Date]],"YYYY"))</f>
        <v>2018</v>
      </c>
      <c r="M41" s="2">
        <v>43175</v>
      </c>
      <c r="N41" s="1" t="s">
        <v>16</v>
      </c>
      <c r="O41" s="1" t="s">
        <v>43</v>
      </c>
      <c r="P41" s="1" t="s">
        <v>67</v>
      </c>
      <c r="Q41" s="1" t="s">
        <v>41</v>
      </c>
    </row>
    <row r="42" spans="1:17" x14ac:dyDescent="0.35">
      <c r="A42">
        <v>41</v>
      </c>
      <c r="B42" s="1" t="s">
        <v>92</v>
      </c>
      <c r="C42" s="1" t="s">
        <v>86</v>
      </c>
      <c r="D42" s="7">
        <f ca="1">$U$1 - HR_Database[[#This Row],[Employee Birth Year]]</f>
        <v>41</v>
      </c>
      <c r="E42" s="7" t="str">
        <f ca="1">IF(HR_Database[[#This Row],[Employee Age]]&gt;50, "50+",IF(HR_Database[[#This Row],[Employee Age]]&gt;=40,"40 - 50",IF(HR_Database[[#This Row],[Employee Age]]&gt;=30, "30-39","18-29")))</f>
        <v>40 - 50</v>
      </c>
      <c r="F42" s="7">
        <f>_xlfn.NUMBERVALUE(TEXT(HR_Database[[#This Row],[Birth Date]], "YYYY"))</f>
        <v>1983</v>
      </c>
      <c r="G42" s="2">
        <v>30344</v>
      </c>
      <c r="H42" s="2">
        <v>41627</v>
      </c>
      <c r="I42" s="7">
        <f>_xlfn.NUMBERVALUE(TEXT(HR_Database[[#This Row],[Hire Date]],"YYYY"))</f>
        <v>2013</v>
      </c>
      <c r="J42" s="7">
        <f ca="1">IF(HR_Database[[#This Row],[Exited Year]] = " ", $U$1-HR_Database[[#This Row],[Hire Year]],HR_Database[[#This Row],[Exited Year]]-HR_Database[[#This Row],[Hire Year]])</f>
        <v>11</v>
      </c>
      <c r="K42" s="7" t="str" cm="1">
        <f t="array" ref="K42">_xlfn.IFS(HR_Database[[#This Row],[Termination Year]] = 1900, " ",HR_Database[[#This Row],[Termination Year]] &lt;&gt; 1900, _xlfn.NUMBERVALUE(TEXT(HR_Database[[#This Row],[Termination Date]],"YYYY")))</f>
        <v xml:space="preserve"> </v>
      </c>
      <c r="L42" s="1">
        <f>_xlfn.NUMBERVALUE(TEXT(HR_Database[[#This Row],[Termination Date]],"YYYY"))</f>
        <v>1900</v>
      </c>
      <c r="M42" s="2"/>
      <c r="N42" s="1" t="s">
        <v>11</v>
      </c>
      <c r="O42" s="1" t="s">
        <v>50</v>
      </c>
      <c r="P42" s="1" t="s">
        <v>22</v>
      </c>
      <c r="Q42" s="1" t="s">
        <v>14</v>
      </c>
    </row>
    <row r="43" spans="1:17" x14ac:dyDescent="0.35">
      <c r="A43">
        <v>42</v>
      </c>
      <c r="B43" s="1" t="s">
        <v>93</v>
      </c>
      <c r="C43" s="1" t="s">
        <v>86</v>
      </c>
      <c r="D43" s="7">
        <f ca="1">$U$1 - HR_Database[[#This Row],[Employee Birth Year]]</f>
        <v>33</v>
      </c>
      <c r="E43" s="7" t="str">
        <f ca="1">IF(HR_Database[[#This Row],[Employee Age]]&gt;50, "50+",IF(HR_Database[[#This Row],[Employee Age]]&gt;=40,"40 - 50",IF(HR_Database[[#This Row],[Employee Age]]&gt;=30, "30-39","18-29")))</f>
        <v>30-39</v>
      </c>
      <c r="F43" s="7">
        <f>_xlfn.NUMBERVALUE(TEXT(HR_Database[[#This Row],[Birth Date]], "YYYY"))</f>
        <v>1991</v>
      </c>
      <c r="G43" s="2">
        <v>33399</v>
      </c>
      <c r="H43" s="2">
        <v>41690</v>
      </c>
      <c r="I43" s="7">
        <f>_xlfn.NUMBERVALUE(TEXT(HR_Database[[#This Row],[Hire Date]],"YYYY"))</f>
        <v>2014</v>
      </c>
      <c r="J43" s="7">
        <f ca="1">IF(HR_Database[[#This Row],[Exited Year]] = " ", $U$1-HR_Database[[#This Row],[Hire Year]],HR_Database[[#This Row],[Exited Year]]-HR_Database[[#This Row],[Hire Year]])</f>
        <v>10</v>
      </c>
      <c r="K43" s="7" t="str" cm="1">
        <f t="array" ref="K43">_xlfn.IFS(HR_Database[[#This Row],[Termination Year]] = 1900, " ",HR_Database[[#This Row],[Termination Year]] &lt;&gt; 1900, _xlfn.NUMBERVALUE(TEXT(HR_Database[[#This Row],[Termination Date]],"YYYY")))</f>
        <v xml:space="preserve"> </v>
      </c>
      <c r="L43" s="1">
        <f>_xlfn.NUMBERVALUE(TEXT(HR_Database[[#This Row],[Termination Date]],"YYYY"))</f>
        <v>1900</v>
      </c>
      <c r="M43" s="2"/>
      <c r="N43" s="1" t="s">
        <v>11</v>
      </c>
      <c r="O43" s="1" t="s">
        <v>54</v>
      </c>
      <c r="P43" s="1" t="s">
        <v>25</v>
      </c>
      <c r="Q43" s="1" t="s">
        <v>14</v>
      </c>
    </row>
    <row r="44" spans="1:17" x14ac:dyDescent="0.35">
      <c r="A44">
        <v>43</v>
      </c>
      <c r="B44" s="1" t="s">
        <v>94</v>
      </c>
      <c r="C44" s="1" t="s">
        <v>86</v>
      </c>
      <c r="D44" s="7">
        <f ca="1">$U$1 - HR_Database[[#This Row],[Employee Birth Year]]</f>
        <v>49</v>
      </c>
      <c r="E44" s="7" t="str">
        <f ca="1">IF(HR_Database[[#This Row],[Employee Age]]&gt;50, "50+",IF(HR_Database[[#This Row],[Employee Age]]&gt;=40,"40 - 50",IF(HR_Database[[#This Row],[Employee Age]]&gt;=30, "30-39","18-29")))</f>
        <v>40 - 50</v>
      </c>
      <c r="F44" s="7">
        <f>_xlfn.NUMBERVALUE(TEXT(HR_Database[[#This Row],[Birth Date]], "YYYY"))</f>
        <v>1975</v>
      </c>
      <c r="G44" s="2">
        <v>27631</v>
      </c>
      <c r="H44" s="2">
        <v>41790</v>
      </c>
      <c r="I44" s="7">
        <f>_xlfn.NUMBERVALUE(TEXT(HR_Database[[#This Row],[Hire Date]],"YYYY"))</f>
        <v>2014</v>
      </c>
      <c r="J44" s="7">
        <f>IF(HR_Database[[#This Row],[Exited Year]] = " ", $U$1-HR_Database[[#This Row],[Hire Year]],HR_Database[[#This Row],[Exited Year]]-HR_Database[[#This Row],[Hire Year]])</f>
        <v>1</v>
      </c>
      <c r="K44" s="7" cm="1">
        <f t="array" ref="K44">_xlfn.IFS(HR_Database[[#This Row],[Termination Year]] = 1900, " ",HR_Database[[#This Row],[Termination Year]] &lt;&gt; 1900, _xlfn.NUMBERVALUE(TEXT(HR_Database[[#This Row],[Termination Date]],"YYYY")))</f>
        <v>2015</v>
      </c>
      <c r="L44" s="1">
        <f>_xlfn.NUMBERVALUE(TEXT(HR_Database[[#This Row],[Termination Date]],"YYYY"))</f>
        <v>2015</v>
      </c>
      <c r="M44" s="2">
        <v>42253</v>
      </c>
      <c r="N44" s="1" t="s">
        <v>20</v>
      </c>
      <c r="O44" s="1" t="s">
        <v>12</v>
      </c>
      <c r="P44" s="1" t="s">
        <v>27</v>
      </c>
      <c r="Q44" s="1" t="s">
        <v>28</v>
      </c>
    </row>
    <row r="45" spans="1:17" x14ac:dyDescent="0.35">
      <c r="A45">
        <v>44</v>
      </c>
      <c r="B45" s="1" t="s">
        <v>95</v>
      </c>
      <c r="C45" s="1" t="s">
        <v>86</v>
      </c>
      <c r="D45" s="7">
        <f ca="1">$U$1 - HR_Database[[#This Row],[Employee Birth Year]]</f>
        <v>40</v>
      </c>
      <c r="E45" s="7" t="str">
        <f ca="1">IF(HR_Database[[#This Row],[Employee Age]]&gt;50, "50+",IF(HR_Database[[#This Row],[Employee Age]]&gt;=40,"40 - 50",IF(HR_Database[[#This Row],[Employee Age]]&gt;=30, "30-39","18-29")))</f>
        <v>40 - 50</v>
      </c>
      <c r="F45" s="7">
        <f>_xlfn.NUMBERVALUE(TEXT(HR_Database[[#This Row],[Birth Date]], "YYYY"))</f>
        <v>1984</v>
      </c>
      <c r="G45" s="2">
        <v>31013</v>
      </c>
      <c r="H45" s="2">
        <v>41890</v>
      </c>
      <c r="I45" s="7">
        <f>_xlfn.NUMBERVALUE(TEXT(HR_Database[[#This Row],[Hire Date]],"YYYY"))</f>
        <v>2014</v>
      </c>
      <c r="J45" s="7">
        <f ca="1">IF(HR_Database[[#This Row],[Exited Year]] = " ", $U$1-HR_Database[[#This Row],[Hire Year]],HR_Database[[#This Row],[Exited Year]]-HR_Database[[#This Row],[Hire Year]])</f>
        <v>10</v>
      </c>
      <c r="K45" s="7" t="str" cm="1">
        <f t="array" ref="K45">_xlfn.IFS(HR_Database[[#This Row],[Termination Year]] = 1900, " ",HR_Database[[#This Row],[Termination Year]] &lt;&gt; 1900, _xlfn.NUMBERVALUE(TEXT(HR_Database[[#This Row],[Termination Date]],"YYYY")))</f>
        <v xml:space="preserve"> </v>
      </c>
      <c r="L45" s="1">
        <f>_xlfn.NUMBERVALUE(TEXT(HR_Database[[#This Row],[Termination Date]],"YYYY"))</f>
        <v>1900</v>
      </c>
      <c r="M45" s="2"/>
      <c r="N45" s="1" t="s">
        <v>11</v>
      </c>
      <c r="O45" s="1" t="s">
        <v>12</v>
      </c>
      <c r="P45" s="1" t="s">
        <v>30</v>
      </c>
      <c r="Q45" s="1" t="s">
        <v>28</v>
      </c>
    </row>
    <row r="46" spans="1:17" x14ac:dyDescent="0.35">
      <c r="A46">
        <v>45</v>
      </c>
      <c r="B46" s="1" t="s">
        <v>96</v>
      </c>
      <c r="C46" s="1" t="s">
        <v>86</v>
      </c>
      <c r="D46" s="7">
        <f ca="1">$U$1 - HR_Database[[#This Row],[Employee Birth Year]]</f>
        <v>23</v>
      </c>
      <c r="E46" s="7" t="str">
        <f ca="1">IF(HR_Database[[#This Row],[Employee Age]]&gt;50, "50+",IF(HR_Database[[#This Row],[Employee Age]]&gt;=40,"40 - 50",IF(HR_Database[[#This Row],[Employee Age]]&gt;=30, "30-39","18-29")))</f>
        <v>18-29</v>
      </c>
      <c r="F46" s="7">
        <f>_xlfn.NUMBERVALUE(TEXT(HR_Database[[#This Row],[Birth Date]], "YYYY"))</f>
        <v>2001</v>
      </c>
      <c r="G46" s="2">
        <v>37060</v>
      </c>
      <c r="H46" s="2">
        <v>42005</v>
      </c>
      <c r="I46" s="7">
        <f>_xlfn.NUMBERVALUE(TEXT(HR_Database[[#This Row],[Hire Date]],"YYYY"))</f>
        <v>2015</v>
      </c>
      <c r="J46" s="7">
        <f ca="1">IF(HR_Database[[#This Row],[Exited Year]] = " ", $U$1-HR_Database[[#This Row],[Hire Year]],HR_Database[[#This Row],[Exited Year]]-HR_Database[[#This Row],[Hire Year]])</f>
        <v>9</v>
      </c>
      <c r="K46" s="7" t="str" cm="1">
        <f t="array" ref="K46">_xlfn.IFS(HR_Database[[#This Row],[Termination Year]] = 1900, " ",HR_Database[[#This Row],[Termination Year]] &lt;&gt; 1900, _xlfn.NUMBERVALUE(TEXT(HR_Database[[#This Row],[Termination Date]],"YYYY")))</f>
        <v xml:space="preserve"> </v>
      </c>
      <c r="L46" s="1">
        <f>_xlfn.NUMBERVALUE(TEXT(HR_Database[[#This Row],[Termination Date]],"YYYY"))</f>
        <v>1900</v>
      </c>
      <c r="M46" s="2"/>
      <c r="N46" s="1" t="s">
        <v>11</v>
      </c>
      <c r="O46" s="1" t="s">
        <v>21</v>
      </c>
      <c r="P46" s="1" t="s">
        <v>32</v>
      </c>
      <c r="Q46" s="1" t="s">
        <v>33</v>
      </c>
    </row>
    <row r="47" spans="1:17" x14ac:dyDescent="0.35">
      <c r="A47">
        <v>46</v>
      </c>
      <c r="B47" s="1" t="s">
        <v>97</v>
      </c>
      <c r="C47" s="1" t="s">
        <v>86</v>
      </c>
      <c r="D47" s="7">
        <f ca="1">$U$1 - HR_Database[[#This Row],[Employee Birth Year]]</f>
        <v>42</v>
      </c>
      <c r="E47" s="7" t="str">
        <f ca="1">IF(HR_Database[[#This Row],[Employee Age]]&gt;50, "50+",IF(HR_Database[[#This Row],[Employee Age]]&gt;=40,"40 - 50",IF(HR_Database[[#This Row],[Employee Age]]&gt;=30, "30-39","18-29")))</f>
        <v>40 - 50</v>
      </c>
      <c r="F47" s="7">
        <f>_xlfn.NUMBERVALUE(TEXT(HR_Database[[#This Row],[Birth Date]], "YYYY"))</f>
        <v>1982</v>
      </c>
      <c r="G47" s="2">
        <v>30267</v>
      </c>
      <c r="H47" s="2">
        <v>42061</v>
      </c>
      <c r="I47" s="7">
        <f>_xlfn.NUMBERVALUE(TEXT(HR_Database[[#This Row],[Hire Date]],"YYYY"))</f>
        <v>2015</v>
      </c>
      <c r="J47" s="7">
        <f ca="1">IF(HR_Database[[#This Row],[Exited Year]] = " ", $U$1-HR_Database[[#This Row],[Hire Year]],HR_Database[[#This Row],[Exited Year]]-HR_Database[[#This Row],[Hire Year]])</f>
        <v>9</v>
      </c>
      <c r="K47" s="7" t="str" cm="1">
        <f t="array" ref="K47">_xlfn.IFS(HR_Database[[#This Row],[Termination Year]] = 1900, " ",HR_Database[[#This Row],[Termination Year]] &lt;&gt; 1900, _xlfn.NUMBERVALUE(TEXT(HR_Database[[#This Row],[Termination Date]],"YYYY")))</f>
        <v xml:space="preserve"> </v>
      </c>
      <c r="L47" s="1">
        <f>_xlfn.NUMBERVALUE(TEXT(HR_Database[[#This Row],[Termination Date]],"YYYY"))</f>
        <v>1900</v>
      </c>
      <c r="M47" s="2"/>
      <c r="N47" s="1" t="s">
        <v>11</v>
      </c>
      <c r="O47" s="1" t="s">
        <v>24</v>
      </c>
      <c r="P47" s="1" t="s">
        <v>36</v>
      </c>
      <c r="Q47" s="1" t="s">
        <v>14</v>
      </c>
    </row>
    <row r="48" spans="1:17" x14ac:dyDescent="0.35">
      <c r="A48">
        <v>47</v>
      </c>
      <c r="B48" s="1" t="s">
        <v>98</v>
      </c>
      <c r="C48" s="1" t="s">
        <v>86</v>
      </c>
      <c r="D48" s="7">
        <f ca="1">$U$1 - HR_Database[[#This Row],[Employee Birth Year]]</f>
        <v>49</v>
      </c>
      <c r="E48" s="7" t="str">
        <f ca="1">IF(HR_Database[[#This Row],[Employee Age]]&gt;50, "50+",IF(HR_Database[[#This Row],[Employee Age]]&gt;=40,"40 - 50",IF(HR_Database[[#This Row],[Employee Age]]&gt;=30, "30-39","18-29")))</f>
        <v>40 - 50</v>
      </c>
      <c r="F48" s="7">
        <f>_xlfn.NUMBERVALUE(TEXT(HR_Database[[#This Row],[Birth Date]], "YYYY"))</f>
        <v>1975</v>
      </c>
      <c r="G48" s="2">
        <v>27690</v>
      </c>
      <c r="H48" s="2">
        <v>42090</v>
      </c>
      <c r="I48" s="7">
        <f>_xlfn.NUMBERVALUE(TEXT(HR_Database[[#This Row],[Hire Date]],"YYYY"))</f>
        <v>2015</v>
      </c>
      <c r="J48" s="7">
        <f ca="1">IF(HR_Database[[#This Row],[Exited Year]] = " ", $U$1-HR_Database[[#This Row],[Hire Year]],HR_Database[[#This Row],[Exited Year]]-HR_Database[[#This Row],[Hire Year]])</f>
        <v>9</v>
      </c>
      <c r="K48" s="7" t="str" cm="1">
        <f t="array" ref="K48">_xlfn.IFS(HR_Database[[#This Row],[Termination Year]] = 1900, " ",HR_Database[[#This Row],[Termination Year]] &lt;&gt; 1900, _xlfn.NUMBERVALUE(TEXT(HR_Database[[#This Row],[Termination Date]],"YYYY")))</f>
        <v xml:space="preserve"> </v>
      </c>
      <c r="L48" s="1">
        <f>_xlfn.NUMBERVALUE(TEXT(HR_Database[[#This Row],[Termination Date]],"YYYY"))</f>
        <v>1900</v>
      </c>
      <c r="M48" s="2"/>
      <c r="N48" s="1" t="s">
        <v>11</v>
      </c>
      <c r="O48" s="1" t="s">
        <v>24</v>
      </c>
      <c r="P48" s="1" t="s">
        <v>38</v>
      </c>
      <c r="Q48" s="1" t="s">
        <v>33</v>
      </c>
    </row>
    <row r="49" spans="1:17" x14ac:dyDescent="0.35">
      <c r="A49">
        <v>48</v>
      </c>
      <c r="B49" s="1" t="s">
        <v>99</v>
      </c>
      <c r="C49" s="1" t="s">
        <v>86</v>
      </c>
      <c r="D49" s="7">
        <f ca="1">$U$1 - HR_Database[[#This Row],[Employee Birth Year]]</f>
        <v>25</v>
      </c>
      <c r="E49" s="7" t="str">
        <f ca="1">IF(HR_Database[[#This Row],[Employee Age]]&gt;50, "50+",IF(HR_Database[[#This Row],[Employee Age]]&gt;=40,"40 - 50",IF(HR_Database[[#This Row],[Employee Age]]&gt;=30, "30-39","18-29")))</f>
        <v>18-29</v>
      </c>
      <c r="F49" s="7">
        <f>_xlfn.NUMBERVALUE(TEXT(HR_Database[[#This Row],[Birth Date]], "YYYY"))</f>
        <v>1999</v>
      </c>
      <c r="G49" s="2">
        <v>36184</v>
      </c>
      <c r="H49" s="2">
        <v>42110</v>
      </c>
      <c r="I49" s="7">
        <f>_xlfn.NUMBERVALUE(TEXT(HR_Database[[#This Row],[Hire Date]],"YYYY"))</f>
        <v>2015</v>
      </c>
      <c r="J49" s="7">
        <f>IF(HR_Database[[#This Row],[Exited Year]] = " ", $U$1-HR_Database[[#This Row],[Hire Year]],HR_Database[[#This Row],[Exited Year]]-HR_Database[[#This Row],[Hire Year]])</f>
        <v>0</v>
      </c>
      <c r="K49" s="7" cm="1">
        <f t="array" ref="K49">_xlfn.IFS(HR_Database[[#This Row],[Termination Year]] = 1900, " ",HR_Database[[#This Row],[Termination Year]] &lt;&gt; 1900, _xlfn.NUMBERVALUE(TEXT(HR_Database[[#This Row],[Termination Date]],"YYYY")))</f>
        <v>2015</v>
      </c>
      <c r="L49" s="1">
        <f>_xlfn.NUMBERVALUE(TEXT(HR_Database[[#This Row],[Termination Date]],"YYYY"))</f>
        <v>2015</v>
      </c>
      <c r="M49" s="2">
        <v>42296</v>
      </c>
      <c r="N49" s="1" t="s">
        <v>20</v>
      </c>
      <c r="O49" s="1" t="s">
        <v>24</v>
      </c>
      <c r="P49" s="1" t="s">
        <v>40</v>
      </c>
      <c r="Q49" s="1" t="s">
        <v>41</v>
      </c>
    </row>
    <row r="50" spans="1:17" x14ac:dyDescent="0.35">
      <c r="A50">
        <v>49</v>
      </c>
      <c r="B50" s="1" t="s">
        <v>100</v>
      </c>
      <c r="C50" s="1" t="s">
        <v>86</v>
      </c>
      <c r="D50" s="7">
        <f ca="1">$U$1 - HR_Database[[#This Row],[Employee Birth Year]]</f>
        <v>28</v>
      </c>
      <c r="E50" s="7" t="str">
        <f ca="1">IF(HR_Database[[#This Row],[Employee Age]]&gt;50, "50+",IF(HR_Database[[#This Row],[Employee Age]]&gt;=40,"40 - 50",IF(HR_Database[[#This Row],[Employee Age]]&gt;=30, "30-39","18-29")))</f>
        <v>18-29</v>
      </c>
      <c r="F50" s="7">
        <f>_xlfn.NUMBERVALUE(TEXT(HR_Database[[#This Row],[Birth Date]], "YYYY"))</f>
        <v>1996</v>
      </c>
      <c r="G50" s="2">
        <v>35308</v>
      </c>
      <c r="H50" s="2">
        <v>42160</v>
      </c>
      <c r="I50" s="7">
        <f>_xlfn.NUMBERVALUE(TEXT(HR_Database[[#This Row],[Hire Date]],"YYYY"))</f>
        <v>2015</v>
      </c>
      <c r="J50" s="7">
        <f>IF(HR_Database[[#This Row],[Exited Year]] = " ", $U$1-HR_Database[[#This Row],[Hire Year]],HR_Database[[#This Row],[Exited Year]]-HR_Database[[#This Row],[Hire Year]])</f>
        <v>2</v>
      </c>
      <c r="K50" s="7" cm="1">
        <f t="array" ref="K50">_xlfn.IFS(HR_Database[[#This Row],[Termination Year]] = 1900, " ",HR_Database[[#This Row],[Termination Year]] &lt;&gt; 1900, _xlfn.NUMBERVALUE(TEXT(HR_Database[[#This Row],[Termination Date]],"YYYY")))</f>
        <v>2017</v>
      </c>
      <c r="L50" s="1">
        <f>_xlfn.NUMBERVALUE(TEXT(HR_Database[[#This Row],[Termination Date]],"YYYY"))</f>
        <v>2017</v>
      </c>
      <c r="M50" s="2">
        <v>42891</v>
      </c>
      <c r="N50" s="1" t="s">
        <v>16</v>
      </c>
      <c r="O50" s="1" t="s">
        <v>24</v>
      </c>
      <c r="P50" s="1" t="s">
        <v>44</v>
      </c>
      <c r="Q50" s="1" t="s">
        <v>45</v>
      </c>
    </row>
    <row r="51" spans="1:17" x14ac:dyDescent="0.35">
      <c r="A51">
        <v>50</v>
      </c>
      <c r="B51" s="1" t="s">
        <v>101</v>
      </c>
      <c r="C51" s="1" t="s">
        <v>86</v>
      </c>
      <c r="D51" s="7">
        <f ca="1">$U$1 - HR_Database[[#This Row],[Employee Birth Year]]</f>
        <v>29</v>
      </c>
      <c r="E51" s="7" t="str">
        <f ca="1">IF(HR_Database[[#This Row],[Employee Age]]&gt;50, "50+",IF(HR_Database[[#This Row],[Employee Age]]&gt;=40,"40 - 50",IF(HR_Database[[#This Row],[Employee Age]]&gt;=30, "30-39","18-29")))</f>
        <v>18-29</v>
      </c>
      <c r="F51" s="7">
        <f>_xlfn.NUMBERVALUE(TEXT(HR_Database[[#This Row],[Birth Date]], "YYYY"))</f>
        <v>1995</v>
      </c>
      <c r="G51" s="2">
        <v>35016</v>
      </c>
      <c r="H51" s="2">
        <v>42248</v>
      </c>
      <c r="I51" s="7">
        <f>_xlfn.NUMBERVALUE(TEXT(HR_Database[[#This Row],[Hire Date]],"YYYY"))</f>
        <v>2015</v>
      </c>
      <c r="J51" s="7">
        <f ca="1">IF(HR_Database[[#This Row],[Exited Year]] = " ", $U$1-HR_Database[[#This Row],[Hire Year]],HR_Database[[#This Row],[Exited Year]]-HR_Database[[#This Row],[Hire Year]])</f>
        <v>9</v>
      </c>
      <c r="K51" s="7" t="str" cm="1">
        <f t="array" ref="K51">_xlfn.IFS(HR_Database[[#This Row],[Termination Year]] = 1900, " ",HR_Database[[#This Row],[Termination Year]] &lt;&gt; 1900, _xlfn.NUMBERVALUE(TEXT(HR_Database[[#This Row],[Termination Date]],"YYYY")))</f>
        <v xml:space="preserve"> </v>
      </c>
      <c r="L51" s="1">
        <f>_xlfn.NUMBERVALUE(TEXT(HR_Database[[#This Row],[Termination Date]],"YYYY"))</f>
        <v>1900</v>
      </c>
      <c r="M51" s="2"/>
      <c r="N51" s="1" t="s">
        <v>11</v>
      </c>
      <c r="O51" s="1" t="s">
        <v>35</v>
      </c>
      <c r="P51" s="1" t="s">
        <v>77</v>
      </c>
      <c r="Q51" s="1" t="s">
        <v>41</v>
      </c>
    </row>
    <row r="52" spans="1:17" x14ac:dyDescent="0.35">
      <c r="A52">
        <v>51</v>
      </c>
      <c r="B52" s="1" t="s">
        <v>102</v>
      </c>
      <c r="C52" s="1" t="s">
        <v>86</v>
      </c>
      <c r="D52" s="7">
        <f ca="1">$U$1 - HR_Database[[#This Row],[Employee Birth Year]]</f>
        <v>29</v>
      </c>
      <c r="E52" s="7" t="str">
        <f ca="1">IF(HR_Database[[#This Row],[Employee Age]]&gt;50, "50+",IF(HR_Database[[#This Row],[Employee Age]]&gt;=40,"40 - 50",IF(HR_Database[[#This Row],[Employee Age]]&gt;=30, "30-39","18-29")))</f>
        <v>18-29</v>
      </c>
      <c r="F52" s="7">
        <f>_xlfn.NUMBERVALUE(TEXT(HR_Database[[#This Row],[Birth Date]], "YYYY"))</f>
        <v>1995</v>
      </c>
      <c r="G52" s="2">
        <v>34724</v>
      </c>
      <c r="H52" s="2">
        <v>42253</v>
      </c>
      <c r="I52" s="7">
        <f>_xlfn.NUMBERVALUE(TEXT(HR_Database[[#This Row],[Hire Date]],"YYYY"))</f>
        <v>2015</v>
      </c>
      <c r="J52" s="7">
        <f ca="1">IF(HR_Database[[#This Row],[Exited Year]] = " ", $U$1-HR_Database[[#This Row],[Hire Year]],HR_Database[[#This Row],[Exited Year]]-HR_Database[[#This Row],[Hire Year]])</f>
        <v>9</v>
      </c>
      <c r="K52" s="7" t="str" cm="1">
        <f t="array" ref="K52">_xlfn.IFS(HR_Database[[#This Row],[Termination Year]] = 1900, " ",HR_Database[[#This Row],[Termination Year]] &lt;&gt; 1900, _xlfn.NUMBERVALUE(TEXT(HR_Database[[#This Row],[Termination Date]],"YYYY")))</f>
        <v xml:space="preserve"> </v>
      </c>
      <c r="L52" s="1">
        <f>_xlfn.NUMBERVALUE(TEXT(HR_Database[[#This Row],[Termination Date]],"YYYY"))</f>
        <v>1900</v>
      </c>
      <c r="M52" s="2"/>
      <c r="N52" s="1" t="s">
        <v>11</v>
      </c>
      <c r="O52" s="1" t="s">
        <v>35</v>
      </c>
      <c r="P52" s="1" t="s">
        <v>51</v>
      </c>
      <c r="Q52" s="1" t="s">
        <v>52</v>
      </c>
    </row>
    <row r="53" spans="1:17" x14ac:dyDescent="0.35">
      <c r="A53">
        <v>52</v>
      </c>
      <c r="B53" s="1" t="s">
        <v>103</v>
      </c>
      <c r="C53" s="1" t="s">
        <v>86</v>
      </c>
      <c r="D53" s="7">
        <f ca="1">$U$1 - HR_Database[[#This Row],[Employee Birth Year]]</f>
        <v>54</v>
      </c>
      <c r="E53" s="7" t="str">
        <f ca="1">IF(HR_Database[[#This Row],[Employee Age]]&gt;50, "50+",IF(HR_Database[[#This Row],[Employee Age]]&gt;=40,"40 - 50",IF(HR_Database[[#This Row],[Employee Age]]&gt;=30, "30-39","18-29")))</f>
        <v>50+</v>
      </c>
      <c r="F53" s="7">
        <f>_xlfn.NUMBERVALUE(TEXT(HR_Database[[#This Row],[Birth Date]], "YYYY"))</f>
        <v>1970</v>
      </c>
      <c r="G53" s="2">
        <v>25670</v>
      </c>
      <c r="H53" s="2">
        <v>42290</v>
      </c>
      <c r="I53" s="7">
        <f>_xlfn.NUMBERVALUE(TEXT(HR_Database[[#This Row],[Hire Date]],"YYYY"))</f>
        <v>2015</v>
      </c>
      <c r="J53" s="7">
        <f ca="1">IF(HR_Database[[#This Row],[Exited Year]] = " ", $U$1-HR_Database[[#This Row],[Hire Year]],HR_Database[[#This Row],[Exited Year]]-HR_Database[[#This Row],[Hire Year]])</f>
        <v>9</v>
      </c>
      <c r="K53" s="7" t="str" cm="1">
        <f t="array" ref="K53">_xlfn.IFS(HR_Database[[#This Row],[Termination Year]] = 1900, " ",HR_Database[[#This Row],[Termination Year]] &lt;&gt; 1900, _xlfn.NUMBERVALUE(TEXT(HR_Database[[#This Row],[Termination Date]],"YYYY")))</f>
        <v xml:space="preserve"> </v>
      </c>
      <c r="L53" s="1">
        <f>_xlfn.NUMBERVALUE(TEXT(HR_Database[[#This Row],[Termination Date]],"YYYY"))</f>
        <v>1900</v>
      </c>
      <c r="M53" s="2"/>
      <c r="N53" s="1" t="s">
        <v>11</v>
      </c>
      <c r="O53" s="1" t="s">
        <v>35</v>
      </c>
      <c r="P53" s="1" t="s">
        <v>55</v>
      </c>
      <c r="Q53" s="1" t="s">
        <v>41</v>
      </c>
    </row>
    <row r="54" spans="1:17" x14ac:dyDescent="0.35">
      <c r="A54">
        <v>53</v>
      </c>
      <c r="B54" s="1" t="s">
        <v>104</v>
      </c>
      <c r="C54" s="1" t="s">
        <v>86</v>
      </c>
      <c r="D54" s="7">
        <f ca="1">$U$1 - HR_Database[[#This Row],[Employee Birth Year]]</f>
        <v>30</v>
      </c>
      <c r="E54" s="7" t="str">
        <f ca="1">IF(HR_Database[[#This Row],[Employee Age]]&gt;50, "50+",IF(HR_Database[[#This Row],[Employee Age]]&gt;=40,"40 - 50",IF(HR_Database[[#This Row],[Employee Age]]&gt;=30, "30-39","18-29")))</f>
        <v>30-39</v>
      </c>
      <c r="F54" s="7">
        <f>_xlfn.NUMBERVALUE(TEXT(HR_Database[[#This Row],[Birth Date]], "YYYY"))</f>
        <v>1994</v>
      </c>
      <c r="G54" s="2">
        <v>34432</v>
      </c>
      <c r="H54" s="2">
        <v>42296</v>
      </c>
      <c r="I54" s="7">
        <f>_xlfn.NUMBERVALUE(TEXT(HR_Database[[#This Row],[Hire Date]],"YYYY"))</f>
        <v>2015</v>
      </c>
      <c r="J54" s="7">
        <f>IF(HR_Database[[#This Row],[Exited Year]] = " ", $U$1-HR_Database[[#This Row],[Hire Year]],HR_Database[[#This Row],[Exited Year]]-HR_Database[[#This Row],[Hire Year]])</f>
        <v>1</v>
      </c>
      <c r="K54" s="7" cm="1">
        <f t="array" ref="K54">_xlfn.IFS(HR_Database[[#This Row],[Termination Year]] = 1900, " ",HR_Database[[#This Row],[Termination Year]] &lt;&gt; 1900, _xlfn.NUMBERVALUE(TEXT(HR_Database[[#This Row],[Termination Date]],"YYYY")))</f>
        <v>2016</v>
      </c>
      <c r="L54" s="1">
        <f>_xlfn.NUMBERVALUE(TEXT(HR_Database[[#This Row],[Termination Date]],"YYYY"))</f>
        <v>2016</v>
      </c>
      <c r="M54" s="2">
        <v>42497</v>
      </c>
      <c r="N54" s="1" t="s">
        <v>20</v>
      </c>
      <c r="O54" s="1" t="s">
        <v>43</v>
      </c>
      <c r="P54" s="1" t="s">
        <v>57</v>
      </c>
      <c r="Q54" s="1" t="s">
        <v>41</v>
      </c>
    </row>
    <row r="55" spans="1:17" x14ac:dyDescent="0.35">
      <c r="A55">
        <v>54</v>
      </c>
      <c r="B55" s="1" t="s">
        <v>105</v>
      </c>
      <c r="C55" s="1" t="s">
        <v>86</v>
      </c>
      <c r="D55" s="7">
        <f ca="1">$U$1 - HR_Database[[#This Row],[Employee Birth Year]]</f>
        <v>31</v>
      </c>
      <c r="E55" s="7" t="str">
        <f ca="1">IF(HR_Database[[#This Row],[Employee Age]]&gt;50, "50+",IF(HR_Database[[#This Row],[Employee Age]]&gt;=40,"40 - 50",IF(HR_Database[[#This Row],[Employee Age]]&gt;=30, "30-39","18-29")))</f>
        <v>30-39</v>
      </c>
      <c r="F55" s="7">
        <f>_xlfn.NUMBERVALUE(TEXT(HR_Database[[#This Row],[Birth Date]], "YYYY"))</f>
        <v>1993</v>
      </c>
      <c r="G55" s="2">
        <v>34140</v>
      </c>
      <c r="H55" s="2">
        <v>42375</v>
      </c>
      <c r="I55" s="7">
        <f>_xlfn.NUMBERVALUE(TEXT(HR_Database[[#This Row],[Hire Date]],"YYYY"))</f>
        <v>2016</v>
      </c>
      <c r="J55" s="7">
        <f ca="1">IF(HR_Database[[#This Row],[Exited Year]] = " ", $U$1-HR_Database[[#This Row],[Hire Year]],HR_Database[[#This Row],[Exited Year]]-HR_Database[[#This Row],[Hire Year]])</f>
        <v>8</v>
      </c>
      <c r="K55" s="7" t="str" cm="1">
        <f t="array" ref="K55">_xlfn.IFS(HR_Database[[#This Row],[Termination Year]] = 1900, " ",HR_Database[[#This Row],[Termination Year]] &lt;&gt; 1900, _xlfn.NUMBERVALUE(TEXT(HR_Database[[#This Row],[Termination Date]],"YYYY")))</f>
        <v xml:space="preserve"> </v>
      </c>
      <c r="L55" s="1">
        <f>_xlfn.NUMBERVALUE(TEXT(HR_Database[[#This Row],[Termination Date]],"YYYY"))</f>
        <v>1900</v>
      </c>
      <c r="M55" s="2"/>
      <c r="N55" s="1" t="s">
        <v>11</v>
      </c>
      <c r="O55" s="1" t="s">
        <v>43</v>
      </c>
      <c r="P55" s="1" t="s">
        <v>59</v>
      </c>
      <c r="Q55" s="1" t="s">
        <v>14</v>
      </c>
    </row>
    <row r="56" spans="1:17" x14ac:dyDescent="0.35">
      <c r="A56">
        <v>55</v>
      </c>
      <c r="B56" s="1" t="s">
        <v>106</v>
      </c>
      <c r="C56" s="1" t="s">
        <v>86</v>
      </c>
      <c r="D56" s="7">
        <f ca="1">$U$1 - HR_Database[[#This Row],[Employee Birth Year]]</f>
        <v>33</v>
      </c>
      <c r="E56" s="7" t="str">
        <f ca="1">IF(HR_Database[[#This Row],[Employee Age]]&gt;50, "50+",IF(HR_Database[[#This Row],[Employee Age]]&gt;=40,"40 - 50",IF(HR_Database[[#This Row],[Employee Age]]&gt;=30, "30-39","18-29")))</f>
        <v>30-39</v>
      </c>
      <c r="F56" s="7">
        <f>_xlfn.NUMBERVALUE(TEXT(HR_Database[[#This Row],[Birth Date]], "YYYY"))</f>
        <v>1991</v>
      </c>
      <c r="G56" s="2">
        <v>33556</v>
      </c>
      <c r="H56" s="2">
        <v>42405</v>
      </c>
      <c r="I56" s="7">
        <f>_xlfn.NUMBERVALUE(TEXT(HR_Database[[#This Row],[Hire Date]],"YYYY"))</f>
        <v>2016</v>
      </c>
      <c r="J56" s="7">
        <f>IF(HR_Database[[#This Row],[Exited Year]] = " ", $U$1-HR_Database[[#This Row],[Hire Year]],HR_Database[[#This Row],[Exited Year]]-HR_Database[[#This Row],[Hire Year]])</f>
        <v>0</v>
      </c>
      <c r="K56" s="7" cm="1">
        <f t="array" ref="K56">_xlfn.IFS(HR_Database[[#This Row],[Termination Year]] = 1900, " ",HR_Database[[#This Row],[Termination Year]] &lt;&gt; 1900, _xlfn.NUMBERVALUE(TEXT(HR_Database[[#This Row],[Termination Date]],"YYYY")))</f>
        <v>2016</v>
      </c>
      <c r="L56" s="1">
        <f>_xlfn.NUMBERVALUE(TEXT(HR_Database[[#This Row],[Termination Date]],"YYYY"))</f>
        <v>2016</v>
      </c>
      <c r="M56" s="2">
        <v>42450</v>
      </c>
      <c r="N56" s="1" t="s">
        <v>20</v>
      </c>
      <c r="O56" s="1" t="s">
        <v>50</v>
      </c>
      <c r="P56" s="1" t="s">
        <v>61</v>
      </c>
      <c r="Q56" s="1" t="s">
        <v>41</v>
      </c>
    </row>
    <row r="57" spans="1:17" x14ac:dyDescent="0.35">
      <c r="A57">
        <v>56</v>
      </c>
      <c r="B57" s="1" t="s">
        <v>107</v>
      </c>
      <c r="C57" s="1" t="s">
        <v>86</v>
      </c>
      <c r="D57" s="7">
        <f ca="1">$U$1 - HR_Database[[#This Row],[Employee Birth Year]]</f>
        <v>33</v>
      </c>
      <c r="E57" s="7" t="str">
        <f ca="1">IF(HR_Database[[#This Row],[Employee Age]]&gt;50, "50+",IF(HR_Database[[#This Row],[Employee Age]]&gt;=40,"40 - 50",IF(HR_Database[[#This Row],[Employee Age]]&gt;=30, "30-39","18-29")))</f>
        <v>30-39</v>
      </c>
      <c r="F57" s="7">
        <f>_xlfn.NUMBERVALUE(TEXT(HR_Database[[#This Row],[Birth Date]], "YYYY"))</f>
        <v>1991</v>
      </c>
      <c r="G57" s="2">
        <v>33264</v>
      </c>
      <c r="H57" s="2">
        <v>42405</v>
      </c>
      <c r="I57" s="7">
        <f>_xlfn.NUMBERVALUE(TEXT(HR_Database[[#This Row],[Hire Date]],"YYYY"))</f>
        <v>2016</v>
      </c>
      <c r="J57" s="7">
        <f ca="1">IF(HR_Database[[#This Row],[Exited Year]] = " ", $U$1-HR_Database[[#This Row],[Hire Year]],HR_Database[[#This Row],[Exited Year]]-HR_Database[[#This Row],[Hire Year]])</f>
        <v>8</v>
      </c>
      <c r="K57" s="7" t="str" cm="1">
        <f t="array" ref="K57">_xlfn.IFS(HR_Database[[#This Row],[Termination Year]] = 1900, " ",HR_Database[[#This Row],[Termination Year]] &lt;&gt; 1900, _xlfn.NUMBERVALUE(TEXT(HR_Database[[#This Row],[Termination Date]],"YYYY")))</f>
        <v xml:space="preserve"> </v>
      </c>
      <c r="L57" s="1">
        <f>_xlfn.NUMBERVALUE(TEXT(HR_Database[[#This Row],[Termination Date]],"YYYY"))</f>
        <v>1900</v>
      </c>
      <c r="M57" s="2"/>
      <c r="N57" s="1" t="s">
        <v>11</v>
      </c>
      <c r="O57" s="1" t="s">
        <v>54</v>
      </c>
      <c r="P57" s="1" t="s">
        <v>64</v>
      </c>
      <c r="Q57" s="1" t="s">
        <v>14</v>
      </c>
    </row>
    <row r="58" spans="1:17" x14ac:dyDescent="0.35">
      <c r="A58">
        <v>57</v>
      </c>
      <c r="B58" s="1" t="s">
        <v>108</v>
      </c>
      <c r="C58" s="1" t="s">
        <v>86</v>
      </c>
      <c r="D58" s="7">
        <f ca="1">$U$1 - HR_Database[[#This Row],[Employee Birth Year]]</f>
        <v>35</v>
      </c>
      <c r="E58" s="7" t="str">
        <f ca="1">IF(HR_Database[[#This Row],[Employee Age]]&gt;50, "50+",IF(HR_Database[[#This Row],[Employee Age]]&gt;=40,"40 - 50",IF(HR_Database[[#This Row],[Employee Age]]&gt;=30, "30-39","18-29")))</f>
        <v>30-39</v>
      </c>
      <c r="F58" s="7">
        <f>_xlfn.NUMBERVALUE(TEXT(HR_Database[[#This Row],[Birth Date]], "YYYY"))</f>
        <v>1989</v>
      </c>
      <c r="G58" s="2">
        <v>32680</v>
      </c>
      <c r="H58" s="2">
        <v>42419</v>
      </c>
      <c r="I58" s="7">
        <f>_xlfn.NUMBERVALUE(TEXT(HR_Database[[#This Row],[Hire Date]],"YYYY"))</f>
        <v>2016</v>
      </c>
      <c r="J58" s="7">
        <f ca="1">IF(HR_Database[[#This Row],[Exited Year]] = " ", $U$1-HR_Database[[#This Row],[Hire Year]],HR_Database[[#This Row],[Exited Year]]-HR_Database[[#This Row],[Hire Year]])</f>
        <v>8</v>
      </c>
      <c r="K58" s="7" t="str" cm="1">
        <f t="array" ref="K58">_xlfn.IFS(HR_Database[[#This Row],[Termination Year]] = 1900, " ",HR_Database[[#This Row],[Termination Year]] &lt;&gt; 1900, _xlfn.NUMBERVALUE(TEXT(HR_Database[[#This Row],[Termination Date]],"YYYY")))</f>
        <v xml:space="preserve"> </v>
      </c>
      <c r="L58" s="1">
        <f>_xlfn.NUMBERVALUE(TEXT(HR_Database[[#This Row],[Termination Date]],"YYYY"))</f>
        <v>1900</v>
      </c>
      <c r="M58" s="2"/>
      <c r="N58" s="1" t="s">
        <v>11</v>
      </c>
      <c r="O58" s="1" t="s">
        <v>12</v>
      </c>
      <c r="P58" s="1" t="s">
        <v>67</v>
      </c>
      <c r="Q58" s="1" t="s">
        <v>41</v>
      </c>
    </row>
    <row r="59" spans="1:17" x14ac:dyDescent="0.35">
      <c r="A59">
        <v>58</v>
      </c>
      <c r="B59" s="1" t="s">
        <v>109</v>
      </c>
      <c r="C59" s="1" t="s">
        <v>86</v>
      </c>
      <c r="D59" s="7">
        <f ca="1">$U$1 - HR_Database[[#This Row],[Employee Birth Year]]</f>
        <v>36</v>
      </c>
      <c r="E59" s="7" t="str">
        <f ca="1">IF(HR_Database[[#This Row],[Employee Age]]&gt;50, "50+",IF(HR_Database[[#This Row],[Employee Age]]&gt;=40,"40 - 50",IF(HR_Database[[#This Row],[Employee Age]]&gt;=30, "30-39","18-29")))</f>
        <v>30-39</v>
      </c>
      <c r="F59" s="7">
        <f>_xlfn.NUMBERVALUE(TEXT(HR_Database[[#This Row],[Birth Date]], "YYYY"))</f>
        <v>1988</v>
      </c>
      <c r="G59" s="2">
        <v>32388</v>
      </c>
      <c r="H59" s="2">
        <v>42488</v>
      </c>
      <c r="I59" s="7">
        <f>_xlfn.NUMBERVALUE(TEXT(HR_Database[[#This Row],[Hire Date]],"YYYY"))</f>
        <v>2016</v>
      </c>
      <c r="J59" s="7">
        <f ca="1">IF(HR_Database[[#This Row],[Exited Year]] = " ", $U$1-HR_Database[[#This Row],[Hire Year]],HR_Database[[#This Row],[Exited Year]]-HR_Database[[#This Row],[Hire Year]])</f>
        <v>8</v>
      </c>
      <c r="K59" s="7" t="str" cm="1">
        <f t="array" ref="K59">_xlfn.IFS(HR_Database[[#This Row],[Termination Year]] = 1900, " ",HR_Database[[#This Row],[Termination Year]] &lt;&gt; 1900, _xlfn.NUMBERVALUE(TEXT(HR_Database[[#This Row],[Termination Date]],"YYYY")))</f>
        <v xml:space="preserve"> </v>
      </c>
      <c r="L59" s="1">
        <f>_xlfn.NUMBERVALUE(TEXT(HR_Database[[#This Row],[Termination Date]],"YYYY"))</f>
        <v>1900</v>
      </c>
      <c r="M59" s="2"/>
      <c r="N59" s="1" t="s">
        <v>11</v>
      </c>
      <c r="O59" s="1" t="s">
        <v>12</v>
      </c>
      <c r="P59" s="1" t="s">
        <v>67</v>
      </c>
      <c r="Q59" s="1" t="s">
        <v>41</v>
      </c>
    </row>
    <row r="60" spans="1:17" x14ac:dyDescent="0.35">
      <c r="A60">
        <v>59</v>
      </c>
      <c r="B60" s="1" t="s">
        <v>110</v>
      </c>
      <c r="C60" s="1" t="s">
        <v>86</v>
      </c>
      <c r="D60" s="7">
        <f ca="1">$U$1 - HR_Database[[#This Row],[Employee Birth Year]]</f>
        <v>37</v>
      </c>
      <c r="E60" s="7" t="str">
        <f ca="1">IF(HR_Database[[#This Row],[Employee Age]]&gt;50, "50+",IF(HR_Database[[#This Row],[Employee Age]]&gt;=40,"40 - 50",IF(HR_Database[[#This Row],[Employee Age]]&gt;=30, "30-39","18-29")))</f>
        <v>30-39</v>
      </c>
      <c r="F60" s="7">
        <f>_xlfn.NUMBERVALUE(TEXT(HR_Database[[#This Row],[Birth Date]], "YYYY"))</f>
        <v>1987</v>
      </c>
      <c r="G60" s="2">
        <v>32096</v>
      </c>
      <c r="H60" s="2">
        <v>42495</v>
      </c>
      <c r="I60" s="7">
        <f>_xlfn.NUMBERVALUE(TEXT(HR_Database[[#This Row],[Hire Date]],"YYYY"))</f>
        <v>2016</v>
      </c>
      <c r="J60" s="7">
        <f ca="1">IF(HR_Database[[#This Row],[Exited Year]] = " ", $U$1-HR_Database[[#This Row],[Hire Year]],HR_Database[[#This Row],[Exited Year]]-HR_Database[[#This Row],[Hire Year]])</f>
        <v>8</v>
      </c>
      <c r="K60" s="7" t="str" cm="1">
        <f t="array" ref="K60">_xlfn.IFS(HR_Database[[#This Row],[Termination Year]] = 1900, " ",HR_Database[[#This Row],[Termination Year]] &lt;&gt; 1900, _xlfn.NUMBERVALUE(TEXT(HR_Database[[#This Row],[Termination Date]],"YYYY")))</f>
        <v xml:space="preserve"> </v>
      </c>
      <c r="L60" s="1">
        <f>_xlfn.NUMBERVALUE(TEXT(HR_Database[[#This Row],[Termination Date]],"YYYY"))</f>
        <v>1900</v>
      </c>
      <c r="M60" s="2"/>
      <c r="N60" s="1" t="s">
        <v>11</v>
      </c>
      <c r="O60" s="1" t="s">
        <v>21</v>
      </c>
      <c r="P60" s="1" t="s">
        <v>67</v>
      </c>
      <c r="Q60" s="1" t="s">
        <v>41</v>
      </c>
    </row>
    <row r="61" spans="1:17" x14ac:dyDescent="0.35">
      <c r="A61">
        <v>60</v>
      </c>
      <c r="B61" s="1" t="s">
        <v>111</v>
      </c>
      <c r="C61" s="1" t="s">
        <v>86</v>
      </c>
      <c r="D61" s="7">
        <f ca="1">$U$1 - HR_Database[[#This Row],[Employee Birth Year]]</f>
        <v>37</v>
      </c>
      <c r="E61" s="7" t="str">
        <f ca="1">IF(HR_Database[[#This Row],[Employee Age]]&gt;50, "50+",IF(HR_Database[[#This Row],[Employee Age]]&gt;=40,"40 - 50",IF(HR_Database[[#This Row],[Employee Age]]&gt;=30, "30-39","18-29")))</f>
        <v>30-39</v>
      </c>
      <c r="F61" s="7">
        <f>_xlfn.NUMBERVALUE(TEXT(HR_Database[[#This Row],[Birth Date]], "YYYY"))</f>
        <v>1987</v>
      </c>
      <c r="G61" s="2">
        <v>31804</v>
      </c>
      <c r="H61" s="2">
        <v>42497</v>
      </c>
      <c r="I61" s="7">
        <f>_xlfn.NUMBERVALUE(TEXT(HR_Database[[#This Row],[Hire Date]],"YYYY"))</f>
        <v>2016</v>
      </c>
      <c r="J61" s="7">
        <f ca="1">IF(HR_Database[[#This Row],[Exited Year]] = " ", $U$1-HR_Database[[#This Row],[Hire Year]],HR_Database[[#This Row],[Exited Year]]-HR_Database[[#This Row],[Hire Year]])</f>
        <v>8</v>
      </c>
      <c r="K61" s="7" t="str" cm="1">
        <f t="array" ref="K61">_xlfn.IFS(HR_Database[[#This Row],[Termination Year]] = 1900, " ",HR_Database[[#This Row],[Termination Year]] &lt;&gt; 1900, _xlfn.NUMBERVALUE(TEXT(HR_Database[[#This Row],[Termination Date]],"YYYY")))</f>
        <v xml:space="preserve"> </v>
      </c>
      <c r="L61" s="1">
        <f>_xlfn.NUMBERVALUE(TEXT(HR_Database[[#This Row],[Termination Date]],"YYYY"))</f>
        <v>1900</v>
      </c>
      <c r="M61" s="2"/>
      <c r="N61" s="1" t="s">
        <v>11</v>
      </c>
      <c r="O61" s="1" t="s">
        <v>24</v>
      </c>
      <c r="P61" s="1" t="s">
        <v>27</v>
      </c>
      <c r="Q61" s="1" t="s">
        <v>28</v>
      </c>
    </row>
    <row r="62" spans="1:17" x14ac:dyDescent="0.35">
      <c r="A62">
        <v>61</v>
      </c>
      <c r="B62" s="1" t="s">
        <v>112</v>
      </c>
      <c r="C62" s="1" t="s">
        <v>86</v>
      </c>
      <c r="D62" s="7">
        <f ca="1">$U$1 - HR_Database[[#This Row],[Employee Birth Year]]</f>
        <v>38</v>
      </c>
      <c r="E62" s="7" t="str">
        <f ca="1">IF(HR_Database[[#This Row],[Employee Age]]&gt;50, "50+",IF(HR_Database[[#This Row],[Employee Age]]&gt;=40,"40 - 50",IF(HR_Database[[#This Row],[Employee Age]]&gt;=30, "30-39","18-29")))</f>
        <v>30-39</v>
      </c>
      <c r="F62" s="7">
        <f>_xlfn.NUMBERVALUE(TEXT(HR_Database[[#This Row],[Birth Date]], "YYYY"))</f>
        <v>1986</v>
      </c>
      <c r="G62" s="2">
        <v>31512</v>
      </c>
      <c r="H62" s="2">
        <v>42503</v>
      </c>
      <c r="I62" s="7">
        <f>_xlfn.NUMBERVALUE(TEXT(HR_Database[[#This Row],[Hire Date]],"YYYY"))</f>
        <v>2016</v>
      </c>
      <c r="J62" s="7">
        <f>IF(HR_Database[[#This Row],[Exited Year]] = " ", $U$1-HR_Database[[#This Row],[Hire Year]],HR_Database[[#This Row],[Exited Year]]-HR_Database[[#This Row],[Hire Year]])</f>
        <v>1</v>
      </c>
      <c r="K62" s="7" cm="1">
        <f t="array" ref="K62">_xlfn.IFS(HR_Database[[#This Row],[Termination Year]] = 1900, " ",HR_Database[[#This Row],[Termination Year]] &lt;&gt; 1900, _xlfn.NUMBERVALUE(TEXT(HR_Database[[#This Row],[Termination Date]],"YYYY")))</f>
        <v>2017</v>
      </c>
      <c r="L62" s="1">
        <f>_xlfn.NUMBERVALUE(TEXT(HR_Database[[#This Row],[Termination Date]],"YYYY"))</f>
        <v>2017</v>
      </c>
      <c r="M62" s="2">
        <v>42896</v>
      </c>
      <c r="N62" s="1" t="s">
        <v>20</v>
      </c>
      <c r="O62" s="1" t="s">
        <v>24</v>
      </c>
      <c r="P62" s="1" t="s">
        <v>30</v>
      </c>
      <c r="Q62" s="1" t="s">
        <v>28</v>
      </c>
    </row>
    <row r="63" spans="1:17" x14ac:dyDescent="0.35">
      <c r="A63">
        <v>62</v>
      </c>
      <c r="B63" s="1" t="s">
        <v>113</v>
      </c>
      <c r="C63" s="1" t="s">
        <v>86</v>
      </c>
      <c r="D63" s="7">
        <f ca="1">$U$1 - HR_Database[[#This Row],[Employee Birth Year]]</f>
        <v>39</v>
      </c>
      <c r="E63" s="7" t="str">
        <f ca="1">IF(HR_Database[[#This Row],[Employee Age]]&gt;50, "50+",IF(HR_Database[[#This Row],[Employee Age]]&gt;=40,"40 - 50",IF(HR_Database[[#This Row],[Employee Age]]&gt;=30, "30-39","18-29")))</f>
        <v>30-39</v>
      </c>
      <c r="F63" s="7">
        <f>_xlfn.NUMBERVALUE(TEXT(HR_Database[[#This Row],[Birth Date]], "YYYY"))</f>
        <v>1985</v>
      </c>
      <c r="G63" s="2">
        <v>31220</v>
      </c>
      <c r="H63" s="2">
        <v>42510</v>
      </c>
      <c r="I63" s="7">
        <f>_xlfn.NUMBERVALUE(TEXT(HR_Database[[#This Row],[Hire Date]],"YYYY"))</f>
        <v>2016</v>
      </c>
      <c r="J63" s="7">
        <f ca="1">IF(HR_Database[[#This Row],[Exited Year]] = " ", $U$1-HR_Database[[#This Row],[Hire Year]],HR_Database[[#This Row],[Exited Year]]-HR_Database[[#This Row],[Hire Year]])</f>
        <v>8</v>
      </c>
      <c r="K63" s="7" t="str" cm="1">
        <f t="array" ref="K63">_xlfn.IFS(HR_Database[[#This Row],[Termination Year]] = 1900, " ",HR_Database[[#This Row],[Termination Year]] &lt;&gt; 1900, _xlfn.NUMBERVALUE(TEXT(HR_Database[[#This Row],[Termination Date]],"YYYY")))</f>
        <v xml:space="preserve"> </v>
      </c>
      <c r="L63" s="1">
        <f>_xlfn.NUMBERVALUE(TEXT(HR_Database[[#This Row],[Termination Date]],"YYYY"))</f>
        <v>1900</v>
      </c>
      <c r="M63" s="2"/>
      <c r="N63" s="1" t="s">
        <v>11</v>
      </c>
      <c r="O63" s="1" t="s">
        <v>24</v>
      </c>
      <c r="P63" s="1" t="s">
        <v>67</v>
      </c>
      <c r="Q63" s="1" t="s">
        <v>41</v>
      </c>
    </row>
    <row r="64" spans="1:17" x14ac:dyDescent="0.35">
      <c r="A64">
        <v>63</v>
      </c>
      <c r="B64" s="1" t="s">
        <v>114</v>
      </c>
      <c r="C64" s="1" t="s">
        <v>86</v>
      </c>
      <c r="D64" s="7">
        <f ca="1">$U$1 - HR_Database[[#This Row],[Employee Birth Year]]</f>
        <v>40</v>
      </c>
      <c r="E64" s="7" t="str">
        <f ca="1">IF(HR_Database[[#This Row],[Employee Age]]&gt;50, "50+",IF(HR_Database[[#This Row],[Employee Age]]&gt;=40,"40 - 50",IF(HR_Database[[#This Row],[Employee Age]]&gt;=30, "30-39","18-29")))</f>
        <v>40 - 50</v>
      </c>
      <c r="F64" s="7">
        <f>_xlfn.NUMBERVALUE(TEXT(HR_Database[[#This Row],[Birth Date]], "YYYY"))</f>
        <v>1984</v>
      </c>
      <c r="G64" s="2">
        <v>30928</v>
      </c>
      <c r="H64" s="2">
        <v>42530</v>
      </c>
      <c r="I64" s="7">
        <f>_xlfn.NUMBERVALUE(TEXT(HR_Database[[#This Row],[Hire Date]],"YYYY"))</f>
        <v>2016</v>
      </c>
      <c r="J64" s="7">
        <f ca="1">IF(HR_Database[[#This Row],[Exited Year]] = " ", $U$1-HR_Database[[#This Row],[Hire Year]],HR_Database[[#This Row],[Exited Year]]-HR_Database[[#This Row],[Hire Year]])</f>
        <v>8</v>
      </c>
      <c r="K64" s="7" t="str" cm="1">
        <f t="array" ref="K64">_xlfn.IFS(HR_Database[[#This Row],[Termination Year]] = 1900, " ",HR_Database[[#This Row],[Termination Year]] &lt;&gt; 1900, _xlfn.NUMBERVALUE(TEXT(HR_Database[[#This Row],[Termination Date]],"YYYY")))</f>
        <v xml:space="preserve"> </v>
      </c>
      <c r="L64" s="1">
        <f>_xlfn.NUMBERVALUE(TEXT(HR_Database[[#This Row],[Termination Date]],"YYYY"))</f>
        <v>1900</v>
      </c>
      <c r="M64" s="2"/>
      <c r="N64" s="1" t="s">
        <v>11</v>
      </c>
      <c r="O64" s="1" t="s">
        <v>24</v>
      </c>
      <c r="P64" s="1" t="s">
        <v>67</v>
      </c>
      <c r="Q64" s="1" t="s">
        <v>41</v>
      </c>
    </row>
    <row r="65" spans="1:17" x14ac:dyDescent="0.35">
      <c r="A65">
        <v>64</v>
      </c>
      <c r="B65" s="1" t="s">
        <v>115</v>
      </c>
      <c r="C65" s="1" t="s">
        <v>86</v>
      </c>
      <c r="D65" s="7">
        <f ca="1">$U$1 - HR_Database[[#This Row],[Employee Birth Year]]</f>
        <v>28</v>
      </c>
      <c r="E65" s="7" t="str">
        <f ca="1">IF(HR_Database[[#This Row],[Employee Age]]&gt;50, "50+",IF(HR_Database[[#This Row],[Employee Age]]&gt;=40,"40 - 50",IF(HR_Database[[#This Row],[Employee Age]]&gt;=30, "30-39","18-29")))</f>
        <v>18-29</v>
      </c>
      <c r="F65" s="7">
        <f>_xlfn.NUMBERVALUE(TEXT(HR_Database[[#This Row],[Birth Date]], "YYYY"))</f>
        <v>1996</v>
      </c>
      <c r="G65" s="2">
        <v>35073</v>
      </c>
      <c r="H65" s="2">
        <v>42540</v>
      </c>
      <c r="I65" s="7">
        <f>_xlfn.NUMBERVALUE(TEXT(HR_Database[[#This Row],[Hire Date]],"YYYY"))</f>
        <v>2016</v>
      </c>
      <c r="J65" s="7">
        <f ca="1">IF(HR_Database[[#This Row],[Exited Year]] = " ", $U$1-HR_Database[[#This Row],[Hire Year]],HR_Database[[#This Row],[Exited Year]]-HR_Database[[#This Row],[Hire Year]])</f>
        <v>8</v>
      </c>
      <c r="K65" s="7" t="str" cm="1">
        <f t="array" ref="K65">_xlfn.IFS(HR_Database[[#This Row],[Termination Year]] = 1900, " ",HR_Database[[#This Row],[Termination Year]] &lt;&gt; 1900, _xlfn.NUMBERVALUE(TEXT(HR_Database[[#This Row],[Termination Date]],"YYYY")))</f>
        <v xml:space="preserve"> </v>
      </c>
      <c r="L65" s="1">
        <f>_xlfn.NUMBERVALUE(TEXT(HR_Database[[#This Row],[Termination Date]],"YYYY"))</f>
        <v>1900</v>
      </c>
      <c r="M65" s="2"/>
      <c r="N65" s="1" t="s">
        <v>11</v>
      </c>
      <c r="O65" s="1" t="s">
        <v>35</v>
      </c>
      <c r="P65" s="1" t="s">
        <v>67</v>
      </c>
      <c r="Q65" s="1" t="s">
        <v>41</v>
      </c>
    </row>
    <row r="66" spans="1:17" x14ac:dyDescent="0.35">
      <c r="A66">
        <v>65</v>
      </c>
      <c r="B66" s="1" t="s">
        <v>116</v>
      </c>
      <c r="C66" s="1" t="s">
        <v>86</v>
      </c>
      <c r="D66" s="7">
        <f ca="1">$U$1 - HR_Database[[#This Row],[Employee Birth Year]]</f>
        <v>56</v>
      </c>
      <c r="E66" s="7" t="str">
        <f ca="1">IF(HR_Database[[#This Row],[Employee Age]]&gt;50, "50+",IF(HR_Database[[#This Row],[Employee Age]]&gt;=40,"40 - 50",IF(HR_Database[[#This Row],[Employee Age]]&gt;=30, "30-39","18-29")))</f>
        <v>50+</v>
      </c>
      <c r="F66" s="7">
        <f>_xlfn.NUMBERVALUE(TEXT(HR_Database[[#This Row],[Birth Date]], "YYYY"))</f>
        <v>1968</v>
      </c>
      <c r="G66" s="2">
        <v>25138</v>
      </c>
      <c r="H66" s="2">
        <v>42617</v>
      </c>
      <c r="I66" s="7">
        <f>_xlfn.NUMBERVALUE(TEXT(HR_Database[[#This Row],[Hire Date]],"YYYY"))</f>
        <v>2016</v>
      </c>
      <c r="J66" s="7">
        <f ca="1">IF(HR_Database[[#This Row],[Exited Year]] = " ", $U$1-HR_Database[[#This Row],[Hire Year]],HR_Database[[#This Row],[Exited Year]]-HR_Database[[#This Row],[Hire Year]])</f>
        <v>8</v>
      </c>
      <c r="K66" s="7" t="str" cm="1">
        <f t="array" ref="K66">_xlfn.IFS(HR_Database[[#This Row],[Termination Year]] = 1900, " ",HR_Database[[#This Row],[Termination Year]] &lt;&gt; 1900, _xlfn.NUMBERVALUE(TEXT(HR_Database[[#This Row],[Termination Date]],"YYYY")))</f>
        <v xml:space="preserve"> </v>
      </c>
      <c r="L66" s="1">
        <f>_xlfn.NUMBERVALUE(TEXT(HR_Database[[#This Row],[Termination Date]],"YYYY"))</f>
        <v>1900</v>
      </c>
      <c r="M66" s="2"/>
      <c r="N66" s="1" t="s">
        <v>11</v>
      </c>
      <c r="O66" s="1" t="s">
        <v>35</v>
      </c>
      <c r="P66" s="1" t="s">
        <v>67</v>
      </c>
      <c r="Q66" s="1" t="s">
        <v>41</v>
      </c>
    </row>
    <row r="67" spans="1:17" x14ac:dyDescent="0.35">
      <c r="A67">
        <v>66</v>
      </c>
      <c r="B67" s="1" t="s">
        <v>117</v>
      </c>
      <c r="C67" s="1" t="s">
        <v>86</v>
      </c>
      <c r="D67" s="7">
        <f ca="1">$U$1 - HR_Database[[#This Row],[Employee Birth Year]]</f>
        <v>56</v>
      </c>
      <c r="E67" s="7" t="str">
        <f ca="1">IF(HR_Database[[#This Row],[Employee Age]]&gt;50, "50+",IF(HR_Database[[#This Row],[Employee Age]]&gt;=40,"40 - 50",IF(HR_Database[[#This Row],[Employee Age]]&gt;=30, "30-39","18-29")))</f>
        <v>50+</v>
      </c>
      <c r="F67" s="7">
        <f>_xlfn.NUMBERVALUE(TEXT(HR_Database[[#This Row],[Birth Date]], "YYYY"))</f>
        <v>1968</v>
      </c>
      <c r="G67" s="2">
        <v>25088</v>
      </c>
      <c r="H67" s="2">
        <v>42665</v>
      </c>
      <c r="I67" s="7">
        <f>_xlfn.NUMBERVALUE(TEXT(HR_Database[[#This Row],[Hire Date]],"YYYY"))</f>
        <v>2016</v>
      </c>
      <c r="J67" s="7">
        <f ca="1">IF(HR_Database[[#This Row],[Exited Year]] = " ", $U$1-HR_Database[[#This Row],[Hire Year]],HR_Database[[#This Row],[Exited Year]]-HR_Database[[#This Row],[Hire Year]])</f>
        <v>8</v>
      </c>
      <c r="K67" s="7" t="str" cm="1">
        <f t="array" ref="K67">_xlfn.IFS(HR_Database[[#This Row],[Termination Year]] = 1900, " ",HR_Database[[#This Row],[Termination Year]] &lt;&gt; 1900, _xlfn.NUMBERVALUE(TEXT(HR_Database[[#This Row],[Termination Date]],"YYYY")))</f>
        <v xml:space="preserve"> </v>
      </c>
      <c r="L67" s="1">
        <f>_xlfn.NUMBERVALUE(TEXT(HR_Database[[#This Row],[Termination Date]],"YYYY"))</f>
        <v>1900</v>
      </c>
      <c r="M67" s="2"/>
      <c r="N67" s="1" t="s">
        <v>11</v>
      </c>
      <c r="O67" s="1" t="s">
        <v>35</v>
      </c>
      <c r="P67" s="1" t="s">
        <v>67</v>
      </c>
      <c r="Q67" s="1" t="s">
        <v>41</v>
      </c>
    </row>
    <row r="68" spans="1:17" x14ac:dyDescent="0.35">
      <c r="A68">
        <v>67</v>
      </c>
      <c r="B68" s="1" t="s">
        <v>118</v>
      </c>
      <c r="C68" s="1" t="s">
        <v>86</v>
      </c>
      <c r="D68" s="7">
        <f ca="1">$U$1 - HR_Database[[#This Row],[Employee Birth Year]]</f>
        <v>41</v>
      </c>
      <c r="E68" s="7" t="str">
        <f ca="1">IF(HR_Database[[#This Row],[Employee Age]]&gt;50, "50+",IF(HR_Database[[#This Row],[Employee Age]]&gt;=40,"40 - 50",IF(HR_Database[[#This Row],[Employee Age]]&gt;=30, "30-39","18-29")))</f>
        <v>40 - 50</v>
      </c>
      <c r="F68" s="7">
        <f>_xlfn.NUMBERVALUE(TEXT(HR_Database[[#This Row],[Birth Date]], "YYYY"))</f>
        <v>1983</v>
      </c>
      <c r="G68" s="2">
        <v>30344</v>
      </c>
      <c r="H68" s="2">
        <v>42753</v>
      </c>
      <c r="I68" s="7">
        <f>_xlfn.NUMBERVALUE(TEXT(HR_Database[[#This Row],[Hire Date]],"YYYY"))</f>
        <v>2017</v>
      </c>
      <c r="J68" s="7">
        <f>IF(HR_Database[[#This Row],[Exited Year]] = " ", $U$1-HR_Database[[#This Row],[Hire Year]],HR_Database[[#This Row],[Exited Year]]-HR_Database[[#This Row],[Hire Year]])</f>
        <v>2</v>
      </c>
      <c r="K68" s="7" cm="1">
        <f t="array" ref="K68">_xlfn.IFS(HR_Database[[#This Row],[Termination Year]] = 1900, " ",HR_Database[[#This Row],[Termination Year]] &lt;&gt; 1900, _xlfn.NUMBERVALUE(TEXT(HR_Database[[#This Row],[Termination Date]],"YYYY")))</f>
        <v>2019</v>
      </c>
      <c r="L68" s="1">
        <f>_xlfn.NUMBERVALUE(TEXT(HR_Database[[#This Row],[Termination Date]],"YYYY"))</f>
        <v>2019</v>
      </c>
      <c r="M68" s="2">
        <v>43533</v>
      </c>
      <c r="N68" s="1" t="s">
        <v>16</v>
      </c>
      <c r="O68" s="1" t="s">
        <v>43</v>
      </c>
      <c r="P68" s="1" t="s">
        <v>77</v>
      </c>
      <c r="Q68" s="1" t="s">
        <v>41</v>
      </c>
    </row>
    <row r="69" spans="1:17" x14ac:dyDescent="0.35">
      <c r="A69">
        <v>68</v>
      </c>
      <c r="B69" s="1" t="s">
        <v>119</v>
      </c>
      <c r="C69" s="1" t="s">
        <v>86</v>
      </c>
      <c r="D69" s="7">
        <f ca="1">$U$1 - HR_Database[[#This Row],[Employee Birth Year]]</f>
        <v>42</v>
      </c>
      <c r="E69" s="7" t="str">
        <f ca="1">IF(HR_Database[[#This Row],[Employee Age]]&gt;50, "50+",IF(HR_Database[[#This Row],[Employee Age]]&gt;=40,"40 - 50",IF(HR_Database[[#This Row],[Employee Age]]&gt;=30, "30-39","18-29")))</f>
        <v>40 - 50</v>
      </c>
      <c r="F69" s="7">
        <f>_xlfn.NUMBERVALUE(TEXT(HR_Database[[#This Row],[Birth Date]], "YYYY"))</f>
        <v>1982</v>
      </c>
      <c r="G69" s="2">
        <v>30052</v>
      </c>
      <c r="H69" s="2">
        <v>42773</v>
      </c>
      <c r="I69" s="7">
        <f>_xlfn.NUMBERVALUE(TEXT(HR_Database[[#This Row],[Hire Date]],"YYYY"))</f>
        <v>2017</v>
      </c>
      <c r="J69" s="7">
        <f ca="1">IF(HR_Database[[#This Row],[Exited Year]] = " ", $U$1-HR_Database[[#This Row],[Hire Year]],HR_Database[[#This Row],[Exited Year]]-HR_Database[[#This Row],[Hire Year]])</f>
        <v>7</v>
      </c>
      <c r="K69" s="7" t="str" cm="1">
        <f t="array" ref="K69">_xlfn.IFS(HR_Database[[#This Row],[Termination Year]] = 1900, " ",HR_Database[[#This Row],[Termination Year]] &lt;&gt; 1900, _xlfn.NUMBERVALUE(TEXT(HR_Database[[#This Row],[Termination Date]],"YYYY")))</f>
        <v xml:space="preserve"> </v>
      </c>
      <c r="L69" s="1">
        <f>_xlfn.NUMBERVALUE(TEXT(HR_Database[[#This Row],[Termination Date]],"YYYY"))</f>
        <v>1900</v>
      </c>
      <c r="M69" s="2"/>
      <c r="N69" s="1" t="s">
        <v>11</v>
      </c>
      <c r="O69" s="1" t="s">
        <v>43</v>
      </c>
      <c r="P69" s="1" t="s">
        <v>51</v>
      </c>
      <c r="Q69" s="1" t="s">
        <v>52</v>
      </c>
    </row>
    <row r="70" spans="1:17" x14ac:dyDescent="0.35">
      <c r="A70">
        <v>69</v>
      </c>
      <c r="B70" s="1" t="s">
        <v>120</v>
      </c>
      <c r="C70" s="1" t="s">
        <v>86</v>
      </c>
      <c r="D70" s="7">
        <f ca="1">$U$1 - HR_Database[[#This Row],[Employee Birth Year]]</f>
        <v>43</v>
      </c>
      <c r="E70" s="7" t="str">
        <f ca="1">IF(HR_Database[[#This Row],[Employee Age]]&gt;50, "50+",IF(HR_Database[[#This Row],[Employee Age]]&gt;=40,"40 - 50",IF(HR_Database[[#This Row],[Employee Age]]&gt;=30, "30-39","18-29")))</f>
        <v>40 - 50</v>
      </c>
      <c r="F70" s="7">
        <f>_xlfn.NUMBERVALUE(TEXT(HR_Database[[#This Row],[Birth Date]], "YYYY"))</f>
        <v>1981</v>
      </c>
      <c r="G70" s="2">
        <v>29760</v>
      </c>
      <c r="H70" s="2">
        <v>42875</v>
      </c>
      <c r="I70" s="7">
        <f>_xlfn.NUMBERVALUE(TEXT(HR_Database[[#This Row],[Hire Date]],"YYYY"))</f>
        <v>2017</v>
      </c>
      <c r="J70" s="7">
        <f ca="1">IF(HR_Database[[#This Row],[Exited Year]] = " ", $U$1-HR_Database[[#This Row],[Hire Year]],HR_Database[[#This Row],[Exited Year]]-HR_Database[[#This Row],[Hire Year]])</f>
        <v>7</v>
      </c>
      <c r="K70" s="7" t="str" cm="1">
        <f t="array" ref="K70">_xlfn.IFS(HR_Database[[#This Row],[Termination Year]] = 1900, " ",HR_Database[[#This Row],[Termination Year]] &lt;&gt; 1900, _xlfn.NUMBERVALUE(TEXT(HR_Database[[#This Row],[Termination Date]],"YYYY")))</f>
        <v xml:space="preserve"> </v>
      </c>
      <c r="L70" s="1">
        <f>_xlfn.NUMBERVALUE(TEXT(HR_Database[[#This Row],[Termination Date]],"YYYY"))</f>
        <v>1900</v>
      </c>
      <c r="M70" s="2"/>
      <c r="N70" s="1" t="s">
        <v>11</v>
      </c>
      <c r="O70" s="1" t="s">
        <v>50</v>
      </c>
      <c r="P70" s="1" t="s">
        <v>77</v>
      </c>
      <c r="Q70" s="1" t="s">
        <v>41</v>
      </c>
    </row>
    <row r="71" spans="1:17" x14ac:dyDescent="0.35">
      <c r="A71">
        <v>70</v>
      </c>
      <c r="B71" s="1" t="s">
        <v>121</v>
      </c>
      <c r="C71" s="1" t="s">
        <v>86</v>
      </c>
      <c r="D71" s="7">
        <f ca="1">$U$1 - HR_Database[[#This Row],[Employee Birth Year]]</f>
        <v>44</v>
      </c>
      <c r="E71" s="7" t="str">
        <f ca="1">IF(HR_Database[[#This Row],[Employee Age]]&gt;50, "50+",IF(HR_Database[[#This Row],[Employee Age]]&gt;=40,"40 - 50",IF(HR_Database[[#This Row],[Employee Age]]&gt;=30, "30-39","18-29")))</f>
        <v>40 - 50</v>
      </c>
      <c r="F71" s="7">
        <f>_xlfn.NUMBERVALUE(TEXT(HR_Database[[#This Row],[Birth Date]], "YYYY"))</f>
        <v>1980</v>
      </c>
      <c r="G71" s="2">
        <v>29468</v>
      </c>
      <c r="H71" s="2">
        <v>42896</v>
      </c>
      <c r="I71" s="7">
        <f>_xlfn.NUMBERVALUE(TEXT(HR_Database[[#This Row],[Hire Date]],"YYYY"))</f>
        <v>2017</v>
      </c>
      <c r="J71" s="7">
        <f ca="1">IF(HR_Database[[#This Row],[Exited Year]] = " ", $U$1-HR_Database[[#This Row],[Hire Year]],HR_Database[[#This Row],[Exited Year]]-HR_Database[[#This Row],[Hire Year]])</f>
        <v>7</v>
      </c>
      <c r="K71" s="7" t="str" cm="1">
        <f t="array" ref="K71">_xlfn.IFS(HR_Database[[#This Row],[Termination Year]] = 1900, " ",HR_Database[[#This Row],[Termination Year]] &lt;&gt; 1900, _xlfn.NUMBERVALUE(TEXT(HR_Database[[#This Row],[Termination Date]],"YYYY")))</f>
        <v xml:space="preserve"> </v>
      </c>
      <c r="L71" s="1">
        <f>_xlfn.NUMBERVALUE(TEXT(HR_Database[[#This Row],[Termination Date]],"YYYY"))</f>
        <v>1900</v>
      </c>
      <c r="M71" s="2"/>
      <c r="N71" s="1" t="s">
        <v>11</v>
      </c>
      <c r="O71" s="1" t="s">
        <v>54</v>
      </c>
      <c r="P71" s="1" t="s">
        <v>51</v>
      </c>
      <c r="Q71" s="1" t="s">
        <v>52</v>
      </c>
    </row>
    <row r="72" spans="1:17" x14ac:dyDescent="0.35">
      <c r="A72">
        <v>71</v>
      </c>
      <c r="B72" s="1" t="s">
        <v>122</v>
      </c>
      <c r="C72" s="1" t="s">
        <v>86</v>
      </c>
      <c r="D72" s="7">
        <f ca="1">$U$1 - HR_Database[[#This Row],[Employee Birth Year]]</f>
        <v>45</v>
      </c>
      <c r="E72" s="7" t="str">
        <f ca="1">IF(HR_Database[[#This Row],[Employee Age]]&gt;50, "50+",IF(HR_Database[[#This Row],[Employee Age]]&gt;=40,"40 - 50",IF(HR_Database[[#This Row],[Employee Age]]&gt;=30, "30-39","18-29")))</f>
        <v>40 - 50</v>
      </c>
      <c r="F72" s="7">
        <f>_xlfn.NUMBERVALUE(TEXT(HR_Database[[#This Row],[Birth Date]], "YYYY"))</f>
        <v>1979</v>
      </c>
      <c r="G72" s="2">
        <v>29176</v>
      </c>
      <c r="H72" s="2">
        <v>42974</v>
      </c>
      <c r="I72" s="7">
        <f>_xlfn.NUMBERVALUE(TEXT(HR_Database[[#This Row],[Hire Date]],"YYYY"))</f>
        <v>2017</v>
      </c>
      <c r="J72" s="7">
        <f ca="1">IF(HR_Database[[#This Row],[Exited Year]] = " ", $U$1-HR_Database[[#This Row],[Hire Year]],HR_Database[[#This Row],[Exited Year]]-HR_Database[[#This Row],[Hire Year]])</f>
        <v>7</v>
      </c>
      <c r="K72" s="7" t="str" cm="1">
        <f t="array" ref="K72">_xlfn.IFS(HR_Database[[#This Row],[Termination Year]] = 1900, " ",HR_Database[[#This Row],[Termination Year]] &lt;&gt; 1900, _xlfn.NUMBERVALUE(TEXT(HR_Database[[#This Row],[Termination Date]],"YYYY")))</f>
        <v xml:space="preserve"> </v>
      </c>
      <c r="L72" s="1">
        <f>_xlfn.NUMBERVALUE(TEXT(HR_Database[[#This Row],[Termination Date]],"YYYY"))</f>
        <v>1900</v>
      </c>
      <c r="M72" s="2"/>
      <c r="N72" s="1" t="s">
        <v>11</v>
      </c>
      <c r="O72" s="1" t="s">
        <v>12</v>
      </c>
      <c r="P72" s="1" t="s">
        <v>77</v>
      </c>
      <c r="Q72" s="1" t="s">
        <v>41</v>
      </c>
    </row>
    <row r="73" spans="1:17" x14ac:dyDescent="0.35">
      <c r="A73">
        <v>72</v>
      </c>
      <c r="B73" s="1" t="s">
        <v>123</v>
      </c>
      <c r="C73" s="1" t="s">
        <v>86</v>
      </c>
      <c r="D73" s="7">
        <f ca="1">$U$1 - HR_Database[[#This Row],[Employee Birth Year]]</f>
        <v>46</v>
      </c>
      <c r="E73" s="7" t="str">
        <f ca="1">IF(HR_Database[[#This Row],[Employee Age]]&gt;50, "50+",IF(HR_Database[[#This Row],[Employee Age]]&gt;=40,"40 - 50",IF(HR_Database[[#This Row],[Employee Age]]&gt;=30, "30-39","18-29")))</f>
        <v>40 - 50</v>
      </c>
      <c r="F73" s="7">
        <f>_xlfn.NUMBERVALUE(TEXT(HR_Database[[#This Row],[Birth Date]], "YYYY"))</f>
        <v>1978</v>
      </c>
      <c r="G73" s="2">
        <v>28592</v>
      </c>
      <c r="H73" s="2">
        <v>43015</v>
      </c>
      <c r="I73" s="7">
        <f>_xlfn.NUMBERVALUE(TEXT(HR_Database[[#This Row],[Hire Date]],"YYYY"))</f>
        <v>2017</v>
      </c>
      <c r="J73" s="7">
        <f>IF(HR_Database[[#This Row],[Exited Year]] = " ", $U$1-HR_Database[[#This Row],[Hire Year]],HR_Database[[#This Row],[Exited Year]]-HR_Database[[#This Row],[Hire Year]])</f>
        <v>2</v>
      </c>
      <c r="K73" s="7" cm="1">
        <f t="array" ref="K73">_xlfn.IFS(HR_Database[[#This Row],[Termination Year]] = 1900, " ",HR_Database[[#This Row],[Termination Year]] &lt;&gt; 1900, _xlfn.NUMBERVALUE(TEXT(HR_Database[[#This Row],[Termination Date]],"YYYY")))</f>
        <v>2019</v>
      </c>
      <c r="L73" s="1">
        <f>_xlfn.NUMBERVALUE(TEXT(HR_Database[[#This Row],[Termination Date]],"YYYY"))</f>
        <v>2019</v>
      </c>
      <c r="M73" s="2">
        <v>43646</v>
      </c>
      <c r="N73" s="1" t="s">
        <v>16</v>
      </c>
      <c r="O73" s="1" t="s">
        <v>12</v>
      </c>
      <c r="P73" s="1" t="s">
        <v>51</v>
      </c>
      <c r="Q73" s="1" t="s">
        <v>52</v>
      </c>
    </row>
    <row r="74" spans="1:17" x14ac:dyDescent="0.35">
      <c r="A74">
        <v>73</v>
      </c>
      <c r="B74" s="1" t="s">
        <v>124</v>
      </c>
      <c r="C74" s="1" t="s">
        <v>86</v>
      </c>
      <c r="D74" s="7">
        <f ca="1">$U$1 - HR_Database[[#This Row],[Employee Birth Year]]</f>
        <v>48</v>
      </c>
      <c r="E74" s="7" t="str">
        <f ca="1">IF(HR_Database[[#This Row],[Employee Age]]&gt;50, "50+",IF(HR_Database[[#This Row],[Employee Age]]&gt;=40,"40 - 50",IF(HR_Database[[#This Row],[Employee Age]]&gt;=30, "30-39","18-29")))</f>
        <v>40 - 50</v>
      </c>
      <c r="F74" s="7">
        <f>_xlfn.NUMBERVALUE(TEXT(HR_Database[[#This Row],[Birth Date]], "YYYY"))</f>
        <v>1976</v>
      </c>
      <c r="G74" s="2">
        <v>28008</v>
      </c>
      <c r="H74" s="2">
        <v>43052</v>
      </c>
      <c r="I74" s="7">
        <f>_xlfn.NUMBERVALUE(TEXT(HR_Database[[#This Row],[Hire Date]],"YYYY"))</f>
        <v>2017</v>
      </c>
      <c r="J74" s="7">
        <f ca="1">IF(HR_Database[[#This Row],[Exited Year]] = " ", $U$1-HR_Database[[#This Row],[Hire Year]],HR_Database[[#This Row],[Exited Year]]-HR_Database[[#This Row],[Hire Year]])</f>
        <v>7</v>
      </c>
      <c r="K74" s="7" t="str" cm="1">
        <f t="array" ref="K74">_xlfn.IFS(HR_Database[[#This Row],[Termination Year]] = 1900, " ",HR_Database[[#This Row],[Termination Year]] &lt;&gt; 1900, _xlfn.NUMBERVALUE(TEXT(HR_Database[[#This Row],[Termination Date]],"YYYY")))</f>
        <v xml:space="preserve"> </v>
      </c>
      <c r="L74" s="1">
        <f>_xlfn.NUMBERVALUE(TEXT(HR_Database[[#This Row],[Termination Date]],"YYYY"))</f>
        <v>1900</v>
      </c>
      <c r="M74" s="2"/>
      <c r="N74" s="1" t="s">
        <v>11</v>
      </c>
      <c r="O74" s="1" t="s">
        <v>21</v>
      </c>
      <c r="P74" s="1" t="s">
        <v>61</v>
      </c>
      <c r="Q74" s="1" t="s">
        <v>41</v>
      </c>
    </row>
    <row r="75" spans="1:17" x14ac:dyDescent="0.35">
      <c r="A75">
        <v>74</v>
      </c>
      <c r="B75" s="1" t="s">
        <v>125</v>
      </c>
      <c r="C75" s="1" t="s">
        <v>86</v>
      </c>
      <c r="D75" s="7">
        <f ca="1">$U$1 - HR_Database[[#This Row],[Employee Birth Year]]</f>
        <v>49</v>
      </c>
      <c r="E75" s="7" t="str">
        <f ca="1">IF(HR_Database[[#This Row],[Employee Age]]&gt;50, "50+",IF(HR_Database[[#This Row],[Employee Age]]&gt;=40,"40 - 50",IF(HR_Database[[#This Row],[Employee Age]]&gt;=30, "30-39","18-29")))</f>
        <v>40 - 50</v>
      </c>
      <c r="F75" s="7">
        <f>_xlfn.NUMBERVALUE(TEXT(HR_Database[[#This Row],[Birth Date]], "YYYY"))</f>
        <v>1975</v>
      </c>
      <c r="G75" s="2">
        <v>27424</v>
      </c>
      <c r="H75" s="2">
        <v>43130</v>
      </c>
      <c r="I75" s="7">
        <f>_xlfn.NUMBERVALUE(TEXT(HR_Database[[#This Row],[Hire Date]],"YYYY"))</f>
        <v>2018</v>
      </c>
      <c r="J75" s="7">
        <f>IF(HR_Database[[#This Row],[Exited Year]] = " ", $U$1-HR_Database[[#This Row],[Hire Year]],HR_Database[[#This Row],[Exited Year]]-HR_Database[[#This Row],[Hire Year]])</f>
        <v>0</v>
      </c>
      <c r="K75" s="7" cm="1">
        <f t="array" ref="K75">_xlfn.IFS(HR_Database[[#This Row],[Termination Year]] = 1900, " ",HR_Database[[#This Row],[Termination Year]] &lt;&gt; 1900, _xlfn.NUMBERVALUE(TEXT(HR_Database[[#This Row],[Termination Date]],"YYYY")))</f>
        <v>2018</v>
      </c>
      <c r="L75" s="1">
        <f>_xlfn.NUMBERVALUE(TEXT(HR_Database[[#This Row],[Termination Date]],"YYYY"))</f>
        <v>2018</v>
      </c>
      <c r="M75" s="2">
        <v>43315</v>
      </c>
      <c r="N75" s="1" t="s">
        <v>16</v>
      </c>
      <c r="O75" s="1" t="s">
        <v>24</v>
      </c>
      <c r="P75" s="1" t="s">
        <v>126</v>
      </c>
      <c r="Q75" s="1" t="s">
        <v>45</v>
      </c>
    </row>
    <row r="76" spans="1:17" x14ac:dyDescent="0.35">
      <c r="A76">
        <v>75</v>
      </c>
      <c r="B76" s="1" t="s">
        <v>127</v>
      </c>
      <c r="C76" s="1" t="s">
        <v>86</v>
      </c>
      <c r="D76" s="7">
        <f ca="1">$U$1 - HR_Database[[#This Row],[Employee Birth Year]]</f>
        <v>50</v>
      </c>
      <c r="E76" s="7" t="str">
        <f ca="1">IF(HR_Database[[#This Row],[Employee Age]]&gt;50, "50+",IF(HR_Database[[#This Row],[Employee Age]]&gt;=40,"40 - 50",IF(HR_Database[[#This Row],[Employee Age]]&gt;=30, "30-39","18-29")))</f>
        <v>40 - 50</v>
      </c>
      <c r="F76" s="7">
        <f>_xlfn.NUMBERVALUE(TEXT(HR_Database[[#This Row],[Birth Date]], "YYYY"))</f>
        <v>1974</v>
      </c>
      <c r="G76" s="2">
        <v>27132</v>
      </c>
      <c r="H76" s="2">
        <v>43175</v>
      </c>
      <c r="I76" s="7">
        <f>_xlfn.NUMBERVALUE(TEXT(HR_Database[[#This Row],[Hire Date]],"YYYY"))</f>
        <v>2018</v>
      </c>
      <c r="J76" s="7">
        <f ca="1">IF(HR_Database[[#This Row],[Exited Year]] = " ", $U$1-HR_Database[[#This Row],[Hire Year]],HR_Database[[#This Row],[Exited Year]]-HR_Database[[#This Row],[Hire Year]])</f>
        <v>6</v>
      </c>
      <c r="K76" s="7" t="str" cm="1">
        <f t="array" ref="K76">_xlfn.IFS(HR_Database[[#This Row],[Termination Year]] = 1900, " ",HR_Database[[#This Row],[Termination Year]] &lt;&gt; 1900, _xlfn.NUMBERVALUE(TEXT(HR_Database[[#This Row],[Termination Date]],"YYYY")))</f>
        <v xml:space="preserve"> </v>
      </c>
      <c r="L76" s="1">
        <f>_xlfn.NUMBERVALUE(TEXT(HR_Database[[#This Row],[Termination Date]],"YYYY"))</f>
        <v>1900</v>
      </c>
      <c r="M76" s="2"/>
      <c r="N76" s="1" t="s">
        <v>11</v>
      </c>
      <c r="O76" s="1" t="s">
        <v>24</v>
      </c>
      <c r="P76" s="1" t="s">
        <v>67</v>
      </c>
      <c r="Q76" s="1" t="s">
        <v>41</v>
      </c>
    </row>
    <row r="77" spans="1:17" x14ac:dyDescent="0.35">
      <c r="A77">
        <v>76</v>
      </c>
      <c r="B77" s="1" t="s">
        <v>128</v>
      </c>
      <c r="C77" s="1" t="s">
        <v>86</v>
      </c>
      <c r="D77" s="7">
        <f ca="1">$U$1 - HR_Database[[#This Row],[Employee Birth Year]]</f>
        <v>41</v>
      </c>
      <c r="E77" s="7" t="str">
        <f ca="1">IF(HR_Database[[#This Row],[Employee Age]]&gt;50, "50+",IF(HR_Database[[#This Row],[Employee Age]]&gt;=40,"40 - 50",IF(HR_Database[[#This Row],[Employee Age]]&gt;=30, "30-39","18-29")))</f>
        <v>40 - 50</v>
      </c>
      <c r="F77" s="7">
        <f>_xlfn.NUMBERVALUE(TEXT(HR_Database[[#This Row],[Birth Date]], "YYYY"))</f>
        <v>1983</v>
      </c>
      <c r="G77" s="2">
        <v>30344</v>
      </c>
      <c r="H77" s="2">
        <v>43175</v>
      </c>
      <c r="I77" s="7">
        <f>_xlfn.NUMBERVALUE(TEXT(HR_Database[[#This Row],[Hire Date]],"YYYY"))</f>
        <v>2018</v>
      </c>
      <c r="J77" s="7">
        <f>IF(HR_Database[[#This Row],[Exited Year]] = " ", $U$1-HR_Database[[#This Row],[Hire Year]],HR_Database[[#This Row],[Exited Year]]-HR_Database[[#This Row],[Hire Year]])</f>
        <v>0</v>
      </c>
      <c r="K77" s="7" cm="1">
        <f t="array" ref="K77">_xlfn.IFS(HR_Database[[#This Row],[Termination Year]] = 1900, " ",HR_Database[[#This Row],[Termination Year]] &lt;&gt; 1900, _xlfn.NUMBERVALUE(TEXT(HR_Database[[#This Row],[Termination Date]],"YYYY")))</f>
        <v>2018</v>
      </c>
      <c r="L77" s="1">
        <f>_xlfn.NUMBERVALUE(TEXT(HR_Database[[#This Row],[Termination Date]],"YYYY"))</f>
        <v>2018</v>
      </c>
      <c r="M77" s="2">
        <v>43206</v>
      </c>
      <c r="N77" s="1" t="s">
        <v>20</v>
      </c>
      <c r="O77" s="1" t="s">
        <v>24</v>
      </c>
      <c r="P77" s="1" t="s">
        <v>61</v>
      </c>
      <c r="Q77" s="1" t="s">
        <v>41</v>
      </c>
    </row>
    <row r="78" spans="1:17" x14ac:dyDescent="0.35">
      <c r="A78">
        <v>77</v>
      </c>
      <c r="B78" s="1" t="s">
        <v>129</v>
      </c>
      <c r="C78" s="1" t="s">
        <v>86</v>
      </c>
      <c r="D78" s="7">
        <f ca="1">$U$1 - HR_Database[[#This Row],[Employee Birth Year]]</f>
        <v>51</v>
      </c>
      <c r="E78" s="7" t="str">
        <f ca="1">IF(HR_Database[[#This Row],[Employee Age]]&gt;50, "50+",IF(HR_Database[[#This Row],[Employee Age]]&gt;=40,"40 - 50",IF(HR_Database[[#This Row],[Employee Age]]&gt;=30, "30-39","18-29")))</f>
        <v>50+</v>
      </c>
      <c r="F78" s="7">
        <f>_xlfn.NUMBERVALUE(TEXT(HR_Database[[#This Row],[Birth Date]], "YYYY"))</f>
        <v>1973</v>
      </c>
      <c r="G78" s="2">
        <v>26840</v>
      </c>
      <c r="H78" s="2">
        <v>43195</v>
      </c>
      <c r="I78" s="7">
        <f>_xlfn.NUMBERVALUE(TEXT(HR_Database[[#This Row],[Hire Date]],"YYYY"))</f>
        <v>2018</v>
      </c>
      <c r="J78" s="7">
        <f ca="1">IF(HR_Database[[#This Row],[Exited Year]] = " ", $U$1-HR_Database[[#This Row],[Hire Year]],HR_Database[[#This Row],[Exited Year]]-HR_Database[[#This Row],[Hire Year]])</f>
        <v>6</v>
      </c>
      <c r="K78" s="7" t="str" cm="1">
        <f t="array" ref="K78">_xlfn.IFS(HR_Database[[#This Row],[Termination Year]] = 1900, " ",HR_Database[[#This Row],[Termination Year]] &lt;&gt; 1900, _xlfn.NUMBERVALUE(TEXT(HR_Database[[#This Row],[Termination Date]],"YYYY")))</f>
        <v xml:space="preserve"> </v>
      </c>
      <c r="L78" s="1">
        <f>_xlfn.NUMBERVALUE(TEXT(HR_Database[[#This Row],[Termination Date]],"YYYY"))</f>
        <v>1900</v>
      </c>
      <c r="M78" s="2"/>
      <c r="N78" s="1" t="s">
        <v>11</v>
      </c>
      <c r="O78" s="1" t="s">
        <v>24</v>
      </c>
      <c r="P78" s="1" t="s">
        <v>126</v>
      </c>
      <c r="Q78" s="1" t="s">
        <v>45</v>
      </c>
    </row>
    <row r="79" spans="1:17" x14ac:dyDescent="0.35">
      <c r="A79">
        <v>78</v>
      </c>
      <c r="B79" s="1" t="s">
        <v>130</v>
      </c>
      <c r="C79" s="1" t="s">
        <v>86</v>
      </c>
      <c r="D79" s="7">
        <f ca="1">$U$1 - HR_Database[[#This Row],[Employee Birth Year]]</f>
        <v>52</v>
      </c>
      <c r="E79" s="7" t="str">
        <f ca="1">IF(HR_Database[[#This Row],[Employee Age]]&gt;50, "50+",IF(HR_Database[[#This Row],[Employee Age]]&gt;=40,"40 - 50",IF(HR_Database[[#This Row],[Employee Age]]&gt;=30, "30-39","18-29")))</f>
        <v>50+</v>
      </c>
      <c r="F79" s="7">
        <f>_xlfn.NUMBERVALUE(TEXT(HR_Database[[#This Row],[Birth Date]], "YYYY"))</f>
        <v>1972</v>
      </c>
      <c r="G79" s="2">
        <v>26548</v>
      </c>
      <c r="H79" s="2">
        <v>43240</v>
      </c>
      <c r="I79" s="7">
        <f>_xlfn.NUMBERVALUE(TEXT(HR_Database[[#This Row],[Hire Date]],"YYYY"))</f>
        <v>2018</v>
      </c>
      <c r="J79" s="7">
        <f ca="1">IF(HR_Database[[#This Row],[Exited Year]] = " ", $U$1-HR_Database[[#This Row],[Hire Year]],HR_Database[[#This Row],[Exited Year]]-HR_Database[[#This Row],[Hire Year]])</f>
        <v>6</v>
      </c>
      <c r="K79" s="7" t="str" cm="1">
        <f t="array" ref="K79">_xlfn.IFS(HR_Database[[#This Row],[Termination Year]] = 1900, " ",HR_Database[[#This Row],[Termination Year]] &lt;&gt; 1900, _xlfn.NUMBERVALUE(TEXT(HR_Database[[#This Row],[Termination Date]],"YYYY")))</f>
        <v xml:space="preserve"> </v>
      </c>
      <c r="L79" s="1">
        <f>_xlfn.NUMBERVALUE(TEXT(HR_Database[[#This Row],[Termination Date]],"YYYY"))</f>
        <v>1900</v>
      </c>
      <c r="M79" s="2"/>
      <c r="N79" s="1" t="s">
        <v>11</v>
      </c>
      <c r="O79" s="1" t="s">
        <v>35</v>
      </c>
      <c r="P79" s="1" t="s">
        <v>67</v>
      </c>
      <c r="Q79" s="1" t="s">
        <v>41</v>
      </c>
    </row>
    <row r="80" spans="1:17" x14ac:dyDescent="0.35">
      <c r="A80">
        <v>79</v>
      </c>
      <c r="B80" s="1" t="s">
        <v>131</v>
      </c>
      <c r="C80" s="1" t="s">
        <v>86</v>
      </c>
      <c r="D80" s="7">
        <f ca="1">$U$1 - HR_Database[[#This Row],[Employee Birth Year]]</f>
        <v>24</v>
      </c>
      <c r="E80" s="7" t="str">
        <f ca="1">IF(HR_Database[[#This Row],[Employee Age]]&gt;50, "50+",IF(HR_Database[[#This Row],[Employee Age]]&gt;=40,"40 - 50",IF(HR_Database[[#This Row],[Employee Age]]&gt;=30, "30-39","18-29")))</f>
        <v>18-29</v>
      </c>
      <c r="F80" s="7">
        <f>_xlfn.NUMBERVALUE(TEXT(HR_Database[[#This Row],[Birth Date]], "YYYY"))</f>
        <v>2000</v>
      </c>
      <c r="G80" s="2">
        <v>36558</v>
      </c>
      <c r="H80" s="2">
        <v>43266</v>
      </c>
      <c r="I80" s="7">
        <f>_xlfn.NUMBERVALUE(TEXT(HR_Database[[#This Row],[Hire Date]],"YYYY"))</f>
        <v>2018</v>
      </c>
      <c r="J80" s="7">
        <f>IF(HR_Database[[#This Row],[Exited Year]] = " ", $U$1-HR_Database[[#This Row],[Hire Year]],HR_Database[[#This Row],[Exited Year]]-HR_Database[[#This Row],[Hire Year]])</f>
        <v>1</v>
      </c>
      <c r="K80" s="7" cm="1">
        <f t="array" ref="K80">_xlfn.IFS(HR_Database[[#This Row],[Termination Year]] = 1900, " ",HR_Database[[#This Row],[Termination Year]] &lt;&gt; 1900, _xlfn.NUMBERVALUE(TEXT(HR_Database[[#This Row],[Termination Date]],"YYYY")))</f>
        <v>2019</v>
      </c>
      <c r="L80" s="1">
        <f>_xlfn.NUMBERVALUE(TEXT(HR_Database[[#This Row],[Termination Date]],"YYYY"))</f>
        <v>2019</v>
      </c>
      <c r="M80" s="2">
        <v>43630</v>
      </c>
      <c r="N80" s="1" t="s">
        <v>79</v>
      </c>
      <c r="O80" s="1" t="s">
        <v>35</v>
      </c>
      <c r="P80" s="1" t="s">
        <v>80</v>
      </c>
      <c r="Q80" s="1" t="s">
        <v>41</v>
      </c>
    </row>
    <row r="81" spans="1:17" x14ac:dyDescent="0.35">
      <c r="A81">
        <v>80</v>
      </c>
      <c r="B81" s="1" t="s">
        <v>132</v>
      </c>
      <c r="C81" s="1" t="s">
        <v>86</v>
      </c>
      <c r="D81" s="7">
        <f ca="1">$U$1 - HR_Database[[#This Row],[Employee Birth Year]]</f>
        <v>53</v>
      </c>
      <c r="E81" s="7" t="str">
        <f ca="1">IF(HR_Database[[#This Row],[Employee Age]]&gt;50, "50+",IF(HR_Database[[#This Row],[Employee Age]]&gt;=40,"40 - 50",IF(HR_Database[[#This Row],[Employee Age]]&gt;=30, "30-39","18-29")))</f>
        <v>50+</v>
      </c>
      <c r="F81" s="7">
        <f>_xlfn.NUMBERVALUE(TEXT(HR_Database[[#This Row],[Birth Date]], "YYYY"))</f>
        <v>1971</v>
      </c>
      <c r="G81" s="2">
        <v>25964</v>
      </c>
      <c r="H81" s="2">
        <v>43315</v>
      </c>
      <c r="I81" s="7">
        <f>_xlfn.NUMBERVALUE(TEXT(HR_Database[[#This Row],[Hire Date]],"YYYY"))</f>
        <v>2018</v>
      </c>
      <c r="J81" s="7">
        <f ca="1">IF(HR_Database[[#This Row],[Exited Year]] = " ", $U$1-HR_Database[[#This Row],[Hire Year]],HR_Database[[#This Row],[Exited Year]]-HR_Database[[#This Row],[Hire Year]])</f>
        <v>6</v>
      </c>
      <c r="K81" s="7" t="str" cm="1">
        <f t="array" ref="K81">_xlfn.IFS(HR_Database[[#This Row],[Termination Year]] = 1900, " ",HR_Database[[#This Row],[Termination Year]] &lt;&gt; 1900, _xlfn.NUMBERVALUE(TEXT(HR_Database[[#This Row],[Termination Date]],"YYYY")))</f>
        <v xml:space="preserve"> </v>
      </c>
      <c r="L81" s="1">
        <f>_xlfn.NUMBERVALUE(TEXT(HR_Database[[#This Row],[Termination Date]],"YYYY"))</f>
        <v>1900</v>
      </c>
      <c r="M81" s="2"/>
      <c r="N81" s="1" t="s">
        <v>11</v>
      </c>
      <c r="O81" s="1" t="s">
        <v>35</v>
      </c>
      <c r="P81" s="1" t="s">
        <v>30</v>
      </c>
      <c r="Q81" s="1" t="s">
        <v>28</v>
      </c>
    </row>
    <row r="82" spans="1:17" x14ac:dyDescent="0.35">
      <c r="A82">
        <v>81</v>
      </c>
      <c r="B82" s="1" t="s">
        <v>133</v>
      </c>
      <c r="C82" s="1" t="s">
        <v>86</v>
      </c>
      <c r="D82" s="7">
        <f ca="1">$U$1 - HR_Database[[#This Row],[Employee Birth Year]]</f>
        <v>54</v>
      </c>
      <c r="E82" s="7" t="str">
        <f ca="1">IF(HR_Database[[#This Row],[Employee Age]]&gt;50, "50+",IF(HR_Database[[#This Row],[Employee Age]]&gt;=40,"40 - 50",IF(HR_Database[[#This Row],[Employee Age]]&gt;=30, "30-39","18-29")))</f>
        <v>50+</v>
      </c>
      <c r="F82" s="7">
        <f>_xlfn.NUMBERVALUE(TEXT(HR_Database[[#This Row],[Birth Date]], "YYYY"))</f>
        <v>1970</v>
      </c>
      <c r="G82" s="2">
        <v>25672</v>
      </c>
      <c r="H82" s="2">
        <v>43330</v>
      </c>
      <c r="I82" s="7">
        <f>_xlfn.NUMBERVALUE(TEXT(HR_Database[[#This Row],[Hire Date]],"YYYY"))</f>
        <v>2018</v>
      </c>
      <c r="J82" s="7">
        <f ca="1">IF(HR_Database[[#This Row],[Exited Year]] = " ", $U$1-HR_Database[[#This Row],[Hire Year]],HR_Database[[#This Row],[Exited Year]]-HR_Database[[#This Row],[Hire Year]])</f>
        <v>6</v>
      </c>
      <c r="K82" s="7" t="str" cm="1">
        <f t="array" ref="K82">_xlfn.IFS(HR_Database[[#This Row],[Termination Year]] = 1900, " ",HR_Database[[#This Row],[Termination Year]] &lt;&gt; 1900, _xlfn.NUMBERVALUE(TEXT(HR_Database[[#This Row],[Termination Date]],"YYYY")))</f>
        <v xml:space="preserve"> </v>
      </c>
      <c r="L82" s="1">
        <f>_xlfn.NUMBERVALUE(TEXT(HR_Database[[#This Row],[Termination Date]],"YYYY"))</f>
        <v>1900</v>
      </c>
      <c r="M82" s="2"/>
      <c r="N82" s="1" t="s">
        <v>11</v>
      </c>
      <c r="O82" s="1" t="s">
        <v>43</v>
      </c>
      <c r="P82" s="1" t="s">
        <v>67</v>
      </c>
      <c r="Q82" s="1" t="s">
        <v>41</v>
      </c>
    </row>
    <row r="83" spans="1:17" x14ac:dyDescent="0.35">
      <c r="A83">
        <v>82</v>
      </c>
      <c r="B83" s="1" t="s">
        <v>134</v>
      </c>
      <c r="C83" s="1" t="s">
        <v>86</v>
      </c>
      <c r="D83" s="7">
        <f ca="1">$U$1 - HR_Database[[#This Row],[Employee Birth Year]]</f>
        <v>57</v>
      </c>
      <c r="E83" s="7" t="str">
        <f ca="1">IF(HR_Database[[#This Row],[Employee Age]]&gt;50, "50+",IF(HR_Database[[#This Row],[Employee Age]]&gt;=40,"40 - 50",IF(HR_Database[[#This Row],[Employee Age]]&gt;=30, "30-39","18-29")))</f>
        <v>50+</v>
      </c>
      <c r="F83" s="7">
        <f>_xlfn.NUMBERVALUE(TEXT(HR_Database[[#This Row],[Birth Date]], "YYYY"))</f>
        <v>1967</v>
      </c>
      <c r="G83" s="2">
        <v>24796</v>
      </c>
      <c r="H83" s="2">
        <v>43410</v>
      </c>
      <c r="I83" s="7">
        <f>_xlfn.NUMBERVALUE(TEXT(HR_Database[[#This Row],[Hire Date]],"YYYY"))</f>
        <v>2018</v>
      </c>
      <c r="J83" s="7">
        <f ca="1">IF(HR_Database[[#This Row],[Exited Year]] = " ", $U$1-HR_Database[[#This Row],[Hire Year]],HR_Database[[#This Row],[Exited Year]]-HR_Database[[#This Row],[Hire Year]])</f>
        <v>6</v>
      </c>
      <c r="K83" s="7" t="str" cm="1">
        <f t="array" ref="K83">_xlfn.IFS(HR_Database[[#This Row],[Termination Year]] = 1900, " ",HR_Database[[#This Row],[Termination Year]] &lt;&gt; 1900, _xlfn.NUMBERVALUE(TEXT(HR_Database[[#This Row],[Termination Date]],"YYYY")))</f>
        <v xml:space="preserve"> </v>
      </c>
      <c r="L83" s="1">
        <f>_xlfn.NUMBERVALUE(TEXT(HR_Database[[#This Row],[Termination Date]],"YYYY"))</f>
        <v>1900</v>
      </c>
      <c r="M83" s="2"/>
      <c r="N83" s="1" t="s">
        <v>11</v>
      </c>
      <c r="O83" s="1" t="s">
        <v>43</v>
      </c>
      <c r="P83" s="1" t="s">
        <v>67</v>
      </c>
      <c r="Q83" s="1" t="s">
        <v>41</v>
      </c>
    </row>
    <row r="84" spans="1:17" x14ac:dyDescent="0.35">
      <c r="A84">
        <v>83</v>
      </c>
      <c r="B84" s="1" t="s">
        <v>135</v>
      </c>
      <c r="C84" s="1" t="s">
        <v>86</v>
      </c>
      <c r="D84" s="7">
        <f ca="1">$U$1 - HR_Database[[#This Row],[Employee Birth Year]]</f>
        <v>57</v>
      </c>
      <c r="E84" s="7" t="str">
        <f ca="1">IF(HR_Database[[#This Row],[Employee Age]]&gt;50, "50+",IF(HR_Database[[#This Row],[Employee Age]]&gt;=40,"40 - 50",IF(HR_Database[[#This Row],[Employee Age]]&gt;=30, "30-39","18-29")))</f>
        <v>50+</v>
      </c>
      <c r="F84" s="7">
        <f>_xlfn.NUMBERVALUE(TEXT(HR_Database[[#This Row],[Birth Date]], "YYYY"))</f>
        <v>1967</v>
      </c>
      <c r="G84" s="2">
        <v>24504</v>
      </c>
      <c r="H84" s="2">
        <v>43430</v>
      </c>
      <c r="I84" s="7">
        <f>_xlfn.NUMBERVALUE(TEXT(HR_Database[[#This Row],[Hire Date]],"YYYY"))</f>
        <v>2018</v>
      </c>
      <c r="J84" s="7">
        <f ca="1">IF(HR_Database[[#This Row],[Exited Year]] = " ", $U$1-HR_Database[[#This Row],[Hire Year]],HR_Database[[#This Row],[Exited Year]]-HR_Database[[#This Row],[Hire Year]])</f>
        <v>6</v>
      </c>
      <c r="K84" s="7" t="str" cm="1">
        <f t="array" ref="K84">_xlfn.IFS(HR_Database[[#This Row],[Termination Year]] = 1900, " ",HR_Database[[#This Row],[Termination Year]] &lt;&gt; 1900, _xlfn.NUMBERVALUE(TEXT(HR_Database[[#This Row],[Termination Date]],"YYYY")))</f>
        <v xml:space="preserve"> </v>
      </c>
      <c r="L84" s="1">
        <f>_xlfn.NUMBERVALUE(TEXT(HR_Database[[#This Row],[Termination Date]],"YYYY"))</f>
        <v>1900</v>
      </c>
      <c r="M84" s="2"/>
      <c r="N84" s="1" t="s">
        <v>11</v>
      </c>
      <c r="O84" s="1" t="s">
        <v>50</v>
      </c>
      <c r="P84" s="1" t="s">
        <v>77</v>
      </c>
      <c r="Q84" s="1" t="s">
        <v>41</v>
      </c>
    </row>
    <row r="85" spans="1:17" x14ac:dyDescent="0.35">
      <c r="A85">
        <v>84</v>
      </c>
      <c r="B85" s="1" t="s">
        <v>136</v>
      </c>
      <c r="C85" s="1" t="s">
        <v>86</v>
      </c>
      <c r="D85" s="7">
        <f ca="1">$U$1 - HR_Database[[#This Row],[Employee Birth Year]]</f>
        <v>59</v>
      </c>
      <c r="E85" s="7" t="str">
        <f ca="1">IF(HR_Database[[#This Row],[Employee Age]]&gt;50, "50+",IF(HR_Database[[#This Row],[Employee Age]]&gt;=40,"40 - 50",IF(HR_Database[[#This Row],[Employee Age]]&gt;=30, "30-39","18-29")))</f>
        <v>50+</v>
      </c>
      <c r="F85" s="7">
        <f>_xlfn.NUMBERVALUE(TEXT(HR_Database[[#This Row],[Birth Date]], "YYYY"))</f>
        <v>1965</v>
      </c>
      <c r="G85" s="2">
        <v>23920</v>
      </c>
      <c r="H85" s="2">
        <v>43445</v>
      </c>
      <c r="I85" s="7">
        <f>_xlfn.NUMBERVALUE(TEXT(HR_Database[[#This Row],[Hire Date]],"YYYY"))</f>
        <v>2018</v>
      </c>
      <c r="J85" s="7">
        <f ca="1">IF(HR_Database[[#This Row],[Exited Year]] = " ", $U$1-HR_Database[[#This Row],[Hire Year]],HR_Database[[#This Row],[Exited Year]]-HR_Database[[#This Row],[Hire Year]])</f>
        <v>6</v>
      </c>
      <c r="K85" s="7" t="str" cm="1">
        <f t="array" ref="K85">_xlfn.IFS(HR_Database[[#This Row],[Termination Year]] = 1900, " ",HR_Database[[#This Row],[Termination Year]] &lt;&gt; 1900, _xlfn.NUMBERVALUE(TEXT(HR_Database[[#This Row],[Termination Date]],"YYYY")))</f>
        <v xml:space="preserve"> </v>
      </c>
      <c r="L85" s="1">
        <f>_xlfn.NUMBERVALUE(TEXT(HR_Database[[#This Row],[Termination Date]],"YYYY"))</f>
        <v>1900</v>
      </c>
      <c r="M85" s="2"/>
      <c r="N85" s="1" t="s">
        <v>11</v>
      </c>
      <c r="O85" s="1" t="s">
        <v>54</v>
      </c>
      <c r="P85" s="1" t="s">
        <v>51</v>
      </c>
      <c r="Q85" s="1" t="s">
        <v>52</v>
      </c>
    </row>
    <row r="86" spans="1:17" x14ac:dyDescent="0.35">
      <c r="A86">
        <v>85</v>
      </c>
      <c r="B86" s="1" t="s">
        <v>137</v>
      </c>
      <c r="C86" s="1" t="s">
        <v>86</v>
      </c>
      <c r="D86" s="7">
        <f ca="1">$U$1 - HR_Database[[#This Row],[Employee Birth Year]]</f>
        <v>60</v>
      </c>
      <c r="E86" s="7" t="str">
        <f ca="1">IF(HR_Database[[#This Row],[Employee Age]]&gt;50, "50+",IF(HR_Database[[#This Row],[Employee Age]]&gt;=40,"40 - 50",IF(HR_Database[[#This Row],[Employee Age]]&gt;=30, "30-39","18-29")))</f>
        <v>50+</v>
      </c>
      <c r="F86" s="7">
        <f>_xlfn.NUMBERVALUE(TEXT(HR_Database[[#This Row],[Birth Date]], "YYYY"))</f>
        <v>1964</v>
      </c>
      <c r="G86" s="2">
        <v>23628</v>
      </c>
      <c r="H86" s="2">
        <v>43449</v>
      </c>
      <c r="I86" s="7">
        <f>_xlfn.NUMBERVALUE(TEXT(HR_Database[[#This Row],[Hire Date]],"YYYY"))</f>
        <v>2018</v>
      </c>
      <c r="J86" s="7">
        <f ca="1">IF(HR_Database[[#This Row],[Exited Year]] = " ", $U$1-HR_Database[[#This Row],[Hire Year]],HR_Database[[#This Row],[Exited Year]]-HR_Database[[#This Row],[Hire Year]])</f>
        <v>6</v>
      </c>
      <c r="K86" s="7" t="str" cm="1">
        <f t="array" ref="K86">_xlfn.IFS(HR_Database[[#This Row],[Termination Year]] = 1900, " ",HR_Database[[#This Row],[Termination Year]] &lt;&gt; 1900, _xlfn.NUMBERVALUE(TEXT(HR_Database[[#This Row],[Termination Date]],"YYYY")))</f>
        <v xml:space="preserve"> </v>
      </c>
      <c r="L86" s="1">
        <f>_xlfn.NUMBERVALUE(TEXT(HR_Database[[#This Row],[Termination Date]],"YYYY"))</f>
        <v>1900</v>
      </c>
      <c r="M86" s="2"/>
      <c r="N86" s="1" t="s">
        <v>11</v>
      </c>
      <c r="O86" s="1" t="s">
        <v>12</v>
      </c>
      <c r="P86" s="1" t="s">
        <v>77</v>
      </c>
      <c r="Q86" s="1" t="s">
        <v>41</v>
      </c>
    </row>
    <row r="87" spans="1:17" x14ac:dyDescent="0.35">
      <c r="A87">
        <v>86</v>
      </c>
      <c r="B87" s="1" t="s">
        <v>138</v>
      </c>
      <c r="C87" s="1" t="s">
        <v>86</v>
      </c>
      <c r="D87" s="7">
        <f ca="1">$U$1 - HR_Database[[#This Row],[Employee Birth Year]]</f>
        <v>61</v>
      </c>
      <c r="E87" s="7" t="str">
        <f ca="1">IF(HR_Database[[#This Row],[Employee Age]]&gt;50, "50+",IF(HR_Database[[#This Row],[Employee Age]]&gt;=40,"40 - 50",IF(HR_Database[[#This Row],[Employee Age]]&gt;=30, "30-39","18-29")))</f>
        <v>50+</v>
      </c>
      <c r="F87" s="7">
        <f>_xlfn.NUMBERVALUE(TEXT(HR_Database[[#This Row],[Birth Date]], "YYYY"))</f>
        <v>1963</v>
      </c>
      <c r="G87" s="2">
        <v>23336</v>
      </c>
      <c r="H87" s="2">
        <v>43451</v>
      </c>
      <c r="I87" s="7">
        <f>_xlfn.NUMBERVALUE(TEXT(HR_Database[[#This Row],[Hire Date]],"YYYY"))</f>
        <v>2018</v>
      </c>
      <c r="J87" s="7">
        <f>IF(HR_Database[[#This Row],[Exited Year]] = " ", $U$1-HR_Database[[#This Row],[Hire Year]],HR_Database[[#This Row],[Exited Year]]-HR_Database[[#This Row],[Hire Year]])</f>
        <v>1</v>
      </c>
      <c r="K87" s="7" cm="1">
        <f t="array" ref="K87">_xlfn.IFS(HR_Database[[#This Row],[Termination Year]] = 1900, " ",HR_Database[[#This Row],[Termination Year]] &lt;&gt; 1900, _xlfn.NUMBERVALUE(TEXT(HR_Database[[#This Row],[Termination Date]],"YYYY")))</f>
        <v>2019</v>
      </c>
      <c r="L87" s="1">
        <f>_xlfn.NUMBERVALUE(TEXT(HR_Database[[#This Row],[Termination Date]],"YYYY"))</f>
        <v>2019</v>
      </c>
      <c r="M87" s="2">
        <v>43541</v>
      </c>
      <c r="N87" s="1" t="s">
        <v>20</v>
      </c>
      <c r="O87" s="1" t="s">
        <v>12</v>
      </c>
      <c r="P87" s="1" t="s">
        <v>126</v>
      </c>
      <c r="Q87" s="1" t="s">
        <v>45</v>
      </c>
    </row>
    <row r="88" spans="1:17" x14ac:dyDescent="0.35">
      <c r="A88">
        <v>87</v>
      </c>
      <c r="B88" s="1" t="s">
        <v>139</v>
      </c>
      <c r="C88" s="1" t="s">
        <v>86</v>
      </c>
      <c r="D88" s="7">
        <f ca="1">$U$1 - HR_Database[[#This Row],[Employee Birth Year]]</f>
        <v>38</v>
      </c>
      <c r="E88" s="7" t="str">
        <f ca="1">IF(HR_Database[[#This Row],[Employee Age]]&gt;50, "50+",IF(HR_Database[[#This Row],[Employee Age]]&gt;=40,"40 - 50",IF(HR_Database[[#This Row],[Employee Age]]&gt;=30, "30-39","18-29")))</f>
        <v>30-39</v>
      </c>
      <c r="F88" s="7">
        <f>_xlfn.NUMBERVALUE(TEXT(HR_Database[[#This Row],[Birth Date]], "YYYY"))</f>
        <v>1986</v>
      </c>
      <c r="G88" s="2">
        <v>31517</v>
      </c>
      <c r="H88" s="2">
        <v>43590</v>
      </c>
      <c r="I88" s="7">
        <f>_xlfn.NUMBERVALUE(TEXT(HR_Database[[#This Row],[Hire Date]],"YYYY"))</f>
        <v>2019</v>
      </c>
      <c r="J88" s="7">
        <f ca="1">IF(HR_Database[[#This Row],[Exited Year]] = " ", $U$1-HR_Database[[#This Row],[Hire Year]],HR_Database[[#This Row],[Exited Year]]-HR_Database[[#This Row],[Hire Year]])</f>
        <v>5</v>
      </c>
      <c r="K88" s="7" t="str" cm="1">
        <f t="array" ref="K88">_xlfn.IFS(HR_Database[[#This Row],[Termination Year]] = 1900, " ",HR_Database[[#This Row],[Termination Year]] &lt;&gt; 1900, _xlfn.NUMBERVALUE(TEXT(HR_Database[[#This Row],[Termination Date]],"YYYY")))</f>
        <v xml:space="preserve"> </v>
      </c>
      <c r="L88" s="1">
        <f>_xlfn.NUMBERVALUE(TEXT(HR_Database[[#This Row],[Termination Date]],"YYYY"))</f>
        <v>1900</v>
      </c>
      <c r="M88" s="2"/>
      <c r="N88" s="1" t="s">
        <v>11</v>
      </c>
      <c r="O88" s="1" t="s">
        <v>21</v>
      </c>
      <c r="P88" s="1" t="s">
        <v>67</v>
      </c>
      <c r="Q88" s="1" t="s">
        <v>41</v>
      </c>
    </row>
    <row r="89" spans="1:17" x14ac:dyDescent="0.35">
      <c r="A89">
        <v>88</v>
      </c>
      <c r="B89" s="1" t="s">
        <v>140</v>
      </c>
      <c r="C89" s="1" t="s">
        <v>86</v>
      </c>
      <c r="D89" s="7">
        <f ca="1">$U$1 - HR_Database[[#This Row],[Employee Birth Year]]</f>
        <v>40</v>
      </c>
      <c r="E89" s="7" t="str">
        <f ca="1">IF(HR_Database[[#This Row],[Employee Age]]&gt;50, "50+",IF(HR_Database[[#This Row],[Employee Age]]&gt;=40,"40 - 50",IF(HR_Database[[#This Row],[Employee Age]]&gt;=30, "30-39","18-29")))</f>
        <v>40 - 50</v>
      </c>
      <c r="F89" s="7">
        <f>_xlfn.NUMBERVALUE(TEXT(HR_Database[[#This Row],[Birth Date]], "YYYY"))</f>
        <v>1984</v>
      </c>
      <c r="G89" s="2">
        <v>30911</v>
      </c>
      <c r="H89" s="2">
        <v>43671</v>
      </c>
      <c r="I89" s="7">
        <f>_xlfn.NUMBERVALUE(TEXT(HR_Database[[#This Row],[Hire Date]],"YYYY"))</f>
        <v>2019</v>
      </c>
      <c r="J89" s="7">
        <f ca="1">IF(HR_Database[[#This Row],[Exited Year]] = " ", $U$1-HR_Database[[#This Row],[Hire Year]],HR_Database[[#This Row],[Exited Year]]-HR_Database[[#This Row],[Hire Year]])</f>
        <v>5</v>
      </c>
      <c r="K89" s="7" t="str" cm="1">
        <f t="array" ref="K89">_xlfn.IFS(HR_Database[[#This Row],[Termination Year]] = 1900, " ",HR_Database[[#This Row],[Termination Year]] &lt;&gt; 1900, _xlfn.NUMBERVALUE(TEXT(HR_Database[[#This Row],[Termination Date]],"YYYY")))</f>
        <v xml:space="preserve"> </v>
      </c>
      <c r="L89" s="1">
        <f>_xlfn.NUMBERVALUE(TEXT(HR_Database[[#This Row],[Termination Date]],"YYYY"))</f>
        <v>1900</v>
      </c>
      <c r="M89" s="2"/>
      <c r="N89" s="1" t="s">
        <v>11</v>
      </c>
      <c r="O89" s="1" t="s">
        <v>24</v>
      </c>
      <c r="P89" s="1" t="s">
        <v>61</v>
      </c>
      <c r="Q89" s="1" t="s">
        <v>41</v>
      </c>
    </row>
    <row r="90" spans="1:17" x14ac:dyDescent="0.35">
      <c r="A90">
        <v>89</v>
      </c>
      <c r="B90" s="1" t="s">
        <v>141</v>
      </c>
      <c r="C90" s="1" t="s">
        <v>86</v>
      </c>
      <c r="D90" s="7">
        <f ca="1">$U$1 - HR_Database[[#This Row],[Employee Birth Year]]</f>
        <v>55</v>
      </c>
      <c r="E90" s="7" t="str">
        <f ca="1">IF(HR_Database[[#This Row],[Employee Age]]&gt;50, "50+",IF(HR_Database[[#This Row],[Employee Age]]&gt;=40,"40 - 50",IF(HR_Database[[#This Row],[Employee Age]]&gt;=30, "30-39","18-29")))</f>
        <v>50+</v>
      </c>
      <c r="F90" s="7">
        <f>_xlfn.NUMBERVALUE(TEXT(HR_Database[[#This Row],[Birth Date]], "YYYY"))</f>
        <v>1969</v>
      </c>
      <c r="G90" s="2">
        <v>25398</v>
      </c>
      <c r="H90" s="2">
        <v>43681</v>
      </c>
      <c r="I90" s="7">
        <f>_xlfn.NUMBERVALUE(TEXT(HR_Database[[#This Row],[Hire Date]],"YYYY"))</f>
        <v>2019</v>
      </c>
      <c r="J90" s="7">
        <f ca="1">IF(HR_Database[[#This Row],[Exited Year]] = " ", $U$1-HR_Database[[#This Row],[Hire Year]],HR_Database[[#This Row],[Exited Year]]-HR_Database[[#This Row],[Hire Year]])</f>
        <v>5</v>
      </c>
      <c r="K90" s="7" t="str" cm="1">
        <f t="array" ref="K90">_xlfn.IFS(HR_Database[[#This Row],[Termination Year]] = 1900, " ",HR_Database[[#This Row],[Termination Year]] &lt;&gt; 1900, _xlfn.NUMBERVALUE(TEXT(HR_Database[[#This Row],[Termination Date]],"YYYY")))</f>
        <v xml:space="preserve"> </v>
      </c>
      <c r="L90" s="1">
        <f>_xlfn.NUMBERVALUE(TEXT(HR_Database[[#This Row],[Termination Date]],"YYYY"))</f>
        <v>1900</v>
      </c>
      <c r="M90" s="2"/>
      <c r="N90" s="1" t="s">
        <v>11</v>
      </c>
      <c r="O90" s="1" t="s">
        <v>24</v>
      </c>
      <c r="P90" s="1" t="s">
        <v>48</v>
      </c>
      <c r="Q90" s="1" t="s">
        <v>45</v>
      </c>
    </row>
    <row r="91" spans="1:17" x14ac:dyDescent="0.35">
      <c r="A91">
        <v>90</v>
      </c>
      <c r="B91" s="1" t="s">
        <v>142</v>
      </c>
      <c r="C91" s="1" t="s">
        <v>86</v>
      </c>
      <c r="D91" s="7">
        <f ca="1">$U$1 - HR_Database[[#This Row],[Employee Birth Year]]</f>
        <v>42</v>
      </c>
      <c r="E91" s="7" t="str">
        <f ca="1">IF(HR_Database[[#This Row],[Employee Age]]&gt;50, "50+",IF(HR_Database[[#This Row],[Employee Age]]&gt;=40,"40 - 50",IF(HR_Database[[#This Row],[Employee Age]]&gt;=30, "30-39","18-29")))</f>
        <v>40 - 50</v>
      </c>
      <c r="F91" s="7">
        <f>_xlfn.NUMBERVALUE(TEXT(HR_Database[[#This Row],[Birth Date]], "YYYY"))</f>
        <v>1982</v>
      </c>
      <c r="G91" s="2">
        <v>30115</v>
      </c>
      <c r="H91" s="2">
        <v>43748</v>
      </c>
      <c r="I91" s="7">
        <f>_xlfn.NUMBERVALUE(TEXT(HR_Database[[#This Row],[Hire Date]],"YYYY"))</f>
        <v>2019</v>
      </c>
      <c r="J91" s="7">
        <f ca="1">IF(HR_Database[[#This Row],[Exited Year]] = " ", $U$1-HR_Database[[#This Row],[Hire Year]],HR_Database[[#This Row],[Exited Year]]-HR_Database[[#This Row],[Hire Year]])</f>
        <v>5</v>
      </c>
      <c r="K91" s="7" t="str" cm="1">
        <f t="array" ref="K91">_xlfn.IFS(HR_Database[[#This Row],[Termination Year]] = 1900, " ",HR_Database[[#This Row],[Termination Year]] &lt;&gt; 1900, _xlfn.NUMBERVALUE(TEXT(HR_Database[[#This Row],[Termination Date]],"YYYY")))</f>
        <v xml:space="preserve"> </v>
      </c>
      <c r="L91" s="1">
        <f>_xlfn.NUMBERVALUE(TEXT(HR_Database[[#This Row],[Termination Date]],"YYYY"))</f>
        <v>1900</v>
      </c>
      <c r="M91" s="2"/>
      <c r="N91" s="1" t="s">
        <v>11</v>
      </c>
      <c r="O91" s="1" t="s">
        <v>54</v>
      </c>
      <c r="P91" s="1" t="s">
        <v>67</v>
      </c>
      <c r="Q91" s="1" t="s">
        <v>41</v>
      </c>
    </row>
  </sheetData>
  <conditionalFormatting sqref="J2:J91">
    <cfRule type="dataBar" priority="1">
      <dataBar>
        <cfvo type="min"/>
        <cfvo type="max"/>
        <color rgb="FFAA72D4"/>
      </dataBar>
      <extLst>
        <ext xmlns:x14="http://schemas.microsoft.com/office/spreadsheetml/2009/9/main" uri="{B025F937-C7B1-47D3-B67F-A62EFF666E3E}">
          <x14:id>{EDBC3D7B-4395-4A6D-99F3-4C0714722EB2}</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EDBC3D7B-4395-4A6D-99F3-4C0714722EB2}">
            <x14:dataBar minLength="0" maxLength="100" border="1" gradient="0">
              <x14:cfvo type="autoMin"/>
              <x14:cfvo type="autoMax"/>
              <x14:borderColor rgb="FF000000"/>
              <x14:negativeFillColor rgb="FFFF0000"/>
              <x14:axisColor rgb="FF000000"/>
            </x14:dataBar>
          </x14:cfRule>
          <xm:sqref>J2:J91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0949B-7393-4F34-B756-4D7B4254C55A}">
  <sheetPr codeName="Sheet2">
    <tabColor theme="9"/>
  </sheetPr>
  <dimension ref="A1:F91"/>
  <sheetViews>
    <sheetView showGridLines="0" workbookViewId="0">
      <selection activeCell="B22" sqref="B22"/>
    </sheetView>
  </sheetViews>
  <sheetFormatPr defaultRowHeight="14.5" x14ac:dyDescent="0.35"/>
  <cols>
    <col min="1" max="1" width="4.90625" bestFit="1" customWidth="1"/>
    <col min="2" max="2" width="20.453125" bestFit="1" customWidth="1"/>
    <col min="3" max="3" width="11.6328125" bestFit="1" customWidth="1"/>
    <col min="4" max="4" width="20.54296875" bestFit="1" customWidth="1"/>
    <col min="5" max="5" width="8.08984375" bestFit="1" customWidth="1"/>
    <col min="6" max="6" width="19.08984375" bestFit="1" customWidth="1"/>
  </cols>
  <sheetData>
    <row r="1" spans="1:6" x14ac:dyDescent="0.35">
      <c r="A1" t="s">
        <v>0</v>
      </c>
      <c r="B1" t="s">
        <v>143</v>
      </c>
      <c r="C1" t="s">
        <v>144</v>
      </c>
      <c r="D1" t="s">
        <v>145</v>
      </c>
      <c r="E1" t="s">
        <v>146</v>
      </c>
      <c r="F1" t="s">
        <v>147</v>
      </c>
    </row>
    <row r="2" spans="1:6" x14ac:dyDescent="0.35">
      <c r="A2">
        <v>1</v>
      </c>
      <c r="B2">
        <v>10</v>
      </c>
      <c r="C2" s="1" t="s">
        <v>148</v>
      </c>
      <c r="D2" s="2"/>
      <c r="E2">
        <v>4539</v>
      </c>
      <c r="F2" s="1" t="s">
        <v>149</v>
      </c>
    </row>
    <row r="3" spans="1:6" x14ac:dyDescent="0.35">
      <c r="A3">
        <v>2</v>
      </c>
      <c r="B3">
        <v>10</v>
      </c>
      <c r="C3" s="1" t="s">
        <v>150</v>
      </c>
      <c r="D3" s="2"/>
      <c r="E3">
        <v>3698</v>
      </c>
      <c r="F3" s="1" t="s">
        <v>151</v>
      </c>
    </row>
    <row r="4" spans="1:6" x14ac:dyDescent="0.35">
      <c r="A4">
        <v>3</v>
      </c>
      <c r="B4">
        <v>8</v>
      </c>
      <c r="C4" s="1" t="s">
        <v>152</v>
      </c>
      <c r="D4" s="2"/>
      <c r="E4">
        <v>4157</v>
      </c>
      <c r="F4" s="1" t="s">
        <v>151</v>
      </c>
    </row>
    <row r="5" spans="1:6" x14ac:dyDescent="0.35">
      <c r="A5">
        <v>4</v>
      </c>
      <c r="B5">
        <v>10</v>
      </c>
      <c r="C5" s="1" t="s">
        <v>153</v>
      </c>
      <c r="D5" s="2"/>
      <c r="E5">
        <v>4360</v>
      </c>
      <c r="F5" s="1" t="s">
        <v>151</v>
      </c>
    </row>
    <row r="6" spans="1:6" x14ac:dyDescent="0.35">
      <c r="A6">
        <v>5</v>
      </c>
      <c r="B6">
        <v>7</v>
      </c>
      <c r="C6" s="1" t="s">
        <v>154</v>
      </c>
      <c r="D6" s="2"/>
      <c r="E6">
        <v>4144</v>
      </c>
      <c r="F6" s="1" t="s">
        <v>151</v>
      </c>
    </row>
    <row r="7" spans="1:6" x14ac:dyDescent="0.35">
      <c r="A7">
        <v>6</v>
      </c>
      <c r="B7">
        <v>5</v>
      </c>
      <c r="C7" s="1" t="s">
        <v>155</v>
      </c>
      <c r="D7" s="2"/>
      <c r="E7">
        <v>4257</v>
      </c>
      <c r="F7" s="1" t="s">
        <v>149</v>
      </c>
    </row>
    <row r="8" spans="1:6" x14ac:dyDescent="0.35">
      <c r="A8">
        <v>7</v>
      </c>
      <c r="B8">
        <v>8</v>
      </c>
      <c r="C8" s="1" t="s">
        <v>156</v>
      </c>
      <c r="D8" s="2"/>
      <c r="E8">
        <v>4534</v>
      </c>
      <c r="F8" s="1" t="s">
        <v>149</v>
      </c>
    </row>
    <row r="9" spans="1:6" x14ac:dyDescent="0.35">
      <c r="A9">
        <v>8</v>
      </c>
      <c r="B9">
        <v>9</v>
      </c>
      <c r="C9" s="1" t="s">
        <v>150</v>
      </c>
      <c r="D9" s="2">
        <v>42959</v>
      </c>
      <c r="E9">
        <v>4094</v>
      </c>
      <c r="F9" s="1" t="s">
        <v>151</v>
      </c>
    </row>
    <row r="10" spans="1:6" x14ac:dyDescent="0.35">
      <c r="A10">
        <v>9</v>
      </c>
      <c r="B10">
        <v>9</v>
      </c>
      <c r="C10" s="1" t="s">
        <v>157</v>
      </c>
      <c r="D10" s="2"/>
      <c r="E10">
        <v>4289</v>
      </c>
      <c r="F10" s="1" t="s">
        <v>151</v>
      </c>
    </row>
    <row r="11" spans="1:6" x14ac:dyDescent="0.35">
      <c r="A11">
        <v>10</v>
      </c>
      <c r="B11">
        <v>9</v>
      </c>
      <c r="C11" s="1" t="s">
        <v>153</v>
      </c>
      <c r="D11" s="2"/>
      <c r="E11">
        <v>3834</v>
      </c>
      <c r="F11" s="1" t="s">
        <v>151</v>
      </c>
    </row>
    <row r="12" spans="1:6" x14ac:dyDescent="0.35">
      <c r="A12">
        <v>11</v>
      </c>
      <c r="B12">
        <v>5</v>
      </c>
      <c r="C12" s="1" t="s">
        <v>154</v>
      </c>
      <c r="D12" s="2"/>
      <c r="E12">
        <v>3917</v>
      </c>
      <c r="F12" s="1" t="s">
        <v>151</v>
      </c>
    </row>
    <row r="13" spans="1:6" x14ac:dyDescent="0.35">
      <c r="A13">
        <v>12</v>
      </c>
      <c r="B13">
        <v>9</v>
      </c>
      <c r="C13" s="1" t="s">
        <v>155</v>
      </c>
      <c r="D13" s="2"/>
      <c r="E13">
        <v>3625</v>
      </c>
      <c r="F13" s="1" t="s">
        <v>149</v>
      </c>
    </row>
    <row r="14" spans="1:6" x14ac:dyDescent="0.35">
      <c r="A14">
        <v>13</v>
      </c>
      <c r="B14">
        <v>6</v>
      </c>
      <c r="C14" s="1" t="s">
        <v>156</v>
      </c>
      <c r="D14" s="2"/>
      <c r="E14">
        <v>4157</v>
      </c>
      <c r="F14" s="1" t="s">
        <v>149</v>
      </c>
    </row>
    <row r="15" spans="1:6" x14ac:dyDescent="0.35">
      <c r="A15">
        <v>14</v>
      </c>
      <c r="B15">
        <v>5</v>
      </c>
      <c r="C15" s="1" t="s">
        <v>153</v>
      </c>
      <c r="D15" s="2"/>
      <c r="E15">
        <v>4307</v>
      </c>
      <c r="F15" s="1" t="s">
        <v>149</v>
      </c>
    </row>
    <row r="16" spans="1:6" x14ac:dyDescent="0.35">
      <c r="A16">
        <v>15</v>
      </c>
      <c r="B16">
        <v>8</v>
      </c>
      <c r="C16" s="1" t="s">
        <v>154</v>
      </c>
      <c r="D16" s="2">
        <v>42959</v>
      </c>
      <c r="E16">
        <v>4008</v>
      </c>
      <c r="F16" s="1" t="s">
        <v>149</v>
      </c>
    </row>
    <row r="17" spans="1:6" x14ac:dyDescent="0.35">
      <c r="A17">
        <v>16</v>
      </c>
      <c r="B17">
        <v>6</v>
      </c>
      <c r="C17" s="1" t="s">
        <v>155</v>
      </c>
      <c r="D17" s="2"/>
      <c r="E17">
        <v>4529</v>
      </c>
      <c r="F17" s="1" t="s">
        <v>149</v>
      </c>
    </row>
    <row r="18" spans="1:6" x14ac:dyDescent="0.35">
      <c r="A18">
        <v>17</v>
      </c>
      <c r="B18">
        <v>5</v>
      </c>
      <c r="C18" s="1" t="s">
        <v>154</v>
      </c>
      <c r="D18" s="2"/>
      <c r="E18">
        <v>3625</v>
      </c>
      <c r="F18" s="1" t="s">
        <v>149</v>
      </c>
    </row>
    <row r="19" spans="1:6" x14ac:dyDescent="0.35">
      <c r="A19">
        <v>18</v>
      </c>
      <c r="B19">
        <v>6</v>
      </c>
      <c r="C19" s="1" t="s">
        <v>158</v>
      </c>
      <c r="D19" s="2"/>
      <c r="E19">
        <v>4047</v>
      </c>
      <c r="F19" s="1" t="s">
        <v>149</v>
      </c>
    </row>
    <row r="20" spans="1:6" x14ac:dyDescent="0.35">
      <c r="A20">
        <v>19</v>
      </c>
      <c r="B20">
        <v>7</v>
      </c>
      <c r="C20" s="1" t="s">
        <v>154</v>
      </c>
      <c r="D20" s="2"/>
      <c r="E20">
        <v>4493</v>
      </c>
      <c r="F20" s="1"/>
    </row>
    <row r="21" spans="1:6" x14ac:dyDescent="0.35">
      <c r="A21">
        <v>20</v>
      </c>
      <c r="B21">
        <v>9</v>
      </c>
      <c r="C21" s="1" t="s">
        <v>155</v>
      </c>
      <c r="D21" s="2"/>
      <c r="E21">
        <v>4257</v>
      </c>
      <c r="F21" s="1" t="s">
        <v>149</v>
      </c>
    </row>
    <row r="22" spans="1:6" x14ac:dyDescent="0.35">
      <c r="A22">
        <v>21</v>
      </c>
      <c r="B22">
        <v>7</v>
      </c>
      <c r="C22" s="1" t="s">
        <v>157</v>
      </c>
      <c r="D22" s="2"/>
      <c r="E22">
        <v>4534</v>
      </c>
      <c r="F22" s="1" t="s">
        <v>149</v>
      </c>
    </row>
    <row r="23" spans="1:6" x14ac:dyDescent="0.35">
      <c r="A23">
        <v>22</v>
      </c>
      <c r="B23">
        <v>7</v>
      </c>
      <c r="C23" s="1" t="s">
        <v>158</v>
      </c>
      <c r="D23" s="2"/>
      <c r="E23">
        <v>4047</v>
      </c>
      <c r="F23" s="1" t="s">
        <v>149</v>
      </c>
    </row>
    <row r="24" spans="1:6" x14ac:dyDescent="0.35">
      <c r="A24">
        <v>23</v>
      </c>
      <c r="B24">
        <v>10</v>
      </c>
      <c r="C24" s="1" t="s">
        <v>153</v>
      </c>
      <c r="D24" s="2"/>
      <c r="E24">
        <v>4493</v>
      </c>
      <c r="F24" s="1" t="s">
        <v>149</v>
      </c>
    </row>
    <row r="25" spans="1:6" x14ac:dyDescent="0.35">
      <c r="A25">
        <v>24</v>
      </c>
      <c r="B25">
        <v>9</v>
      </c>
      <c r="C25" s="1" t="s">
        <v>157</v>
      </c>
      <c r="D25" s="2"/>
      <c r="E25">
        <v>4257</v>
      </c>
      <c r="F25" s="1" t="s">
        <v>149</v>
      </c>
    </row>
    <row r="26" spans="1:6" x14ac:dyDescent="0.35">
      <c r="A26">
        <v>25</v>
      </c>
      <c r="B26">
        <v>7</v>
      </c>
      <c r="C26" s="1" t="s">
        <v>155</v>
      </c>
      <c r="D26" s="2">
        <v>42317</v>
      </c>
      <c r="E26">
        <v>4529</v>
      </c>
      <c r="F26" s="1" t="s">
        <v>149</v>
      </c>
    </row>
    <row r="27" spans="1:6" x14ac:dyDescent="0.35">
      <c r="A27">
        <v>26</v>
      </c>
      <c r="B27">
        <v>5</v>
      </c>
      <c r="C27" s="1" t="s">
        <v>153</v>
      </c>
      <c r="D27" s="2"/>
      <c r="E27">
        <v>4047</v>
      </c>
      <c r="F27" s="1" t="s">
        <v>151</v>
      </c>
    </row>
    <row r="28" spans="1:6" x14ac:dyDescent="0.35">
      <c r="A28">
        <v>27</v>
      </c>
      <c r="B28">
        <v>6</v>
      </c>
      <c r="C28" s="1" t="s">
        <v>148</v>
      </c>
      <c r="D28" s="2"/>
      <c r="E28">
        <v>3754</v>
      </c>
      <c r="F28" s="1" t="s">
        <v>149</v>
      </c>
    </row>
    <row r="29" spans="1:6" x14ac:dyDescent="0.35">
      <c r="A29">
        <v>28</v>
      </c>
      <c r="B29">
        <v>10</v>
      </c>
      <c r="C29" s="1" t="s">
        <v>152</v>
      </c>
      <c r="D29" s="2"/>
      <c r="E29">
        <v>4529</v>
      </c>
      <c r="F29" s="1" t="s">
        <v>149</v>
      </c>
    </row>
    <row r="30" spans="1:6" x14ac:dyDescent="0.35">
      <c r="A30">
        <v>29</v>
      </c>
      <c r="B30">
        <v>10</v>
      </c>
      <c r="C30" s="1" t="s">
        <v>158</v>
      </c>
      <c r="D30" s="2"/>
      <c r="E30">
        <v>3625</v>
      </c>
      <c r="F30" s="1" t="s">
        <v>149</v>
      </c>
    </row>
    <row r="31" spans="1:6" x14ac:dyDescent="0.35">
      <c r="A31">
        <v>30</v>
      </c>
      <c r="B31">
        <v>5</v>
      </c>
      <c r="C31" s="1" t="s">
        <v>157</v>
      </c>
      <c r="D31" s="2"/>
      <c r="E31">
        <v>3754</v>
      </c>
      <c r="F31" s="1" t="s">
        <v>151</v>
      </c>
    </row>
    <row r="32" spans="1:6" x14ac:dyDescent="0.35">
      <c r="A32">
        <v>31</v>
      </c>
      <c r="B32">
        <v>7</v>
      </c>
      <c r="C32" s="1" t="s">
        <v>159</v>
      </c>
      <c r="D32" s="2"/>
      <c r="E32">
        <v>4211</v>
      </c>
      <c r="F32" s="1" t="s">
        <v>149</v>
      </c>
    </row>
    <row r="33" spans="1:6" x14ac:dyDescent="0.35">
      <c r="A33">
        <v>32</v>
      </c>
      <c r="B33">
        <v>8</v>
      </c>
      <c r="C33" s="1" t="s">
        <v>159</v>
      </c>
      <c r="D33" s="2"/>
      <c r="E33">
        <v>4211</v>
      </c>
      <c r="F33" s="1" t="s">
        <v>149</v>
      </c>
    </row>
    <row r="34" spans="1:6" x14ac:dyDescent="0.35">
      <c r="A34">
        <v>33</v>
      </c>
      <c r="B34">
        <v>10</v>
      </c>
      <c r="C34" s="1" t="s">
        <v>158</v>
      </c>
      <c r="D34" s="2"/>
      <c r="E34">
        <v>3625</v>
      </c>
      <c r="F34" s="1" t="s">
        <v>151</v>
      </c>
    </row>
    <row r="35" spans="1:6" x14ac:dyDescent="0.35">
      <c r="A35">
        <v>34</v>
      </c>
      <c r="B35">
        <v>9</v>
      </c>
      <c r="C35" s="1" t="s">
        <v>157</v>
      </c>
      <c r="D35" s="2"/>
      <c r="E35">
        <v>3754</v>
      </c>
      <c r="F35" s="1" t="s">
        <v>149</v>
      </c>
    </row>
    <row r="36" spans="1:6" x14ac:dyDescent="0.35">
      <c r="A36">
        <v>35</v>
      </c>
      <c r="B36">
        <v>9</v>
      </c>
      <c r="C36" s="1" t="s">
        <v>156</v>
      </c>
      <c r="D36" s="2"/>
      <c r="E36">
        <v>4064</v>
      </c>
      <c r="F36" s="1" t="s">
        <v>149</v>
      </c>
    </row>
    <row r="37" spans="1:6" x14ac:dyDescent="0.35">
      <c r="A37">
        <v>36</v>
      </c>
      <c r="B37">
        <v>7</v>
      </c>
      <c r="C37" s="1" t="s">
        <v>148</v>
      </c>
      <c r="D37" s="2"/>
      <c r="E37">
        <v>4576</v>
      </c>
      <c r="F37" s="1" t="s">
        <v>149</v>
      </c>
    </row>
    <row r="38" spans="1:6" x14ac:dyDescent="0.35">
      <c r="A38">
        <v>37</v>
      </c>
      <c r="B38">
        <v>5</v>
      </c>
      <c r="C38" s="1" t="s">
        <v>150</v>
      </c>
      <c r="D38" s="2"/>
      <c r="E38">
        <v>3909</v>
      </c>
      <c r="F38" s="1" t="s">
        <v>149</v>
      </c>
    </row>
    <row r="39" spans="1:6" x14ac:dyDescent="0.35">
      <c r="A39">
        <v>38</v>
      </c>
      <c r="B39">
        <v>8</v>
      </c>
      <c r="C39" s="1" t="s">
        <v>152</v>
      </c>
      <c r="D39" s="2"/>
      <c r="E39">
        <v>4233</v>
      </c>
      <c r="F39" s="1" t="s">
        <v>149</v>
      </c>
    </row>
    <row r="40" spans="1:6" x14ac:dyDescent="0.35">
      <c r="A40">
        <v>39</v>
      </c>
      <c r="B40">
        <v>9</v>
      </c>
      <c r="C40" s="1" t="s">
        <v>157</v>
      </c>
      <c r="D40" s="2"/>
      <c r="E40">
        <v>3958</v>
      </c>
      <c r="F40" s="1" t="s">
        <v>149</v>
      </c>
    </row>
    <row r="41" spans="1:6" x14ac:dyDescent="0.35">
      <c r="A41">
        <v>40</v>
      </c>
      <c r="B41">
        <v>9</v>
      </c>
      <c r="C41" s="1" t="s">
        <v>158</v>
      </c>
      <c r="D41" s="2"/>
      <c r="E41">
        <v>4383</v>
      </c>
      <c r="F41" s="1" t="s">
        <v>149</v>
      </c>
    </row>
    <row r="42" spans="1:6" x14ac:dyDescent="0.35">
      <c r="A42">
        <v>41</v>
      </c>
      <c r="B42">
        <v>10</v>
      </c>
      <c r="C42" s="1" t="s">
        <v>158</v>
      </c>
      <c r="D42" s="2">
        <v>42959</v>
      </c>
      <c r="E42">
        <v>4493</v>
      </c>
      <c r="F42" s="1" t="s">
        <v>149</v>
      </c>
    </row>
    <row r="43" spans="1:6" x14ac:dyDescent="0.35">
      <c r="A43">
        <v>42</v>
      </c>
      <c r="B43">
        <v>9</v>
      </c>
      <c r="C43" s="1" t="s">
        <v>159</v>
      </c>
      <c r="D43" s="2"/>
      <c r="E43">
        <v>4006</v>
      </c>
      <c r="F43" s="1" t="s">
        <v>149</v>
      </c>
    </row>
    <row r="44" spans="1:6" x14ac:dyDescent="0.35">
      <c r="A44">
        <v>43</v>
      </c>
      <c r="B44">
        <v>8</v>
      </c>
      <c r="C44" s="1" t="s">
        <v>159</v>
      </c>
      <c r="D44" s="2"/>
      <c r="E44">
        <v>3754</v>
      </c>
      <c r="F44" s="1" t="s">
        <v>149</v>
      </c>
    </row>
    <row r="45" spans="1:6" x14ac:dyDescent="0.35">
      <c r="A45">
        <v>44</v>
      </c>
      <c r="B45">
        <v>10</v>
      </c>
      <c r="C45" s="1" t="s">
        <v>159</v>
      </c>
      <c r="D45" s="2"/>
      <c r="E45">
        <v>4325</v>
      </c>
      <c r="F45" s="1" t="s">
        <v>149</v>
      </c>
    </row>
    <row r="46" spans="1:6" x14ac:dyDescent="0.35">
      <c r="A46">
        <v>45</v>
      </c>
      <c r="B46">
        <v>9</v>
      </c>
      <c r="C46" s="1" t="s">
        <v>152</v>
      </c>
      <c r="D46" s="2"/>
      <c r="E46">
        <v>4133</v>
      </c>
      <c r="F46" s="1" t="s">
        <v>149</v>
      </c>
    </row>
    <row r="47" spans="1:6" x14ac:dyDescent="0.35">
      <c r="A47">
        <v>46</v>
      </c>
      <c r="B47">
        <v>7</v>
      </c>
      <c r="C47" s="1" t="s">
        <v>157</v>
      </c>
      <c r="D47" s="2">
        <v>43852</v>
      </c>
      <c r="E47">
        <v>4034</v>
      </c>
      <c r="F47" s="1" t="s">
        <v>149</v>
      </c>
    </row>
    <row r="48" spans="1:6" x14ac:dyDescent="0.35">
      <c r="A48">
        <v>47</v>
      </c>
      <c r="B48">
        <v>5</v>
      </c>
      <c r="C48" s="1" t="s">
        <v>153</v>
      </c>
      <c r="D48" s="2"/>
      <c r="E48">
        <v>4299</v>
      </c>
      <c r="F48" s="1" t="s">
        <v>149</v>
      </c>
    </row>
    <row r="49" spans="1:6" x14ac:dyDescent="0.35">
      <c r="A49">
        <v>48</v>
      </c>
      <c r="B49">
        <v>7</v>
      </c>
      <c r="C49" s="1" t="s">
        <v>154</v>
      </c>
      <c r="D49" s="2"/>
      <c r="E49">
        <v>3944</v>
      </c>
      <c r="F49" s="1" t="s">
        <v>149</v>
      </c>
    </row>
    <row r="50" spans="1:6" x14ac:dyDescent="0.35">
      <c r="A50">
        <v>49</v>
      </c>
      <c r="B50">
        <v>5</v>
      </c>
      <c r="C50" s="1" t="s">
        <v>155</v>
      </c>
      <c r="D50" s="2"/>
      <c r="E50">
        <v>3617</v>
      </c>
      <c r="F50" s="1" t="s">
        <v>149</v>
      </c>
    </row>
    <row r="51" spans="1:6" x14ac:dyDescent="0.35">
      <c r="A51">
        <v>50</v>
      </c>
      <c r="B51">
        <v>10</v>
      </c>
      <c r="C51" s="1" t="s">
        <v>156</v>
      </c>
      <c r="D51" s="2"/>
      <c r="E51">
        <v>3917</v>
      </c>
      <c r="F51" s="1" t="s">
        <v>149</v>
      </c>
    </row>
    <row r="52" spans="1:6" x14ac:dyDescent="0.35">
      <c r="A52">
        <v>51</v>
      </c>
      <c r="B52">
        <v>6</v>
      </c>
      <c r="C52" s="1" t="s">
        <v>153</v>
      </c>
      <c r="D52" s="2">
        <v>43164</v>
      </c>
      <c r="E52">
        <v>3985</v>
      </c>
      <c r="F52" s="1" t="s">
        <v>149</v>
      </c>
    </row>
    <row r="53" spans="1:6" x14ac:dyDescent="0.35">
      <c r="A53">
        <v>52</v>
      </c>
      <c r="B53">
        <v>10</v>
      </c>
      <c r="C53" s="1" t="s">
        <v>154</v>
      </c>
      <c r="D53" s="2"/>
      <c r="E53">
        <v>3750</v>
      </c>
      <c r="F53" s="1" t="s">
        <v>149</v>
      </c>
    </row>
    <row r="54" spans="1:6" x14ac:dyDescent="0.35">
      <c r="A54">
        <v>53</v>
      </c>
      <c r="B54">
        <v>7</v>
      </c>
      <c r="C54" s="1" t="s">
        <v>155</v>
      </c>
      <c r="D54" s="2">
        <v>42317</v>
      </c>
      <c r="E54">
        <v>3609</v>
      </c>
      <c r="F54" s="1" t="s">
        <v>149</v>
      </c>
    </row>
    <row r="55" spans="1:6" x14ac:dyDescent="0.35">
      <c r="A55">
        <v>54</v>
      </c>
      <c r="B55">
        <v>7</v>
      </c>
      <c r="C55" s="1" t="s">
        <v>156</v>
      </c>
      <c r="D55" s="2"/>
      <c r="E55">
        <v>4079</v>
      </c>
      <c r="F55" s="1" t="s">
        <v>149</v>
      </c>
    </row>
    <row r="56" spans="1:6" x14ac:dyDescent="0.35">
      <c r="A56">
        <v>55</v>
      </c>
      <c r="B56">
        <v>7</v>
      </c>
      <c r="C56" s="1" t="s">
        <v>148</v>
      </c>
      <c r="D56" s="2"/>
      <c r="E56">
        <v>3793</v>
      </c>
      <c r="F56" s="1" t="s">
        <v>149</v>
      </c>
    </row>
    <row r="57" spans="1:6" x14ac:dyDescent="0.35">
      <c r="A57">
        <v>56</v>
      </c>
      <c r="B57">
        <v>5</v>
      </c>
      <c r="C57" s="1" t="s">
        <v>150</v>
      </c>
      <c r="D57" s="2"/>
      <c r="E57">
        <v>4355</v>
      </c>
      <c r="F57" s="1" t="s">
        <v>149</v>
      </c>
    </row>
    <row r="58" spans="1:6" x14ac:dyDescent="0.35">
      <c r="A58">
        <v>57</v>
      </c>
      <c r="B58">
        <v>8</v>
      </c>
      <c r="C58" s="1" t="s">
        <v>152</v>
      </c>
      <c r="D58" s="2"/>
      <c r="E58">
        <v>4324</v>
      </c>
      <c r="F58" s="1" t="s">
        <v>149</v>
      </c>
    </row>
    <row r="59" spans="1:6" x14ac:dyDescent="0.35">
      <c r="A59">
        <v>58</v>
      </c>
      <c r="B59">
        <v>5</v>
      </c>
      <c r="C59" s="1" t="s">
        <v>157</v>
      </c>
      <c r="D59" s="2">
        <v>43852</v>
      </c>
      <c r="E59">
        <v>4152</v>
      </c>
      <c r="F59" s="1" t="s">
        <v>149</v>
      </c>
    </row>
    <row r="60" spans="1:6" x14ac:dyDescent="0.35">
      <c r="A60">
        <v>59</v>
      </c>
      <c r="B60">
        <v>8</v>
      </c>
      <c r="C60" s="1" t="s">
        <v>158</v>
      </c>
      <c r="D60" s="2"/>
      <c r="E60">
        <v>3689</v>
      </c>
      <c r="F60" s="1" t="s">
        <v>149</v>
      </c>
    </row>
    <row r="61" spans="1:6" x14ac:dyDescent="0.35">
      <c r="A61">
        <v>60</v>
      </c>
      <c r="B61">
        <v>8</v>
      </c>
      <c r="C61" s="1" t="s">
        <v>158</v>
      </c>
      <c r="D61" s="2"/>
      <c r="E61">
        <v>4028</v>
      </c>
      <c r="F61" s="1" t="s">
        <v>149</v>
      </c>
    </row>
    <row r="62" spans="1:6" x14ac:dyDescent="0.35">
      <c r="A62">
        <v>61</v>
      </c>
      <c r="B62">
        <v>8</v>
      </c>
      <c r="C62" s="1" t="s">
        <v>158</v>
      </c>
      <c r="D62" s="2"/>
      <c r="E62">
        <v>3859</v>
      </c>
      <c r="F62" s="1" t="s">
        <v>149</v>
      </c>
    </row>
    <row r="63" spans="1:6" x14ac:dyDescent="0.35">
      <c r="A63">
        <v>62</v>
      </c>
      <c r="B63">
        <v>7</v>
      </c>
      <c r="C63" s="1" t="s">
        <v>159</v>
      </c>
      <c r="D63" s="2"/>
      <c r="E63">
        <v>4492</v>
      </c>
      <c r="F63" s="1" t="s">
        <v>151</v>
      </c>
    </row>
    <row r="64" spans="1:6" x14ac:dyDescent="0.35">
      <c r="A64">
        <v>63</v>
      </c>
      <c r="B64">
        <v>6</v>
      </c>
      <c r="C64" s="1" t="s">
        <v>159</v>
      </c>
      <c r="D64" s="2">
        <v>43164</v>
      </c>
      <c r="E64">
        <v>4047</v>
      </c>
      <c r="F64" s="1" t="s">
        <v>149</v>
      </c>
    </row>
    <row r="65" spans="1:6" x14ac:dyDescent="0.35">
      <c r="A65">
        <v>64</v>
      </c>
      <c r="B65">
        <v>10</v>
      </c>
      <c r="C65" s="1" t="s">
        <v>159</v>
      </c>
      <c r="D65" s="2"/>
      <c r="E65">
        <v>4263</v>
      </c>
      <c r="F65" s="1" t="s">
        <v>149</v>
      </c>
    </row>
    <row r="66" spans="1:6" x14ac:dyDescent="0.35">
      <c r="A66">
        <v>65</v>
      </c>
      <c r="B66">
        <v>5</v>
      </c>
      <c r="C66" s="1" t="s">
        <v>159</v>
      </c>
      <c r="D66" s="2">
        <v>42317</v>
      </c>
      <c r="E66">
        <v>4150</v>
      </c>
      <c r="F66" s="1" t="s">
        <v>149</v>
      </c>
    </row>
    <row r="67" spans="1:6" x14ac:dyDescent="0.35">
      <c r="A67">
        <v>66</v>
      </c>
      <c r="B67">
        <v>5</v>
      </c>
      <c r="C67" s="1" t="s">
        <v>160</v>
      </c>
      <c r="D67" s="2"/>
      <c r="E67">
        <v>4208</v>
      </c>
      <c r="F67" s="1" t="s">
        <v>149</v>
      </c>
    </row>
    <row r="68" spans="1:6" x14ac:dyDescent="0.35">
      <c r="A68">
        <v>67</v>
      </c>
      <c r="B68">
        <v>9</v>
      </c>
      <c r="C68" s="1" t="s">
        <v>160</v>
      </c>
      <c r="D68" s="2"/>
      <c r="E68">
        <v>4275</v>
      </c>
      <c r="F68" s="1" t="s">
        <v>149</v>
      </c>
    </row>
    <row r="69" spans="1:6" x14ac:dyDescent="0.35">
      <c r="A69">
        <v>68</v>
      </c>
      <c r="B69">
        <v>9</v>
      </c>
      <c r="C69" s="1" t="s">
        <v>160</v>
      </c>
      <c r="D69" s="2"/>
      <c r="E69">
        <v>3922</v>
      </c>
      <c r="F69" s="1" t="s">
        <v>149</v>
      </c>
    </row>
    <row r="70" spans="1:6" x14ac:dyDescent="0.35">
      <c r="A70">
        <v>69</v>
      </c>
      <c r="B70">
        <v>9</v>
      </c>
      <c r="C70" s="1" t="s">
        <v>156</v>
      </c>
      <c r="D70" s="2"/>
      <c r="E70">
        <v>4003</v>
      </c>
      <c r="F70" s="1" t="s">
        <v>149</v>
      </c>
    </row>
    <row r="71" spans="1:6" x14ac:dyDescent="0.35">
      <c r="A71">
        <v>70</v>
      </c>
      <c r="B71">
        <v>7</v>
      </c>
      <c r="C71" s="1" t="s">
        <v>156</v>
      </c>
      <c r="D71" s="2"/>
      <c r="E71">
        <v>3901</v>
      </c>
      <c r="F71" s="1" t="s">
        <v>149</v>
      </c>
    </row>
    <row r="72" spans="1:6" x14ac:dyDescent="0.35">
      <c r="A72">
        <v>71</v>
      </c>
      <c r="B72">
        <v>5</v>
      </c>
      <c r="C72" s="1" t="s">
        <v>156</v>
      </c>
      <c r="D72" s="2"/>
      <c r="E72">
        <v>3952</v>
      </c>
      <c r="F72" s="1" t="s">
        <v>149</v>
      </c>
    </row>
    <row r="73" spans="1:6" x14ac:dyDescent="0.35">
      <c r="A73">
        <v>72</v>
      </c>
      <c r="B73">
        <v>10</v>
      </c>
      <c r="C73" s="1" t="s">
        <v>161</v>
      </c>
      <c r="D73" s="2"/>
      <c r="E73">
        <v>4161</v>
      </c>
      <c r="F73" s="1" t="s">
        <v>149</v>
      </c>
    </row>
    <row r="74" spans="1:6" x14ac:dyDescent="0.35">
      <c r="A74">
        <v>73</v>
      </c>
      <c r="B74">
        <v>7</v>
      </c>
      <c r="C74" s="1" t="s">
        <v>161</v>
      </c>
      <c r="D74" s="2"/>
      <c r="E74">
        <v>3643</v>
      </c>
      <c r="F74" s="1" t="s">
        <v>149</v>
      </c>
    </row>
    <row r="75" spans="1:6" x14ac:dyDescent="0.35">
      <c r="A75">
        <v>74</v>
      </c>
      <c r="B75">
        <v>6</v>
      </c>
      <c r="C75" s="1" t="s">
        <v>161</v>
      </c>
      <c r="D75" s="2"/>
      <c r="E75">
        <v>4252</v>
      </c>
      <c r="F75" s="1" t="s">
        <v>149</v>
      </c>
    </row>
    <row r="76" spans="1:6" x14ac:dyDescent="0.35">
      <c r="A76">
        <v>75</v>
      </c>
      <c r="B76">
        <v>7</v>
      </c>
      <c r="C76" s="1" t="s">
        <v>161</v>
      </c>
      <c r="D76" s="2"/>
      <c r="E76">
        <v>4063</v>
      </c>
      <c r="F76" s="1" t="s">
        <v>149</v>
      </c>
    </row>
    <row r="77" spans="1:6" x14ac:dyDescent="0.35">
      <c r="A77">
        <v>76</v>
      </c>
      <c r="B77">
        <v>6</v>
      </c>
      <c r="C77" s="1" t="s">
        <v>161</v>
      </c>
      <c r="D77" s="2"/>
      <c r="E77">
        <v>4434</v>
      </c>
      <c r="F77" s="1" t="s">
        <v>149</v>
      </c>
    </row>
    <row r="78" spans="1:6" x14ac:dyDescent="0.35">
      <c r="A78">
        <v>77</v>
      </c>
      <c r="B78">
        <v>8</v>
      </c>
      <c r="C78" s="1" t="s">
        <v>162</v>
      </c>
      <c r="D78" s="2"/>
      <c r="E78">
        <v>4403</v>
      </c>
      <c r="F78" s="1" t="s">
        <v>149</v>
      </c>
    </row>
    <row r="79" spans="1:6" x14ac:dyDescent="0.35">
      <c r="A79">
        <v>78</v>
      </c>
      <c r="B79">
        <v>8</v>
      </c>
      <c r="C79" s="1" t="s">
        <v>162</v>
      </c>
      <c r="D79" s="2"/>
      <c r="E79">
        <v>4425</v>
      </c>
      <c r="F79" s="1" t="s">
        <v>149</v>
      </c>
    </row>
    <row r="80" spans="1:6" x14ac:dyDescent="0.35">
      <c r="A80">
        <v>79</v>
      </c>
      <c r="B80">
        <v>10</v>
      </c>
      <c r="C80" s="1" t="s">
        <v>162</v>
      </c>
      <c r="D80" s="2"/>
      <c r="E80">
        <v>4005</v>
      </c>
      <c r="F80" s="1" t="s">
        <v>149</v>
      </c>
    </row>
    <row r="81" spans="1:6" x14ac:dyDescent="0.35">
      <c r="A81">
        <v>80</v>
      </c>
      <c r="B81">
        <v>7</v>
      </c>
      <c r="C81" s="1" t="s">
        <v>162</v>
      </c>
      <c r="D81" s="2"/>
      <c r="E81">
        <v>3769</v>
      </c>
      <c r="F81" s="1" t="s">
        <v>149</v>
      </c>
    </row>
    <row r="82" spans="1:6" x14ac:dyDescent="0.35">
      <c r="A82">
        <v>81</v>
      </c>
      <c r="B82">
        <v>9</v>
      </c>
      <c r="C82" s="1" t="s">
        <v>163</v>
      </c>
      <c r="D82" s="2"/>
      <c r="E82">
        <v>4500</v>
      </c>
      <c r="F82" s="1" t="s">
        <v>149</v>
      </c>
    </row>
    <row r="83" spans="1:6" x14ac:dyDescent="0.35">
      <c r="A83">
        <v>82</v>
      </c>
      <c r="B83">
        <v>5</v>
      </c>
      <c r="C83" s="1" t="s">
        <v>163</v>
      </c>
      <c r="D83" s="2"/>
      <c r="E83">
        <v>3906</v>
      </c>
      <c r="F83" s="1" t="s">
        <v>149</v>
      </c>
    </row>
    <row r="84" spans="1:6" x14ac:dyDescent="0.35">
      <c r="A84">
        <v>83</v>
      </c>
      <c r="B84">
        <v>7</v>
      </c>
      <c r="C84" s="1" t="s">
        <v>163</v>
      </c>
      <c r="D84" s="2"/>
      <c r="E84">
        <v>4211</v>
      </c>
      <c r="F84" s="1" t="s">
        <v>151</v>
      </c>
    </row>
    <row r="85" spans="1:6" x14ac:dyDescent="0.35">
      <c r="A85">
        <v>84</v>
      </c>
      <c r="B85">
        <v>8</v>
      </c>
      <c r="C85" s="1" t="s">
        <v>163</v>
      </c>
      <c r="D85" s="2"/>
      <c r="E85">
        <v>3904</v>
      </c>
      <c r="F85" s="1" t="s">
        <v>149</v>
      </c>
    </row>
    <row r="86" spans="1:6" x14ac:dyDescent="0.35">
      <c r="A86">
        <v>85</v>
      </c>
      <c r="B86">
        <v>9</v>
      </c>
      <c r="C86" s="1" t="s">
        <v>163</v>
      </c>
      <c r="D86" s="2"/>
      <c r="E86">
        <v>4543</v>
      </c>
      <c r="F86" s="1" t="s">
        <v>149</v>
      </c>
    </row>
    <row r="87" spans="1:6" x14ac:dyDescent="0.35">
      <c r="A87">
        <v>86</v>
      </c>
      <c r="B87">
        <v>10</v>
      </c>
      <c r="C87" s="1" t="s">
        <v>148</v>
      </c>
      <c r="D87" s="2"/>
      <c r="E87">
        <v>4430</v>
      </c>
      <c r="F87" s="1" t="s">
        <v>149</v>
      </c>
    </row>
    <row r="88" spans="1:6" x14ac:dyDescent="0.35">
      <c r="A88">
        <v>87</v>
      </c>
      <c r="B88">
        <v>9</v>
      </c>
      <c r="C88" s="1" t="s">
        <v>150</v>
      </c>
      <c r="D88" s="2"/>
      <c r="E88">
        <v>4183</v>
      </c>
      <c r="F88" s="1" t="s">
        <v>149</v>
      </c>
    </row>
    <row r="89" spans="1:6" x14ac:dyDescent="0.35">
      <c r="A89">
        <v>88</v>
      </c>
      <c r="B89">
        <v>10</v>
      </c>
      <c r="C89" s="1" t="s">
        <v>152</v>
      </c>
      <c r="D89" s="2"/>
      <c r="E89">
        <v>4308</v>
      </c>
      <c r="F89" s="1" t="s">
        <v>149</v>
      </c>
    </row>
    <row r="90" spans="1:6" x14ac:dyDescent="0.35">
      <c r="A90">
        <v>89</v>
      </c>
      <c r="B90">
        <v>7</v>
      </c>
      <c r="C90" s="1" t="s">
        <v>162</v>
      </c>
      <c r="D90" s="2"/>
      <c r="E90">
        <v>3920</v>
      </c>
      <c r="F90" s="1" t="s">
        <v>149</v>
      </c>
    </row>
    <row r="91" spans="1:6" x14ac:dyDescent="0.35">
      <c r="A91">
        <v>90</v>
      </c>
      <c r="B91">
        <v>7</v>
      </c>
      <c r="C91" s="1" t="s">
        <v>163</v>
      </c>
      <c r="D91" s="2"/>
      <c r="E91">
        <v>4001</v>
      </c>
      <c r="F91" s="1" t="s">
        <v>151</v>
      </c>
    </row>
  </sheetData>
  <conditionalFormatting sqref="E2:E91">
    <cfRule type="iconSet" priority="1">
      <iconSet iconSet="5Rating">
        <cfvo type="percent" val="0"/>
        <cfvo type="percent" val="20"/>
        <cfvo type="percent" val="40"/>
        <cfvo type="percent" val="60"/>
        <cfvo type="percent" val="80"/>
      </iconSet>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B2B1B-2BAE-4C9B-BB4D-EE72ECA240D4}">
  <sheetPr codeName="Sheet3">
    <tabColor theme="5" tint="-0.249977111117893"/>
  </sheetPr>
  <dimension ref="A1:B8"/>
  <sheetViews>
    <sheetView showGridLines="0" workbookViewId="0">
      <selection activeCell="B4" sqref="B4"/>
    </sheetView>
  </sheetViews>
  <sheetFormatPr defaultRowHeight="14.5" x14ac:dyDescent="0.35"/>
  <cols>
    <col min="1" max="1" width="23.7265625" bestFit="1" customWidth="1"/>
    <col min="2" max="2" width="10.54296875" bestFit="1" customWidth="1"/>
  </cols>
  <sheetData>
    <row r="1" spans="1:2" x14ac:dyDescent="0.35">
      <c r="A1" t="s">
        <v>8</v>
      </c>
      <c r="B1" t="s">
        <v>164</v>
      </c>
    </row>
    <row r="2" spans="1:2" x14ac:dyDescent="0.35">
      <c r="A2" s="1" t="s">
        <v>14</v>
      </c>
      <c r="B2" s="1" t="s">
        <v>165</v>
      </c>
    </row>
    <row r="3" spans="1:2" x14ac:dyDescent="0.35">
      <c r="A3" s="1" t="s">
        <v>18</v>
      </c>
      <c r="B3" s="1" t="s">
        <v>166</v>
      </c>
    </row>
    <row r="4" spans="1:2" x14ac:dyDescent="0.35">
      <c r="A4" s="1" t="s">
        <v>28</v>
      </c>
      <c r="B4" s="1" t="s">
        <v>167</v>
      </c>
    </row>
    <row r="5" spans="1:2" x14ac:dyDescent="0.35">
      <c r="A5" s="1" t="s">
        <v>33</v>
      </c>
      <c r="B5" s="1" t="s">
        <v>165</v>
      </c>
    </row>
    <row r="6" spans="1:2" x14ac:dyDescent="0.35">
      <c r="A6" s="1" t="s">
        <v>41</v>
      </c>
      <c r="B6" s="1" t="s">
        <v>168</v>
      </c>
    </row>
    <row r="7" spans="1:2" x14ac:dyDescent="0.35">
      <c r="A7" s="1" t="s">
        <v>45</v>
      </c>
      <c r="B7" s="1" t="s">
        <v>169</v>
      </c>
    </row>
    <row r="8" spans="1:2" x14ac:dyDescent="0.35">
      <c r="A8" s="1" t="s">
        <v>52</v>
      </c>
      <c r="B8" s="1" t="s">
        <v>170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Props1.xml><?xml version="1.0" encoding="utf-8"?>
<ds:datastoreItem xmlns:ds="http://schemas.openxmlformats.org/officeDocument/2006/customXml" ds:itemID="{D56AA908-A191-4858-A1C3-B94F1E61FC07}">
  <ds:schemaRefs/>
</ds:datastoreItem>
</file>

<file path=customXml/itemProps2.xml><?xml version="1.0" encoding="utf-8"?>
<ds:datastoreItem xmlns:ds="http://schemas.openxmlformats.org/officeDocument/2006/customXml" ds:itemID="{BB8B10D2-13C7-46D6-8B74-2265D0BCF7C3}">
  <ds:schemaRefs/>
</ds:datastoreItem>
</file>

<file path=customXml/itemProps3.xml><?xml version="1.0" encoding="utf-8"?>
<ds:datastoreItem xmlns:ds="http://schemas.openxmlformats.org/officeDocument/2006/customXml" ds:itemID="{0AA0C9D8-BFC1-415C-8C93-155E3187F6F0}">
  <ds:schemaRefs/>
</ds:datastoreItem>
</file>

<file path=customXml/itemProps4.xml><?xml version="1.0" encoding="utf-8"?>
<ds:datastoreItem xmlns:ds="http://schemas.openxmlformats.org/officeDocument/2006/customXml" ds:itemID="{43155DB2-5F3E-4F68-900E-F8D32E52127F}">
  <ds:schemaRefs>
    <ds:schemaRef ds:uri="http://schemas.microsoft.com/DataMashup"/>
  </ds:schemaRefs>
</ds:datastoreItem>
</file>

<file path=customXml/itemProps5.xml><?xml version="1.0" encoding="utf-8"?>
<ds:datastoreItem xmlns:ds="http://schemas.openxmlformats.org/officeDocument/2006/customXml" ds:itemID="{BD03B50B-007C-440B-B242-715188F86EE6}">
  <ds:schemaRefs/>
</ds:datastoreItem>
</file>

<file path=customXml/itemProps6.xml><?xml version="1.0" encoding="utf-8"?>
<ds:datastoreItem xmlns:ds="http://schemas.openxmlformats.org/officeDocument/2006/customXml" ds:itemID="{FC3BADCF-5368-42E7-ACF8-E79D857CAB58}">
  <ds:schemaRefs/>
</ds:datastoreItem>
</file>

<file path=customXml/itemProps7.xml><?xml version="1.0" encoding="utf-8"?>
<ds:datastoreItem xmlns:ds="http://schemas.openxmlformats.org/officeDocument/2006/customXml" ds:itemID="{6B12D6CF-B269-4E9B-9380-E35FE669EB79}">
  <ds:schemaRefs/>
</ds:datastoreItem>
</file>

<file path=customXml/itemProps8.xml><?xml version="1.0" encoding="utf-8"?>
<ds:datastoreItem xmlns:ds="http://schemas.openxmlformats.org/officeDocument/2006/customXml" ds:itemID="{E571711A-B325-4494-BCA1-D82C35CEC109}">
  <ds:schemaRefs/>
</ds:datastoreItem>
</file>

<file path=customXml/itemProps9.xml><?xml version="1.0" encoding="utf-8"?>
<ds:datastoreItem xmlns:ds="http://schemas.openxmlformats.org/officeDocument/2006/customXml" ds:itemID="{CF3973AB-842E-4E61-B5F9-4434376BC489}">
  <ds:schemaRefs/>
</ds:datastoreItem>
</file>

<file path=customXml/itemProps10.xml><?xml version="1.0" encoding="utf-8"?>
<ds:datastoreItem xmlns:ds="http://schemas.openxmlformats.org/officeDocument/2006/customXml" ds:itemID="{4992055F-C6FF-4BEB-8A72-F8D47281723F}">
  <ds:schemaRefs/>
</ds:datastoreItem>
</file>

<file path=customXml/itemProps11.xml><?xml version="1.0" encoding="utf-8"?>
<ds:datastoreItem xmlns:ds="http://schemas.openxmlformats.org/officeDocument/2006/customXml" ds:itemID="{50F25215-3447-4A1F-B39B-522DBC58207F}">
  <ds:schemaRefs/>
</ds:datastoreItem>
</file>

<file path=customXml/itemProps12.xml><?xml version="1.0" encoding="utf-8"?>
<ds:datastoreItem xmlns:ds="http://schemas.openxmlformats.org/officeDocument/2006/customXml" ds:itemID="{7E8F6638-39C7-4D4C-B56C-FFF9BE2CE59F}">
  <ds:schemaRefs/>
</ds:datastoreItem>
</file>

<file path=customXml/itemProps13.xml><?xml version="1.0" encoding="utf-8"?>
<ds:datastoreItem xmlns:ds="http://schemas.openxmlformats.org/officeDocument/2006/customXml" ds:itemID="{80A46DC0-6763-45B6-834D-973E424381D3}">
  <ds:schemaRefs/>
</ds:datastoreItem>
</file>

<file path=customXml/itemProps14.xml><?xml version="1.0" encoding="utf-8"?>
<ds:datastoreItem xmlns:ds="http://schemas.openxmlformats.org/officeDocument/2006/customXml" ds:itemID="{940FBB8D-6E7D-49CD-9D6C-07B9213D0CAD}">
  <ds:schemaRefs/>
</ds:datastoreItem>
</file>

<file path=customXml/itemProps15.xml><?xml version="1.0" encoding="utf-8"?>
<ds:datastoreItem xmlns:ds="http://schemas.openxmlformats.org/officeDocument/2006/customXml" ds:itemID="{CA6C8C88-C9DD-4BD5-9FF5-5F252BD7C6F4}">
  <ds:schemaRefs/>
</ds:datastoreItem>
</file>

<file path=customXml/itemProps16.xml><?xml version="1.0" encoding="utf-8"?>
<ds:datastoreItem xmlns:ds="http://schemas.openxmlformats.org/officeDocument/2006/customXml" ds:itemID="{796C5BA2-7ED5-4891-BF11-F4867D3EC37E}">
  <ds:schemaRefs/>
</ds:datastoreItem>
</file>

<file path=customXml/itemProps17.xml><?xml version="1.0" encoding="utf-8"?>
<ds:datastoreItem xmlns:ds="http://schemas.openxmlformats.org/officeDocument/2006/customXml" ds:itemID="{07A10E1B-D01C-4995-9B73-C9C708AA944F}">
  <ds:schemaRefs/>
</ds:datastoreItem>
</file>

<file path=customXml/itemProps18.xml><?xml version="1.0" encoding="utf-8"?>
<ds:datastoreItem xmlns:ds="http://schemas.openxmlformats.org/officeDocument/2006/customXml" ds:itemID="{82FCFEF6-8739-4E03-A331-951813924D6C}">
  <ds:schemaRefs/>
</ds:datastoreItem>
</file>

<file path=customXml/itemProps19.xml><?xml version="1.0" encoding="utf-8"?>
<ds:datastoreItem xmlns:ds="http://schemas.openxmlformats.org/officeDocument/2006/customXml" ds:itemID="{11A64A9D-8434-4A0E-AE38-D21AE46C9D6A}">
  <ds:schemaRefs/>
</ds:datastoreItem>
</file>

<file path=customXml/itemProps20.xml><?xml version="1.0" encoding="utf-8"?>
<ds:datastoreItem xmlns:ds="http://schemas.openxmlformats.org/officeDocument/2006/customXml" ds:itemID="{5F157D5A-FD82-4A94-ADD0-43060F9D19AD}">
  <ds:schemaRefs/>
</ds:datastoreItem>
</file>

<file path=customXml/itemProps21.xml><?xml version="1.0" encoding="utf-8"?>
<ds:datastoreItem xmlns:ds="http://schemas.openxmlformats.org/officeDocument/2006/customXml" ds:itemID="{C5587546-C0C4-44AA-974A-AE3B538142D7}">
  <ds:schemaRefs/>
</ds:datastoreItem>
</file>

<file path=customXml/itemProps22.xml><?xml version="1.0" encoding="utf-8"?>
<ds:datastoreItem xmlns:ds="http://schemas.openxmlformats.org/officeDocument/2006/customXml" ds:itemID="{F20B47AF-AEF2-4B3D-ACC6-E8EA2946B1DB}">
  <ds:schemaRefs/>
</ds:datastoreItem>
</file>

<file path=customXml/itemProps23.xml><?xml version="1.0" encoding="utf-8"?>
<ds:datastoreItem xmlns:ds="http://schemas.openxmlformats.org/officeDocument/2006/customXml" ds:itemID="{E610A269-0470-4E22-BED8-70A5DA6A6EA1}">
  <ds:schemaRefs/>
</ds:datastoreItem>
</file>

<file path=customXml/itemProps24.xml><?xml version="1.0" encoding="utf-8"?>
<ds:datastoreItem xmlns:ds="http://schemas.openxmlformats.org/officeDocument/2006/customXml" ds:itemID="{74BC92A9-91E3-4867-8B41-28331B635EC8}">
  <ds:schemaRefs/>
</ds:datastoreItem>
</file>

<file path=customXml/itemProps25.xml><?xml version="1.0" encoding="utf-8"?>
<ds:datastoreItem xmlns:ds="http://schemas.openxmlformats.org/officeDocument/2006/customXml" ds:itemID="{C408C76A-2142-4E11-B31E-14513A40A78A}">
  <ds:schemaRefs/>
</ds:datastoreItem>
</file>

<file path=customXml/itemProps26.xml><?xml version="1.0" encoding="utf-8"?>
<ds:datastoreItem xmlns:ds="http://schemas.openxmlformats.org/officeDocument/2006/customXml" ds:itemID="{66A6DF09-E9A8-4722-B8AA-ACDF60B240DF}">
  <ds:schemaRefs/>
</ds:datastoreItem>
</file>

<file path=customXml/itemProps27.xml><?xml version="1.0" encoding="utf-8"?>
<ds:datastoreItem xmlns:ds="http://schemas.openxmlformats.org/officeDocument/2006/customXml" ds:itemID="{35DBB828-39A7-4A52-8328-F233A6347E6F}">
  <ds:schemaRefs/>
</ds:datastoreItem>
</file>

<file path=customXml/itemProps28.xml><?xml version="1.0" encoding="utf-8"?>
<ds:datastoreItem xmlns:ds="http://schemas.openxmlformats.org/officeDocument/2006/customXml" ds:itemID="{C8D098A7-3076-46A9-82CF-5A59E663781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Tables</vt:lpstr>
      <vt:lpstr>HR Database</vt:lpstr>
      <vt:lpstr>Employee Info</vt:lpstr>
      <vt:lpstr>Department Bridge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Alvin</dc:creator>
  <cp:lastModifiedBy>Alvin</cp:lastModifiedBy>
  <dcterms:created xsi:type="dcterms:W3CDTF">2024-10-21T06:04:44Z</dcterms:created>
  <dcterms:modified xsi:type="dcterms:W3CDTF">2024-10-22T05:20:56Z</dcterms:modified>
</cp:coreProperties>
</file>