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9.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others\Personal Projects 2\Business Intelligence Analytics\Advanced MS Excel\"/>
    </mc:Choice>
  </mc:AlternateContent>
  <xr:revisionPtr revIDLastSave="0" documentId="13_ncr:1_{D257BA1D-8790-4A5D-A1E3-85AF87CB2471}" xr6:coauthVersionLast="47" xr6:coauthVersionMax="47" xr10:uidLastSave="{00000000-0000-0000-0000-000000000000}"/>
  <bookViews>
    <workbookView xWindow="-110" yWindow="-110" windowWidth="19420" windowHeight="10420" xr2:uid="{E711E2FB-E293-48DE-A50D-FD7265A38466}"/>
  </bookViews>
  <sheets>
    <sheet name="Dashboard" sheetId="1" r:id="rId1"/>
    <sheet name="Summary Tables" sheetId="4" state="hidden" r:id="rId2"/>
    <sheet name="Detailed Summary" sheetId="5" r:id="rId3"/>
    <sheet name="Online Sales Data" sheetId="2" r:id="rId4"/>
    <sheet name="Sales Per Region" sheetId="3" r:id="rId5"/>
  </sheets>
  <definedNames>
    <definedName name="_xlnm._FilterDatabase" localSheetId="2" hidden="1">'Detailed Summary'!$A$1:$F$1</definedName>
    <definedName name="_xlchart.v1.0" hidden="1">'Summary Tables'!$R$9:$R$11</definedName>
    <definedName name="_xlchart.v1.1" hidden="1">'Summary Tables'!$S$8</definedName>
    <definedName name="_xlchart.v1.2" hidden="1">'Summary Tables'!$S$9:$S$11</definedName>
    <definedName name="_xlcn.WorksheetConnection_Book1Online_Sales_Data1" hidden="1">Online_Sales_Data[]</definedName>
    <definedName name="ExternalData_1" localSheetId="3" hidden="1">'Online Sales Data'!$A$1:$I$241</definedName>
    <definedName name="ExternalData_2" localSheetId="4" hidden="1">'Sales Per Region'!$A$1:$C$2</definedName>
    <definedName name="Slicer_Payment_Method">#N/A</definedName>
    <definedName name="Slicer_Product_Category">#N/A</definedName>
    <definedName name="Timeline_Date">#N/A</definedName>
  </definedNames>
  <calcPr calcId="191029"/>
  <pivotCaches>
    <pivotCache cacheId="217" r:id="rId6"/>
    <pivotCache cacheId="207" r:id="rId7"/>
    <pivotCache cacheId="209" r:id="rId8"/>
    <pivotCache cacheId="211" r:id="rId9"/>
    <pivotCache cacheId="213" r:id="rId10"/>
    <pivotCache cacheId="215" r:id="rId11"/>
  </pivotCaches>
  <extLst>
    <ext xmlns:x14="http://schemas.microsoft.com/office/spreadsheetml/2009/9/main" uri="{876F7934-8845-4945-9796-88D515C7AA90}">
      <x14:pivotCaches>
        <pivotCache cacheId="134" r:id="rId12"/>
        <pivotCache cacheId="144"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54" r:id="rId16"/>
      </x15:timelineCachePivotCaches>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nline_Sales_Data" name="Online_Sales_Data" connection="WorksheetConnection_Book1!Online_Sales_Data"/>
        </x15:modelTables>
        <x15:extLst>
          <ext xmlns:x16="http://schemas.microsoft.com/office/spreadsheetml/2014/11/main" uri="{9835A34E-60A6-4A7C-AAB8-D5F71C897F49}">
            <x16:modelTimeGroupings>
              <x16:modelTimeGrouping tableName="Online_Sales_Data"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8" i="4" l="1" a="1"/>
  <c r="R8" i="4" s="1"/>
  <c r="E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A2" i="5" a="1"/>
  <c r="A2" i="5" s="1"/>
  <c r="L4" i="4"/>
  <c r="I4" i="4"/>
  <c r="F4" i="4"/>
  <c r="C4" i="4"/>
  <c r="B2" i="5" l="1"/>
  <c r="C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99B961-CA27-4959-8C81-9D41A2071E6D}" keepAlive="1" name="Query - Online Sales Data" description="Connection to the 'Online Sales Data' query in the workbook." type="5" refreshedVersion="7" background="1" saveData="1">
    <dbPr connection="Provider=Microsoft.Mashup.OleDb.1;Data Source=$Workbook$;Location=&quot;Online Sales Data&quot;;Extended Properties=&quot;&quot;" command="SELECT * FROM [Online Sales Data]"/>
  </connection>
  <connection id="2" xr16:uid="{43C54743-258F-4848-A70D-0F0E461898E8}" keepAlive="1" name="Query - Sales Per Region" description="Connection to the 'Sales Per Region' query in the workbook." type="5" refreshedVersion="7" background="1" saveData="1">
    <dbPr connection="Provider=Microsoft.Mashup.OleDb.1;Data Source=$Workbook$;Location=&quot;Sales Per Region&quot;;Extended Properties=&quot;&quot;" command="SELECT * FROM [Sales Per Region]"/>
  </connection>
  <connection id="3" xr16:uid="{103E15DA-63F3-4213-9F5D-36E8B5B9E06D}"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4" xr16:uid="{BDCACD74-E87A-496C-9ED9-D58F292C9529}" name="WorksheetConnection_Book1!Online_Sales_Data" type="102" refreshedVersion="7" minRefreshableVersion="5">
    <extLst>
      <ext xmlns:x15="http://schemas.microsoft.com/office/spreadsheetml/2010/11/main" uri="{DE250136-89BD-433C-8126-D09CA5730AF9}">
        <x15:connection id="Online_Sales_Data">
          <x15:rangePr sourceName="_xlcn.WorksheetConnection_Book1Online_Sales_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<sst xmlns="http://schemas.openxmlformats.org/spreadsheetml/2006/main" count="998" uniqueCount="267">
  <si>
    <t>Transaction ID</t>
  </si>
  <si>
    <t>Date</t>
  </si>
  <si>
    <t>Product Category</t>
  </si>
  <si>
    <t>Product Name</t>
  </si>
  <si>
    <t>Region</t>
  </si>
  <si>
    <t>Payment Method</t>
  </si>
  <si>
    <t>Units Sold</t>
  </si>
  <si>
    <t>Unit Price</t>
  </si>
  <si>
    <t>Total Revenue</t>
  </si>
  <si>
    <t>Electronics</t>
  </si>
  <si>
    <t>iPhone 14 Pro</t>
  </si>
  <si>
    <t>North America</t>
  </si>
  <si>
    <t>Credit Card</t>
  </si>
  <si>
    <t>Home Appliances</t>
  </si>
  <si>
    <t>Dyson V11 Vacuum</t>
  </si>
  <si>
    <t>Europe</t>
  </si>
  <si>
    <t>PayPal</t>
  </si>
  <si>
    <t>Clothing</t>
  </si>
  <si>
    <t>Levi's 501 Jeans</t>
  </si>
  <si>
    <t>Asia</t>
  </si>
  <si>
    <t>Debit Card</t>
  </si>
  <si>
    <t>Books</t>
  </si>
  <si>
    <t>The Da Vinci Code</t>
  </si>
  <si>
    <t>Beauty Products</t>
  </si>
  <si>
    <t>Neutrogena Skincare Set</t>
  </si>
  <si>
    <t>Sports</t>
  </si>
  <si>
    <t>Wilson Evolution Basketball</t>
  </si>
  <si>
    <t>MacBook Pro 16-inch</t>
  </si>
  <si>
    <t>Blueair Classic 480i</t>
  </si>
  <si>
    <t>Nike Air Force 1</t>
  </si>
  <si>
    <t>Dune by Frank Herbert</t>
  </si>
  <si>
    <t>Chanel No. 5 Perfume</t>
  </si>
  <si>
    <t>Babolat Pure Drive Tennis Racket</t>
  </si>
  <si>
    <t>Samsung Galaxy Tab S8</t>
  </si>
  <si>
    <t>Keurig K-Elite Coffee Maker</t>
  </si>
  <si>
    <t>North Face Down Jacket</t>
  </si>
  <si>
    <t>Salt, Fat, Acid, Heat by Samin Nosrat</t>
  </si>
  <si>
    <t>Dyson Supersonic Hair Dryer</t>
  </si>
  <si>
    <t>Manduka PRO Yoga Mat</t>
  </si>
  <si>
    <t>Garmin Forerunner 945</t>
  </si>
  <si>
    <t>Ninja Professional Blender</t>
  </si>
  <si>
    <t>Zara Summer Dress</t>
  </si>
  <si>
    <t>Gone Girl by Gillian Flynn</t>
  </si>
  <si>
    <t>Olay Regenerist Face Cream</t>
  </si>
  <si>
    <t>Adidas FIFA World Cup Football</t>
  </si>
  <si>
    <t>Bose QuietComfort 35 Headphones</t>
  </si>
  <si>
    <t>Panasonic NN-SN966S Microwave</t>
  </si>
  <si>
    <t>Adidas Ultraboost Shoes</t>
  </si>
  <si>
    <t>Pride and Prejudice by Jane Austen</t>
  </si>
  <si>
    <t>MAC Ruby Woo Lipstick</t>
  </si>
  <si>
    <t>Nike Air Zoom Pegasus 37</t>
  </si>
  <si>
    <t>Sony WH-1000XM4 Headphones</t>
  </si>
  <si>
    <t>Instant Pot Duo</t>
  </si>
  <si>
    <t>Under Armour HeatGear T-Shirt</t>
  </si>
  <si>
    <t>1984 by George Orwell</t>
  </si>
  <si>
    <t>L'Oreal Revitalift Serum</t>
  </si>
  <si>
    <t>Peloton Bike</t>
  </si>
  <si>
    <t>Apple Watch Series 8</t>
  </si>
  <si>
    <t>Roomba i7+</t>
  </si>
  <si>
    <t>Columbia Fleece Jacket</t>
  </si>
  <si>
    <t>Harry Potter and the Sorcerer's Stone</t>
  </si>
  <si>
    <t>Estee Lauder Advanced Night Repair</t>
  </si>
  <si>
    <t>Fitbit Charge 5</t>
  </si>
  <si>
    <t>GoPro HERO10 Black</t>
  </si>
  <si>
    <t>Nespresso VertuoPlus</t>
  </si>
  <si>
    <t>Patagonia Better Sweater</t>
  </si>
  <si>
    <t>Becoming by Michelle Obama</t>
  </si>
  <si>
    <t>Clinique Moisture Surge</t>
  </si>
  <si>
    <t>Yeti Rambler Tumbler</t>
  </si>
  <si>
    <t>Kindle Paperwhite</t>
  </si>
  <si>
    <t>Breville Smart Oven</t>
  </si>
  <si>
    <t>Ray-Ban Aviator Sunglasses</t>
  </si>
  <si>
    <t>The Silent Patient by Alex Michaelides</t>
  </si>
  <si>
    <t>Shiseido Ultimate Sun Protector</t>
  </si>
  <si>
    <t>Titleist Pro V1 Golf Balls</t>
  </si>
  <si>
    <t>Anker PowerCore Portable Charger</t>
  </si>
  <si>
    <t>KitchenAid Artisan Stand Mixer</t>
  </si>
  <si>
    <t>Calvin Klein Boxer Briefs</t>
  </si>
  <si>
    <t>Educated by Tara Westover</t>
  </si>
  <si>
    <t>Anastasia Beverly Hills Brow Wiz</t>
  </si>
  <si>
    <t>Hyperice Hypervolt Massager</t>
  </si>
  <si>
    <t>Nintendo Switch</t>
  </si>
  <si>
    <t>Philips Airfryer XXL</t>
  </si>
  <si>
    <t>Hanes ComfortSoft T-Shirt</t>
  </si>
  <si>
    <t>Where the Crawdads Sing by Delia Owens</t>
  </si>
  <si>
    <t>Lancome La Vie Est Belle</t>
  </si>
  <si>
    <t>Garmin Edge 530</t>
  </si>
  <si>
    <t>Samsung QLED 4K TV</t>
  </si>
  <si>
    <t>Eufy RoboVac 11S</t>
  </si>
  <si>
    <t>Puma Suede Classic Sneakers</t>
  </si>
  <si>
    <t>The Great Gatsby by F. Scott Fitzgerald</t>
  </si>
  <si>
    <t>Drunk Elephant C-Firma Day Serum</t>
  </si>
  <si>
    <t>Nike Metcon 6</t>
  </si>
  <si>
    <t>HP Spectre x360 Laptop</t>
  </si>
  <si>
    <t>De'Longhi Magnifica Espresso Machine</t>
  </si>
  <si>
    <t>Tommy Hilfiger Polo Shirt</t>
  </si>
  <si>
    <t>To Kill a Mockingbird by Harper Lee</t>
  </si>
  <si>
    <t>Glossier Boy Brow</t>
  </si>
  <si>
    <t>Rogue Fitness Kettlebell</t>
  </si>
  <si>
    <t>Apple AirPods Pro</t>
  </si>
  <si>
    <t>Dyson Pure Cool Link</t>
  </si>
  <si>
    <t>Levi's Trucker Jacket</t>
  </si>
  <si>
    <t>The Hobbit by J.R.R. Tolkien</t>
  </si>
  <si>
    <t>Charlotte Tilbury Magic Cream</t>
  </si>
  <si>
    <t>Spalding NBA Street Basketball</t>
  </si>
  <si>
    <t>Ring Video Doorbell</t>
  </si>
  <si>
    <t>LG OLED TV</t>
  </si>
  <si>
    <t>Uniqlo Ultra Light Down Jacket</t>
  </si>
  <si>
    <t>The Catcher in the Rye by J.D. Salinger</t>
  </si>
  <si>
    <t>Sunday Riley Good Genes</t>
  </si>
  <si>
    <t>On Running Cloud Shoes</t>
  </si>
  <si>
    <t>Logitech MX Master 3 Mouse</t>
  </si>
  <si>
    <t>Instant Pot Duo Crisp</t>
  </si>
  <si>
    <t>Adidas Originals Superstar Sneakers</t>
  </si>
  <si>
    <t>The Alchemist by Paulo Coelho</t>
  </si>
  <si>
    <t>Tatcha The Water Cream</t>
  </si>
  <si>
    <t>Garmin Fenix 6X Pro</t>
  </si>
  <si>
    <t>Bose SoundLink Revolve+ Speaker</t>
  </si>
  <si>
    <t>Vitamix Explorian Blender</t>
  </si>
  <si>
    <t>Gap Essential Crewneck T-Shirt</t>
  </si>
  <si>
    <t>The Power of Now by Eckhart Tolle</t>
  </si>
  <si>
    <t>Kiehl's Midnight Recovery Concentrate</t>
  </si>
  <si>
    <t>Under Armour HOVR Sonic 4 Shoes</t>
  </si>
  <si>
    <t>Canon EOS R5 Camera</t>
  </si>
  <si>
    <t>Shark IQ Robot Vacuum</t>
  </si>
  <si>
    <t>H&amp;M Slim Fit Jeans</t>
  </si>
  <si>
    <t>The Girl on the Train by Paula Hawkins</t>
  </si>
  <si>
    <t>The Ordinary Niacinamide Serum</t>
  </si>
  <si>
    <t>Bowflex SelectTech 552 Dumbbells</t>
  </si>
  <si>
    <t>Google Nest Hub Max</t>
  </si>
  <si>
    <t>Cuisinart Griddler Deluxe</t>
  </si>
  <si>
    <t>Old Navy Relaxed-Fit T-Shirt</t>
  </si>
  <si>
    <t>Sapiens: A Brief History of Humankind by Yuval Noah Harari</t>
  </si>
  <si>
    <t>Biore UV Aqua Rich Watery Essence Sunscreen</t>
  </si>
  <si>
    <t>Fitbit Versa 3</t>
  </si>
  <si>
    <t>Amazon Echo Show 10</t>
  </si>
  <si>
    <t>Breville Smart Grill</t>
  </si>
  <si>
    <t>Gap High Rise Skinny Jeans</t>
  </si>
  <si>
    <t>Atomic Habits by James Clear</t>
  </si>
  <si>
    <t>CeraVe Hydrating Facial Cleanser</t>
  </si>
  <si>
    <t>YETI Hopper Flip Portable Cooler</t>
  </si>
  <si>
    <t>Apple iPad Air</t>
  </si>
  <si>
    <t>Hamilton Beach FlexBrew Coffee Maker</t>
  </si>
  <si>
    <t>Forever 21 Graphic Tee</t>
  </si>
  <si>
    <t>The Subtle Art of Not Giving a F*ck by Mark Manson</t>
  </si>
  <si>
    <t>NARS Radiant Creamy Concealer</t>
  </si>
  <si>
    <t>Yeti Roadie 24 Cooler</t>
  </si>
  <si>
    <t>Sony PlayStation 5</t>
  </si>
  <si>
    <t>Lululemon Align Leggings</t>
  </si>
  <si>
    <t>The Four Agreements by Don Miguel Ruiz</t>
  </si>
  <si>
    <t>Fenty Beauty Killawatt Highlighter</t>
  </si>
  <si>
    <t>Hydro Flask Wide Mouth Water Bottle</t>
  </si>
  <si>
    <t>Microsoft Surface Laptop 4</t>
  </si>
  <si>
    <t>Keurig K-Mini Coffee Maker</t>
  </si>
  <si>
    <t>Gap Crewneck Sweatshirt</t>
  </si>
  <si>
    <t>Think and Grow Rich by Napoleon Hill</t>
  </si>
  <si>
    <t>The Ordinary Hyaluronic Acid Serum</t>
  </si>
  <si>
    <t>Fitbit Inspire 2</t>
  </si>
  <si>
    <t>Samsung Odyssey G9 Gaming Monitor</t>
  </si>
  <si>
    <t>Instant Pot Ultra</t>
  </si>
  <si>
    <t>Adidas Essential Track Pants</t>
  </si>
  <si>
    <t>The Power of Habit by Charles Duhigg</t>
  </si>
  <si>
    <t>Clinique Dramatically Different Moisturizing Lotion</t>
  </si>
  <si>
    <t>YETI Tundra 45 Cooler</t>
  </si>
  <si>
    <t>Apple AirPods Max</t>
  </si>
  <si>
    <t>Cuisinart Coffee Center</t>
  </si>
  <si>
    <t>Levi's Sherpa Trucker Jacket</t>
  </si>
  <si>
    <t>The Outsiders by S.E. Hinton</t>
  </si>
  <si>
    <t>Laneige Water Sleeping Mask</t>
  </si>
  <si>
    <t>Bose SoundSport Wireless Earbuds</t>
  </si>
  <si>
    <t>Ninja Foodi Pressure Cooker</t>
  </si>
  <si>
    <t>Nike Sportswear Club Fleece Hoodie</t>
  </si>
  <si>
    <t>The Night Circus by Erin Morgenstern</t>
  </si>
  <si>
    <t>GlamGlow Supermud Clearing Treatment</t>
  </si>
  <si>
    <t>Garmin Forerunner 245</t>
  </si>
  <si>
    <t>Google Pixel 6 Pro</t>
  </si>
  <si>
    <t>Breville Nespresso Creatista Plus</t>
  </si>
  <si>
    <t>Under Armour Tech 2.0 T-Shirt</t>
  </si>
  <si>
    <t>The Art of War by Sun Tzu</t>
  </si>
  <si>
    <t>Youth to the People Superfood Antioxidant Cleanser</t>
  </si>
  <si>
    <t>TriggerPoint GRID Foam Roller</t>
  </si>
  <si>
    <t>Apple MacBook Air</t>
  </si>
  <si>
    <t>Cuisinart Custom 14-Cup Food Processor</t>
  </si>
  <si>
    <t>Adidas 3-Stripes Shorts</t>
  </si>
  <si>
    <t>The Hunger Games by Suzanne Collins</t>
  </si>
  <si>
    <t>Neutrogena Hydro Boost Water Gel</t>
  </si>
  <si>
    <t>Yeti Rambler Bottle</t>
  </si>
  <si>
    <t>Samsung Odyssey G7 Gaming Monitor</t>
  </si>
  <si>
    <t>Instant Pot Duo Evo Plus</t>
  </si>
  <si>
    <t>Nike Tempo Running Shorts</t>
  </si>
  <si>
    <t>The Girl with the Dragon Tattoo by Stieg Larsson</t>
  </si>
  <si>
    <t>Paula's Choice Skin Perfecting 2% BHA Liquid Exfoliant</t>
  </si>
  <si>
    <t>Bowflex SelectTech 1090 Adjustable Dumbbells</t>
  </si>
  <si>
    <t>Amazon Fire TV Stick 4K</t>
  </si>
  <si>
    <t>Crock-Pot 6-Quart Slow Cooker</t>
  </si>
  <si>
    <t>Uniqlo Airism Mesh Boxer Briefs</t>
  </si>
  <si>
    <t>The Sun Also Rises by Ernest Hemingway</t>
  </si>
  <si>
    <t>First Aid Beauty Ultra Repair Cream</t>
  </si>
  <si>
    <t>Oakley Holbrook Sunglasses</t>
  </si>
  <si>
    <t>Google Pixelbook Go</t>
  </si>
  <si>
    <t>Dyson V8 Absolute</t>
  </si>
  <si>
    <t>Levi's 511 Slim Fit Jeans</t>
  </si>
  <si>
    <t>The Martian by Andy Weir</t>
  </si>
  <si>
    <t>La Mer CrÃ¨me de la Mer Moisturizer</t>
  </si>
  <si>
    <t>Polar Vantage V2</t>
  </si>
  <si>
    <t>Sonos Beam Soundbar</t>
  </si>
  <si>
    <t>Anova Precision Cooker</t>
  </si>
  <si>
    <t>Nike Dri-FIT Training Shorts</t>
  </si>
  <si>
    <t>Glossier Cloud Paint</t>
  </si>
  <si>
    <t>TRX All-in-One Suspension Training System</t>
  </si>
  <si>
    <t>Logitech G Pro X Wireless Gaming Headset</t>
  </si>
  <si>
    <t>Breville Smart Coffee Grinder Pro</t>
  </si>
  <si>
    <t>Adidas Ultraboost Running Shoes</t>
  </si>
  <si>
    <t>The Road by Cormac McCarthy</t>
  </si>
  <si>
    <t>Tom Ford Black Orchid Perfume</t>
  </si>
  <si>
    <t>GoPro HERO9 Black</t>
  </si>
  <si>
    <t>Apple TV 4K</t>
  </si>
  <si>
    <t>Instant Pot Duo Nova</t>
  </si>
  <si>
    <t>Gap 1969 Original Fit Jeans</t>
  </si>
  <si>
    <t>The Goldfinch by Donna Tartt</t>
  </si>
  <si>
    <t>Dr. Jart+ Cicapair Tiger Grass Color Correcting Treatment</t>
  </si>
  <si>
    <t>Yeti Tundra Haul Portable Wheeled Cooler</t>
  </si>
  <si>
    <t>Samsung Galaxy Watch 4</t>
  </si>
  <si>
    <t>KitchenAid Stand Mixer</t>
  </si>
  <si>
    <t>Lululemon Wunder Under High-Rise Leggings</t>
  </si>
  <si>
    <t>The Great Alone by Kristin Hannah</t>
  </si>
  <si>
    <t>Caudalie Vinoperfect Radiance Serum</t>
  </si>
  <si>
    <t>Bose SoundLink Color Bluetooth Speaker II</t>
  </si>
  <si>
    <t>Canon EOS Rebel T7i DSLR Camera</t>
  </si>
  <si>
    <t>Uniqlo Airism Seamless Boxer Briefs</t>
  </si>
  <si>
    <t>L'Occitane Shea Butter Hand Cream</t>
  </si>
  <si>
    <t>YETI Tundra 65 Cooler</t>
  </si>
  <si>
    <t>Apple MacBook Pro 16-inch</t>
  </si>
  <si>
    <t>iRobot Braava Jet M6</t>
  </si>
  <si>
    <t>Champion Reverse Weave Hoodie</t>
  </si>
  <si>
    <t>The Nightingale by Kristin Hannah</t>
  </si>
  <si>
    <t>Tarte Shape Tape Concealer</t>
  </si>
  <si>
    <t>Amazon Echo Dot (4th Gen)</t>
  </si>
  <si>
    <t>Philips Sonicare DiamondClean Toothbrush</t>
  </si>
  <si>
    <t>Old Navy Mid-Rise Rockstar Super Skinny Jeans</t>
  </si>
  <si>
    <t>The Ordinary Caffeine Solution 5% + EGCG</t>
  </si>
  <si>
    <t>Fitbit Luxe</t>
  </si>
  <si>
    <t>Google Nest Wifi Router</t>
  </si>
  <si>
    <t>Anova Precision Oven</t>
  </si>
  <si>
    <t>Adidas Originals Trefoil Hoodie</t>
  </si>
  <si>
    <t>Fresh Sugar Lip Treatment</t>
  </si>
  <si>
    <t>Hydro Flask Standard Mouth Water Bottle</t>
  </si>
  <si>
    <t>Bose QuietComfort 35 II Wireless Headphones</t>
  </si>
  <si>
    <t>Nespresso Vertuo Next Coffee and Espresso Maker</t>
  </si>
  <si>
    <t>Nike Air Force 1 Sneakers</t>
  </si>
  <si>
    <t>The Handmaid's Tale by Margaret Atwood</t>
  </si>
  <si>
    <t>Sunday Riley Luna Sleeping Night Oil</t>
  </si>
  <si>
    <t>Yeti Rambler 20 oz Tumbler</t>
  </si>
  <si>
    <t>Total Units Sold</t>
  </si>
  <si>
    <t>Products</t>
  </si>
  <si>
    <t>Transactions</t>
  </si>
  <si>
    <t>Revenue</t>
  </si>
  <si>
    <t>Row Labels</t>
  </si>
  <si>
    <t>Grand Total</t>
  </si>
  <si>
    <t>Jan</t>
  </si>
  <si>
    <t>Feb</t>
  </si>
  <si>
    <t>Mar</t>
  </si>
  <si>
    <t>Apr</t>
  </si>
  <si>
    <t>May</t>
  </si>
  <si>
    <t>Jun</t>
  </si>
  <si>
    <t>Jul</t>
  </si>
  <si>
    <t>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</si>
</sst>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Ksh-441]\ * #,##0.00_-;\-[$Ksh-441]\ * #,##0.00_-;_-[$Ksh-441]\ * &quot;-&quot;??_-;_-@_-"/>
    <numFmt numFmtId="167" formatCode="_-[$Ksh-441]\ * #,##0_-;\-[$Ksh-441]\ * #,##0_-;_-[$Ksh-441]\ *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4" fontId="0" fillId="0" borderId="0" xfId="0" applyNumberFormat="1"/>
    <xf numFmtId="0" fontId="0" fillId="0" borderId="0" xfId="0" applyNumberFormat="1"/>
    <xf numFmtId="0" fontId="0" fillId="0" borderId="1" xfId="0" applyBorder="1"/>
    <xf numFmtId="164" fontId="0" fillId="0" borderId="1" xfId="0" applyNumberFormat="1" applyBorder="1"/>
    <xf numFmtId="0" fontId="2" fillId="0" borderId="1" xfId="0" applyFont="1" applyBorder="1"/>
    <xf numFmtId="164" fontId="2" fillId="0" borderId="1" xfId="0" applyNumberFormat="1" applyFont="1" applyBorder="1"/>
    <xf numFmtId="0" fontId="2" fillId="0" borderId="0" xfId="0" applyFont="1"/>
    <xf numFmtId="0" fontId="0" fillId="0" borderId="0" xfId="0" pivotButton="1"/>
    <xf numFmtId="1" fontId="0" fillId="0" borderId="0" xfId="0" applyNumberFormat="1"/>
    <xf numFmtId="167" fontId="0" fillId="0" borderId="0" xfId="0" applyNumberFormat="1"/>
    <xf numFmtId="0" fontId="0" fillId="0" borderId="0" xfId="0" applyAlignment="1">
      <alignment horizontal="left"/>
    </xf>
    <xf numFmtId="9" fontId="0" fillId="0" borderId="0" xfId="0" applyNumberFormat="1"/>
    <xf numFmtId="9" fontId="0" fillId="0" borderId="0" xfId="1" applyFont="1"/>
  </cellXfs>
  <cellStyles count="2">
    <cellStyle name="Normal" xfId="0" builtinId="0"/>
    <cellStyle name="Percent" xfId="1" builtinId="5"/>
  </cellStyles>
  <dxfs count="12">
    <dxf>
      <font>
        <color rgb="FF9C0006"/>
      </font>
      <fill>
        <patternFill>
          <bgColor rgb="FFFFC7CE"/>
        </patternFill>
      </fill>
    </dxf>
    <dxf>
      <font>
        <color rgb="FF9C5700"/>
      </font>
      <fill>
        <patternFill>
          <bgColor rgb="FFFFEB9C"/>
        </patternFill>
      </fill>
    </dxf>
    <dxf>
      <font>
        <color rgb="FF006100"/>
      </font>
      <fill>
        <patternFill>
          <bgColor rgb="FFC6EFCE"/>
        </patternFill>
      </fill>
    </dxf>
    <dxf>
      <numFmt numFmtId="13" formatCode="0%"/>
    </dxf>
    <dxf>
      <numFmt numFmtId="14" formatCode="0.00%"/>
    </dxf>
    <dxf>
      <numFmt numFmtId="1" formatCode="0"/>
    </dxf>
    <dxf>
      <numFmt numFmtId="1" formatCode="0"/>
    </dxf>
    <dxf>
      <numFmt numFmtId="0" formatCode="General"/>
    </dxf>
    <dxf>
      <numFmt numFmtId="0" formatCode="General"/>
    </dxf>
    <dxf>
      <numFmt numFmtId="19" formatCode="m/d/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47" Type="http://schemas.openxmlformats.org/officeDocument/2006/relationships/customXml" Target="../customXml/item2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45" Type="http://schemas.openxmlformats.org/officeDocument/2006/relationships/customXml" Target="../customXml/item2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11/relationships/timelineCache" Target="timelineCaches/timelineCache1.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46" Type="http://schemas.openxmlformats.org/officeDocument/2006/relationships/customXml" Target="../customXml/item22.xml"/><Relationship Id="rId20" Type="http://schemas.openxmlformats.org/officeDocument/2006/relationships/styles" Target="styles.xml"/><Relationship Id="rId41"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[XYZ Limited Online Sales Report.xlsx]Summary Tables!PivotTable5</c:name>
    <c:fmtId val="2"/>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Transactions</a:t>
            </a:r>
            <a:r>
              <a:rPr lang="en-US" sz="1800" b="1" baseline="0">
                <a:solidFill>
                  <a:schemeClr val="tx1"/>
                </a:solidFill>
              </a:rPr>
              <a:t> Trend Overtime</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 Tables'!$O$3</c:f>
              <c:strCache>
                <c:ptCount val="1"/>
                <c:pt idx="0">
                  <c:v>Total</c:v>
                </c:pt>
              </c:strCache>
            </c:strRef>
          </c:tx>
          <c:spPr>
            <a:solidFill>
              <a:schemeClr val="accent6">
                <a:lumMod val="75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Tables'!$N$4:$N$12</c:f>
              <c:strCache>
                <c:ptCount val="8"/>
                <c:pt idx="0">
                  <c:v>Jan</c:v>
                </c:pt>
                <c:pt idx="1">
                  <c:v>Feb</c:v>
                </c:pt>
                <c:pt idx="2">
                  <c:v>Mar</c:v>
                </c:pt>
                <c:pt idx="3">
                  <c:v>Apr</c:v>
                </c:pt>
                <c:pt idx="4">
                  <c:v>May</c:v>
                </c:pt>
                <c:pt idx="5">
                  <c:v>Jun</c:v>
                </c:pt>
                <c:pt idx="6">
                  <c:v>Jul</c:v>
                </c:pt>
                <c:pt idx="7">
                  <c:v>Aug</c:v>
                </c:pt>
              </c:strCache>
            </c:strRef>
          </c:cat>
          <c:val>
            <c:numRef>
              <c:f>'Summary Tables'!$O$4:$O$12</c:f>
              <c:numCache>
                <c:formatCode>0</c:formatCode>
                <c:ptCount val="8"/>
                <c:pt idx="0">
                  <c:v>31</c:v>
                </c:pt>
                <c:pt idx="1">
                  <c:v>25</c:v>
                </c:pt>
                <c:pt idx="2">
                  <c:v>31</c:v>
                </c:pt>
                <c:pt idx="3">
                  <c:v>29</c:v>
                </c:pt>
                <c:pt idx="4">
                  <c:v>31</c:v>
                </c:pt>
                <c:pt idx="5">
                  <c:v>28</c:v>
                </c:pt>
                <c:pt idx="6">
                  <c:v>30</c:v>
                </c:pt>
                <c:pt idx="7">
                  <c:v>26</c:v>
                </c:pt>
              </c:numCache>
            </c:numRef>
          </c:val>
          <c:extLst>
            <c:ext xmlns:c16="http://schemas.microsoft.com/office/drawing/2014/chart" uri="{C3380CC4-5D6E-409C-BE32-E72D297353CC}">
              <c16:uniqueId val="{00000000-AFF8-4447-945A-5CAA4A33EBCE}"/>
            </c:ext>
          </c:extLst>
        </c:ser>
        <c:dLbls>
          <c:dLblPos val="outEnd"/>
          <c:showLegendKey val="0"/>
          <c:showVal val="1"/>
          <c:showCatName val="0"/>
          <c:showSerName val="0"/>
          <c:showPercent val="0"/>
          <c:showBubbleSize val="0"/>
        </c:dLbls>
        <c:gapWidth val="219"/>
        <c:overlap val="-27"/>
        <c:axId val="111478032"/>
        <c:axId val="111478864"/>
      </c:barChart>
      <c:catAx>
        <c:axId val="11147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11478864"/>
        <c:crosses val="autoZero"/>
        <c:auto val="1"/>
        <c:lblAlgn val="ctr"/>
        <c:lblOffset val="100"/>
        <c:noMultiLvlLbl val="0"/>
      </c:catAx>
      <c:valAx>
        <c:axId val="111478864"/>
        <c:scaling>
          <c:orientation val="minMax"/>
        </c:scaling>
        <c:delete val="1"/>
        <c:axPos val="l"/>
        <c:numFmt formatCode="0" sourceLinked="1"/>
        <c:majorTickMark val="none"/>
        <c:minorTickMark val="none"/>
        <c:tickLblPos val="nextTo"/>
        <c:crossAx val="111478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glow rad="101600">
        <a:schemeClr val="bg1">
          <a:alpha val="40000"/>
        </a:schemeClr>
      </a:glow>
      <a:outerShdw blurRad="63500" sx="102000" sy="102000" algn="ctr" rotWithShape="0">
        <a:prstClr val="black">
          <a:alpha val="40000"/>
        </a:prstClr>
      </a:outerShdw>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Revenue Earned Per Region </cx:v>
        </cx:txData>
      </cx:tx>
      <cx:txPr>
        <a:bodyPr vertOverflow="overflow" horzOverflow="overflow" wrap="square" lIns="0" tIns="0" rIns="0" bIns="0"/>
        <a:lstStyle/>
        <a:p>
          <a:pPr algn="ctr" rtl="0">
            <a:defRPr lang="en-US" sz="1000" b="0" i="0" u="none" strike="noStrike" kern="1200" baseline="0">
              <a:solidFill>
                <a:schemeClr val="tx1"/>
              </a:solidFill>
              <a:latin typeface="+mn-lt"/>
              <a:ea typeface="+mn-ea"/>
              <a:cs typeface="+mn-cs"/>
            </a:defRPr>
          </a:pPr>
          <a:r>
            <a:rPr lang="en-US" sz="1600" b="1" i="0" u="none" strike="noStrike" kern="1200" baseline="0">
              <a:solidFill>
                <a:schemeClr val="tx1"/>
              </a:solidFill>
              <a:latin typeface="+mn-lt"/>
              <a:ea typeface="+mn-ea"/>
              <a:cs typeface="+mn-cs"/>
            </a:rPr>
            <a:t>Revenue Earned Per Region </a:t>
          </a:r>
        </a:p>
      </cx:txPr>
    </cx:title>
    <cx:plotArea>
      <cx:plotAreaRegion>
        <cx:series layoutId="sunburst" uniqueId="{0FA00979-76A7-4FBE-9539-58576BA0AABF}">
          <cx:tx>
            <cx:txData>
              <cx:f>_xlchart.v1.1</cx:f>
              <cx:v>Revenue</cx:v>
            </cx:txData>
          </cx:tx>
          <cx:spPr>
            <a:ln>
              <a:solidFill>
                <a:schemeClr val="tx1"/>
              </a:solidFill>
            </a:ln>
          </cx:spPr>
          <cx:dataLabels pos="ctr">
            <cx:txPr>
              <a:bodyPr spcFirstLastPara="1" vertOverflow="ellipsis" horzOverflow="overflow" wrap="square" lIns="0" tIns="0" rIns="0" bIns="0" anchor="ctr" anchorCtr="1"/>
              <a:lstStyle/>
              <a:p>
                <a:pPr algn="ctr" rtl="0">
                  <a:defRPr lang="en-US" sz="1100" b="1" i="0" u="none" strike="noStrike" kern="1200" baseline="0">
                    <a:solidFill>
                      <a:schemeClr val="bg1"/>
                    </a:solidFill>
                    <a:latin typeface="+mn-lt"/>
                    <a:ea typeface="+mn-ea"/>
                    <a:cs typeface="+mn-cs"/>
                  </a:defRPr>
                </a:pPr>
                <a:endParaRPr lang="en-US" sz="1100" b="1" i="0" u="none" strike="noStrike" kern="1200" baseline="0">
                  <a:solidFill>
                    <a:schemeClr val="bg1"/>
                  </a:solidFill>
                  <a:latin typeface="+mn-lt"/>
                  <a:ea typeface="+mn-ea"/>
                  <a:cs typeface="+mn-cs"/>
                </a:endParaRPr>
              </a:p>
            </cx:txPr>
            <cx:visibility seriesName="0" categoryName="1" value="1"/>
            <cx:separator>
</cx:separator>
          </cx:dataLabels>
          <cx:dataId val="0"/>
        </cx:series>
      </cx:plotAreaRegion>
    </cx:plotArea>
  </cx:chart>
  <cx:spPr>
    <a:ln>
      <a:solidFill>
        <a:sysClr val="windowText" lastClr="000000"/>
      </a:solidFill>
    </a:ln>
    <a:effectLst>
      <a:glow rad="101600">
        <a:schemeClr val="bg1">
          <a:alpha val="40000"/>
        </a:schemeClr>
      </a:glow>
      <a:innerShdw blurRad="114300">
        <a:prstClr val="black"/>
      </a:inn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1</xdr:col>
      <xdr:colOff>147877</xdr:colOff>
      <xdr:row>1</xdr:row>
      <xdr:rowOff>121781</xdr:rowOff>
    </xdr:from>
    <xdr:to>
      <xdr:col>18</xdr:col>
      <xdr:colOff>323491</xdr:colOff>
      <xdr:row>28</xdr:row>
      <xdr:rowOff>155756</xdr:rowOff>
    </xdr:to>
    <xdr:sp macro="" textlink="">
      <xdr:nvSpPr>
        <xdr:cNvPr id="2" name="Rectangle: Rounded Corners 1">
          <a:extLst>
            <a:ext uri="{FF2B5EF4-FFF2-40B4-BE49-F238E27FC236}">
              <a16:creationId xmlns:a16="http://schemas.microsoft.com/office/drawing/2014/main" id="{600AF88D-A73A-4936-A6AC-2E41A51E655D}"/>
            </a:ext>
          </a:extLst>
        </xdr:cNvPr>
        <xdr:cNvSpPr/>
      </xdr:nvSpPr>
      <xdr:spPr>
        <a:xfrm>
          <a:off x="756781" y="304452"/>
          <a:ext cx="10526984" cy="4966099"/>
        </a:xfrm>
        <a:prstGeom prst="roundRect">
          <a:avLst>
            <a:gd name="adj" fmla="val 8278"/>
          </a:avLst>
        </a:prstGeom>
        <a:solidFill>
          <a:schemeClr val="accent6">
            <a:lumMod val="50000"/>
          </a:schemeClr>
        </a:solidFill>
        <a:ln>
          <a:solidFill>
            <a:schemeClr val="tx1"/>
          </a:solidFill>
        </a:ln>
        <a:effectLst>
          <a:outerShdw blurRad="63500" sx="102000" sy="102000" algn="ctr"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16282</xdr:colOff>
      <xdr:row>6</xdr:row>
      <xdr:rowOff>162821</xdr:rowOff>
    </xdr:from>
    <xdr:to>
      <xdr:col>4</xdr:col>
      <xdr:colOff>415192</xdr:colOff>
      <xdr:row>11</xdr:row>
      <xdr:rowOff>105834</xdr:rowOff>
    </xdr:to>
    <xdr:sp macro="" textlink="">
      <xdr:nvSpPr>
        <xdr:cNvPr id="3" name="Rectangle: Rounded Corners 2">
          <a:extLst>
            <a:ext uri="{FF2B5EF4-FFF2-40B4-BE49-F238E27FC236}">
              <a16:creationId xmlns:a16="http://schemas.microsoft.com/office/drawing/2014/main" id="{2739FB57-3706-4C80-90BB-A9132F4D15A9}"/>
            </a:ext>
          </a:extLst>
        </xdr:cNvPr>
        <xdr:cNvSpPr/>
      </xdr:nvSpPr>
      <xdr:spPr>
        <a:xfrm>
          <a:off x="1237436" y="911795"/>
          <a:ext cx="1620064" cy="879231"/>
        </a:xfrm>
        <a:prstGeom prst="roundRect">
          <a:avLst/>
        </a:prstGeom>
        <a:solidFill>
          <a:schemeClr val="bg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276795</xdr:colOff>
      <xdr:row>7</xdr:row>
      <xdr:rowOff>8141</xdr:rowOff>
    </xdr:from>
    <xdr:to>
      <xdr:col>4</xdr:col>
      <xdr:colOff>130256</xdr:colOff>
      <xdr:row>9</xdr:row>
      <xdr:rowOff>16282</xdr:rowOff>
    </xdr:to>
    <xdr:sp macro="" textlink="">
      <xdr:nvSpPr>
        <xdr:cNvPr id="4" name="TextBox 3">
          <a:extLst>
            <a:ext uri="{FF2B5EF4-FFF2-40B4-BE49-F238E27FC236}">
              <a16:creationId xmlns:a16="http://schemas.microsoft.com/office/drawing/2014/main" id="{A3646AB4-084C-44C8-ACBA-739AA08607C3}"/>
            </a:ext>
          </a:extLst>
        </xdr:cNvPr>
        <xdr:cNvSpPr txBox="1"/>
      </xdr:nvSpPr>
      <xdr:spPr>
        <a:xfrm>
          <a:off x="1497949" y="944359"/>
          <a:ext cx="1074615" cy="382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Products</a:t>
          </a:r>
        </a:p>
      </xdr:txBody>
    </xdr:sp>
    <xdr:clientData/>
  </xdr:twoCellAnchor>
  <xdr:twoCellAnchor>
    <xdr:from>
      <xdr:col>2</xdr:col>
      <xdr:colOff>447756</xdr:colOff>
      <xdr:row>8</xdr:row>
      <xdr:rowOff>162820</xdr:rowOff>
    </xdr:from>
    <xdr:to>
      <xdr:col>4</xdr:col>
      <xdr:colOff>16282</xdr:colOff>
      <xdr:row>11</xdr:row>
      <xdr:rowOff>8142</xdr:rowOff>
    </xdr:to>
    <xdr:sp macro="" textlink="'Summary Tables'!C4">
      <xdr:nvSpPr>
        <xdr:cNvPr id="5" name="Rectangle: Rounded Corners 4">
          <a:extLst>
            <a:ext uri="{FF2B5EF4-FFF2-40B4-BE49-F238E27FC236}">
              <a16:creationId xmlns:a16="http://schemas.microsoft.com/office/drawing/2014/main" id="{380121AC-177D-4BBC-9A7D-0BA005030BDF}"/>
            </a:ext>
          </a:extLst>
        </xdr:cNvPr>
        <xdr:cNvSpPr/>
      </xdr:nvSpPr>
      <xdr:spPr>
        <a:xfrm>
          <a:off x="1668910" y="1286282"/>
          <a:ext cx="789680" cy="407052"/>
        </a:xfrm>
        <a:prstGeom prst="roundRect">
          <a:avLst/>
        </a:prstGeom>
        <a:solidFill>
          <a:schemeClr val="bg1"/>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6E572048-1C8E-419C-AC6E-319B053C74EC}" type="TxLink">
            <a:rPr lang="en-US" sz="1600" b="1" i="0" u="none" strike="noStrike">
              <a:solidFill>
                <a:srgbClr val="000000"/>
              </a:solidFill>
              <a:latin typeface="Calibri"/>
              <a:cs typeface="Calibri"/>
            </a:rPr>
            <a:pPr algn="ctr"/>
            <a:t>232</a:t>
          </a:fld>
          <a:endParaRPr lang="en-US" sz="1600" b="1"/>
        </a:p>
      </xdr:txBody>
    </xdr:sp>
    <xdr:clientData/>
  </xdr:twoCellAnchor>
  <xdr:twoCellAnchor>
    <xdr:from>
      <xdr:col>5</xdr:col>
      <xdr:colOff>87272</xdr:colOff>
      <xdr:row>6</xdr:row>
      <xdr:rowOff>168682</xdr:rowOff>
    </xdr:from>
    <xdr:to>
      <xdr:col>7</xdr:col>
      <xdr:colOff>486183</xdr:colOff>
      <xdr:row>11</xdr:row>
      <xdr:rowOff>111695</xdr:rowOff>
    </xdr:to>
    <xdr:sp macro="" textlink="">
      <xdr:nvSpPr>
        <xdr:cNvPr id="6" name="Rectangle: Rounded Corners 5">
          <a:extLst>
            <a:ext uri="{FF2B5EF4-FFF2-40B4-BE49-F238E27FC236}">
              <a16:creationId xmlns:a16="http://schemas.microsoft.com/office/drawing/2014/main" id="{C064FFBD-FB9E-4035-AEB0-AC170FD4E785}"/>
            </a:ext>
          </a:extLst>
        </xdr:cNvPr>
        <xdr:cNvSpPr/>
      </xdr:nvSpPr>
      <xdr:spPr>
        <a:xfrm>
          <a:off x="3140157" y="917656"/>
          <a:ext cx="1620064" cy="879231"/>
        </a:xfrm>
        <a:prstGeom prst="roundRect">
          <a:avLst/>
        </a:prstGeom>
        <a:solidFill>
          <a:schemeClr val="bg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225668</xdr:colOff>
      <xdr:row>7</xdr:row>
      <xdr:rowOff>22143</xdr:rowOff>
    </xdr:from>
    <xdr:to>
      <xdr:col>7</xdr:col>
      <xdr:colOff>301218</xdr:colOff>
      <xdr:row>9</xdr:row>
      <xdr:rowOff>30284</xdr:rowOff>
    </xdr:to>
    <xdr:sp macro="" textlink="">
      <xdr:nvSpPr>
        <xdr:cNvPr id="7" name="TextBox 6">
          <a:extLst>
            <a:ext uri="{FF2B5EF4-FFF2-40B4-BE49-F238E27FC236}">
              <a16:creationId xmlns:a16="http://schemas.microsoft.com/office/drawing/2014/main" id="{2133C55A-3B47-4BE5-A767-E8DB41F0C533}"/>
            </a:ext>
          </a:extLst>
        </xdr:cNvPr>
        <xdr:cNvSpPr txBox="1"/>
      </xdr:nvSpPr>
      <xdr:spPr>
        <a:xfrm>
          <a:off x="3278553" y="958361"/>
          <a:ext cx="1296703" cy="382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Transactions</a:t>
          </a:r>
        </a:p>
      </xdr:txBody>
    </xdr:sp>
    <xdr:clientData/>
  </xdr:twoCellAnchor>
  <xdr:twoCellAnchor>
    <xdr:from>
      <xdr:col>5</xdr:col>
      <xdr:colOff>502464</xdr:colOff>
      <xdr:row>8</xdr:row>
      <xdr:rowOff>184963</xdr:rowOff>
    </xdr:from>
    <xdr:to>
      <xdr:col>7</xdr:col>
      <xdr:colOff>70991</xdr:colOff>
      <xdr:row>11</xdr:row>
      <xdr:rowOff>30285</xdr:rowOff>
    </xdr:to>
    <xdr:sp macro="" textlink="'Summary Tables'!F4">
      <xdr:nvSpPr>
        <xdr:cNvPr id="8" name="Rectangle: Rounded Corners 7">
          <a:extLst>
            <a:ext uri="{FF2B5EF4-FFF2-40B4-BE49-F238E27FC236}">
              <a16:creationId xmlns:a16="http://schemas.microsoft.com/office/drawing/2014/main" id="{23B7306A-281C-4D2C-956F-9AADCB829EDB}"/>
            </a:ext>
          </a:extLst>
        </xdr:cNvPr>
        <xdr:cNvSpPr/>
      </xdr:nvSpPr>
      <xdr:spPr>
        <a:xfrm>
          <a:off x="3555349" y="1308425"/>
          <a:ext cx="789680" cy="407052"/>
        </a:xfrm>
        <a:prstGeom prst="roundRect">
          <a:avLst/>
        </a:prstGeom>
        <a:solidFill>
          <a:schemeClr val="bg1"/>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5A2386E6-4ABD-4B66-B1F8-5F5A0E088F08}" type="TxLink">
            <a:rPr lang="en-US" sz="1600" b="1" i="0" u="none" strike="noStrike">
              <a:solidFill>
                <a:srgbClr val="000000"/>
              </a:solidFill>
              <a:latin typeface="Calibri"/>
              <a:ea typeface="+mn-ea"/>
              <a:cs typeface="Calibri"/>
            </a:rPr>
            <a:pPr marL="0" indent="0" algn="ctr"/>
            <a:t>173</a:t>
          </a:fld>
          <a:endParaRPr lang="en-US" sz="1600" b="1" i="0" u="none" strike="noStrike">
            <a:solidFill>
              <a:srgbClr val="000000"/>
            </a:solidFill>
            <a:latin typeface="Calibri"/>
            <a:ea typeface="+mn-ea"/>
            <a:cs typeface="Calibri"/>
          </a:endParaRPr>
        </a:p>
      </xdr:txBody>
    </xdr:sp>
    <xdr:clientData/>
  </xdr:twoCellAnchor>
  <xdr:twoCellAnchor>
    <xdr:from>
      <xdr:col>8</xdr:col>
      <xdr:colOff>125699</xdr:colOff>
      <xdr:row>6</xdr:row>
      <xdr:rowOff>174543</xdr:rowOff>
    </xdr:from>
    <xdr:to>
      <xdr:col>10</xdr:col>
      <xdr:colOff>524609</xdr:colOff>
      <xdr:row>11</xdr:row>
      <xdr:rowOff>117556</xdr:rowOff>
    </xdr:to>
    <xdr:sp macro="" textlink="">
      <xdr:nvSpPr>
        <xdr:cNvPr id="9" name="Rectangle: Rounded Corners 8">
          <a:extLst>
            <a:ext uri="{FF2B5EF4-FFF2-40B4-BE49-F238E27FC236}">
              <a16:creationId xmlns:a16="http://schemas.microsoft.com/office/drawing/2014/main" id="{3EED3007-D4C5-40EA-9F8D-EC41062345DA}"/>
            </a:ext>
          </a:extLst>
        </xdr:cNvPr>
        <xdr:cNvSpPr/>
      </xdr:nvSpPr>
      <xdr:spPr>
        <a:xfrm>
          <a:off x="5010314" y="923517"/>
          <a:ext cx="1620064" cy="879231"/>
        </a:xfrm>
        <a:prstGeom prst="roundRect">
          <a:avLst/>
        </a:prstGeom>
        <a:solidFill>
          <a:schemeClr val="bg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272237</xdr:colOff>
      <xdr:row>7</xdr:row>
      <xdr:rowOff>36145</xdr:rowOff>
    </xdr:from>
    <xdr:to>
      <xdr:col>10</xdr:col>
      <xdr:colOff>347786</xdr:colOff>
      <xdr:row>9</xdr:row>
      <xdr:rowOff>44286</xdr:rowOff>
    </xdr:to>
    <xdr:sp macro="" textlink="">
      <xdr:nvSpPr>
        <xdr:cNvPr id="10" name="TextBox 9">
          <a:extLst>
            <a:ext uri="{FF2B5EF4-FFF2-40B4-BE49-F238E27FC236}">
              <a16:creationId xmlns:a16="http://schemas.microsoft.com/office/drawing/2014/main" id="{DF63D40E-DBF5-4858-AFA9-EE0C6A40DA06}"/>
            </a:ext>
          </a:extLst>
        </xdr:cNvPr>
        <xdr:cNvSpPr txBox="1"/>
      </xdr:nvSpPr>
      <xdr:spPr>
        <a:xfrm>
          <a:off x="5156852" y="972363"/>
          <a:ext cx="1296703" cy="382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Units Sold</a:t>
          </a:r>
        </a:p>
      </xdr:txBody>
    </xdr:sp>
    <xdr:clientData/>
  </xdr:twoCellAnchor>
  <xdr:twoCellAnchor>
    <xdr:from>
      <xdr:col>8</xdr:col>
      <xdr:colOff>549032</xdr:colOff>
      <xdr:row>9</xdr:row>
      <xdr:rowOff>3582</xdr:rowOff>
    </xdr:from>
    <xdr:to>
      <xdr:col>10</xdr:col>
      <xdr:colOff>117558</xdr:colOff>
      <xdr:row>11</xdr:row>
      <xdr:rowOff>36147</xdr:rowOff>
    </xdr:to>
    <xdr:sp macro="" textlink="'Summary Tables'!I4">
      <xdr:nvSpPr>
        <xdr:cNvPr id="11" name="Rectangle: Rounded Corners 10">
          <a:extLst>
            <a:ext uri="{FF2B5EF4-FFF2-40B4-BE49-F238E27FC236}">
              <a16:creationId xmlns:a16="http://schemas.microsoft.com/office/drawing/2014/main" id="{F8FF4B64-8EDB-4BA3-875D-B51F7BBB3DCE}"/>
            </a:ext>
          </a:extLst>
        </xdr:cNvPr>
        <xdr:cNvSpPr/>
      </xdr:nvSpPr>
      <xdr:spPr>
        <a:xfrm>
          <a:off x="5433647" y="1314287"/>
          <a:ext cx="789680" cy="407052"/>
        </a:xfrm>
        <a:prstGeom prst="roundRect">
          <a:avLst/>
        </a:prstGeom>
        <a:solidFill>
          <a:schemeClr val="bg1"/>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08705DA-F82B-435E-A0B5-D5E4CF1F7D0E}" type="TxLink">
            <a:rPr lang="en-US" sz="1600" b="1" i="0" u="none" strike="noStrike">
              <a:solidFill>
                <a:srgbClr val="000000"/>
              </a:solidFill>
              <a:latin typeface="Calibri"/>
              <a:ea typeface="+mn-ea"/>
              <a:cs typeface="Calibri"/>
            </a:rPr>
            <a:pPr marL="0" indent="0" algn="ctr"/>
            <a:t>518</a:t>
          </a:fld>
          <a:endParaRPr lang="en-US" sz="1600" b="1" i="0" u="none" strike="noStrike">
            <a:solidFill>
              <a:srgbClr val="000000"/>
            </a:solidFill>
            <a:latin typeface="Calibri"/>
            <a:ea typeface="+mn-ea"/>
            <a:cs typeface="Calibri"/>
          </a:endParaRPr>
        </a:p>
      </xdr:txBody>
    </xdr:sp>
    <xdr:clientData/>
  </xdr:twoCellAnchor>
  <xdr:twoCellAnchor>
    <xdr:from>
      <xdr:col>11</xdr:col>
      <xdr:colOff>180407</xdr:colOff>
      <xdr:row>6</xdr:row>
      <xdr:rowOff>164122</xdr:rowOff>
    </xdr:from>
    <xdr:to>
      <xdr:col>13</xdr:col>
      <xdr:colOff>579317</xdr:colOff>
      <xdr:row>11</xdr:row>
      <xdr:rowOff>107135</xdr:rowOff>
    </xdr:to>
    <xdr:sp macro="" textlink="">
      <xdr:nvSpPr>
        <xdr:cNvPr id="12" name="Rectangle: Rounded Corners 11">
          <a:extLst>
            <a:ext uri="{FF2B5EF4-FFF2-40B4-BE49-F238E27FC236}">
              <a16:creationId xmlns:a16="http://schemas.microsoft.com/office/drawing/2014/main" id="{2EAD4585-AB17-4C66-BD26-A2A6D41A32C1}"/>
            </a:ext>
          </a:extLst>
        </xdr:cNvPr>
        <xdr:cNvSpPr/>
      </xdr:nvSpPr>
      <xdr:spPr>
        <a:xfrm>
          <a:off x="6896753" y="913096"/>
          <a:ext cx="1620064" cy="879231"/>
        </a:xfrm>
        <a:prstGeom prst="roundRect">
          <a:avLst/>
        </a:prstGeom>
        <a:solidFill>
          <a:schemeClr val="bg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351369</xdr:colOff>
      <xdr:row>7</xdr:row>
      <xdr:rowOff>33865</xdr:rowOff>
    </xdr:from>
    <xdr:to>
      <xdr:col>13</xdr:col>
      <xdr:colOff>426918</xdr:colOff>
      <xdr:row>9</xdr:row>
      <xdr:rowOff>42006</xdr:rowOff>
    </xdr:to>
    <xdr:sp macro="" textlink="">
      <xdr:nvSpPr>
        <xdr:cNvPr id="13" name="TextBox 12">
          <a:extLst>
            <a:ext uri="{FF2B5EF4-FFF2-40B4-BE49-F238E27FC236}">
              <a16:creationId xmlns:a16="http://schemas.microsoft.com/office/drawing/2014/main" id="{5EF2831A-273E-4C4F-896F-6095D85D2ECF}"/>
            </a:ext>
          </a:extLst>
        </xdr:cNvPr>
        <xdr:cNvSpPr txBox="1"/>
      </xdr:nvSpPr>
      <xdr:spPr>
        <a:xfrm>
          <a:off x="7067715" y="970083"/>
          <a:ext cx="1296703" cy="382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Revenue</a:t>
          </a:r>
        </a:p>
      </xdr:txBody>
    </xdr:sp>
    <xdr:clientData/>
  </xdr:twoCellAnchor>
  <xdr:twoCellAnchor>
    <xdr:from>
      <xdr:col>11</xdr:col>
      <xdr:colOff>343227</xdr:colOff>
      <xdr:row>8</xdr:row>
      <xdr:rowOff>172262</xdr:rowOff>
    </xdr:from>
    <xdr:to>
      <xdr:col>13</xdr:col>
      <xdr:colOff>415193</xdr:colOff>
      <xdr:row>11</xdr:row>
      <xdr:rowOff>17584</xdr:rowOff>
    </xdr:to>
    <xdr:sp macro="" textlink="'Summary Tables'!L4">
      <xdr:nvSpPr>
        <xdr:cNvPr id="14" name="Rectangle: Rounded Corners 13">
          <a:extLst>
            <a:ext uri="{FF2B5EF4-FFF2-40B4-BE49-F238E27FC236}">
              <a16:creationId xmlns:a16="http://schemas.microsoft.com/office/drawing/2014/main" id="{618EA6F0-D38B-4D1B-A25B-BA88751D9B75}"/>
            </a:ext>
          </a:extLst>
        </xdr:cNvPr>
        <xdr:cNvSpPr/>
      </xdr:nvSpPr>
      <xdr:spPr>
        <a:xfrm>
          <a:off x="7059573" y="1295724"/>
          <a:ext cx="1293120" cy="407052"/>
        </a:xfrm>
        <a:prstGeom prst="roundRect">
          <a:avLst/>
        </a:prstGeom>
        <a:solidFill>
          <a:schemeClr val="bg1"/>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BA23455-FBB0-4617-B927-5E3CEE8AB94F}" type="TxLink">
            <a:rPr lang="en-US" sz="1600" b="1" i="0" u="none" strike="noStrike">
              <a:solidFill>
                <a:srgbClr val="000000"/>
              </a:solidFill>
              <a:latin typeface="Calibri"/>
              <a:ea typeface="+mn-ea"/>
              <a:cs typeface="Calibri"/>
            </a:rPr>
            <a:pPr marL="0" indent="0" algn="ctr"/>
            <a:t> Ksh 80,568 </a:t>
          </a:fld>
          <a:endParaRPr lang="en-US" sz="1600" b="1" i="0" u="none" strike="noStrike">
            <a:solidFill>
              <a:srgbClr val="000000"/>
            </a:solidFill>
            <a:latin typeface="Calibri"/>
            <a:ea typeface="+mn-ea"/>
            <a:cs typeface="Calibri"/>
          </a:endParaRPr>
        </a:p>
      </xdr:txBody>
    </xdr:sp>
    <xdr:clientData/>
  </xdr:twoCellAnchor>
  <xdr:twoCellAnchor>
    <xdr:from>
      <xdr:col>1</xdr:col>
      <xdr:colOff>607200</xdr:colOff>
      <xdr:row>12</xdr:row>
      <xdr:rowOff>107831</xdr:rowOff>
    </xdr:from>
    <xdr:to>
      <xdr:col>8</xdr:col>
      <xdr:colOff>0</xdr:colOff>
      <xdr:row>27</xdr:row>
      <xdr:rowOff>119647</xdr:rowOff>
    </xdr:to>
    <xdr:graphicFrame macro="">
      <xdr:nvGraphicFramePr>
        <xdr:cNvPr id="15" name="Chart 14">
          <a:extLst>
            <a:ext uri="{FF2B5EF4-FFF2-40B4-BE49-F238E27FC236}">
              <a16:creationId xmlns:a16="http://schemas.microsoft.com/office/drawing/2014/main" id="{6345F69E-B4A8-4061-BE28-80FE71291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240240</xdr:colOff>
      <xdr:row>12</xdr:row>
      <xdr:rowOff>95850</xdr:rowOff>
    </xdr:from>
    <xdr:to>
      <xdr:col>13</xdr:col>
      <xdr:colOff>551132</xdr:colOff>
      <xdr:row>27</xdr:row>
      <xdr:rowOff>162655</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7D0D1C06-9E81-49B2-B747-FB38889233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350617" y="1893020"/>
              <a:ext cx="3366081" cy="2762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275565</xdr:colOff>
      <xdr:row>2</xdr:row>
      <xdr:rowOff>139179</xdr:rowOff>
    </xdr:from>
    <xdr:to>
      <xdr:col>18</xdr:col>
      <xdr:colOff>95849</xdr:colOff>
      <xdr:row>27</xdr:row>
      <xdr:rowOff>119812</xdr:rowOff>
    </xdr:to>
    <xdr:sp macro="" textlink="">
      <xdr:nvSpPr>
        <xdr:cNvPr id="17" name="Rectangle: Rounded Corners 16">
          <a:extLst>
            <a:ext uri="{FF2B5EF4-FFF2-40B4-BE49-F238E27FC236}">
              <a16:creationId xmlns:a16="http://schemas.microsoft.com/office/drawing/2014/main" id="{D8C88CD5-0ED8-484F-A2C8-3E6B6A86A4F6}"/>
            </a:ext>
          </a:extLst>
        </xdr:cNvPr>
        <xdr:cNvSpPr/>
      </xdr:nvSpPr>
      <xdr:spPr>
        <a:xfrm>
          <a:off x="8800223" y="504521"/>
          <a:ext cx="2255900" cy="4547414"/>
        </a:xfrm>
        <a:prstGeom prst="roundRect">
          <a:avLst>
            <a:gd name="adj" fmla="val 9011"/>
          </a:avLst>
        </a:prstGeom>
        <a:solidFill>
          <a:schemeClr val="bg1">
            <a:lumMod val="95000"/>
          </a:schemeClr>
        </a:solidFill>
        <a:ln>
          <a:solidFill>
            <a:sysClr val="windowText" lastClr="000000"/>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14</xdr:col>
      <xdr:colOff>521752</xdr:colOff>
      <xdr:row>11</xdr:row>
      <xdr:rowOff>182669</xdr:rowOff>
    </xdr:from>
    <xdr:to>
      <xdr:col>17</xdr:col>
      <xdr:colOff>517439</xdr:colOff>
      <xdr:row>18</xdr:row>
      <xdr:rowOff>139179</xdr:rowOff>
    </xdr:to>
    <mc:AlternateContent xmlns:mc="http://schemas.openxmlformats.org/markup-compatibility/2006">
      <mc:Choice xmlns:a14="http://schemas.microsoft.com/office/drawing/2010/main" Requires="a14">
        <xdr:graphicFrame macro="">
          <xdr:nvGraphicFramePr>
            <xdr:cNvPr id="19" name="Payment Method">
              <a:extLst>
                <a:ext uri="{FF2B5EF4-FFF2-40B4-BE49-F238E27FC236}">
                  <a16:creationId xmlns:a16="http://schemas.microsoft.com/office/drawing/2014/main" id="{59582BA0-AF19-430C-BC93-022097B508A8}"/>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9051347" y="2164899"/>
              <a:ext cx="1823457" cy="1217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539149</xdr:colOff>
      <xdr:row>19</xdr:row>
      <xdr:rowOff>69589</xdr:rowOff>
    </xdr:from>
    <xdr:to>
      <xdr:col>17</xdr:col>
      <xdr:colOff>534836</xdr:colOff>
      <xdr:row>26</xdr:row>
      <xdr:rowOff>173485</xdr:rowOff>
    </xdr:to>
    <mc:AlternateContent xmlns:mc="http://schemas.openxmlformats.org/markup-compatibility/2006">
      <mc:Choice xmlns:a14="http://schemas.microsoft.com/office/drawing/2010/main" Requires="a14">
        <xdr:graphicFrame macro="">
          <xdr:nvGraphicFramePr>
            <xdr:cNvPr id="20" name="Product Category">
              <a:extLst>
                <a:ext uri="{FF2B5EF4-FFF2-40B4-BE49-F238E27FC236}">
                  <a16:creationId xmlns:a16="http://schemas.microsoft.com/office/drawing/2014/main" id="{118041AF-F9DF-4F01-81F3-7BDDF28DB8D7}"/>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9068744" y="3493440"/>
              <a:ext cx="1823457" cy="13653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478424</xdr:colOff>
      <xdr:row>3</xdr:row>
      <xdr:rowOff>128344</xdr:rowOff>
    </xdr:from>
    <xdr:to>
      <xdr:col>17</xdr:col>
      <xdr:colOff>470547</xdr:colOff>
      <xdr:row>11</xdr:row>
      <xdr:rowOff>59254</xdr:rowOff>
    </xdr:to>
    <mc:AlternateContent xmlns:mc="http://schemas.openxmlformats.org/markup-compatibility/2006">
      <mc:Choice xmlns:tsle="http://schemas.microsoft.com/office/drawing/2012/timeslicer" Requires="tsle">
        <xdr:graphicFrame macro="">
          <xdr:nvGraphicFramePr>
            <xdr:cNvPr id="21" name="Date">
              <a:extLst>
                <a:ext uri="{FF2B5EF4-FFF2-40B4-BE49-F238E27FC236}">
                  <a16:creationId xmlns:a16="http://schemas.microsoft.com/office/drawing/2014/main" id="{49BD727B-8306-42E9-A13A-7B96DA7A385D}"/>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9008019" y="668952"/>
              <a:ext cx="1819893" cy="137253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4</xdr:col>
      <xdr:colOff>213033</xdr:colOff>
      <xdr:row>2</xdr:row>
      <xdr:rowOff>147877</xdr:rowOff>
    </xdr:from>
    <xdr:to>
      <xdr:col>13</xdr:col>
      <xdr:colOff>452329</xdr:colOff>
      <xdr:row>5</xdr:row>
      <xdr:rowOff>173973</xdr:rowOff>
    </xdr:to>
    <xdr:sp macro="" textlink="">
      <xdr:nvSpPr>
        <xdr:cNvPr id="22" name="TextBox 21">
          <a:extLst>
            <a:ext uri="{FF2B5EF4-FFF2-40B4-BE49-F238E27FC236}">
              <a16:creationId xmlns:a16="http://schemas.microsoft.com/office/drawing/2014/main" id="{EBF48287-B71F-4335-A2FE-E4A3D763EBFC}"/>
            </a:ext>
          </a:extLst>
        </xdr:cNvPr>
        <xdr:cNvSpPr txBox="1"/>
      </xdr:nvSpPr>
      <xdr:spPr>
        <a:xfrm>
          <a:off x="2648649" y="513219"/>
          <a:ext cx="5719433" cy="5741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XYZ</a:t>
          </a:r>
          <a:r>
            <a:rPr lang="en-US" sz="3200" b="1" baseline="0"/>
            <a:t> Limited </a:t>
          </a:r>
          <a:r>
            <a:rPr lang="en-US" sz="3200" b="1"/>
            <a:t>Online Sales Report</a:t>
          </a:r>
        </a:p>
      </xdr:txBody>
    </xdr:sp>
    <xdr:clientData/>
  </xdr:twoCellAnchor>
  <xdr:twoCellAnchor editAs="oneCell">
    <xdr:from>
      <xdr:col>1</xdr:col>
      <xdr:colOff>582808</xdr:colOff>
      <xdr:row>1</xdr:row>
      <xdr:rowOff>147877</xdr:rowOff>
    </xdr:from>
    <xdr:to>
      <xdr:col>3</xdr:col>
      <xdr:colOff>279400</xdr:colOff>
      <xdr:row>6</xdr:row>
      <xdr:rowOff>148921</xdr:rowOff>
    </xdr:to>
    <xdr:pic>
      <xdr:nvPicPr>
        <xdr:cNvPr id="24" name="Graphic 23" descr="Money with solid fill">
          <a:extLst>
            <a:ext uri="{FF2B5EF4-FFF2-40B4-BE49-F238E27FC236}">
              <a16:creationId xmlns:a16="http://schemas.microsoft.com/office/drawing/2014/main" id="{CAA2B45D-F91F-42CC-A35F-243E1A39BCD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91712" y="330548"/>
          <a:ext cx="914400" cy="914400"/>
        </a:xfrm>
        <a:prstGeom prst="rect">
          <a:avLst/>
        </a:prstGeom>
        <a:effectLst>
          <a:glow rad="101600">
            <a:schemeClr val="bg1">
              <a:alpha val="40000"/>
            </a:schemeClr>
          </a:glow>
        </a:effectLst>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759.602530324075" createdVersion="5" refreshedVersion="7" minRefreshableVersion="3" recordCount="0" supportSubquery="1" supportAdvancedDrill="1" xr:uid="{70895E8D-569B-4CC7-828E-0F9213940E4B}">
  <cacheSource type="external" connectionId="3"/>
  <cacheFields count="4">
    <cacheField name="[Online_Sales_Data].[Date].[Date]" caption="Date" numFmtId="0" hierarchy="1" level="1">
      <sharedItems containsSemiMixedTypes="0" containsNonDate="0" containsDate="1" containsString="0" minDate="2024-01-01T00:00:00" maxDate="2024-02-01T00:00:00" count="31">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sharedItems>
    </cacheField>
    <cacheField name="[Online_Sales_Data].[Date (Month)].[Date (Month)]" caption="Date (Month)" numFmtId="0" hierarchy="10" level="1">
      <sharedItems count="8">
        <s v="Jan"/>
        <s v="Feb"/>
        <s v="Mar"/>
        <s v="Apr"/>
        <s v="May"/>
        <s v="Jun"/>
        <s v="Jul"/>
        <s v="Aug"/>
      </sharedItems>
    </cacheField>
    <cacheField name="[Measures].[Transactions]" caption="Transactions" numFmtId="0" hierarchy="14" level="32767"/>
    <cacheField name="[Online_Sales_Data].[Product Category].[Product Category]" caption="Product Category" numFmtId="0" hierarchy="2" level="1">
      <sharedItems containsSemiMixedTypes="0" containsNonDate="0" containsString="0"/>
    </cacheField>
  </cacheFields>
  <cacheHierarchies count="24">
    <cacheHierarchy uniqueName="[Online_Sales_Data].[Transaction ID]" caption="Transaction ID" attribute="1" defaultMemberUniqueName="[Online_Sales_Data].[Transaction ID].[All]" allUniqueName="[Online_Sales_Data].[Transaction ID].[All]" dimensionUniqueName="[Online_Sales_Data]" displayFolder="" count="2" memberValueDatatype="20" unbalanced="0"/>
    <cacheHierarchy uniqueName="[Online_Sales_Data].[Date]" caption="Date" attribute="1" time="1" defaultMemberUniqueName="[Online_Sales_Data].[Date].[All]" allUniqueName="[Online_Sales_Data].[Date].[All]" dimensionUniqueName="[Online_Sales_Data]" displayFolder="" count="2" memberValueDatatype="7" unbalanced="0">
      <fieldsUsage count="2">
        <fieldUsage x="-1"/>
        <fieldUsage x="0"/>
      </fieldsUsage>
    </cacheHierarchy>
    <cacheHierarchy uniqueName="[Online_Sales_Data].[Product Category]" caption="Product Category" attribute="1" defaultMemberUniqueName="[Online_Sales_Data].[Product Category].[All]" allUniqueName="[Online_Sales_Data].[Product Category].[All]" dimensionUniqueName="[Online_Sales_Data]" displayFolder="" count="2" memberValueDatatype="130" unbalanced="0">
      <fieldsUsage count="2">
        <fieldUsage x="-1"/>
        <fieldUsage x="3"/>
      </fieldsUsage>
    </cacheHierarchy>
    <cacheHierarchy uniqueName="[Online_Sales_Data].[Product Name]" caption="Product Name" attribute="1" defaultMemberUniqueName="[Online_Sales_Data].[Product Name].[All]" allUniqueName="[Online_Sales_Data].[Product Name].[All]" dimensionUniqueName="[Online_Sales_Data]" displayFolder="" count="2" memberValueDatatype="130" unbalanced="0"/>
    <cacheHierarchy uniqueName="[Online_Sales_Data].[Region]" caption="Region" attribute="1" defaultMemberUniqueName="[Online_Sales_Data].[Region].[All]" allUniqueName="[Online_Sales_Data].[Region].[All]" dimensionUniqueName="[Online_Sales_Data]" displayFolder="" count="2" memberValueDatatype="130" unbalanced="0"/>
    <cacheHierarchy uniqueName="[Online_Sales_Data].[Payment Method]" caption="Payment Method" attribute="1" defaultMemberUniqueName="[Online_Sales_Data].[Payment Method].[All]" allUniqueName="[Online_Sales_Data].[Payment Method].[All]" dimensionUniqueName="[Online_Sales_Data]" displayFolder="" count="2" memberValueDatatype="130" unbalanced="0"/>
    <cacheHierarchy uniqueName="[Online_Sales_Data].[Units Sold]" caption="Units Sold" attribute="1" defaultMemberUniqueName="[Online_Sales_Data].[Units Sold].[All]" allUniqueName="[Online_Sales_Data].[Units Sold].[All]" dimensionUniqueName="[Online_Sales_Data]" displayFolder="" count="2" memberValueDatatype="20" unbalanced="0"/>
    <cacheHierarchy uniqueName="[Online_Sales_Data].[Unit Price]" caption="Unit Price" attribute="1" defaultMemberUniqueName="[Online_Sales_Data].[Unit Price].[All]" allUniqueName="[Online_Sales_Data].[Unit Price].[All]" dimensionUniqueName="[Online_Sales_Data]" displayFolder="" count="2" memberValueDatatype="5" unbalanced="0"/>
    <cacheHierarchy uniqueName="[Online_Sales_Data].[Total Revenue]" caption="Total Revenue" attribute="1" defaultMemberUniqueName="[Online_Sales_Data].[Total Revenue].[All]" allUniqueName="[Online_Sales_Data].[Total Revenue].[All]" dimensionUniqueName="[Online_Sales_Data]" displayFolder="" count="2" memberValueDatatype="5" unbalanced="0"/>
    <cacheHierarchy uniqueName="[Online_Sales_Data].[Revenue Category]" caption="Revenue Category" attribute="1" defaultMemberUniqueName="[Online_Sales_Data].[Revenue Category].[All]" allUniqueName="[Online_Sales_Data].[Revenue Category].[All]" dimensionUniqueName="[Online_Sales_Data]" displayFolder="" count="2" memberValueDatatype="130" unbalanced="0"/>
    <cacheHierarchy uniqueName="[Online_Sales_Data].[Date (Month)]" caption="Date (Month)" attribute="1" defaultMemberUniqueName="[Online_Sales_Data].[Date (Month)].[All]" allUniqueName="[Online_Sales_Data].[Date (Month)].[All]" dimensionUniqueName="[Online_Sales_Data]" displayFolder="" count="2" memberValueDatatype="130" unbalanced="0">
      <fieldsUsage count="2">
        <fieldUsage x="-1"/>
        <fieldUsage x="1"/>
      </fieldsUsage>
    </cacheHierarchy>
    <cacheHierarchy uniqueName="[Online_Sales_Data].[Date (Month Index)]" caption="Date (Month Index)" attribute="1" defaultMemberUniqueName="[Online_Sales_Data].[Date (Month Index)].[All]" allUniqueName="[Online_Sales_Data].[Date (Month Index)].[All]" dimensionUniqueName="[Online_Sales_Data]" displayFolder="" count="2" memberValueDatatype="20" unbalanced="0" hidden="1"/>
    <cacheHierarchy uniqueName="[Measures].[Max Revenue]" caption="Max Revenue" measure="1" displayFolder="" measureGroup="Online_Sales_Data" count="0"/>
    <cacheHierarchy uniqueName="[Measures].[Min Revenue]" caption="Min Revenue" measure="1" displayFolder="" measureGroup="Online_Sales_Data" count="0"/>
    <cacheHierarchy uniqueName="[Measures].[Transactions]" caption="Transactions" measure="1" displayFolder="" measureGroup="Online_Sales_Data" count="0" oneField="1">
      <fieldsUsage count="1">
        <fieldUsage x="2"/>
      </fieldsUsage>
    </cacheHierarchy>
    <cacheHierarchy uniqueName="[Measures].[Product Categories]" caption="Product Categories" measure="1" displayFolder="" measureGroup="Online_Sales_Data" count="0"/>
    <cacheHierarchy uniqueName="[Measures].[Products]" caption="Products" measure="1" displayFolder="" measureGroup="Online_Sales_Data" count="0"/>
    <cacheHierarchy uniqueName="[Measures].[Regions]" caption="Regions" measure="1" displayFolder="" measureGroup="Online_Sales_Data" count="0"/>
    <cacheHierarchy uniqueName="[Measures].[Payment Methods]" caption="Payment Methods" measure="1" displayFolder="" measureGroup="Online_Sales_Data" count="0"/>
    <cacheHierarchy uniqueName="[Measures].[Total Units Sold]" caption="Total Units Sold" measure="1" displayFolder="" measureGroup="Online_Sales_Data" count="0"/>
    <cacheHierarchy uniqueName="[Measures].[Median Revenue]" caption="Median Revenue" measure="1" displayFolder="" measureGroup="Online_Sales_Data" count="0"/>
    <cacheHierarchy uniqueName="[Measures].[Revenue]" caption="Revenue" measure="1" displayFolder="" measureGroup="Online_Sales_Data" count="0"/>
    <cacheHierarchy uniqueName="[Measures].[__XL_Count Online_Sales_Data]" caption="__XL_Count Online_Sales_Data" measure="1" displayFolder="" measureGroup="Online_Sales_Data" count="0" hidden="1"/>
    <cacheHierarchy uniqueName="[Measures].[__No measures defined]" caption="__No measures defined" measure="1" displayFolder="" count="0" hidden="1"/>
  </cacheHierarchies>
  <kpis count="0"/>
  <dimensions count="2">
    <dimension measure="1" name="Measures" uniqueName="[Measures]" caption="Measures"/>
    <dimension name="Online_Sales_Data" uniqueName="[Online_Sales_Data]" caption="Online_Sales_Data"/>
  </dimensions>
  <measureGroups count="1">
    <measureGroup name="Online_Sales_Data" caption="Online_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759.60252615741" createdVersion="5" refreshedVersion="7" minRefreshableVersion="3" recordCount="0" supportSubquery="1" supportAdvancedDrill="1" xr:uid="{463DAB07-A282-4EDC-B40C-9F4CF17B2216}">
  <cacheSource type="external" connectionId="3"/>
  <cacheFields count="2">
    <cacheField name="[Measures].[Products]" caption="Products" numFmtId="0" hierarchy="16" level="32767"/>
    <cacheField name="[Online_Sales_Data].[Product Category].[Product Category]" caption="Product Category" numFmtId="0" hierarchy="2" level="1">
      <sharedItems containsSemiMixedTypes="0" containsNonDate="0" containsString="0"/>
    </cacheField>
  </cacheFields>
  <cacheHierarchies count="24">
    <cacheHierarchy uniqueName="[Online_Sales_Data].[Transaction ID]" caption="Transaction ID" attribute="1" defaultMemberUniqueName="[Online_Sales_Data].[Transaction ID].[All]" allUniqueName="[Online_Sales_Data].[Transaction ID].[All]" dimensionUniqueName="[Online_Sales_Data]" displayFolder="" count="0" memberValueDatatype="20" unbalanced="0"/>
    <cacheHierarchy uniqueName="[Online_Sales_Data].[Date]" caption="Date" attribute="1" time="1" defaultMemberUniqueName="[Online_Sales_Data].[Date].[All]" allUniqueName="[Online_Sales_Data].[Date].[All]" dimensionUniqueName="[Online_Sales_Data]" displayFolder="" count="2" memberValueDatatype="7" unbalanced="0"/>
    <cacheHierarchy uniqueName="[Online_Sales_Data].[Product Category]" caption="Product Category" attribute="1" defaultMemberUniqueName="[Online_Sales_Data].[Product Category].[All]" allUniqueName="[Online_Sales_Data].[Product Category].[All]" dimensionUniqueName="[Online_Sales_Data]" displayFolder="" count="2" memberValueDatatype="130" unbalanced="0">
      <fieldsUsage count="2">
        <fieldUsage x="-1"/>
        <fieldUsage x="1"/>
      </fieldsUsage>
    </cacheHierarchy>
    <cacheHierarchy uniqueName="[Online_Sales_Data].[Product Name]" caption="Product Name" attribute="1" defaultMemberUniqueName="[Online_Sales_Data].[Product Name].[All]" allUniqueName="[Online_Sales_Data].[Product Name].[All]" dimensionUniqueName="[Online_Sales_Data]" displayFolder="" count="0" memberValueDatatype="130" unbalanced="0"/>
    <cacheHierarchy uniqueName="[Online_Sales_Data].[Region]" caption="Region" attribute="1" defaultMemberUniqueName="[Online_Sales_Data].[Region].[All]" allUniqueName="[Online_Sales_Data].[Region].[All]" dimensionUniqueName="[Online_Sales_Data]" displayFolder="" count="0" memberValueDatatype="130" unbalanced="0"/>
    <cacheHierarchy uniqueName="[Online_Sales_Data].[Payment Method]" caption="Payment Method" attribute="1" defaultMemberUniqueName="[Online_Sales_Data].[Payment Method].[All]" allUniqueName="[Online_Sales_Data].[Payment Method].[All]" dimensionUniqueName="[Online_Sales_Data]" displayFolder="" count="2" memberValueDatatype="130" unbalanced="0"/>
    <cacheHierarchy uniqueName="[Online_Sales_Data].[Units Sold]" caption="Units Sold" attribute="1" defaultMemberUniqueName="[Online_Sales_Data].[Units Sold].[All]" allUniqueName="[Online_Sales_Data].[Units Sold].[All]" dimensionUniqueName="[Online_Sales_Data]" displayFolder="" count="0" memberValueDatatype="20" unbalanced="0"/>
    <cacheHierarchy uniqueName="[Online_Sales_Data].[Unit Price]" caption="Unit Price" attribute="1" defaultMemberUniqueName="[Online_Sales_Data].[Unit Price].[All]" allUniqueName="[Online_Sales_Data].[Unit Price].[All]" dimensionUniqueName="[Online_Sales_Data]" displayFolder="" count="0" memberValueDatatype="5" unbalanced="0"/>
    <cacheHierarchy uniqueName="[Online_Sales_Data].[Total Revenue]" caption="Total Revenue" attribute="1" defaultMemberUniqueName="[Online_Sales_Data].[Total Revenue].[All]" allUniqueName="[Online_Sales_Data].[Total Revenue].[All]" dimensionUniqueName="[Online_Sales_Data]" displayFolder="" count="0" memberValueDatatype="5" unbalanced="0"/>
    <cacheHierarchy uniqueName="[Online_Sales_Data].[Revenue Category]" caption="Revenue Category" attribute="1" defaultMemberUniqueName="[Online_Sales_Data].[Revenue Category].[All]" allUniqueName="[Online_Sales_Data].[Revenue Category].[All]" dimensionUniqueName="[Online_Sales_Data]" displayFolder="" count="0" memberValueDatatype="130" unbalanced="0"/>
    <cacheHierarchy uniqueName="[Online_Sales_Data].[Date (Month)]" caption="Date (Month)" attribute="1" defaultMemberUniqueName="[Online_Sales_Data].[Date (Month)].[All]" allUniqueName="[Online_Sales_Data].[Date (Month)].[All]" dimensionUniqueName="[Online_Sales_Data]" displayFolder="" count="0" memberValueDatatype="130" unbalanced="0"/>
    <cacheHierarchy uniqueName="[Online_Sales_Data].[Date (Month Index)]" caption="Date (Month Index)" attribute="1" defaultMemberUniqueName="[Online_Sales_Data].[Date (Month Index)].[All]" allUniqueName="[Online_Sales_Data].[Date (Month Index)].[All]" dimensionUniqueName="[Online_Sales_Data]" displayFolder="" count="0" memberValueDatatype="20" unbalanced="0" hidden="1"/>
    <cacheHierarchy uniqueName="[Measures].[Max Revenue]" caption="Max Revenue" measure="1" displayFolder="" measureGroup="Online_Sales_Data" count="0"/>
    <cacheHierarchy uniqueName="[Measures].[Min Revenue]" caption="Min Revenue" measure="1" displayFolder="" measureGroup="Online_Sales_Data" count="0"/>
    <cacheHierarchy uniqueName="[Measures].[Transactions]" caption="Transactions" measure="1" displayFolder="" measureGroup="Online_Sales_Data" count="0"/>
    <cacheHierarchy uniqueName="[Measures].[Product Categories]" caption="Product Categories" measure="1" displayFolder="" measureGroup="Online_Sales_Data" count="0"/>
    <cacheHierarchy uniqueName="[Measures].[Products]" caption="Products" measure="1" displayFolder="" measureGroup="Online_Sales_Data" count="0" oneField="1">
      <fieldsUsage count="1">
        <fieldUsage x="0"/>
      </fieldsUsage>
    </cacheHierarchy>
    <cacheHierarchy uniqueName="[Measures].[Regions]" caption="Regions" measure="1" displayFolder="" measureGroup="Online_Sales_Data" count="0"/>
    <cacheHierarchy uniqueName="[Measures].[Payment Methods]" caption="Payment Methods" measure="1" displayFolder="" measureGroup="Online_Sales_Data" count="0"/>
    <cacheHierarchy uniqueName="[Measures].[Total Units Sold]" caption="Total Units Sold" measure="1" displayFolder="" measureGroup="Online_Sales_Data" count="0"/>
    <cacheHierarchy uniqueName="[Measures].[Median Revenue]" caption="Median Revenue" measure="1" displayFolder="" measureGroup="Online_Sales_Data" count="0"/>
    <cacheHierarchy uniqueName="[Measures].[Revenue]" caption="Revenue" measure="1" displayFolder="" measureGroup="Online_Sales_Data" count="0"/>
    <cacheHierarchy uniqueName="[Measures].[__XL_Count Online_Sales_Data]" caption="__XL_Count Online_Sales_Data" measure="1" displayFolder="" measureGroup="Online_Sales_Data" count="0" hidden="1"/>
    <cacheHierarchy uniqueName="[Measures].[__No measures defined]" caption="__No measures defined" measure="1" displayFolder="" count="0" hidden="1"/>
  </cacheHierarchies>
  <kpis count="0"/>
  <dimensions count="2">
    <dimension measure="1" name="Measures" uniqueName="[Measures]" caption="Measures"/>
    <dimension name="Online_Sales_Data" uniqueName="[Online_Sales_Data]" caption="Online_Sales_Data"/>
  </dimensions>
  <measureGroups count="1">
    <measureGroup name="Online_Sales_Data" caption="Online_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759.602527314812" createdVersion="5" refreshedVersion="7" minRefreshableVersion="3" recordCount="0" supportSubquery="1" supportAdvancedDrill="1" xr:uid="{3847FC0E-9A66-40C6-B876-1A59CEF03A2D}">
  <cacheSource type="external" connectionId="3"/>
  <cacheFields count="2">
    <cacheField name="[Measures].[Transactions]" caption="Transactions" numFmtId="0" hierarchy="14" level="32767"/>
    <cacheField name="[Online_Sales_Data].[Product Category].[Product Category]" caption="Product Category" numFmtId="0" hierarchy="2" level="1">
      <sharedItems containsSemiMixedTypes="0" containsNonDate="0" containsString="0"/>
    </cacheField>
  </cacheFields>
  <cacheHierarchies count="24">
    <cacheHierarchy uniqueName="[Online_Sales_Data].[Transaction ID]" caption="Transaction ID" attribute="1" defaultMemberUniqueName="[Online_Sales_Data].[Transaction ID].[All]" allUniqueName="[Online_Sales_Data].[Transaction ID].[All]" dimensionUniqueName="[Online_Sales_Data]" displayFolder="" count="0" memberValueDatatype="20" unbalanced="0"/>
    <cacheHierarchy uniqueName="[Online_Sales_Data].[Date]" caption="Date" attribute="1" time="1" defaultMemberUniqueName="[Online_Sales_Data].[Date].[All]" allUniqueName="[Online_Sales_Data].[Date].[All]" dimensionUniqueName="[Online_Sales_Data]" displayFolder="" count="2" memberValueDatatype="7" unbalanced="0"/>
    <cacheHierarchy uniqueName="[Online_Sales_Data].[Product Category]" caption="Product Category" attribute="1" defaultMemberUniqueName="[Online_Sales_Data].[Product Category].[All]" allUniqueName="[Online_Sales_Data].[Product Category].[All]" dimensionUniqueName="[Online_Sales_Data]" displayFolder="" count="2" memberValueDatatype="130" unbalanced="0">
      <fieldsUsage count="2">
        <fieldUsage x="-1"/>
        <fieldUsage x="1"/>
      </fieldsUsage>
    </cacheHierarchy>
    <cacheHierarchy uniqueName="[Online_Sales_Data].[Product Name]" caption="Product Name" attribute="1" defaultMemberUniqueName="[Online_Sales_Data].[Product Name].[All]" allUniqueName="[Online_Sales_Data].[Product Name].[All]" dimensionUniqueName="[Online_Sales_Data]" displayFolder="" count="0" memberValueDatatype="130" unbalanced="0"/>
    <cacheHierarchy uniqueName="[Online_Sales_Data].[Region]" caption="Region" attribute="1" defaultMemberUniqueName="[Online_Sales_Data].[Region].[All]" allUniqueName="[Online_Sales_Data].[Region].[All]" dimensionUniqueName="[Online_Sales_Data]" displayFolder="" count="0" memberValueDatatype="130" unbalanced="0"/>
    <cacheHierarchy uniqueName="[Online_Sales_Data].[Payment Method]" caption="Payment Method" attribute="1" defaultMemberUniqueName="[Online_Sales_Data].[Payment Method].[All]" allUniqueName="[Online_Sales_Data].[Payment Method].[All]" dimensionUniqueName="[Online_Sales_Data]" displayFolder="" count="2" memberValueDatatype="130" unbalanced="0"/>
    <cacheHierarchy uniqueName="[Online_Sales_Data].[Units Sold]" caption="Units Sold" attribute="1" defaultMemberUniqueName="[Online_Sales_Data].[Units Sold].[All]" allUniqueName="[Online_Sales_Data].[Units Sold].[All]" dimensionUniqueName="[Online_Sales_Data]" displayFolder="" count="0" memberValueDatatype="20" unbalanced="0"/>
    <cacheHierarchy uniqueName="[Online_Sales_Data].[Unit Price]" caption="Unit Price" attribute="1" defaultMemberUniqueName="[Online_Sales_Data].[Unit Price].[All]" allUniqueName="[Online_Sales_Data].[Unit Price].[All]" dimensionUniqueName="[Online_Sales_Data]" displayFolder="" count="0" memberValueDatatype="5" unbalanced="0"/>
    <cacheHierarchy uniqueName="[Online_Sales_Data].[Total Revenue]" caption="Total Revenue" attribute="1" defaultMemberUniqueName="[Online_Sales_Data].[Total Revenue].[All]" allUniqueName="[Online_Sales_Data].[Total Revenue].[All]" dimensionUniqueName="[Online_Sales_Data]" displayFolder="" count="0" memberValueDatatype="5" unbalanced="0"/>
    <cacheHierarchy uniqueName="[Online_Sales_Data].[Revenue Category]" caption="Revenue Category" attribute="1" defaultMemberUniqueName="[Online_Sales_Data].[Revenue Category].[All]" allUniqueName="[Online_Sales_Data].[Revenue Category].[All]" dimensionUniqueName="[Online_Sales_Data]" displayFolder="" count="0" memberValueDatatype="130" unbalanced="0"/>
    <cacheHierarchy uniqueName="[Online_Sales_Data].[Date (Month)]" caption="Date (Month)" attribute="1" defaultMemberUniqueName="[Online_Sales_Data].[Date (Month)].[All]" allUniqueName="[Online_Sales_Data].[Date (Month)].[All]" dimensionUniqueName="[Online_Sales_Data]" displayFolder="" count="0" memberValueDatatype="130" unbalanced="0"/>
    <cacheHierarchy uniqueName="[Online_Sales_Data].[Date (Month Index)]" caption="Date (Month Index)" attribute="1" defaultMemberUniqueName="[Online_Sales_Data].[Date (Month Index)].[All]" allUniqueName="[Online_Sales_Data].[Date (Month Index)].[All]" dimensionUniqueName="[Online_Sales_Data]" displayFolder="" count="0" memberValueDatatype="20" unbalanced="0" hidden="1"/>
    <cacheHierarchy uniqueName="[Measures].[Max Revenue]" caption="Max Revenue" measure="1" displayFolder="" measureGroup="Online_Sales_Data" count="0"/>
    <cacheHierarchy uniqueName="[Measures].[Min Revenue]" caption="Min Revenue" measure="1" displayFolder="" measureGroup="Online_Sales_Data" count="0"/>
    <cacheHierarchy uniqueName="[Measures].[Transactions]" caption="Transactions" measure="1" displayFolder="" measureGroup="Online_Sales_Data" count="0" oneField="1">
      <fieldsUsage count="1">
        <fieldUsage x="0"/>
      </fieldsUsage>
    </cacheHierarchy>
    <cacheHierarchy uniqueName="[Measures].[Product Categories]" caption="Product Categories" measure="1" displayFolder="" measureGroup="Online_Sales_Data" count="0"/>
    <cacheHierarchy uniqueName="[Measures].[Products]" caption="Products" measure="1" displayFolder="" measureGroup="Online_Sales_Data" count="0"/>
    <cacheHierarchy uniqueName="[Measures].[Regions]" caption="Regions" measure="1" displayFolder="" measureGroup="Online_Sales_Data" count="0"/>
    <cacheHierarchy uniqueName="[Measures].[Payment Methods]" caption="Payment Methods" measure="1" displayFolder="" measureGroup="Online_Sales_Data" count="0"/>
    <cacheHierarchy uniqueName="[Measures].[Total Units Sold]" caption="Total Units Sold" measure="1" displayFolder="" measureGroup="Online_Sales_Data" count="0"/>
    <cacheHierarchy uniqueName="[Measures].[Median Revenue]" caption="Median Revenue" measure="1" displayFolder="" measureGroup="Online_Sales_Data" count="0"/>
    <cacheHierarchy uniqueName="[Measures].[Revenue]" caption="Revenue" measure="1" displayFolder="" measureGroup="Online_Sales_Data" count="0"/>
    <cacheHierarchy uniqueName="[Measures].[__XL_Count Online_Sales_Data]" caption="__XL_Count Online_Sales_Data" measure="1" displayFolder="" measureGroup="Online_Sales_Data" count="0" hidden="1"/>
    <cacheHierarchy uniqueName="[Measures].[__No measures defined]" caption="__No measures defined" measure="1" displayFolder="" count="0" hidden="1"/>
  </cacheHierarchies>
  <kpis count="0"/>
  <dimensions count="2">
    <dimension measure="1" name="Measures" uniqueName="[Measures]" caption="Measures"/>
    <dimension name="Online_Sales_Data" uniqueName="[Online_Sales_Data]" caption="Online_Sales_Data"/>
  </dimensions>
  <measureGroups count="1">
    <measureGroup name="Online_Sales_Data" caption="Online_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759.602527662035" createdVersion="5" refreshedVersion="7" minRefreshableVersion="3" recordCount="0" supportSubquery="1" supportAdvancedDrill="1" xr:uid="{7CD9A22D-F103-4D67-A8A3-32E001A1EB20}">
  <cacheSource type="external" connectionId="3"/>
  <cacheFields count="2">
    <cacheField name="[Measures].[Total Units Sold]" caption="Total Units Sold" numFmtId="0" hierarchy="19" level="32767"/>
    <cacheField name="[Online_Sales_Data].[Product Category].[Product Category]" caption="Product Category" numFmtId="0" hierarchy="2" level="1">
      <sharedItems containsSemiMixedTypes="0" containsNonDate="0" containsString="0"/>
    </cacheField>
  </cacheFields>
  <cacheHierarchies count="24">
    <cacheHierarchy uniqueName="[Online_Sales_Data].[Transaction ID]" caption="Transaction ID" attribute="1" defaultMemberUniqueName="[Online_Sales_Data].[Transaction ID].[All]" allUniqueName="[Online_Sales_Data].[Transaction ID].[All]" dimensionUniqueName="[Online_Sales_Data]" displayFolder="" count="0" memberValueDatatype="20" unbalanced="0"/>
    <cacheHierarchy uniqueName="[Online_Sales_Data].[Date]" caption="Date" attribute="1" time="1" defaultMemberUniqueName="[Online_Sales_Data].[Date].[All]" allUniqueName="[Online_Sales_Data].[Date].[All]" dimensionUniqueName="[Online_Sales_Data]" displayFolder="" count="2" memberValueDatatype="7" unbalanced="0"/>
    <cacheHierarchy uniqueName="[Online_Sales_Data].[Product Category]" caption="Product Category" attribute="1" defaultMemberUniqueName="[Online_Sales_Data].[Product Category].[All]" allUniqueName="[Online_Sales_Data].[Product Category].[All]" dimensionUniqueName="[Online_Sales_Data]" displayFolder="" count="2" memberValueDatatype="130" unbalanced="0">
      <fieldsUsage count="2">
        <fieldUsage x="-1"/>
        <fieldUsage x="1"/>
      </fieldsUsage>
    </cacheHierarchy>
    <cacheHierarchy uniqueName="[Online_Sales_Data].[Product Name]" caption="Product Name" attribute="1" defaultMemberUniqueName="[Online_Sales_Data].[Product Name].[All]" allUniqueName="[Online_Sales_Data].[Product Name].[All]" dimensionUniqueName="[Online_Sales_Data]" displayFolder="" count="0" memberValueDatatype="130" unbalanced="0"/>
    <cacheHierarchy uniqueName="[Online_Sales_Data].[Region]" caption="Region" attribute="1" defaultMemberUniqueName="[Online_Sales_Data].[Region].[All]" allUniqueName="[Online_Sales_Data].[Region].[All]" dimensionUniqueName="[Online_Sales_Data]" displayFolder="" count="0" memberValueDatatype="130" unbalanced="0"/>
    <cacheHierarchy uniqueName="[Online_Sales_Data].[Payment Method]" caption="Payment Method" attribute="1" defaultMemberUniqueName="[Online_Sales_Data].[Payment Method].[All]" allUniqueName="[Online_Sales_Data].[Payment Method].[All]" dimensionUniqueName="[Online_Sales_Data]" displayFolder="" count="2" memberValueDatatype="130" unbalanced="0"/>
    <cacheHierarchy uniqueName="[Online_Sales_Data].[Units Sold]" caption="Units Sold" attribute="1" defaultMemberUniqueName="[Online_Sales_Data].[Units Sold].[All]" allUniqueName="[Online_Sales_Data].[Units Sold].[All]" dimensionUniqueName="[Online_Sales_Data]" displayFolder="" count="0" memberValueDatatype="20" unbalanced="0"/>
    <cacheHierarchy uniqueName="[Online_Sales_Data].[Unit Price]" caption="Unit Price" attribute="1" defaultMemberUniqueName="[Online_Sales_Data].[Unit Price].[All]" allUniqueName="[Online_Sales_Data].[Unit Price].[All]" dimensionUniqueName="[Online_Sales_Data]" displayFolder="" count="0" memberValueDatatype="5" unbalanced="0"/>
    <cacheHierarchy uniqueName="[Online_Sales_Data].[Total Revenue]" caption="Total Revenue" attribute="1" defaultMemberUniqueName="[Online_Sales_Data].[Total Revenue].[All]" allUniqueName="[Online_Sales_Data].[Total Revenue].[All]" dimensionUniqueName="[Online_Sales_Data]" displayFolder="" count="0" memberValueDatatype="5" unbalanced="0"/>
    <cacheHierarchy uniqueName="[Online_Sales_Data].[Revenue Category]" caption="Revenue Category" attribute="1" defaultMemberUniqueName="[Online_Sales_Data].[Revenue Category].[All]" allUniqueName="[Online_Sales_Data].[Revenue Category].[All]" dimensionUniqueName="[Online_Sales_Data]" displayFolder="" count="0" memberValueDatatype="130" unbalanced="0"/>
    <cacheHierarchy uniqueName="[Online_Sales_Data].[Date (Month)]" caption="Date (Month)" attribute="1" defaultMemberUniqueName="[Online_Sales_Data].[Date (Month)].[All]" allUniqueName="[Online_Sales_Data].[Date (Month)].[All]" dimensionUniqueName="[Online_Sales_Data]" displayFolder="" count="0" memberValueDatatype="130" unbalanced="0"/>
    <cacheHierarchy uniqueName="[Online_Sales_Data].[Date (Month Index)]" caption="Date (Month Index)" attribute="1" defaultMemberUniqueName="[Online_Sales_Data].[Date (Month Index)].[All]" allUniqueName="[Online_Sales_Data].[Date (Month Index)].[All]" dimensionUniqueName="[Online_Sales_Data]" displayFolder="" count="0" memberValueDatatype="20" unbalanced="0" hidden="1"/>
    <cacheHierarchy uniqueName="[Measures].[Max Revenue]" caption="Max Revenue" measure="1" displayFolder="" measureGroup="Online_Sales_Data" count="0"/>
    <cacheHierarchy uniqueName="[Measures].[Min Revenue]" caption="Min Revenue" measure="1" displayFolder="" measureGroup="Online_Sales_Data" count="0"/>
    <cacheHierarchy uniqueName="[Measures].[Transactions]" caption="Transactions" measure="1" displayFolder="" measureGroup="Online_Sales_Data" count="0"/>
    <cacheHierarchy uniqueName="[Measures].[Product Categories]" caption="Product Categories" measure="1" displayFolder="" measureGroup="Online_Sales_Data" count="0"/>
    <cacheHierarchy uniqueName="[Measures].[Products]" caption="Products" measure="1" displayFolder="" measureGroup="Online_Sales_Data" count="0"/>
    <cacheHierarchy uniqueName="[Measures].[Regions]" caption="Regions" measure="1" displayFolder="" measureGroup="Online_Sales_Data" count="0"/>
    <cacheHierarchy uniqueName="[Measures].[Payment Methods]" caption="Payment Methods" measure="1" displayFolder="" measureGroup="Online_Sales_Data" count="0"/>
    <cacheHierarchy uniqueName="[Measures].[Total Units Sold]" caption="Total Units Sold" measure="1" displayFolder="" measureGroup="Online_Sales_Data" count="0" oneField="1">
      <fieldsUsage count="1">
        <fieldUsage x="0"/>
      </fieldsUsage>
    </cacheHierarchy>
    <cacheHierarchy uniqueName="[Measures].[Median Revenue]" caption="Median Revenue" measure="1" displayFolder="" measureGroup="Online_Sales_Data" count="0"/>
    <cacheHierarchy uniqueName="[Measures].[Revenue]" caption="Revenue" measure="1" displayFolder="" measureGroup="Online_Sales_Data" count="0"/>
    <cacheHierarchy uniqueName="[Measures].[__XL_Count Online_Sales_Data]" caption="__XL_Count Online_Sales_Data" measure="1" displayFolder="" measureGroup="Online_Sales_Data" count="0" hidden="1"/>
    <cacheHierarchy uniqueName="[Measures].[__No measures defined]" caption="__No measures defined" measure="1" displayFolder="" count="0" hidden="1"/>
  </cacheHierarchies>
  <kpis count="0"/>
  <dimensions count="2">
    <dimension measure="1" name="Measures" uniqueName="[Measures]" caption="Measures"/>
    <dimension name="Online_Sales_Data" uniqueName="[Online_Sales_Data]" caption="Online_Sales_Data"/>
  </dimensions>
  <measureGroups count="1">
    <measureGroup name="Online_Sales_Data" caption="Online_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759.602528009258" createdVersion="5" refreshedVersion="7" minRefreshableVersion="3" recordCount="0" supportSubquery="1" supportAdvancedDrill="1" xr:uid="{003171ED-51CA-4F01-A9FA-9E6E8DE3BB5B}">
  <cacheSource type="external" connectionId="3"/>
  <cacheFields count="2">
    <cacheField name="[Measures].[Revenue]" caption="Revenue" numFmtId="0" hierarchy="21" level="32767"/>
    <cacheField name="[Online_Sales_Data].[Product Category].[Product Category]" caption="Product Category" numFmtId="0" hierarchy="2" level="1">
      <sharedItems containsSemiMixedTypes="0" containsNonDate="0" containsString="0"/>
    </cacheField>
  </cacheFields>
  <cacheHierarchies count="24">
    <cacheHierarchy uniqueName="[Online_Sales_Data].[Transaction ID]" caption="Transaction ID" attribute="1" defaultMemberUniqueName="[Online_Sales_Data].[Transaction ID].[All]" allUniqueName="[Online_Sales_Data].[Transaction ID].[All]" dimensionUniqueName="[Online_Sales_Data]" displayFolder="" count="0" memberValueDatatype="20" unbalanced="0"/>
    <cacheHierarchy uniqueName="[Online_Sales_Data].[Date]" caption="Date" attribute="1" time="1" defaultMemberUniqueName="[Online_Sales_Data].[Date].[All]" allUniqueName="[Online_Sales_Data].[Date].[All]" dimensionUniqueName="[Online_Sales_Data]" displayFolder="" count="2" memberValueDatatype="7" unbalanced="0"/>
    <cacheHierarchy uniqueName="[Online_Sales_Data].[Product Category]" caption="Product Category" attribute="1" defaultMemberUniqueName="[Online_Sales_Data].[Product Category].[All]" allUniqueName="[Online_Sales_Data].[Product Category].[All]" dimensionUniqueName="[Online_Sales_Data]" displayFolder="" count="2" memberValueDatatype="130" unbalanced="0">
      <fieldsUsage count="2">
        <fieldUsage x="-1"/>
        <fieldUsage x="1"/>
      </fieldsUsage>
    </cacheHierarchy>
    <cacheHierarchy uniqueName="[Online_Sales_Data].[Product Name]" caption="Product Name" attribute="1" defaultMemberUniqueName="[Online_Sales_Data].[Product Name].[All]" allUniqueName="[Online_Sales_Data].[Product Name].[All]" dimensionUniqueName="[Online_Sales_Data]" displayFolder="" count="0" memberValueDatatype="130" unbalanced="0"/>
    <cacheHierarchy uniqueName="[Online_Sales_Data].[Region]" caption="Region" attribute="1" defaultMemberUniqueName="[Online_Sales_Data].[Region].[All]" allUniqueName="[Online_Sales_Data].[Region].[All]" dimensionUniqueName="[Online_Sales_Data]" displayFolder="" count="0" memberValueDatatype="130" unbalanced="0"/>
    <cacheHierarchy uniqueName="[Online_Sales_Data].[Payment Method]" caption="Payment Method" attribute="1" defaultMemberUniqueName="[Online_Sales_Data].[Payment Method].[All]" allUniqueName="[Online_Sales_Data].[Payment Method].[All]" dimensionUniqueName="[Online_Sales_Data]" displayFolder="" count="2" memberValueDatatype="130" unbalanced="0"/>
    <cacheHierarchy uniqueName="[Online_Sales_Data].[Units Sold]" caption="Units Sold" attribute="1" defaultMemberUniqueName="[Online_Sales_Data].[Units Sold].[All]" allUniqueName="[Online_Sales_Data].[Units Sold].[All]" dimensionUniqueName="[Online_Sales_Data]" displayFolder="" count="0" memberValueDatatype="20" unbalanced="0"/>
    <cacheHierarchy uniqueName="[Online_Sales_Data].[Unit Price]" caption="Unit Price" attribute="1" defaultMemberUniqueName="[Online_Sales_Data].[Unit Price].[All]" allUniqueName="[Online_Sales_Data].[Unit Price].[All]" dimensionUniqueName="[Online_Sales_Data]" displayFolder="" count="0" memberValueDatatype="5" unbalanced="0"/>
    <cacheHierarchy uniqueName="[Online_Sales_Data].[Total Revenue]" caption="Total Revenue" attribute="1" defaultMemberUniqueName="[Online_Sales_Data].[Total Revenue].[All]" allUniqueName="[Online_Sales_Data].[Total Revenue].[All]" dimensionUniqueName="[Online_Sales_Data]" displayFolder="" count="0" memberValueDatatype="5" unbalanced="0"/>
    <cacheHierarchy uniqueName="[Online_Sales_Data].[Revenue Category]" caption="Revenue Category" attribute="1" defaultMemberUniqueName="[Online_Sales_Data].[Revenue Category].[All]" allUniqueName="[Online_Sales_Data].[Revenue Category].[All]" dimensionUniqueName="[Online_Sales_Data]" displayFolder="" count="0" memberValueDatatype="130" unbalanced="0"/>
    <cacheHierarchy uniqueName="[Online_Sales_Data].[Date (Month)]" caption="Date (Month)" attribute="1" defaultMemberUniqueName="[Online_Sales_Data].[Date (Month)].[All]" allUniqueName="[Online_Sales_Data].[Date (Month)].[All]" dimensionUniqueName="[Online_Sales_Data]" displayFolder="" count="0" memberValueDatatype="130" unbalanced="0"/>
    <cacheHierarchy uniqueName="[Online_Sales_Data].[Date (Month Index)]" caption="Date (Month Index)" attribute="1" defaultMemberUniqueName="[Online_Sales_Data].[Date (Month Index)].[All]" allUniqueName="[Online_Sales_Data].[Date (Month Index)].[All]" dimensionUniqueName="[Online_Sales_Data]" displayFolder="" count="0" memberValueDatatype="20" unbalanced="0" hidden="1"/>
    <cacheHierarchy uniqueName="[Measures].[Max Revenue]" caption="Max Revenue" measure="1" displayFolder="" measureGroup="Online_Sales_Data" count="0"/>
    <cacheHierarchy uniqueName="[Measures].[Min Revenue]" caption="Min Revenue" measure="1" displayFolder="" measureGroup="Online_Sales_Data" count="0"/>
    <cacheHierarchy uniqueName="[Measures].[Transactions]" caption="Transactions" measure="1" displayFolder="" measureGroup="Online_Sales_Data" count="0"/>
    <cacheHierarchy uniqueName="[Measures].[Product Categories]" caption="Product Categories" measure="1" displayFolder="" measureGroup="Online_Sales_Data" count="0"/>
    <cacheHierarchy uniqueName="[Measures].[Products]" caption="Products" measure="1" displayFolder="" measureGroup="Online_Sales_Data" count="0"/>
    <cacheHierarchy uniqueName="[Measures].[Regions]" caption="Regions" measure="1" displayFolder="" measureGroup="Online_Sales_Data" count="0"/>
    <cacheHierarchy uniqueName="[Measures].[Payment Methods]" caption="Payment Methods" measure="1" displayFolder="" measureGroup="Online_Sales_Data" count="0"/>
    <cacheHierarchy uniqueName="[Measures].[Total Units Sold]" caption="Total Units Sold" measure="1" displayFolder="" measureGroup="Online_Sales_Data" count="0"/>
    <cacheHierarchy uniqueName="[Measures].[Median Revenue]" caption="Median Revenue" measure="1" displayFolder="" measureGroup="Online_Sales_Data" count="0"/>
    <cacheHierarchy uniqueName="[Measures].[Revenue]" caption="Revenue" measure="1" displayFolder="" measureGroup="Online_Sales_Data" count="0" oneField="1">
      <fieldsUsage count="1">
        <fieldUsage x="0"/>
      </fieldsUsage>
    </cacheHierarchy>
    <cacheHierarchy uniqueName="[Measures].[__XL_Count Online_Sales_Data]" caption="__XL_Count Online_Sales_Data" measure="1" displayFolder="" measureGroup="Online_Sales_Data" count="0" hidden="1"/>
    <cacheHierarchy uniqueName="[Measures].[__No measures defined]" caption="__No measures defined" measure="1" displayFolder="" count="0" hidden="1"/>
  </cacheHierarchies>
  <kpis count="0"/>
  <dimensions count="2">
    <dimension measure="1" name="Measures" uniqueName="[Measures]" caption="Measures"/>
    <dimension name="Online_Sales_Data" uniqueName="[Online_Sales_Data]" caption="Online_Sales_Data"/>
  </dimensions>
  <measureGroups count="1">
    <measureGroup name="Online_Sales_Data" caption="Online_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759.602528935182" createdVersion="5" refreshedVersion="7" minRefreshableVersion="3" recordCount="0" supportSubquery="1" supportAdvancedDrill="1" xr:uid="{F0E66305-E596-4648-838B-3555D0BB5E54}">
  <cacheSource type="external" connectionId="3"/>
  <cacheFields count="3">
    <cacheField name="[Online_Sales_Data].[Region].[Region]" caption="Region" numFmtId="0" hierarchy="4" level="1">
      <sharedItems count="3">
        <s v="Asia"/>
        <s v="Europe"/>
        <s v="North America"/>
      </sharedItems>
    </cacheField>
    <cacheField name="[Measures].[Revenue]" caption="Revenue" numFmtId="0" hierarchy="21" level="32767"/>
    <cacheField name="[Online_Sales_Data].[Product Category].[Product Category]" caption="Product Category" numFmtId="0" hierarchy="2" level="1">
      <sharedItems containsSemiMixedTypes="0" containsNonDate="0" containsString="0"/>
    </cacheField>
  </cacheFields>
  <cacheHierarchies count="24">
    <cacheHierarchy uniqueName="[Online_Sales_Data].[Transaction ID]" caption="Transaction ID" attribute="1" defaultMemberUniqueName="[Online_Sales_Data].[Transaction ID].[All]" allUniqueName="[Online_Sales_Data].[Transaction ID].[All]" dimensionUniqueName="[Online_Sales_Data]" displayFolder="" count="0" memberValueDatatype="20" unbalanced="0"/>
    <cacheHierarchy uniqueName="[Online_Sales_Data].[Date]" caption="Date" attribute="1" time="1" defaultMemberUniqueName="[Online_Sales_Data].[Date].[All]" allUniqueName="[Online_Sales_Data].[Date].[All]" dimensionUniqueName="[Online_Sales_Data]" displayFolder="" count="2" memberValueDatatype="7" unbalanced="0"/>
    <cacheHierarchy uniqueName="[Online_Sales_Data].[Product Category]" caption="Product Category" attribute="1" defaultMemberUniqueName="[Online_Sales_Data].[Product Category].[All]" allUniqueName="[Online_Sales_Data].[Product Category].[All]" dimensionUniqueName="[Online_Sales_Data]" displayFolder="" count="2" memberValueDatatype="130" unbalanced="0">
      <fieldsUsage count="2">
        <fieldUsage x="-1"/>
        <fieldUsage x="2"/>
      </fieldsUsage>
    </cacheHierarchy>
    <cacheHierarchy uniqueName="[Online_Sales_Data].[Product Name]" caption="Product Name" attribute="1" defaultMemberUniqueName="[Online_Sales_Data].[Product Name].[All]" allUniqueName="[Online_Sales_Data].[Product Name].[All]" dimensionUniqueName="[Online_Sales_Data]" displayFolder="" count="0" memberValueDatatype="130" unbalanced="0"/>
    <cacheHierarchy uniqueName="[Online_Sales_Data].[Region]" caption="Region" attribute="1" defaultMemberUniqueName="[Online_Sales_Data].[Region].[All]" allUniqueName="[Online_Sales_Data].[Region].[All]" dimensionUniqueName="[Online_Sales_Data]" displayFolder="" count="2" memberValueDatatype="130" unbalanced="0">
      <fieldsUsage count="2">
        <fieldUsage x="-1"/>
        <fieldUsage x="0"/>
      </fieldsUsage>
    </cacheHierarchy>
    <cacheHierarchy uniqueName="[Online_Sales_Data].[Payment Method]" caption="Payment Method" attribute="1" defaultMemberUniqueName="[Online_Sales_Data].[Payment Method].[All]" allUniqueName="[Online_Sales_Data].[Payment Method].[All]" dimensionUniqueName="[Online_Sales_Data]" displayFolder="" count="2" memberValueDatatype="130" unbalanced="0"/>
    <cacheHierarchy uniqueName="[Online_Sales_Data].[Units Sold]" caption="Units Sold" attribute="1" defaultMemberUniqueName="[Online_Sales_Data].[Units Sold].[All]" allUniqueName="[Online_Sales_Data].[Units Sold].[All]" dimensionUniqueName="[Online_Sales_Data]" displayFolder="" count="0" memberValueDatatype="20" unbalanced="0"/>
    <cacheHierarchy uniqueName="[Online_Sales_Data].[Unit Price]" caption="Unit Price" attribute="1" defaultMemberUniqueName="[Online_Sales_Data].[Unit Price].[All]" allUniqueName="[Online_Sales_Data].[Unit Price].[All]" dimensionUniqueName="[Online_Sales_Data]" displayFolder="" count="0" memberValueDatatype="5" unbalanced="0"/>
    <cacheHierarchy uniqueName="[Online_Sales_Data].[Total Revenue]" caption="Total Revenue" attribute="1" defaultMemberUniqueName="[Online_Sales_Data].[Total Revenue].[All]" allUniqueName="[Online_Sales_Data].[Total Revenue].[All]" dimensionUniqueName="[Online_Sales_Data]" displayFolder="" count="0" memberValueDatatype="5" unbalanced="0"/>
    <cacheHierarchy uniqueName="[Online_Sales_Data].[Revenue Category]" caption="Revenue Category" attribute="1" defaultMemberUniqueName="[Online_Sales_Data].[Revenue Category].[All]" allUniqueName="[Online_Sales_Data].[Revenue Category].[All]" dimensionUniqueName="[Online_Sales_Data]" displayFolder="" count="0" memberValueDatatype="130" unbalanced="0"/>
    <cacheHierarchy uniqueName="[Online_Sales_Data].[Date (Month)]" caption="Date (Month)" attribute="1" defaultMemberUniqueName="[Online_Sales_Data].[Date (Month)].[All]" allUniqueName="[Online_Sales_Data].[Date (Month)].[All]" dimensionUniqueName="[Online_Sales_Data]" displayFolder="" count="0" memberValueDatatype="130" unbalanced="0"/>
    <cacheHierarchy uniqueName="[Online_Sales_Data].[Date (Month Index)]" caption="Date (Month Index)" attribute="1" defaultMemberUniqueName="[Online_Sales_Data].[Date (Month Index)].[All]" allUniqueName="[Online_Sales_Data].[Date (Month Index)].[All]" dimensionUniqueName="[Online_Sales_Data]" displayFolder="" count="0" memberValueDatatype="20" unbalanced="0" hidden="1"/>
    <cacheHierarchy uniqueName="[Measures].[Max Revenue]" caption="Max Revenue" measure="1" displayFolder="" measureGroup="Online_Sales_Data" count="0"/>
    <cacheHierarchy uniqueName="[Measures].[Min Revenue]" caption="Min Revenue" measure="1" displayFolder="" measureGroup="Online_Sales_Data" count="0"/>
    <cacheHierarchy uniqueName="[Measures].[Transactions]" caption="Transactions" measure="1" displayFolder="" measureGroup="Online_Sales_Data" count="0"/>
    <cacheHierarchy uniqueName="[Measures].[Product Categories]" caption="Product Categories" measure="1" displayFolder="" measureGroup="Online_Sales_Data" count="0"/>
    <cacheHierarchy uniqueName="[Measures].[Products]" caption="Products" measure="1" displayFolder="" measureGroup="Online_Sales_Data" count="0"/>
    <cacheHierarchy uniqueName="[Measures].[Regions]" caption="Regions" measure="1" displayFolder="" measureGroup="Online_Sales_Data" count="0"/>
    <cacheHierarchy uniqueName="[Measures].[Payment Methods]" caption="Payment Methods" measure="1" displayFolder="" measureGroup="Online_Sales_Data" count="0"/>
    <cacheHierarchy uniqueName="[Measures].[Total Units Sold]" caption="Total Units Sold" measure="1" displayFolder="" measureGroup="Online_Sales_Data" count="0"/>
    <cacheHierarchy uniqueName="[Measures].[Median Revenue]" caption="Median Revenue" measure="1" displayFolder="" measureGroup="Online_Sales_Data" count="0"/>
    <cacheHierarchy uniqueName="[Measures].[Revenue]" caption="Revenue" measure="1" displayFolder="" measureGroup="Online_Sales_Data" count="0" oneField="1">
      <fieldsUsage count="1">
        <fieldUsage x="1"/>
      </fieldsUsage>
    </cacheHierarchy>
    <cacheHierarchy uniqueName="[Measures].[__XL_Count Online_Sales_Data]" caption="__XL_Count Online_Sales_Data" measure="1" displayFolder="" measureGroup="Online_Sales_Data" count="0" hidden="1"/>
    <cacheHierarchy uniqueName="[Measures].[__No measures defined]" caption="__No measures defined" measure="1" displayFolder="" count="0" hidden="1"/>
  </cacheHierarchies>
  <kpis count="0"/>
  <dimensions count="2">
    <dimension measure="1" name="Measures" uniqueName="[Measures]" caption="Measures"/>
    <dimension name="Online_Sales_Data" uniqueName="[Online_Sales_Data]" caption="Online_Sales_Data"/>
  </dimensions>
  <measureGroups count="1">
    <measureGroup name="Online_Sales_Data" caption="Online_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759.600737962966" createdVersion="3" refreshedVersion="7" minRefreshableVersion="3" recordCount="0" supportSubquery="1" supportAdvancedDrill="1" xr:uid="{DCB12629-2D7F-4892-8339-F26375271C61}">
  <cacheSource type="external" connectionId="3">
    <extLst>
      <ext xmlns:x14="http://schemas.microsoft.com/office/spreadsheetml/2009/9/main" uri="{F057638F-6D5F-4e77-A914-E7F072B9BCA8}">
        <x14:sourceConnection name="ThisWorkbookDataModel"/>
      </ext>
    </extLst>
  </cacheSource>
  <cacheFields count="0"/>
  <cacheHierarchies count="24">
    <cacheHierarchy uniqueName="[Online_Sales_Data].[Transaction ID]" caption="Transaction ID" attribute="1" defaultMemberUniqueName="[Online_Sales_Data].[Transaction ID].[All]" allUniqueName="[Online_Sales_Data].[Transaction ID].[All]" dimensionUniqueName="[Online_Sales_Data]" displayFolder="" count="0" memberValueDatatype="20" unbalanced="0"/>
    <cacheHierarchy uniqueName="[Online_Sales_Data].[Date]" caption="Date" attribute="1" time="1" defaultMemberUniqueName="[Online_Sales_Data].[Date].[All]" allUniqueName="[Online_Sales_Data].[Date].[All]" dimensionUniqueName="[Online_Sales_Data]" displayFolder="" count="0" memberValueDatatype="7" unbalanced="0"/>
    <cacheHierarchy uniqueName="[Online_Sales_Data].[Product Category]" caption="Product Category" attribute="1" defaultMemberUniqueName="[Online_Sales_Data].[Product Category].[All]" allUniqueName="[Online_Sales_Data].[Product Category].[All]" dimensionUniqueName="[Online_Sales_Data]" displayFolder="" count="0" memberValueDatatype="130" unbalanced="0"/>
    <cacheHierarchy uniqueName="[Online_Sales_Data].[Product Name]" caption="Product Name" attribute="1" defaultMemberUniqueName="[Online_Sales_Data].[Product Name].[All]" allUniqueName="[Online_Sales_Data].[Product Name].[All]" dimensionUniqueName="[Online_Sales_Data]" displayFolder="" count="0" memberValueDatatype="130" unbalanced="0"/>
    <cacheHierarchy uniqueName="[Online_Sales_Data].[Region]" caption="Region" attribute="1" defaultMemberUniqueName="[Online_Sales_Data].[Region].[All]" allUniqueName="[Online_Sales_Data].[Region].[All]" dimensionUniqueName="[Online_Sales_Data]" displayFolder="" count="0" memberValueDatatype="130" unbalanced="0"/>
    <cacheHierarchy uniqueName="[Online_Sales_Data].[Payment Method]" caption="Payment Method" attribute="1" defaultMemberUniqueName="[Online_Sales_Data].[Payment Method].[All]" allUniqueName="[Online_Sales_Data].[Payment Method].[All]" dimensionUniqueName="[Online_Sales_Data]" displayFolder="" count="2" memberValueDatatype="130" unbalanced="0"/>
    <cacheHierarchy uniqueName="[Online_Sales_Data].[Units Sold]" caption="Units Sold" attribute="1" defaultMemberUniqueName="[Online_Sales_Data].[Units Sold].[All]" allUniqueName="[Online_Sales_Data].[Units Sold].[All]" dimensionUniqueName="[Online_Sales_Data]" displayFolder="" count="0" memberValueDatatype="20" unbalanced="0"/>
    <cacheHierarchy uniqueName="[Online_Sales_Data].[Unit Price]" caption="Unit Price" attribute="1" defaultMemberUniqueName="[Online_Sales_Data].[Unit Price].[All]" allUniqueName="[Online_Sales_Data].[Unit Price].[All]" dimensionUniqueName="[Online_Sales_Data]" displayFolder="" count="0" memberValueDatatype="5" unbalanced="0"/>
    <cacheHierarchy uniqueName="[Online_Sales_Data].[Total Revenue]" caption="Total Revenue" attribute="1" defaultMemberUniqueName="[Online_Sales_Data].[Total Revenue].[All]" allUniqueName="[Online_Sales_Data].[Total Revenue].[All]" dimensionUniqueName="[Online_Sales_Data]" displayFolder="" count="0" memberValueDatatype="5" unbalanced="0"/>
    <cacheHierarchy uniqueName="[Online_Sales_Data].[Revenue Category]" caption="Revenue Category" attribute="1" defaultMemberUniqueName="[Online_Sales_Data].[Revenue Category].[All]" allUniqueName="[Online_Sales_Data].[Revenue Category].[All]" dimensionUniqueName="[Online_Sales_Data]" displayFolder="" count="0" memberValueDatatype="130" unbalanced="0"/>
    <cacheHierarchy uniqueName="[Online_Sales_Data].[Date (Month)]" caption="Date (Month)" attribute="1" defaultMemberUniqueName="[Online_Sales_Data].[Date (Month)].[All]" allUniqueName="[Online_Sales_Data].[Date (Month)].[All]" dimensionUniqueName="[Online_Sales_Data]" displayFolder="" count="0" memberValueDatatype="130" unbalanced="0"/>
    <cacheHierarchy uniqueName="[Online_Sales_Data].[Date (Month Index)]" caption="Date (Month Index)" attribute="1" defaultMemberUniqueName="[Online_Sales_Data].[Date (Month Index)].[All]" allUniqueName="[Online_Sales_Data].[Date (Month Index)].[All]" dimensionUniqueName="[Online_Sales_Data]" displayFolder="" count="0" memberValueDatatype="20" unbalanced="0" hidden="1"/>
    <cacheHierarchy uniqueName="[Measures].[Max Revenue]" caption="Max Revenue" measure="1" displayFolder="" measureGroup="Online_Sales_Data" count="0"/>
    <cacheHierarchy uniqueName="[Measures].[Min Revenue]" caption="Min Revenue" measure="1" displayFolder="" measureGroup="Online_Sales_Data" count="0"/>
    <cacheHierarchy uniqueName="[Measures].[Transactions]" caption="Transactions" measure="1" displayFolder="" measureGroup="Online_Sales_Data" count="0"/>
    <cacheHierarchy uniqueName="[Measures].[Product Categories]" caption="Product Categories" measure="1" displayFolder="" measureGroup="Online_Sales_Data" count="0"/>
    <cacheHierarchy uniqueName="[Measures].[Products]" caption="Products" measure="1" displayFolder="" measureGroup="Online_Sales_Data" count="0"/>
    <cacheHierarchy uniqueName="[Measures].[Regions]" caption="Regions" measure="1" displayFolder="" measureGroup="Online_Sales_Data" count="0"/>
    <cacheHierarchy uniqueName="[Measures].[Payment Methods]" caption="Payment Methods" measure="1" displayFolder="" measureGroup="Online_Sales_Data" count="0"/>
    <cacheHierarchy uniqueName="[Measures].[Total Units Sold]" caption="Total Units Sold" measure="1" displayFolder="" measureGroup="Online_Sales_Data" count="0"/>
    <cacheHierarchy uniqueName="[Measures].[Median Revenue]" caption="Median Revenue" measure="1" displayFolder="" measureGroup="Online_Sales_Data" count="0"/>
    <cacheHierarchy uniqueName="[Measures].[Revenue]" caption="Revenue" measure="1" displayFolder="" measureGroup="Online_Sales_Data" count="0"/>
    <cacheHierarchy uniqueName="[Measures].[__XL_Count Online_Sales_Data]" caption="__XL_Count Online_Sales_Data" measure="1" displayFolder="" measureGroup="Online_Sales_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32083365"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759.601256365742" createdVersion="3" refreshedVersion="7" minRefreshableVersion="3" recordCount="0" supportSubquery="1" supportAdvancedDrill="1" xr:uid="{592A5705-9135-409A-BA4B-9913A3E58241}">
  <cacheSource type="external" connectionId="3">
    <extLst>
      <ext xmlns:x14="http://schemas.microsoft.com/office/spreadsheetml/2009/9/main" uri="{F057638F-6D5F-4e77-A914-E7F072B9BCA8}">
        <x14:sourceConnection name="ThisWorkbookDataModel"/>
      </ext>
    </extLst>
  </cacheSource>
  <cacheFields count="0"/>
  <cacheHierarchies count="24">
    <cacheHierarchy uniqueName="[Online_Sales_Data].[Transaction ID]" caption="Transaction ID" attribute="1" defaultMemberUniqueName="[Online_Sales_Data].[Transaction ID].[All]" allUniqueName="[Online_Sales_Data].[Transaction ID].[All]" dimensionUniqueName="[Online_Sales_Data]" displayFolder="" count="0" memberValueDatatype="20" unbalanced="0"/>
    <cacheHierarchy uniqueName="[Online_Sales_Data].[Date]" caption="Date" attribute="1" time="1" defaultMemberUniqueName="[Online_Sales_Data].[Date].[All]" allUniqueName="[Online_Sales_Data].[Date].[All]" dimensionUniqueName="[Online_Sales_Data]" displayFolder="" count="0" memberValueDatatype="7" unbalanced="0"/>
    <cacheHierarchy uniqueName="[Online_Sales_Data].[Product Category]" caption="Product Category" attribute="1" defaultMemberUniqueName="[Online_Sales_Data].[Product Category].[All]" allUniqueName="[Online_Sales_Data].[Product Category].[All]" dimensionUniqueName="[Online_Sales_Data]" displayFolder="" count="2" memberValueDatatype="130" unbalanced="0"/>
    <cacheHierarchy uniqueName="[Online_Sales_Data].[Product Name]" caption="Product Name" attribute="1" defaultMemberUniqueName="[Online_Sales_Data].[Product Name].[All]" allUniqueName="[Online_Sales_Data].[Product Name].[All]" dimensionUniqueName="[Online_Sales_Data]" displayFolder="" count="0" memberValueDatatype="130" unbalanced="0"/>
    <cacheHierarchy uniqueName="[Online_Sales_Data].[Region]" caption="Region" attribute="1" defaultMemberUniqueName="[Online_Sales_Data].[Region].[All]" allUniqueName="[Online_Sales_Data].[Region].[All]" dimensionUniqueName="[Online_Sales_Data]" displayFolder="" count="0" memberValueDatatype="130" unbalanced="0"/>
    <cacheHierarchy uniqueName="[Online_Sales_Data].[Payment Method]" caption="Payment Method" attribute="1" defaultMemberUniqueName="[Online_Sales_Data].[Payment Method].[All]" allUniqueName="[Online_Sales_Data].[Payment Method].[All]" dimensionUniqueName="[Online_Sales_Data]" displayFolder="" count="0" memberValueDatatype="130" unbalanced="0"/>
    <cacheHierarchy uniqueName="[Online_Sales_Data].[Units Sold]" caption="Units Sold" attribute="1" defaultMemberUniqueName="[Online_Sales_Data].[Units Sold].[All]" allUniqueName="[Online_Sales_Data].[Units Sold].[All]" dimensionUniqueName="[Online_Sales_Data]" displayFolder="" count="0" memberValueDatatype="20" unbalanced="0"/>
    <cacheHierarchy uniqueName="[Online_Sales_Data].[Unit Price]" caption="Unit Price" attribute="1" defaultMemberUniqueName="[Online_Sales_Data].[Unit Price].[All]" allUniqueName="[Online_Sales_Data].[Unit Price].[All]" dimensionUniqueName="[Online_Sales_Data]" displayFolder="" count="0" memberValueDatatype="5" unbalanced="0"/>
    <cacheHierarchy uniqueName="[Online_Sales_Data].[Total Revenue]" caption="Total Revenue" attribute="1" defaultMemberUniqueName="[Online_Sales_Data].[Total Revenue].[All]" allUniqueName="[Online_Sales_Data].[Total Revenue].[All]" dimensionUniqueName="[Online_Sales_Data]" displayFolder="" count="0" memberValueDatatype="5" unbalanced="0"/>
    <cacheHierarchy uniqueName="[Online_Sales_Data].[Revenue Category]" caption="Revenue Category" attribute="1" defaultMemberUniqueName="[Online_Sales_Data].[Revenue Category].[All]" allUniqueName="[Online_Sales_Data].[Revenue Category].[All]" dimensionUniqueName="[Online_Sales_Data]" displayFolder="" count="0" memberValueDatatype="130" unbalanced="0"/>
    <cacheHierarchy uniqueName="[Online_Sales_Data].[Date (Month)]" caption="Date (Month)" attribute="1" defaultMemberUniqueName="[Online_Sales_Data].[Date (Month)].[All]" allUniqueName="[Online_Sales_Data].[Date (Month)].[All]" dimensionUniqueName="[Online_Sales_Data]" displayFolder="" count="0" memberValueDatatype="130" unbalanced="0"/>
    <cacheHierarchy uniqueName="[Online_Sales_Data].[Date (Month Index)]" caption="Date (Month Index)" attribute="1" defaultMemberUniqueName="[Online_Sales_Data].[Date (Month Index)].[All]" allUniqueName="[Online_Sales_Data].[Date (Month Index)].[All]" dimensionUniqueName="[Online_Sales_Data]" displayFolder="" count="0" memberValueDatatype="20" unbalanced="0" hidden="1"/>
    <cacheHierarchy uniqueName="[Measures].[Max Revenue]" caption="Max Revenue" measure="1" displayFolder="" measureGroup="Online_Sales_Data" count="0"/>
    <cacheHierarchy uniqueName="[Measures].[Min Revenue]" caption="Min Revenue" measure="1" displayFolder="" measureGroup="Online_Sales_Data" count="0"/>
    <cacheHierarchy uniqueName="[Measures].[Transactions]" caption="Transactions" measure="1" displayFolder="" measureGroup="Online_Sales_Data" count="0"/>
    <cacheHierarchy uniqueName="[Measures].[Product Categories]" caption="Product Categories" measure="1" displayFolder="" measureGroup="Online_Sales_Data" count="0"/>
    <cacheHierarchy uniqueName="[Measures].[Products]" caption="Products" measure="1" displayFolder="" measureGroup="Online_Sales_Data" count="0"/>
    <cacheHierarchy uniqueName="[Measures].[Regions]" caption="Regions" measure="1" displayFolder="" measureGroup="Online_Sales_Data" count="0"/>
    <cacheHierarchy uniqueName="[Measures].[Payment Methods]" caption="Payment Methods" measure="1" displayFolder="" measureGroup="Online_Sales_Data" count="0"/>
    <cacheHierarchy uniqueName="[Measures].[Total Units Sold]" caption="Total Units Sold" measure="1" displayFolder="" measureGroup="Online_Sales_Data" count="0"/>
    <cacheHierarchy uniqueName="[Measures].[Median Revenue]" caption="Median Revenue" measure="1" displayFolder="" measureGroup="Online_Sales_Data" count="0"/>
    <cacheHierarchy uniqueName="[Measures].[Revenue]" caption="Revenue" measure="1" displayFolder="" measureGroup="Online_Sales_Data" count="0"/>
    <cacheHierarchy uniqueName="[Measures].[__XL_Count Online_Sales_Data]" caption="__XL_Count Online_Sales_Data" measure="1" displayFolder="" measureGroup="Online_Sales_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05202240"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759.601694560188" createdVersion="3" refreshedVersion="7" minRefreshableVersion="3" recordCount="0" supportSubquery="1" supportAdvancedDrill="1" xr:uid="{4F2A8DA2-6EFA-4B6B-A30B-C6594BBE4A34}">
  <cacheSource type="external" connectionId="3">
    <extLst>
      <ext xmlns:x14="http://schemas.microsoft.com/office/spreadsheetml/2009/9/main" uri="{F057638F-6D5F-4e77-A914-E7F072B9BCA8}">
        <x14:sourceConnection name="ThisWorkbookDataModel"/>
      </ext>
    </extLst>
  </cacheSource>
  <cacheFields count="0"/>
  <cacheHierarchies count="24">
    <cacheHierarchy uniqueName="[Online_Sales_Data].[Transaction ID]" caption="Transaction ID" attribute="1" defaultMemberUniqueName="[Online_Sales_Data].[Transaction ID].[All]" allUniqueName="[Online_Sales_Data].[Transaction ID].[All]" dimensionUniqueName="[Online_Sales_Data]" displayFolder="" count="0" memberValueDatatype="20" unbalanced="0"/>
    <cacheHierarchy uniqueName="[Online_Sales_Data].[Date]" caption="Date" attribute="1" time="1" defaultMemberUniqueName="[Online_Sales_Data].[Date].[All]" allUniqueName="[Online_Sales_Data].[Date].[All]" dimensionUniqueName="[Online_Sales_Data]" displayFolder="" count="2" memberValueDatatype="7" unbalanced="0"/>
    <cacheHierarchy uniqueName="[Online_Sales_Data].[Product Category]" caption="Product Category" attribute="1" defaultMemberUniqueName="[Online_Sales_Data].[Product Category].[All]" allUniqueName="[Online_Sales_Data].[Product Category].[All]" dimensionUniqueName="[Online_Sales_Data]" displayFolder="" count="0" memberValueDatatype="130" unbalanced="0"/>
    <cacheHierarchy uniqueName="[Online_Sales_Data].[Product Name]" caption="Product Name" attribute="1" defaultMemberUniqueName="[Online_Sales_Data].[Product Name].[All]" allUniqueName="[Online_Sales_Data].[Product Name].[All]" dimensionUniqueName="[Online_Sales_Data]" displayFolder="" count="0" memberValueDatatype="130" unbalanced="0"/>
    <cacheHierarchy uniqueName="[Online_Sales_Data].[Region]" caption="Region" attribute="1" defaultMemberUniqueName="[Online_Sales_Data].[Region].[All]" allUniqueName="[Online_Sales_Data].[Region].[All]" dimensionUniqueName="[Online_Sales_Data]" displayFolder="" count="0" memberValueDatatype="130" unbalanced="0"/>
    <cacheHierarchy uniqueName="[Online_Sales_Data].[Payment Method]" caption="Payment Method" attribute="1" defaultMemberUniqueName="[Online_Sales_Data].[Payment Method].[All]" allUniqueName="[Online_Sales_Data].[Payment Method].[All]" dimensionUniqueName="[Online_Sales_Data]" displayFolder="" count="0" memberValueDatatype="130" unbalanced="0"/>
    <cacheHierarchy uniqueName="[Online_Sales_Data].[Units Sold]" caption="Units Sold" attribute="1" defaultMemberUniqueName="[Online_Sales_Data].[Units Sold].[All]" allUniqueName="[Online_Sales_Data].[Units Sold].[All]" dimensionUniqueName="[Online_Sales_Data]" displayFolder="" count="0" memberValueDatatype="20" unbalanced="0"/>
    <cacheHierarchy uniqueName="[Online_Sales_Data].[Unit Price]" caption="Unit Price" attribute="1" defaultMemberUniqueName="[Online_Sales_Data].[Unit Price].[All]" allUniqueName="[Online_Sales_Data].[Unit Price].[All]" dimensionUniqueName="[Online_Sales_Data]" displayFolder="" count="0" memberValueDatatype="5" unbalanced="0"/>
    <cacheHierarchy uniqueName="[Online_Sales_Data].[Total Revenue]" caption="Total Revenue" attribute="1" defaultMemberUniqueName="[Online_Sales_Data].[Total Revenue].[All]" allUniqueName="[Online_Sales_Data].[Total Revenue].[All]" dimensionUniqueName="[Online_Sales_Data]" displayFolder="" count="0" memberValueDatatype="5" unbalanced="0"/>
    <cacheHierarchy uniqueName="[Online_Sales_Data].[Revenue Category]" caption="Revenue Category" attribute="1" defaultMemberUniqueName="[Online_Sales_Data].[Revenue Category].[All]" allUniqueName="[Online_Sales_Data].[Revenue Category].[All]" dimensionUniqueName="[Online_Sales_Data]" displayFolder="" count="0" memberValueDatatype="130" unbalanced="0"/>
    <cacheHierarchy uniqueName="[Online_Sales_Data].[Date (Month)]" caption="Date (Month)" attribute="1" defaultMemberUniqueName="[Online_Sales_Data].[Date (Month)].[All]" allUniqueName="[Online_Sales_Data].[Date (Month)].[All]" dimensionUniqueName="[Online_Sales_Data]" displayFolder="" count="0" memberValueDatatype="130" unbalanced="0"/>
    <cacheHierarchy uniqueName="[Online_Sales_Data].[Date (Month Index)]" caption="Date (Month Index)" attribute="1" defaultMemberUniqueName="[Online_Sales_Data].[Date (Month Index)].[All]" allUniqueName="[Online_Sales_Data].[Date (Month Index)].[All]" dimensionUniqueName="[Online_Sales_Data]" displayFolder="" count="0" memberValueDatatype="20" unbalanced="0" hidden="1"/>
    <cacheHierarchy uniqueName="[Measures].[Max Revenue]" caption="Max Revenue" measure="1" displayFolder="" measureGroup="Online_Sales_Data" count="0"/>
    <cacheHierarchy uniqueName="[Measures].[Min Revenue]" caption="Min Revenue" measure="1" displayFolder="" measureGroup="Online_Sales_Data" count="0"/>
    <cacheHierarchy uniqueName="[Measures].[Transactions]" caption="Transactions" measure="1" displayFolder="" measureGroup="Online_Sales_Data" count="0"/>
    <cacheHierarchy uniqueName="[Measures].[Product Categories]" caption="Product Categories" measure="1" displayFolder="" measureGroup="Online_Sales_Data" count="0"/>
    <cacheHierarchy uniqueName="[Measures].[Products]" caption="Products" measure="1" displayFolder="" measureGroup="Online_Sales_Data" count="0"/>
    <cacheHierarchy uniqueName="[Measures].[Regions]" caption="Regions" measure="1" displayFolder="" measureGroup="Online_Sales_Data" count="0"/>
    <cacheHierarchy uniqueName="[Measures].[Payment Methods]" caption="Payment Methods" measure="1" displayFolder="" measureGroup="Online_Sales_Data" count="0"/>
    <cacheHierarchy uniqueName="[Measures].[Total Units Sold]" caption="Total Units Sold" measure="1" displayFolder="" measureGroup="Online_Sales_Data" count="0"/>
    <cacheHierarchy uniqueName="[Measures].[Median Revenue]" caption="Median Revenue" measure="1" displayFolder="" measureGroup="Online_Sales_Data" count="0"/>
    <cacheHierarchy uniqueName="[Measures].[Revenue]" caption="Revenue" measure="1" displayFolder="" measureGroup="Online_Sales_Data" count="0"/>
    <cacheHierarchy uniqueName="[Measures].[__XL_Count Online_Sales_Data]" caption="__XL_Count Online_Sales_Data" measure="1" displayFolder="" measureGroup="Online_Sales_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64777311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9D2276-BA3F-4E9A-97FB-27F5A5E8B0E4}" name="PivotTable6" cacheId="215" applyNumberFormats="0" applyBorderFormats="0" applyFontFormats="0" applyPatternFormats="0" applyAlignmentFormats="0" applyWidthHeightFormats="1" dataCaption="Values" tag="a441fcc0-f7e6-41bc-b162-c055e9423bb8" updatedVersion="7" minRefreshableVersion="5" useAutoFormatting="1" subtotalHiddenItems="1" rowGrandTotals="0" colGrandTotals="0" itemPrintTitles="1" createdVersion="5" indent="0" outline="1" outlineData="1" multipleFieldFilters="0">
  <location ref="R3:S6" firstHeaderRow="1" firstDataRow="1" firstDataCol="1"/>
  <pivotFields count="3">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3">
    <i>
      <x v="2"/>
    </i>
    <i>
      <x/>
    </i>
    <i>
      <x v="1"/>
    </i>
  </rowItems>
  <colItems count="1">
    <i/>
  </colItems>
  <dataFields count="1">
    <dataField fld="1" subtotal="count" showDataAs="percentOfTotal" baseField="0" baseItem="0" numFmtId="9"/>
  </dataFields>
  <formats count="2">
    <format dxfId="4">
      <pivotArea outline="0" fieldPosition="0">
        <references count="1">
          <reference field="4294967294" count="1">
            <x v="0"/>
          </reference>
        </references>
      </pivotArea>
    </format>
    <format dxfId="3">
      <pivotArea outline="0" collapsedLevelsAreSubtotals="1" fieldPosition="0"/>
    </format>
  </formats>
  <pivotHierarchies count="24">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nline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32D1EC-5C1D-4C07-93BF-C3313FB0FDCB}" name="PivotTable5" cacheId="217" applyNumberFormats="0" applyBorderFormats="0" applyFontFormats="0" applyPatternFormats="0" applyAlignmentFormats="0" applyWidthHeightFormats="1" dataCaption="Values" tag="9e0ad0d9-a6af-4ceb-92e7-f102f42d5963" updatedVersion="7" minRefreshableVersion="5" useAutoFormatting="1" subtotalHiddenItems="1" itemPrintTitles="1" createdVersion="5" indent="0" outline="1" outlineData="1" multipleFieldFilters="0" chartFormat="3">
  <location ref="N3:O12"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allDrilled="1" subtotalTop="0" showAll="0" dataSourceSort="1" defaultSubtotal="0">
      <items count="8">
        <item x="0" e="0"/>
        <item x="1" e="0"/>
        <item x="2" e="0"/>
        <item x="3" e="0"/>
        <item x="4" e="0"/>
        <item x="5" e="0"/>
        <item x="6" e="0"/>
        <item x="7" e="0"/>
      </items>
    </pivotField>
    <pivotField dataField="1" subtotalTop="0" showAll="0" defaultSubtotal="0"/>
    <pivotField allDrilled="1" subtotalTop="0" showAll="0" dataSourceSort="1" defaultSubtotal="0" defaultAttributeDrillState="1"/>
  </pivotFields>
  <rowFields count="2">
    <field x="1"/>
    <field x="0"/>
  </rowFields>
  <rowItems count="9">
    <i>
      <x/>
    </i>
    <i>
      <x v="1"/>
    </i>
    <i>
      <x v="2"/>
    </i>
    <i>
      <x v="3"/>
    </i>
    <i>
      <x v="4"/>
    </i>
    <i>
      <x v="5"/>
    </i>
    <i>
      <x v="6"/>
    </i>
    <i>
      <x v="7"/>
    </i>
    <i t="grand">
      <x/>
    </i>
  </rowItems>
  <colItems count="1">
    <i/>
  </colItems>
  <dataFields count="1">
    <dataField fld="2" subtotal="count" baseField="0" baseItem="0"/>
  </dataFields>
  <formats count="1">
    <format dxfId="6">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Hierarchies count="24">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0"/>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nline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3FC55F-39BB-40A3-A6A7-7607E1A5EE18}" name="PivotTable4" cacheId="213" applyNumberFormats="0" applyBorderFormats="0" applyFontFormats="0" applyPatternFormats="0" applyAlignmentFormats="0" applyWidthHeightFormats="1" dataCaption="Values" tag="8b2a97e5-9a99-4193-b775-2f993c4a209a" updatedVersion="7" minRefreshableVersion="5" useAutoFormatting="1" subtotalHiddenItems="1" itemPrintTitles="1" createdVersion="5" indent="0" outline="1" outlineData="1" multipleFieldFilters="0">
  <location ref="K3:K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
  </dataFields>
  <formats count="1">
    <format dxfId="5">
      <pivotArea outline="0" collapsedLevelsAreSubtotals="1" fieldPosition="0"/>
    </format>
  </formats>
  <pivotHierarchies count="24">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nline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D675C3-349A-4FFD-A28D-A9C6BD88DB2D}" name="PivotTable3" cacheId="211" applyNumberFormats="0" applyBorderFormats="0" applyFontFormats="0" applyPatternFormats="0" applyAlignmentFormats="0" applyWidthHeightFormats="1" dataCaption="Values" tag="baeca356-64df-4f8d-b133-ef45294172ec" updatedVersion="7" minRefreshableVersion="5" useAutoFormatting="1" subtotalHiddenItems="1" itemPrintTitles="1" createdVersion="5" indent="0" outline="1" outlineData="1" multipleFieldFilters="0">
  <location ref="H3:H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4">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nline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70F73D-09D9-43A9-BD11-CAFA2EADA9A3}" name="PivotTable2" cacheId="209" applyNumberFormats="0" applyBorderFormats="0" applyFontFormats="0" applyPatternFormats="0" applyAlignmentFormats="0" applyWidthHeightFormats="1" dataCaption="Values" tag="d0bfa863-d0e8-4bb9-adbc-3d43c174af42" updatedVersion="7" minRefreshableVersion="5" useAutoFormatting="1" subtotalHiddenItems="1" itemPrintTitles="1" createdVersion="5" indent="0" outline="1" outlineData="1" multipleFieldFilters="0">
  <location ref="E3:E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4">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nline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734929-5F65-4D6C-95FF-AF13934AAA47}" name="PivotTable1" cacheId="207" applyNumberFormats="0" applyBorderFormats="0" applyFontFormats="0" applyPatternFormats="0" applyAlignmentFormats="0" applyWidthHeightFormats="1" dataCaption="Values" tag="2b5d62bc-0189-43d7-9d6e-25421de386eb" updatedVersion="7" minRefreshableVersion="5" useAutoFormatting="1" subtotalHiddenItems="1" itemPrintTitles="1" createdVersion="5" indent="0" outline="1" outlineData="1" multipleFieldFilters="0">
  <location ref="B3:B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4">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nline_Sales_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2B5143F-777D-46A5-AB36-570A8DA3A6E5}" autoFormatId="16" applyNumberFormats="0" applyBorderFormats="0" applyFontFormats="0" applyPatternFormats="0" applyAlignmentFormats="0" applyWidthHeightFormats="0">
  <queryTableRefresh nextId="13">
    <queryTableFields count="9">
      <queryTableField id="4" name="Product Name" tableColumnId="4"/>
      <queryTableField id="3" name="Product Category" tableColumnId="3"/>
      <queryTableField id="1" name="Transaction ID" tableColumnId="1"/>
      <queryTableField id="2" name="Date" tableColumnId="2"/>
      <queryTableField id="5" name="Region" tableColumnId="5"/>
      <queryTableField id="6" name="Payment Method" tableColumnId="6"/>
      <queryTableField id="7" name="Units Sold" tableColumnId="7"/>
      <queryTableField id="8" name="Unit Price" tableColumnId="8"/>
      <queryTableField id="9" name="Total Revenu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6E203939-131E-4349-A2BC-8B3C87E01F8A}" autoFormatId="16" applyNumberFormats="0" applyBorderFormats="0" applyFontFormats="0" applyPatternFormats="0" applyAlignmentFormats="0" applyWidthHeightFormats="0">
  <queryTableRefresh nextId="4">
    <queryTableFields count="3">
      <queryTableField id="1" name="North America" tableColumnId="1"/>
      <queryTableField id="2" name="Europe" tableColumnId="2"/>
      <queryTableField id="3" name="Asia"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F819ECED-42EB-4574-BC3A-D9677FC3B3D7}" sourceName="[Online_Sales_Data].[Payment Method]">
  <pivotTables>
    <pivotTable tabId="4" name="PivotTable5"/>
    <pivotTable tabId="4" name="PivotTable1"/>
    <pivotTable tabId="4" name="PivotTable2"/>
    <pivotTable tabId="4" name="PivotTable3"/>
    <pivotTable tabId="4" name="PivotTable4"/>
    <pivotTable tabId="4" name="PivotTable6"/>
  </pivotTables>
  <data>
    <olap pivotCacheId="232083365">
      <levels count="2">
        <level uniqueName="[Online_Sales_Data].[Payment Method].[(All)]" sourceCaption="(All)" count="0"/>
        <level uniqueName="[Online_Sales_Data].[Payment Method].[Payment Method]" sourceCaption="Payment Method" count="3">
          <ranges>
            <range startItem="0">
              <i n="[Online_Sales_Data].[Payment Method].&amp;[Credit Card]" c="Credit Card"/>
              <i n="[Online_Sales_Data].[Payment Method].&amp;[Debit Card]" c="Debit Card"/>
              <i n="[Online_Sales_Data].[Payment Method].&amp;[PayPal]" c="PayPal"/>
            </range>
          </ranges>
        </level>
      </levels>
      <selections count="1">
        <selection n="[Online_Sales_Data].[Payment Method].[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99957465-EE54-45BB-A780-F6FB351E8468}" sourceName="[Online_Sales_Data].[Product Category]">
  <pivotTables>
    <pivotTable tabId="4" name="PivotTable5"/>
    <pivotTable tabId="4" name="PivotTable1"/>
    <pivotTable tabId="4" name="PivotTable2"/>
    <pivotTable tabId="4" name="PivotTable3"/>
    <pivotTable tabId="4" name="PivotTable4"/>
    <pivotTable tabId="4" name="PivotTable6"/>
  </pivotTables>
  <data>
    <olap pivotCacheId="1705202240">
      <levels count="2">
        <level uniqueName="[Online_Sales_Data].[Product Category].[(All)]" sourceCaption="(All)" count="0"/>
        <level uniqueName="[Online_Sales_Data].[Product Category].[Product Category]" sourceCaption="Product Category" count="6">
          <ranges>
            <range startItem="0">
              <i n="[Online_Sales_Data].[Product Category].&amp;[Beauty Products]" c="Beauty Products"/>
              <i n="[Online_Sales_Data].[Product Category].&amp;[Books]" c="Books"/>
              <i n="[Online_Sales_Data].[Product Category].&amp;[Clothing]" c="Clothing"/>
              <i n="[Online_Sales_Data].[Product Category].&amp;[Electronics]" c="Electronics"/>
              <i n="[Online_Sales_Data].[Product Category].&amp;[Home Appliances]" c="Home Appliances"/>
              <i n="[Online_Sales_Data].[Product Category].&amp;[Sports]" c="Sports"/>
            </range>
          </ranges>
        </level>
      </levels>
      <selections count="1">
        <selection n="[Online_Sales_Data].[Product 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13EE60B8-1839-48B8-93DC-1440491848CD}" cache="Slicer_Payment_Method" caption="Payment Method" level="1" style="SlicerStyleDark6" rowHeight="241300"/>
  <slicer name="Product Category" xr10:uid="{B8C96BD9-1FCD-4E06-A642-B12066B8977C}" cache="Slicer_Product_Category" caption="Product Category" level="1"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4A2FF5-098B-4F58-9AA2-1CE069E4C21D}" name="Online_Sales_Data" displayName="Online_Sales_Data" ref="A1:I241" tableType="queryTable" totalsRowShown="0">
  <autoFilter ref="A1:I241" xr:uid="{734A2FF5-098B-4F58-9AA2-1CE069E4C21D}"/>
  <tableColumns count="9">
    <tableColumn id="4" xr3:uid="{AEA0D5D0-61FB-4C7A-BF02-20FF69A89E92}" uniqueName="4" name="Product Name" queryTableFieldId="4" dataDxfId="11"/>
    <tableColumn id="3" xr3:uid="{7523B5D4-A7D1-48BB-9F0B-3B0BC08BE5FB}" uniqueName="3" name="Product Category" queryTableFieldId="3" dataDxfId="10"/>
    <tableColumn id="1" xr3:uid="{5D271397-F9F4-459B-BEFF-3A44D0F68497}" uniqueName="1" name="Transaction ID" queryTableFieldId="1"/>
    <tableColumn id="2" xr3:uid="{5DDB11D6-3A37-4E29-85FF-DD242B9BD533}" uniqueName="2" name="Date" queryTableFieldId="2" dataDxfId="9"/>
    <tableColumn id="5" xr3:uid="{DC9CBD90-7546-4B04-A664-99242FE0A9A6}" uniqueName="5" name="Region" queryTableFieldId="5" dataDxfId="8"/>
    <tableColumn id="6" xr3:uid="{3F423284-C760-450B-9714-928F4037CB1F}" uniqueName="6" name="Payment Method" queryTableFieldId="6" dataDxfId="7"/>
    <tableColumn id="7" xr3:uid="{EB33E815-6852-4F55-8F93-005036C4C5D8}" uniqueName="7" name="Units Sold" queryTableFieldId="7"/>
    <tableColumn id="8" xr3:uid="{E50EDDA1-3E2A-4D1B-B34B-57377255AF29}" uniqueName="8" name="Unit Price" queryTableFieldId="8"/>
    <tableColumn id="9" xr3:uid="{C28494A5-4AD5-4C2E-98E7-CD912B2B2636}" uniqueName="9" name="Total Revenue" queryTableFieldId="9"/>
  </tableColumns>
  <tableStyleInfo name="TableStyleLight14"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284740-5A15-4E4D-AD96-E891045914F9}" name="Sales_Per_Region" displayName="Sales_Per_Region" ref="A1:C2" tableType="queryTable" totalsRowShown="0">
  <autoFilter ref="A1:C2" xr:uid="{76284740-5A15-4E4D-AD96-E891045914F9}"/>
  <tableColumns count="3">
    <tableColumn id="1" xr3:uid="{DBAF9B61-1777-4881-AC86-50F969767DEC}" uniqueName="1" name="North America" queryTableFieldId="1"/>
    <tableColumn id="2" xr3:uid="{9FBE5F80-71B2-4BE6-B72B-1EE1A2CB9B07}" uniqueName="2" name="Europe" queryTableFieldId="2"/>
    <tableColumn id="3" xr3:uid="{4F403A80-EB6D-4784-93B1-9EF59EF10A56}" uniqueName="3" name="Asia" queryTableFieldId="3"/>
  </tableColumns>
  <tableStyleInfo name="TableStyleLight14"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E9B5D499-FD94-4441-AE65-CDADADC4A96D}" sourceName="[Online_Sales_Data].[Date]">
  <pivotTables>
    <pivotTable tabId="4" name="PivotTable5"/>
    <pivotTable tabId="4" name="PivotTable1"/>
    <pivotTable tabId="4" name="PivotTable2"/>
    <pivotTable tabId="4" name="PivotTable3"/>
    <pivotTable tabId="4" name="PivotTable4"/>
    <pivotTable tabId="4" name="PivotTable6"/>
  </pivotTables>
  <state minimalRefreshVersion="6" lastRefreshVersion="6" pivotCacheId="1647773116"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DB38E0D-E13D-462D-B3C8-E4F9A0523702}" cache="Timeline_Date" caption="Date" level="2" selectionLevel="2" scrollPosition="2024-06-07T00:00:00" style="TimeSlicerStyleDark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E3491-3F1A-48A5-BA0D-35DF794AD6CA}">
  <sheetPr>
    <tabColor theme="9" tint="-0.499984740745262"/>
  </sheetPr>
  <dimension ref="A1"/>
  <sheetViews>
    <sheetView showGridLines="0" showRowColHeaders="0" tabSelected="1" zoomScale="74" zoomScaleNormal="74" workbookViewId="0">
      <selection activeCell="V17" sqref="V1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257E-7A6B-409C-BA63-F7BA6EF5E18D}">
  <dimension ref="B3:S12"/>
  <sheetViews>
    <sheetView topLeftCell="J1" workbookViewId="0">
      <selection activeCell="N9" sqref="N9"/>
    </sheetView>
  </sheetViews>
  <sheetFormatPr defaultRowHeight="14.5" x14ac:dyDescent="0.35"/>
  <cols>
    <col min="2" max="2" width="8.26953125" bestFit="1" customWidth="1"/>
    <col min="5" max="5" width="11.453125" bestFit="1" customWidth="1"/>
    <col min="8" max="8" width="14" bestFit="1" customWidth="1"/>
    <col min="11" max="11" width="8" bestFit="1" customWidth="1"/>
    <col min="12" max="12" width="13.54296875" bestFit="1" customWidth="1"/>
    <col min="14" max="14" width="12.36328125" bestFit="1" customWidth="1"/>
    <col min="15" max="15" width="11.453125" bestFit="1" customWidth="1"/>
    <col min="18" max="18" width="13" bestFit="1" customWidth="1"/>
    <col min="19" max="19" width="8" bestFit="1" customWidth="1"/>
  </cols>
  <sheetData>
    <row r="3" spans="2:19" x14ac:dyDescent="0.35">
      <c r="B3" t="s">
        <v>254</v>
      </c>
      <c r="E3" t="s">
        <v>255</v>
      </c>
      <c r="H3" t="s">
        <v>253</v>
      </c>
      <c r="K3" t="s">
        <v>256</v>
      </c>
      <c r="N3" s="8" t="s">
        <v>257</v>
      </c>
      <c r="O3" t="s">
        <v>255</v>
      </c>
      <c r="R3" s="8" t="s">
        <v>257</v>
      </c>
      <c r="S3" t="s">
        <v>256</v>
      </c>
    </row>
    <row r="4" spans="2:19" x14ac:dyDescent="0.35">
      <c r="B4" s="2">
        <v>232</v>
      </c>
      <c r="C4">
        <f>GETPIVOTDATA("[Measures].[Products]",$B$3)</f>
        <v>232</v>
      </c>
      <c r="E4" s="2">
        <v>173</v>
      </c>
      <c r="F4">
        <f>GETPIVOTDATA("[Measures].[Transactions]",$E$3)</f>
        <v>173</v>
      </c>
      <c r="H4" s="2">
        <v>518</v>
      </c>
      <c r="I4">
        <f>GETPIVOTDATA("[Measures].[Total Units Sold]",$H$3)</f>
        <v>518</v>
      </c>
      <c r="K4" s="9">
        <v>80567.850000000006</v>
      </c>
      <c r="L4" s="10">
        <f>GETPIVOTDATA("[Measures].[Revenue]",$K$3)</f>
        <v>80567.850000000006</v>
      </c>
      <c r="N4" s="11" t="s">
        <v>259</v>
      </c>
      <c r="O4" s="9">
        <v>31</v>
      </c>
      <c r="R4" s="11" t="s">
        <v>11</v>
      </c>
      <c r="S4" s="12">
        <v>0.45730821909731978</v>
      </c>
    </row>
    <row r="5" spans="2:19" x14ac:dyDescent="0.35">
      <c r="N5" s="11" t="s">
        <v>260</v>
      </c>
      <c r="O5" s="9">
        <v>25</v>
      </c>
      <c r="R5" s="11" t="s">
        <v>19</v>
      </c>
      <c r="S5" s="12">
        <v>0.27871477270400041</v>
      </c>
    </row>
    <row r="6" spans="2:19" x14ac:dyDescent="0.35">
      <c r="N6" s="11" t="s">
        <v>261</v>
      </c>
      <c r="O6" s="9">
        <v>31</v>
      </c>
      <c r="R6" s="11" t="s">
        <v>15</v>
      </c>
      <c r="S6" s="12">
        <v>0.26397700819867975</v>
      </c>
    </row>
    <row r="7" spans="2:19" x14ac:dyDescent="0.35">
      <c r="N7" s="11" t="s">
        <v>262</v>
      </c>
      <c r="O7" s="9">
        <v>29</v>
      </c>
    </row>
    <row r="8" spans="2:19" x14ac:dyDescent="0.35">
      <c r="N8" s="11" t="s">
        <v>263</v>
      </c>
      <c r="O8" s="9">
        <v>31</v>
      </c>
      <c r="R8" t="str" cm="1">
        <f t="array" ref="R8:S11">R3:S6</f>
        <v>Row Labels</v>
      </c>
      <c r="S8" t="str">
        <v>Revenue</v>
      </c>
    </row>
    <row r="9" spans="2:19" x14ac:dyDescent="0.35">
      <c r="N9" s="11" t="s">
        <v>264</v>
      </c>
      <c r="O9" s="9">
        <v>28</v>
      </c>
      <c r="R9" t="str">
        <v>North America</v>
      </c>
      <c r="S9" s="13">
        <v>0.45730821909731978</v>
      </c>
    </row>
    <row r="10" spans="2:19" x14ac:dyDescent="0.35">
      <c r="N10" s="11" t="s">
        <v>265</v>
      </c>
      <c r="O10" s="9">
        <v>30</v>
      </c>
      <c r="R10" t="str">
        <v>Asia</v>
      </c>
      <c r="S10" s="13">
        <v>0.27871477270400041</v>
      </c>
    </row>
    <row r="11" spans="2:19" x14ac:dyDescent="0.35">
      <c r="N11" s="11" t="s">
        <v>266</v>
      </c>
      <c r="O11" s="9">
        <v>26</v>
      </c>
      <c r="R11" t="str">
        <v>Europe</v>
      </c>
      <c r="S11" s="13">
        <v>0.26397700819867975</v>
      </c>
    </row>
    <row r="12" spans="2:19" x14ac:dyDescent="0.35">
      <c r="N12" s="11" t="s">
        <v>258</v>
      </c>
      <c r="O12" s="9">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4814-F6F1-4DF5-A645-3D22E3875034}">
  <sheetPr>
    <tabColor theme="9" tint="0.59999389629810485"/>
  </sheetPr>
  <dimension ref="A1:F233"/>
  <sheetViews>
    <sheetView showGridLines="0" workbookViewId="0">
      <pane ySplit="1" topLeftCell="A2" activePane="bottomLeft" state="frozen"/>
      <selection pane="bottomLeft" activeCell="A5" sqref="A5:A6"/>
    </sheetView>
  </sheetViews>
  <sheetFormatPr defaultColWidth="51.36328125" defaultRowHeight="14.5" x14ac:dyDescent="0.35"/>
  <cols>
    <col min="1" max="1" width="51.1796875" bestFit="1" customWidth="1"/>
    <col min="2" max="2" width="17.453125" bestFit="1" customWidth="1"/>
    <col min="3" max="3" width="13" bestFit="1" customWidth="1"/>
    <col min="4" max="4" width="17.54296875" bestFit="1" customWidth="1"/>
    <col min="5" max="5" width="16.08984375" bestFit="1" customWidth="1"/>
    <col min="6" max="6" width="16.26953125" bestFit="1" customWidth="1"/>
  </cols>
  <sheetData>
    <row r="1" spans="1:6" s="7" customFormat="1" x14ac:dyDescent="0.35">
      <c r="A1" s="5" t="s">
        <v>3</v>
      </c>
      <c r="B1" s="5" t="s">
        <v>2</v>
      </c>
      <c r="C1" s="5" t="s">
        <v>4</v>
      </c>
      <c r="D1" s="5" t="s">
        <v>5</v>
      </c>
      <c r="E1" s="5" t="s">
        <v>253</v>
      </c>
      <c r="F1" s="6" t="s">
        <v>8</v>
      </c>
    </row>
    <row r="2" spans="1:6" x14ac:dyDescent="0.35">
      <c r="A2" s="3" t="str" cm="1">
        <f t="array" ref="A2:A233">_xlfn.UNIQUE(Online_Sales_Data[Product Name])</f>
        <v>iPhone 14 Pro</v>
      </c>
      <c r="B2" s="3" t="str">
        <f>VLOOKUP(A2,Online_Sales_Data[],2,FALSE)</f>
        <v>Electronics</v>
      </c>
      <c r="C2" s="3" t="str">
        <f>VLOOKUP(A2,Online_Sales_Data[],5,FALSE)</f>
        <v>North America</v>
      </c>
      <c r="D2" s="3" t="str">
        <f>VLOOKUP(A2,Online_Sales_Data[],6,FALSE)</f>
        <v>Credit Card</v>
      </c>
      <c r="E2" s="3">
        <f>SUMIFS(Online_Sales_Data[Units Sold],Online_Sales_Data[Product Name],'Detailed Summary'!A2,Online_Sales_Data[Product Category],'Detailed Summary'!B2)</f>
        <v>2</v>
      </c>
      <c r="F2" s="4">
        <f>SUMIFS(Online_Sales_Data[Total Revenue],Online_Sales_Data[Product Name],'Detailed Summary'!A2,Online_Sales_Data[Product Category],'Detailed Summary'!B2)</f>
        <v>1999.98</v>
      </c>
    </row>
    <row r="3" spans="1:6" x14ac:dyDescent="0.35">
      <c r="A3" s="3" t="str">
        <v>Dyson V11 Vacuum</v>
      </c>
      <c r="B3" s="3" t="str">
        <f>VLOOKUP(A3,Online_Sales_Data[],2,FALSE)</f>
        <v>Home Appliances</v>
      </c>
      <c r="C3" s="3" t="str">
        <f>VLOOKUP(A3,Online_Sales_Data[],5,FALSE)</f>
        <v>Europe</v>
      </c>
      <c r="D3" s="3" t="str">
        <f>VLOOKUP(A3,Online_Sales_Data[],6,FALSE)</f>
        <v>PayPal</v>
      </c>
      <c r="E3" s="3">
        <f>SUMIFS(Online_Sales_Data[Units Sold],Online_Sales_Data[Product Name],'Detailed Summary'!A3,Online_Sales_Data[Product Category],'Detailed Summary'!B3)</f>
        <v>1</v>
      </c>
      <c r="F3" s="4">
        <f>SUMIFS(Online_Sales_Data[Total Revenue],Online_Sales_Data[Product Name],'Detailed Summary'!A3,Online_Sales_Data[Product Category],'Detailed Summary'!B3)</f>
        <v>499.99</v>
      </c>
    </row>
    <row r="4" spans="1:6" x14ac:dyDescent="0.35">
      <c r="A4" s="3" t="str">
        <v>Levi's 501 Jeans</v>
      </c>
      <c r="B4" s="3" t="str">
        <f>VLOOKUP(A4,Online_Sales_Data[],2,FALSE)</f>
        <v>Clothing</v>
      </c>
      <c r="C4" s="3" t="str">
        <f>VLOOKUP(A4,Online_Sales_Data[],5,FALSE)</f>
        <v>Asia</v>
      </c>
      <c r="D4" s="3" t="str">
        <f>VLOOKUP(A4,Online_Sales_Data[],6,FALSE)</f>
        <v>Debit Card</v>
      </c>
      <c r="E4" s="3">
        <f>SUMIFS(Online_Sales_Data[Units Sold],Online_Sales_Data[Product Name],'Detailed Summary'!A4,Online_Sales_Data[Product Category],'Detailed Summary'!B4)</f>
        <v>3</v>
      </c>
      <c r="F4" s="4">
        <f>SUMIFS(Online_Sales_Data[Total Revenue],Online_Sales_Data[Product Name],'Detailed Summary'!A4,Online_Sales_Data[Product Category],'Detailed Summary'!B4)</f>
        <v>209.97</v>
      </c>
    </row>
    <row r="5" spans="1:6" x14ac:dyDescent="0.35">
      <c r="A5" s="3" t="str">
        <v>The Da Vinci Code</v>
      </c>
      <c r="B5" s="3" t="str">
        <f>VLOOKUP(A5,Online_Sales_Data[],2,FALSE)</f>
        <v>Books</v>
      </c>
      <c r="C5" s="3" t="str">
        <f>VLOOKUP(A5,Online_Sales_Data[],5,FALSE)</f>
        <v>North America</v>
      </c>
      <c r="D5" s="3" t="str">
        <f>VLOOKUP(A5,Online_Sales_Data[],6,FALSE)</f>
        <v>Credit Card</v>
      </c>
      <c r="E5" s="3">
        <f>SUMIFS(Online_Sales_Data[Units Sold],Online_Sales_Data[Product Name],'Detailed Summary'!A5,Online_Sales_Data[Product Category],'Detailed Summary'!B5)</f>
        <v>4</v>
      </c>
      <c r="F5" s="4">
        <f>SUMIFS(Online_Sales_Data[Total Revenue],Online_Sales_Data[Product Name],'Detailed Summary'!A5,Online_Sales_Data[Product Category],'Detailed Summary'!B5)</f>
        <v>63.96</v>
      </c>
    </row>
    <row r="6" spans="1:6" x14ac:dyDescent="0.35">
      <c r="A6" s="3" t="str">
        <v>Neutrogena Skincare Set</v>
      </c>
      <c r="B6" s="3" t="str">
        <f>VLOOKUP(A6,Online_Sales_Data[],2,FALSE)</f>
        <v>Beauty Products</v>
      </c>
      <c r="C6" s="3" t="str">
        <f>VLOOKUP(A6,Online_Sales_Data[],5,FALSE)</f>
        <v>Europe</v>
      </c>
      <c r="D6" s="3" t="str">
        <f>VLOOKUP(A6,Online_Sales_Data[],6,FALSE)</f>
        <v>PayPal</v>
      </c>
      <c r="E6" s="3">
        <f>SUMIFS(Online_Sales_Data[Units Sold],Online_Sales_Data[Product Name],'Detailed Summary'!A6,Online_Sales_Data[Product Category],'Detailed Summary'!B6)</f>
        <v>1</v>
      </c>
      <c r="F6" s="4">
        <f>SUMIFS(Online_Sales_Data[Total Revenue],Online_Sales_Data[Product Name],'Detailed Summary'!A6,Online_Sales_Data[Product Category],'Detailed Summary'!B6)</f>
        <v>89.99</v>
      </c>
    </row>
    <row r="7" spans="1:6" x14ac:dyDescent="0.35">
      <c r="A7" s="3" t="str">
        <v>Wilson Evolution Basketball</v>
      </c>
      <c r="B7" s="3" t="str">
        <f>VLOOKUP(A7,Online_Sales_Data[],2,FALSE)</f>
        <v>Sports</v>
      </c>
      <c r="C7" s="3" t="str">
        <f>VLOOKUP(A7,Online_Sales_Data[],5,FALSE)</f>
        <v>Asia</v>
      </c>
      <c r="D7" s="3" t="str">
        <f>VLOOKUP(A7,Online_Sales_Data[],6,FALSE)</f>
        <v>Credit Card</v>
      </c>
      <c r="E7" s="3">
        <f>SUMIFS(Online_Sales_Data[Units Sold],Online_Sales_Data[Product Name],'Detailed Summary'!A7,Online_Sales_Data[Product Category],'Detailed Summary'!B7)</f>
        <v>5</v>
      </c>
      <c r="F7" s="4">
        <f>SUMIFS(Online_Sales_Data[Total Revenue],Online_Sales_Data[Product Name],'Detailed Summary'!A7,Online_Sales_Data[Product Category],'Detailed Summary'!B7)</f>
        <v>149.94999999999999</v>
      </c>
    </row>
    <row r="8" spans="1:6" x14ac:dyDescent="0.35">
      <c r="A8" s="3" t="str">
        <v>MacBook Pro 16-inch</v>
      </c>
      <c r="B8" s="3" t="str">
        <f>VLOOKUP(A8,Online_Sales_Data[],2,FALSE)</f>
        <v>Electronics</v>
      </c>
      <c r="C8" s="3" t="str">
        <f>VLOOKUP(A8,Online_Sales_Data[],5,FALSE)</f>
        <v>North America</v>
      </c>
      <c r="D8" s="3" t="str">
        <f>VLOOKUP(A8,Online_Sales_Data[],6,FALSE)</f>
        <v>Credit Card</v>
      </c>
      <c r="E8" s="3">
        <f>SUMIFS(Online_Sales_Data[Units Sold],Online_Sales_Data[Product Name],'Detailed Summary'!A8,Online_Sales_Data[Product Category],'Detailed Summary'!B8)</f>
        <v>1</v>
      </c>
      <c r="F8" s="4">
        <f>SUMIFS(Online_Sales_Data[Total Revenue],Online_Sales_Data[Product Name],'Detailed Summary'!A8,Online_Sales_Data[Product Category],'Detailed Summary'!B8)</f>
        <v>2499.9899999999998</v>
      </c>
    </row>
    <row r="9" spans="1:6" x14ac:dyDescent="0.35">
      <c r="A9" s="3" t="str">
        <v>Blueair Classic 480i</v>
      </c>
      <c r="B9" s="3" t="str">
        <f>VLOOKUP(A9,Online_Sales_Data[],2,FALSE)</f>
        <v>Home Appliances</v>
      </c>
      <c r="C9" s="3" t="str">
        <f>VLOOKUP(A9,Online_Sales_Data[],5,FALSE)</f>
        <v>Europe</v>
      </c>
      <c r="D9" s="3" t="str">
        <f>VLOOKUP(A9,Online_Sales_Data[],6,FALSE)</f>
        <v>PayPal</v>
      </c>
      <c r="E9" s="3">
        <f>SUMIFS(Online_Sales_Data[Units Sold],Online_Sales_Data[Product Name],'Detailed Summary'!A9,Online_Sales_Data[Product Category],'Detailed Summary'!B9)</f>
        <v>2</v>
      </c>
      <c r="F9" s="4">
        <f>SUMIFS(Online_Sales_Data[Total Revenue],Online_Sales_Data[Product Name],'Detailed Summary'!A9,Online_Sales_Data[Product Category],'Detailed Summary'!B9)</f>
        <v>1199.98</v>
      </c>
    </row>
    <row r="10" spans="1:6" x14ac:dyDescent="0.35">
      <c r="A10" s="3" t="str">
        <v>Nike Air Force 1</v>
      </c>
      <c r="B10" s="3" t="str">
        <f>VLOOKUP(A10,Online_Sales_Data[],2,FALSE)</f>
        <v>Clothing</v>
      </c>
      <c r="C10" s="3" t="str">
        <f>VLOOKUP(A10,Online_Sales_Data[],5,FALSE)</f>
        <v>Asia</v>
      </c>
      <c r="D10" s="3" t="str">
        <f>VLOOKUP(A10,Online_Sales_Data[],6,FALSE)</f>
        <v>Debit Card</v>
      </c>
      <c r="E10" s="3">
        <f>SUMIFS(Online_Sales_Data[Units Sold],Online_Sales_Data[Product Name],'Detailed Summary'!A10,Online_Sales_Data[Product Category],'Detailed Summary'!B10)</f>
        <v>6</v>
      </c>
      <c r="F10" s="4">
        <f>SUMIFS(Online_Sales_Data[Total Revenue],Online_Sales_Data[Product Name],'Detailed Summary'!A10,Online_Sales_Data[Product Category],'Detailed Summary'!B10)</f>
        <v>539.94000000000005</v>
      </c>
    </row>
    <row r="11" spans="1:6" x14ac:dyDescent="0.35">
      <c r="A11" s="3" t="str">
        <v>Dune by Frank Herbert</v>
      </c>
      <c r="B11" s="3" t="str">
        <f>VLOOKUP(A11,Online_Sales_Data[],2,FALSE)</f>
        <v>Books</v>
      </c>
      <c r="C11" s="3" t="str">
        <f>VLOOKUP(A11,Online_Sales_Data[],5,FALSE)</f>
        <v>North America</v>
      </c>
      <c r="D11" s="3" t="str">
        <f>VLOOKUP(A11,Online_Sales_Data[],6,FALSE)</f>
        <v>Credit Card</v>
      </c>
      <c r="E11" s="3">
        <f>SUMIFS(Online_Sales_Data[Units Sold],Online_Sales_Data[Product Name],'Detailed Summary'!A11,Online_Sales_Data[Product Category],'Detailed Summary'!B11)</f>
        <v>4</v>
      </c>
      <c r="F11" s="4">
        <f>SUMIFS(Online_Sales_Data[Total Revenue],Online_Sales_Data[Product Name],'Detailed Summary'!A11,Online_Sales_Data[Product Category],'Detailed Summary'!B11)</f>
        <v>71.959999999999994</v>
      </c>
    </row>
    <row r="12" spans="1:6" x14ac:dyDescent="0.35">
      <c r="A12" s="3" t="str">
        <v>Chanel No. 5 Perfume</v>
      </c>
      <c r="B12" s="3" t="str">
        <f>VLOOKUP(A12,Online_Sales_Data[],2,FALSE)</f>
        <v>Beauty Products</v>
      </c>
      <c r="C12" s="3" t="str">
        <f>VLOOKUP(A12,Online_Sales_Data[],5,FALSE)</f>
        <v>Europe</v>
      </c>
      <c r="D12" s="3" t="str">
        <f>VLOOKUP(A12,Online_Sales_Data[],6,FALSE)</f>
        <v>PayPal</v>
      </c>
      <c r="E12" s="3">
        <f>SUMIFS(Online_Sales_Data[Units Sold],Online_Sales_Data[Product Name],'Detailed Summary'!A12,Online_Sales_Data[Product Category],'Detailed Summary'!B12)</f>
        <v>1</v>
      </c>
      <c r="F12" s="4">
        <f>SUMIFS(Online_Sales_Data[Total Revenue],Online_Sales_Data[Product Name],'Detailed Summary'!A12,Online_Sales_Data[Product Category],'Detailed Summary'!B12)</f>
        <v>129.99</v>
      </c>
    </row>
    <row r="13" spans="1:6" x14ac:dyDescent="0.35">
      <c r="A13" s="3" t="str">
        <v>Babolat Pure Drive Tennis Racket</v>
      </c>
      <c r="B13" s="3" t="str">
        <f>VLOOKUP(A13,Online_Sales_Data[],2,FALSE)</f>
        <v>Sports</v>
      </c>
      <c r="C13" s="3" t="str">
        <f>VLOOKUP(A13,Online_Sales_Data[],5,FALSE)</f>
        <v>Asia</v>
      </c>
      <c r="D13" s="3" t="str">
        <f>VLOOKUP(A13,Online_Sales_Data[],6,FALSE)</f>
        <v>Credit Card</v>
      </c>
      <c r="E13" s="3">
        <f>SUMIFS(Online_Sales_Data[Units Sold],Online_Sales_Data[Product Name],'Detailed Summary'!A13,Online_Sales_Data[Product Category],'Detailed Summary'!B13)</f>
        <v>3</v>
      </c>
      <c r="F13" s="4">
        <f>SUMIFS(Online_Sales_Data[Total Revenue],Online_Sales_Data[Product Name],'Detailed Summary'!A13,Online_Sales_Data[Product Category],'Detailed Summary'!B13)</f>
        <v>599.97</v>
      </c>
    </row>
    <row r="14" spans="1:6" x14ac:dyDescent="0.35">
      <c r="A14" s="3" t="str">
        <v>Samsung Galaxy Tab S8</v>
      </c>
      <c r="B14" s="3" t="str">
        <f>VLOOKUP(A14,Online_Sales_Data[],2,FALSE)</f>
        <v>Electronics</v>
      </c>
      <c r="C14" s="3" t="str">
        <f>VLOOKUP(A14,Online_Sales_Data[],5,FALSE)</f>
        <v>North America</v>
      </c>
      <c r="D14" s="3" t="str">
        <f>VLOOKUP(A14,Online_Sales_Data[],6,FALSE)</f>
        <v>Credit Card</v>
      </c>
      <c r="E14" s="3">
        <f>SUMIFS(Online_Sales_Data[Units Sold],Online_Sales_Data[Product Name],'Detailed Summary'!A14,Online_Sales_Data[Product Category],'Detailed Summary'!B14)</f>
        <v>2</v>
      </c>
      <c r="F14" s="4">
        <f>SUMIFS(Online_Sales_Data[Total Revenue],Online_Sales_Data[Product Name],'Detailed Summary'!A14,Online_Sales_Data[Product Category],'Detailed Summary'!B14)</f>
        <v>1499.98</v>
      </c>
    </row>
    <row r="15" spans="1:6" x14ac:dyDescent="0.35">
      <c r="A15" s="3" t="str">
        <v>Keurig K-Elite Coffee Maker</v>
      </c>
      <c r="B15" s="3" t="str">
        <f>VLOOKUP(A15,Online_Sales_Data[],2,FALSE)</f>
        <v>Home Appliances</v>
      </c>
      <c r="C15" s="3" t="str">
        <f>VLOOKUP(A15,Online_Sales_Data[],5,FALSE)</f>
        <v>Europe</v>
      </c>
      <c r="D15" s="3" t="str">
        <f>VLOOKUP(A15,Online_Sales_Data[],6,FALSE)</f>
        <v>PayPal</v>
      </c>
      <c r="E15" s="3">
        <f>SUMIFS(Online_Sales_Data[Units Sold],Online_Sales_Data[Product Name],'Detailed Summary'!A15,Online_Sales_Data[Product Category],'Detailed Summary'!B15)</f>
        <v>3</v>
      </c>
      <c r="F15" s="4">
        <f>SUMIFS(Online_Sales_Data[Total Revenue],Online_Sales_Data[Product Name],'Detailed Summary'!A15,Online_Sales_Data[Product Category],'Detailed Summary'!B15)</f>
        <v>529.97</v>
      </c>
    </row>
    <row r="16" spans="1:6" x14ac:dyDescent="0.35">
      <c r="A16" s="3" t="str">
        <v>North Face Down Jacket</v>
      </c>
      <c r="B16" s="3" t="str">
        <f>VLOOKUP(A16,Online_Sales_Data[],2,FALSE)</f>
        <v>Clothing</v>
      </c>
      <c r="C16" s="3" t="str">
        <f>VLOOKUP(A16,Online_Sales_Data[],5,FALSE)</f>
        <v>Asia</v>
      </c>
      <c r="D16" s="3" t="str">
        <f>VLOOKUP(A16,Online_Sales_Data[],6,FALSE)</f>
        <v>Debit Card</v>
      </c>
      <c r="E16" s="3">
        <f>SUMIFS(Online_Sales_Data[Units Sold],Online_Sales_Data[Product Name],'Detailed Summary'!A16,Online_Sales_Data[Product Category],'Detailed Summary'!B16)</f>
        <v>2</v>
      </c>
      <c r="F16" s="4">
        <f>SUMIFS(Online_Sales_Data[Total Revenue],Online_Sales_Data[Product Name],'Detailed Summary'!A16,Online_Sales_Data[Product Category],'Detailed Summary'!B16)</f>
        <v>499.98</v>
      </c>
    </row>
    <row r="17" spans="1:6" x14ac:dyDescent="0.35">
      <c r="A17" s="3" t="str">
        <v>Salt, Fat, Acid, Heat by Samin Nosrat</v>
      </c>
      <c r="B17" s="3" t="str">
        <f>VLOOKUP(A17,Online_Sales_Data[],2,FALSE)</f>
        <v>Books</v>
      </c>
      <c r="C17" s="3" t="str">
        <f>VLOOKUP(A17,Online_Sales_Data[],5,FALSE)</f>
        <v>North America</v>
      </c>
      <c r="D17" s="3" t="str">
        <f>VLOOKUP(A17,Online_Sales_Data[],6,FALSE)</f>
        <v>Credit Card</v>
      </c>
      <c r="E17" s="3">
        <f>SUMIFS(Online_Sales_Data[Units Sold],Online_Sales_Data[Product Name],'Detailed Summary'!A17,Online_Sales_Data[Product Category],'Detailed Summary'!B17)</f>
        <v>3</v>
      </c>
      <c r="F17" s="4">
        <f>SUMIFS(Online_Sales_Data[Total Revenue],Online_Sales_Data[Product Name],'Detailed Summary'!A17,Online_Sales_Data[Product Category],'Detailed Summary'!B17)</f>
        <v>107.97</v>
      </c>
    </row>
    <row r="18" spans="1:6" x14ac:dyDescent="0.35">
      <c r="A18" s="3" t="str">
        <v>Dyson Supersonic Hair Dryer</v>
      </c>
      <c r="B18" s="3" t="str">
        <f>VLOOKUP(A18,Online_Sales_Data[],2,FALSE)</f>
        <v>Beauty Products</v>
      </c>
      <c r="C18" s="3" t="str">
        <f>VLOOKUP(A18,Online_Sales_Data[],5,FALSE)</f>
        <v>Europe</v>
      </c>
      <c r="D18" s="3" t="str">
        <f>VLOOKUP(A18,Online_Sales_Data[],6,FALSE)</f>
        <v>PayPal</v>
      </c>
      <c r="E18" s="3">
        <f>SUMIFS(Online_Sales_Data[Units Sold],Online_Sales_Data[Product Name],'Detailed Summary'!A18,Online_Sales_Data[Product Category],'Detailed Summary'!B18)</f>
        <v>1</v>
      </c>
      <c r="F18" s="4">
        <f>SUMIFS(Online_Sales_Data[Total Revenue],Online_Sales_Data[Product Name],'Detailed Summary'!A18,Online_Sales_Data[Product Category],'Detailed Summary'!B18)</f>
        <v>399.99</v>
      </c>
    </row>
    <row r="19" spans="1:6" x14ac:dyDescent="0.35">
      <c r="A19" s="3" t="str">
        <v>Manduka PRO Yoga Mat</v>
      </c>
      <c r="B19" s="3" t="str">
        <f>VLOOKUP(A19,Online_Sales_Data[],2,FALSE)</f>
        <v>Sports</v>
      </c>
      <c r="C19" s="3" t="str">
        <f>VLOOKUP(A19,Online_Sales_Data[],5,FALSE)</f>
        <v>Asia</v>
      </c>
      <c r="D19" s="3" t="str">
        <f>VLOOKUP(A19,Online_Sales_Data[],6,FALSE)</f>
        <v>Credit Card</v>
      </c>
      <c r="E19" s="3">
        <f>SUMIFS(Online_Sales_Data[Units Sold],Online_Sales_Data[Product Name],'Detailed Summary'!A19,Online_Sales_Data[Product Category],'Detailed Summary'!B19)</f>
        <v>4</v>
      </c>
      <c r="F19" s="4">
        <f>SUMIFS(Online_Sales_Data[Total Revenue],Online_Sales_Data[Product Name],'Detailed Summary'!A19,Online_Sales_Data[Product Category],'Detailed Summary'!B19)</f>
        <v>479.96</v>
      </c>
    </row>
    <row r="20" spans="1:6" x14ac:dyDescent="0.35">
      <c r="A20" s="3" t="str">
        <v>Garmin Forerunner 945</v>
      </c>
      <c r="B20" s="3" t="str">
        <f>VLOOKUP(A20,Online_Sales_Data[],2,FALSE)</f>
        <v>Electronics</v>
      </c>
      <c r="C20" s="3" t="str">
        <f>VLOOKUP(A20,Online_Sales_Data[],5,FALSE)</f>
        <v>North America</v>
      </c>
      <c r="D20" s="3" t="str">
        <f>VLOOKUP(A20,Online_Sales_Data[],6,FALSE)</f>
        <v>Credit Card</v>
      </c>
      <c r="E20" s="3">
        <f>SUMIFS(Online_Sales_Data[Units Sold],Online_Sales_Data[Product Name],'Detailed Summary'!A20,Online_Sales_Data[Product Category],'Detailed Summary'!B20)</f>
        <v>2</v>
      </c>
      <c r="F20" s="4">
        <f>SUMIFS(Online_Sales_Data[Total Revenue],Online_Sales_Data[Product Name],'Detailed Summary'!A20,Online_Sales_Data[Product Category],'Detailed Summary'!B20)</f>
        <v>999.98</v>
      </c>
    </row>
    <row r="21" spans="1:6" x14ac:dyDescent="0.35">
      <c r="A21" s="3" t="str">
        <v>Ninja Professional Blender</v>
      </c>
      <c r="B21" s="3" t="str">
        <f>VLOOKUP(A21,Online_Sales_Data[],2,FALSE)</f>
        <v>Home Appliances</v>
      </c>
      <c r="C21" s="3" t="str">
        <f>VLOOKUP(A21,Online_Sales_Data[],5,FALSE)</f>
        <v>Europe</v>
      </c>
      <c r="D21" s="3" t="str">
        <f>VLOOKUP(A21,Online_Sales_Data[],6,FALSE)</f>
        <v>PayPal</v>
      </c>
      <c r="E21" s="3">
        <f>SUMIFS(Online_Sales_Data[Units Sold],Online_Sales_Data[Product Name],'Detailed Summary'!A21,Online_Sales_Data[Product Category],'Detailed Summary'!B21)</f>
        <v>1</v>
      </c>
      <c r="F21" s="4">
        <f>SUMIFS(Online_Sales_Data[Total Revenue],Online_Sales_Data[Product Name],'Detailed Summary'!A21,Online_Sales_Data[Product Category],'Detailed Summary'!B21)</f>
        <v>99.99</v>
      </c>
    </row>
    <row r="22" spans="1:6" x14ac:dyDescent="0.35">
      <c r="A22" s="3" t="str">
        <v>Zara Summer Dress</v>
      </c>
      <c r="B22" s="3" t="str">
        <f>VLOOKUP(A22,Online_Sales_Data[],2,FALSE)</f>
        <v>Clothing</v>
      </c>
      <c r="C22" s="3" t="str">
        <f>VLOOKUP(A22,Online_Sales_Data[],5,FALSE)</f>
        <v>Asia</v>
      </c>
      <c r="D22" s="3" t="str">
        <f>VLOOKUP(A22,Online_Sales_Data[],6,FALSE)</f>
        <v>Debit Card</v>
      </c>
      <c r="E22" s="3">
        <f>SUMIFS(Online_Sales_Data[Units Sold],Online_Sales_Data[Product Name],'Detailed Summary'!A22,Online_Sales_Data[Product Category],'Detailed Summary'!B22)</f>
        <v>3</v>
      </c>
      <c r="F22" s="4">
        <f>SUMIFS(Online_Sales_Data[Total Revenue],Online_Sales_Data[Product Name],'Detailed Summary'!A22,Online_Sales_Data[Product Category],'Detailed Summary'!B22)</f>
        <v>179.97</v>
      </c>
    </row>
    <row r="23" spans="1:6" x14ac:dyDescent="0.35">
      <c r="A23" s="3" t="str">
        <v>Gone Girl by Gillian Flynn</v>
      </c>
      <c r="B23" s="3" t="str">
        <f>VLOOKUP(A23,Online_Sales_Data[],2,FALSE)</f>
        <v>Books</v>
      </c>
      <c r="C23" s="3" t="str">
        <f>VLOOKUP(A23,Online_Sales_Data[],5,FALSE)</f>
        <v>North America</v>
      </c>
      <c r="D23" s="3" t="str">
        <f>VLOOKUP(A23,Online_Sales_Data[],6,FALSE)</f>
        <v>Credit Card</v>
      </c>
      <c r="E23" s="3">
        <f>SUMIFS(Online_Sales_Data[Units Sold],Online_Sales_Data[Product Name],'Detailed Summary'!A23,Online_Sales_Data[Product Category],'Detailed Summary'!B23)</f>
        <v>2</v>
      </c>
      <c r="F23" s="4">
        <f>SUMIFS(Online_Sales_Data[Total Revenue],Online_Sales_Data[Product Name],'Detailed Summary'!A23,Online_Sales_Data[Product Category],'Detailed Summary'!B23)</f>
        <v>45.98</v>
      </c>
    </row>
    <row r="24" spans="1:6" x14ac:dyDescent="0.35">
      <c r="A24" s="3" t="str">
        <v>Olay Regenerist Face Cream</v>
      </c>
      <c r="B24" s="3" t="str">
        <f>VLOOKUP(A24,Online_Sales_Data[],2,FALSE)</f>
        <v>Beauty Products</v>
      </c>
      <c r="C24" s="3" t="str">
        <f>VLOOKUP(A24,Online_Sales_Data[],5,FALSE)</f>
        <v>Europe</v>
      </c>
      <c r="D24" s="3" t="str">
        <f>VLOOKUP(A24,Online_Sales_Data[],6,FALSE)</f>
        <v>PayPal</v>
      </c>
      <c r="E24" s="3">
        <f>SUMIFS(Online_Sales_Data[Units Sold],Online_Sales_Data[Product Name],'Detailed Summary'!A24,Online_Sales_Data[Product Category],'Detailed Summary'!B24)</f>
        <v>1</v>
      </c>
      <c r="F24" s="4">
        <f>SUMIFS(Online_Sales_Data[Total Revenue],Online_Sales_Data[Product Name],'Detailed Summary'!A24,Online_Sales_Data[Product Category],'Detailed Summary'!B24)</f>
        <v>49.99</v>
      </c>
    </row>
    <row r="25" spans="1:6" x14ac:dyDescent="0.35">
      <c r="A25" s="3" t="str">
        <v>Adidas FIFA World Cup Football</v>
      </c>
      <c r="B25" s="3" t="str">
        <f>VLOOKUP(A25,Online_Sales_Data[],2,FALSE)</f>
        <v>Sports</v>
      </c>
      <c r="C25" s="3" t="str">
        <f>VLOOKUP(A25,Online_Sales_Data[],5,FALSE)</f>
        <v>Asia</v>
      </c>
      <c r="D25" s="3" t="str">
        <f>VLOOKUP(A25,Online_Sales_Data[],6,FALSE)</f>
        <v>Credit Card</v>
      </c>
      <c r="E25" s="3">
        <f>SUMIFS(Online_Sales_Data[Units Sold],Online_Sales_Data[Product Name],'Detailed Summary'!A25,Online_Sales_Data[Product Category],'Detailed Summary'!B25)</f>
        <v>3</v>
      </c>
      <c r="F25" s="4">
        <f>SUMIFS(Online_Sales_Data[Total Revenue],Online_Sales_Data[Product Name],'Detailed Summary'!A25,Online_Sales_Data[Product Category],'Detailed Summary'!B25)</f>
        <v>89.97</v>
      </c>
    </row>
    <row r="26" spans="1:6" x14ac:dyDescent="0.35">
      <c r="A26" s="3" t="str">
        <v>Bose QuietComfort 35 Headphones</v>
      </c>
      <c r="B26" s="3" t="str">
        <f>VLOOKUP(A26,Online_Sales_Data[],2,FALSE)</f>
        <v>Electronics</v>
      </c>
      <c r="C26" s="3" t="str">
        <f>VLOOKUP(A26,Online_Sales_Data[],5,FALSE)</f>
        <v>North America</v>
      </c>
      <c r="D26" s="3" t="str">
        <f>VLOOKUP(A26,Online_Sales_Data[],6,FALSE)</f>
        <v>Credit Card</v>
      </c>
      <c r="E26" s="3">
        <f>SUMIFS(Online_Sales_Data[Units Sold],Online_Sales_Data[Product Name],'Detailed Summary'!A26,Online_Sales_Data[Product Category],'Detailed Summary'!B26)</f>
        <v>1</v>
      </c>
      <c r="F26" s="4">
        <f>SUMIFS(Online_Sales_Data[Total Revenue],Online_Sales_Data[Product Name],'Detailed Summary'!A26,Online_Sales_Data[Product Category],'Detailed Summary'!B26)</f>
        <v>299.99</v>
      </c>
    </row>
    <row r="27" spans="1:6" x14ac:dyDescent="0.35">
      <c r="A27" s="3" t="str">
        <v>Panasonic NN-SN966S Microwave</v>
      </c>
      <c r="B27" s="3" t="str">
        <f>VLOOKUP(A27,Online_Sales_Data[],2,FALSE)</f>
        <v>Home Appliances</v>
      </c>
      <c r="C27" s="3" t="str">
        <f>VLOOKUP(A27,Online_Sales_Data[],5,FALSE)</f>
        <v>Europe</v>
      </c>
      <c r="D27" s="3" t="str">
        <f>VLOOKUP(A27,Online_Sales_Data[],6,FALSE)</f>
        <v>PayPal</v>
      </c>
      <c r="E27" s="3">
        <f>SUMIFS(Online_Sales_Data[Units Sold],Online_Sales_Data[Product Name],'Detailed Summary'!A27,Online_Sales_Data[Product Category],'Detailed Summary'!B27)</f>
        <v>1</v>
      </c>
      <c r="F27" s="4">
        <f>SUMIFS(Online_Sales_Data[Total Revenue],Online_Sales_Data[Product Name],'Detailed Summary'!A27,Online_Sales_Data[Product Category],'Detailed Summary'!B27)</f>
        <v>179.99</v>
      </c>
    </row>
    <row r="28" spans="1:6" x14ac:dyDescent="0.35">
      <c r="A28" s="3" t="str">
        <v>Adidas Ultraboost Shoes</v>
      </c>
      <c r="B28" s="3" t="str">
        <f>VLOOKUP(A28,Online_Sales_Data[],2,FALSE)</f>
        <v>Clothing</v>
      </c>
      <c r="C28" s="3" t="str">
        <f>VLOOKUP(A28,Online_Sales_Data[],5,FALSE)</f>
        <v>Asia</v>
      </c>
      <c r="D28" s="3" t="str">
        <f>VLOOKUP(A28,Online_Sales_Data[],6,FALSE)</f>
        <v>Debit Card</v>
      </c>
      <c r="E28" s="3">
        <f>SUMIFS(Online_Sales_Data[Units Sold],Online_Sales_Data[Product Name],'Detailed Summary'!A28,Online_Sales_Data[Product Category],'Detailed Summary'!B28)</f>
        <v>2</v>
      </c>
      <c r="F28" s="4">
        <f>SUMIFS(Online_Sales_Data[Total Revenue],Online_Sales_Data[Product Name],'Detailed Summary'!A28,Online_Sales_Data[Product Category],'Detailed Summary'!B28)</f>
        <v>359.98</v>
      </c>
    </row>
    <row r="29" spans="1:6" x14ac:dyDescent="0.35">
      <c r="A29" s="3" t="str">
        <v>Pride and Prejudice by Jane Austen</v>
      </c>
      <c r="B29" s="3" t="str">
        <f>VLOOKUP(A29,Online_Sales_Data[],2,FALSE)</f>
        <v>Books</v>
      </c>
      <c r="C29" s="3" t="str">
        <f>VLOOKUP(A29,Online_Sales_Data[],5,FALSE)</f>
        <v>North America</v>
      </c>
      <c r="D29" s="3" t="str">
        <f>VLOOKUP(A29,Online_Sales_Data[],6,FALSE)</f>
        <v>Credit Card</v>
      </c>
      <c r="E29" s="3">
        <f>SUMIFS(Online_Sales_Data[Units Sold],Online_Sales_Data[Product Name],'Detailed Summary'!A29,Online_Sales_Data[Product Category],'Detailed Summary'!B29)</f>
        <v>3</v>
      </c>
      <c r="F29" s="4">
        <f>SUMIFS(Online_Sales_Data[Total Revenue],Online_Sales_Data[Product Name],'Detailed Summary'!A29,Online_Sales_Data[Product Category],'Detailed Summary'!B29)</f>
        <v>38.97</v>
      </c>
    </row>
    <row r="30" spans="1:6" x14ac:dyDescent="0.35">
      <c r="A30" s="3" t="str">
        <v>MAC Ruby Woo Lipstick</v>
      </c>
      <c r="B30" s="3" t="str">
        <f>VLOOKUP(A30,Online_Sales_Data[],2,FALSE)</f>
        <v>Beauty Products</v>
      </c>
      <c r="C30" s="3" t="str">
        <f>VLOOKUP(A30,Online_Sales_Data[],5,FALSE)</f>
        <v>Europe</v>
      </c>
      <c r="D30" s="3" t="str">
        <f>VLOOKUP(A30,Online_Sales_Data[],6,FALSE)</f>
        <v>PayPal</v>
      </c>
      <c r="E30" s="3">
        <f>SUMIFS(Online_Sales_Data[Units Sold],Online_Sales_Data[Product Name],'Detailed Summary'!A30,Online_Sales_Data[Product Category],'Detailed Summary'!B30)</f>
        <v>1</v>
      </c>
      <c r="F30" s="4">
        <f>SUMIFS(Online_Sales_Data[Total Revenue],Online_Sales_Data[Product Name],'Detailed Summary'!A30,Online_Sales_Data[Product Category],'Detailed Summary'!B30)</f>
        <v>29.99</v>
      </c>
    </row>
    <row r="31" spans="1:6" x14ac:dyDescent="0.35">
      <c r="A31" s="3" t="str">
        <v>Nike Air Zoom Pegasus 37</v>
      </c>
      <c r="B31" s="3" t="str">
        <f>VLOOKUP(A31,Online_Sales_Data[],2,FALSE)</f>
        <v>Sports</v>
      </c>
      <c r="C31" s="3" t="str">
        <f>VLOOKUP(A31,Online_Sales_Data[],5,FALSE)</f>
        <v>Asia</v>
      </c>
      <c r="D31" s="3" t="str">
        <f>VLOOKUP(A31,Online_Sales_Data[],6,FALSE)</f>
        <v>Credit Card</v>
      </c>
      <c r="E31" s="3">
        <f>SUMIFS(Online_Sales_Data[Units Sold],Online_Sales_Data[Product Name],'Detailed Summary'!A31,Online_Sales_Data[Product Category],'Detailed Summary'!B31)</f>
        <v>2</v>
      </c>
      <c r="F31" s="4">
        <f>SUMIFS(Online_Sales_Data[Total Revenue],Online_Sales_Data[Product Name],'Detailed Summary'!A31,Online_Sales_Data[Product Category],'Detailed Summary'!B31)</f>
        <v>259.98</v>
      </c>
    </row>
    <row r="32" spans="1:6" x14ac:dyDescent="0.35">
      <c r="A32" s="3" t="str">
        <v>Sony WH-1000XM4 Headphones</v>
      </c>
      <c r="B32" s="3" t="str">
        <f>VLOOKUP(A32,Online_Sales_Data[],2,FALSE)</f>
        <v>Electronics</v>
      </c>
      <c r="C32" s="3" t="str">
        <f>VLOOKUP(A32,Online_Sales_Data[],5,FALSE)</f>
        <v>North America</v>
      </c>
      <c r="D32" s="3" t="str">
        <f>VLOOKUP(A32,Online_Sales_Data[],6,FALSE)</f>
        <v>Credit Card</v>
      </c>
      <c r="E32" s="3">
        <f>SUMIFS(Online_Sales_Data[Units Sold],Online_Sales_Data[Product Name],'Detailed Summary'!A32,Online_Sales_Data[Product Category],'Detailed Summary'!B32)</f>
        <v>3</v>
      </c>
      <c r="F32" s="4">
        <f>SUMIFS(Online_Sales_Data[Total Revenue],Online_Sales_Data[Product Name],'Detailed Summary'!A32,Online_Sales_Data[Product Category],'Detailed Summary'!B32)</f>
        <v>1049.97</v>
      </c>
    </row>
    <row r="33" spans="1:6" x14ac:dyDescent="0.35">
      <c r="A33" s="3" t="str">
        <v>Instant Pot Duo</v>
      </c>
      <c r="B33" s="3" t="str">
        <f>VLOOKUP(A33,Online_Sales_Data[],2,FALSE)</f>
        <v>Home Appliances</v>
      </c>
      <c r="C33" s="3" t="str">
        <f>VLOOKUP(A33,Online_Sales_Data[],5,FALSE)</f>
        <v>Europe</v>
      </c>
      <c r="D33" s="3" t="str">
        <f>VLOOKUP(A33,Online_Sales_Data[],6,FALSE)</f>
        <v>PayPal</v>
      </c>
      <c r="E33" s="3">
        <f>SUMIFS(Online_Sales_Data[Units Sold],Online_Sales_Data[Product Name],'Detailed Summary'!A33,Online_Sales_Data[Product Category],'Detailed Summary'!B33)</f>
        <v>3</v>
      </c>
      <c r="F33" s="4">
        <f>SUMIFS(Online_Sales_Data[Total Revenue],Online_Sales_Data[Product Name],'Detailed Summary'!A33,Online_Sales_Data[Product Category],'Detailed Summary'!B33)</f>
        <v>269.97000000000003</v>
      </c>
    </row>
    <row r="34" spans="1:6" x14ac:dyDescent="0.35">
      <c r="A34" s="3" t="str">
        <v>Under Armour HeatGear T-Shirt</v>
      </c>
      <c r="B34" s="3" t="str">
        <f>VLOOKUP(A34,Online_Sales_Data[],2,FALSE)</f>
        <v>Clothing</v>
      </c>
      <c r="C34" s="3" t="str">
        <f>VLOOKUP(A34,Online_Sales_Data[],5,FALSE)</f>
        <v>Asia</v>
      </c>
      <c r="D34" s="3" t="str">
        <f>VLOOKUP(A34,Online_Sales_Data[],6,FALSE)</f>
        <v>Debit Card</v>
      </c>
      <c r="E34" s="3">
        <f>SUMIFS(Online_Sales_Data[Units Sold],Online_Sales_Data[Product Name],'Detailed Summary'!A34,Online_Sales_Data[Product Category],'Detailed Summary'!B34)</f>
        <v>5</v>
      </c>
      <c r="F34" s="4">
        <f>SUMIFS(Online_Sales_Data[Total Revenue],Online_Sales_Data[Product Name],'Detailed Summary'!A34,Online_Sales_Data[Product Category],'Detailed Summary'!B34)</f>
        <v>149.94999999999999</v>
      </c>
    </row>
    <row r="35" spans="1:6" x14ac:dyDescent="0.35">
      <c r="A35" s="3" t="str">
        <v>1984 by George Orwell</v>
      </c>
      <c r="B35" s="3" t="str">
        <f>VLOOKUP(A35,Online_Sales_Data[],2,FALSE)</f>
        <v>Books</v>
      </c>
      <c r="C35" s="3" t="str">
        <f>VLOOKUP(A35,Online_Sales_Data[],5,FALSE)</f>
        <v>North America</v>
      </c>
      <c r="D35" s="3" t="str">
        <f>VLOOKUP(A35,Online_Sales_Data[],6,FALSE)</f>
        <v>Credit Card</v>
      </c>
      <c r="E35" s="3">
        <f>SUMIFS(Online_Sales_Data[Units Sold],Online_Sales_Data[Product Name],'Detailed Summary'!A35,Online_Sales_Data[Product Category],'Detailed Summary'!B35)</f>
        <v>4</v>
      </c>
      <c r="F35" s="4">
        <f>SUMIFS(Online_Sales_Data[Total Revenue],Online_Sales_Data[Product Name],'Detailed Summary'!A35,Online_Sales_Data[Product Category],'Detailed Summary'!B35)</f>
        <v>79.959999999999994</v>
      </c>
    </row>
    <row r="36" spans="1:6" x14ac:dyDescent="0.35">
      <c r="A36" s="3" t="str">
        <v>L'Oreal Revitalift Serum</v>
      </c>
      <c r="B36" s="3" t="str">
        <f>VLOOKUP(A36,Online_Sales_Data[],2,FALSE)</f>
        <v>Beauty Products</v>
      </c>
      <c r="C36" s="3" t="str">
        <f>VLOOKUP(A36,Online_Sales_Data[],5,FALSE)</f>
        <v>Europe</v>
      </c>
      <c r="D36" s="3" t="str">
        <f>VLOOKUP(A36,Online_Sales_Data[],6,FALSE)</f>
        <v>PayPal</v>
      </c>
      <c r="E36" s="3">
        <f>SUMIFS(Online_Sales_Data[Units Sold],Online_Sales_Data[Product Name],'Detailed Summary'!A36,Online_Sales_Data[Product Category],'Detailed Summary'!B36)</f>
        <v>2</v>
      </c>
      <c r="F36" s="4">
        <f>SUMIFS(Online_Sales_Data[Total Revenue],Online_Sales_Data[Product Name],'Detailed Summary'!A36,Online_Sales_Data[Product Category],'Detailed Summary'!B36)</f>
        <v>79.98</v>
      </c>
    </row>
    <row r="37" spans="1:6" x14ac:dyDescent="0.35">
      <c r="A37" s="3" t="str">
        <v>Peloton Bike</v>
      </c>
      <c r="B37" s="3" t="str">
        <f>VLOOKUP(A37,Online_Sales_Data[],2,FALSE)</f>
        <v>Sports</v>
      </c>
      <c r="C37" s="3" t="str">
        <f>VLOOKUP(A37,Online_Sales_Data[],5,FALSE)</f>
        <v>Asia</v>
      </c>
      <c r="D37" s="3" t="str">
        <f>VLOOKUP(A37,Online_Sales_Data[],6,FALSE)</f>
        <v>Credit Card</v>
      </c>
      <c r="E37" s="3">
        <f>SUMIFS(Online_Sales_Data[Units Sold],Online_Sales_Data[Product Name],'Detailed Summary'!A37,Online_Sales_Data[Product Category],'Detailed Summary'!B37)</f>
        <v>1</v>
      </c>
      <c r="F37" s="4">
        <f>SUMIFS(Online_Sales_Data[Total Revenue],Online_Sales_Data[Product Name],'Detailed Summary'!A37,Online_Sales_Data[Product Category],'Detailed Summary'!B37)</f>
        <v>1895</v>
      </c>
    </row>
    <row r="38" spans="1:6" x14ac:dyDescent="0.35">
      <c r="A38" s="3" t="str">
        <v>Apple Watch Series 8</v>
      </c>
      <c r="B38" s="3" t="str">
        <f>VLOOKUP(A38,Online_Sales_Data[],2,FALSE)</f>
        <v>Electronics</v>
      </c>
      <c r="C38" s="3" t="str">
        <f>VLOOKUP(A38,Online_Sales_Data[],5,FALSE)</f>
        <v>North America</v>
      </c>
      <c r="D38" s="3" t="str">
        <f>VLOOKUP(A38,Online_Sales_Data[],6,FALSE)</f>
        <v>Credit Card</v>
      </c>
      <c r="E38" s="3">
        <f>SUMIFS(Online_Sales_Data[Units Sold],Online_Sales_Data[Product Name],'Detailed Summary'!A38,Online_Sales_Data[Product Category],'Detailed Summary'!B38)</f>
        <v>3</v>
      </c>
      <c r="F38" s="4">
        <f>SUMIFS(Online_Sales_Data[Total Revenue],Online_Sales_Data[Product Name],'Detailed Summary'!A38,Online_Sales_Data[Product Category],'Detailed Summary'!B38)</f>
        <v>1199.97</v>
      </c>
    </row>
    <row r="39" spans="1:6" x14ac:dyDescent="0.35">
      <c r="A39" s="3" t="str">
        <v>Roomba i7+</v>
      </c>
      <c r="B39" s="3" t="str">
        <f>VLOOKUP(A39,Online_Sales_Data[],2,FALSE)</f>
        <v>Home Appliances</v>
      </c>
      <c r="C39" s="3" t="str">
        <f>VLOOKUP(A39,Online_Sales_Data[],5,FALSE)</f>
        <v>Europe</v>
      </c>
      <c r="D39" s="3" t="str">
        <f>VLOOKUP(A39,Online_Sales_Data[],6,FALSE)</f>
        <v>PayPal</v>
      </c>
      <c r="E39" s="3">
        <f>SUMIFS(Online_Sales_Data[Units Sold],Online_Sales_Data[Product Name],'Detailed Summary'!A39,Online_Sales_Data[Product Category],'Detailed Summary'!B39)</f>
        <v>2</v>
      </c>
      <c r="F39" s="4">
        <f>SUMIFS(Online_Sales_Data[Total Revenue],Online_Sales_Data[Product Name],'Detailed Summary'!A39,Online_Sales_Data[Product Category],'Detailed Summary'!B39)</f>
        <v>1599.98</v>
      </c>
    </row>
    <row r="40" spans="1:6" x14ac:dyDescent="0.35">
      <c r="A40" s="3" t="str">
        <v>Columbia Fleece Jacket</v>
      </c>
      <c r="B40" s="3" t="str">
        <f>VLOOKUP(A40,Online_Sales_Data[],2,FALSE)</f>
        <v>Clothing</v>
      </c>
      <c r="C40" s="3" t="str">
        <f>VLOOKUP(A40,Online_Sales_Data[],5,FALSE)</f>
        <v>Asia</v>
      </c>
      <c r="D40" s="3" t="str">
        <f>VLOOKUP(A40,Online_Sales_Data[],6,FALSE)</f>
        <v>Debit Card</v>
      </c>
      <c r="E40" s="3">
        <f>SUMIFS(Online_Sales_Data[Units Sold],Online_Sales_Data[Product Name],'Detailed Summary'!A40,Online_Sales_Data[Product Category],'Detailed Summary'!B40)</f>
        <v>4</v>
      </c>
      <c r="F40" s="4">
        <f>SUMIFS(Online_Sales_Data[Total Revenue],Online_Sales_Data[Product Name],'Detailed Summary'!A40,Online_Sales_Data[Product Category],'Detailed Summary'!B40)</f>
        <v>239.96</v>
      </c>
    </row>
    <row r="41" spans="1:6" x14ac:dyDescent="0.35">
      <c r="A41" s="3" t="str">
        <v>Harry Potter and the Sorcerer's Stone</v>
      </c>
      <c r="B41" s="3" t="str">
        <f>VLOOKUP(A41,Online_Sales_Data[],2,FALSE)</f>
        <v>Books</v>
      </c>
      <c r="C41" s="3" t="str">
        <f>VLOOKUP(A41,Online_Sales_Data[],5,FALSE)</f>
        <v>North America</v>
      </c>
      <c r="D41" s="3" t="str">
        <f>VLOOKUP(A41,Online_Sales_Data[],6,FALSE)</f>
        <v>Credit Card</v>
      </c>
      <c r="E41" s="3">
        <f>SUMIFS(Online_Sales_Data[Units Sold],Online_Sales_Data[Product Name],'Detailed Summary'!A41,Online_Sales_Data[Product Category],'Detailed Summary'!B41)</f>
        <v>3</v>
      </c>
      <c r="F41" s="4">
        <f>SUMIFS(Online_Sales_Data[Total Revenue],Online_Sales_Data[Product Name],'Detailed Summary'!A41,Online_Sales_Data[Product Category],'Detailed Summary'!B41)</f>
        <v>74.97</v>
      </c>
    </row>
    <row r="42" spans="1:6" x14ac:dyDescent="0.35">
      <c r="A42" s="3" t="str">
        <v>Estee Lauder Advanced Night Repair</v>
      </c>
      <c r="B42" s="3" t="str">
        <f>VLOOKUP(A42,Online_Sales_Data[],2,FALSE)</f>
        <v>Beauty Products</v>
      </c>
      <c r="C42" s="3" t="str">
        <f>VLOOKUP(A42,Online_Sales_Data[],5,FALSE)</f>
        <v>Europe</v>
      </c>
      <c r="D42" s="3" t="str">
        <f>VLOOKUP(A42,Online_Sales_Data[],6,FALSE)</f>
        <v>PayPal</v>
      </c>
      <c r="E42" s="3">
        <f>SUMIFS(Online_Sales_Data[Units Sold],Online_Sales_Data[Product Name],'Detailed Summary'!A42,Online_Sales_Data[Product Category],'Detailed Summary'!B42)</f>
        <v>1</v>
      </c>
      <c r="F42" s="4">
        <f>SUMIFS(Online_Sales_Data[Total Revenue],Online_Sales_Data[Product Name],'Detailed Summary'!A42,Online_Sales_Data[Product Category],'Detailed Summary'!B42)</f>
        <v>105</v>
      </c>
    </row>
    <row r="43" spans="1:6" x14ac:dyDescent="0.35">
      <c r="A43" s="3" t="str">
        <v>Fitbit Charge 5</v>
      </c>
      <c r="B43" s="3" t="str">
        <f>VLOOKUP(A43,Online_Sales_Data[],2,FALSE)</f>
        <v>Sports</v>
      </c>
      <c r="C43" s="3" t="str">
        <f>VLOOKUP(A43,Online_Sales_Data[],5,FALSE)</f>
        <v>Asia</v>
      </c>
      <c r="D43" s="3" t="str">
        <f>VLOOKUP(A43,Online_Sales_Data[],6,FALSE)</f>
        <v>Credit Card</v>
      </c>
      <c r="E43" s="3">
        <f>SUMIFS(Online_Sales_Data[Units Sold],Online_Sales_Data[Product Name],'Detailed Summary'!A43,Online_Sales_Data[Product Category],'Detailed Summary'!B43)</f>
        <v>2</v>
      </c>
      <c r="F43" s="4">
        <f>SUMIFS(Online_Sales_Data[Total Revenue],Online_Sales_Data[Product Name],'Detailed Summary'!A43,Online_Sales_Data[Product Category],'Detailed Summary'!B43)</f>
        <v>259.98</v>
      </c>
    </row>
    <row r="44" spans="1:6" x14ac:dyDescent="0.35">
      <c r="A44" s="3" t="str">
        <v>GoPro HERO10 Black</v>
      </c>
      <c r="B44" s="3" t="str">
        <f>VLOOKUP(A44,Online_Sales_Data[],2,FALSE)</f>
        <v>Electronics</v>
      </c>
      <c r="C44" s="3" t="str">
        <f>VLOOKUP(A44,Online_Sales_Data[],5,FALSE)</f>
        <v>North America</v>
      </c>
      <c r="D44" s="3" t="str">
        <f>VLOOKUP(A44,Online_Sales_Data[],6,FALSE)</f>
        <v>Credit Card</v>
      </c>
      <c r="E44" s="3">
        <f>SUMIFS(Online_Sales_Data[Units Sold],Online_Sales_Data[Product Name],'Detailed Summary'!A44,Online_Sales_Data[Product Category],'Detailed Summary'!B44)</f>
        <v>3</v>
      </c>
      <c r="F44" s="4">
        <f>SUMIFS(Online_Sales_Data[Total Revenue],Online_Sales_Data[Product Name],'Detailed Summary'!A44,Online_Sales_Data[Product Category],'Detailed Summary'!B44)</f>
        <v>1199.97</v>
      </c>
    </row>
    <row r="45" spans="1:6" x14ac:dyDescent="0.35">
      <c r="A45" s="3" t="str">
        <v>Nespresso VertuoPlus</v>
      </c>
      <c r="B45" s="3" t="str">
        <f>VLOOKUP(A45,Online_Sales_Data[],2,FALSE)</f>
        <v>Home Appliances</v>
      </c>
      <c r="C45" s="3" t="str">
        <f>VLOOKUP(A45,Online_Sales_Data[],5,FALSE)</f>
        <v>Europe</v>
      </c>
      <c r="D45" s="3" t="str">
        <f>VLOOKUP(A45,Online_Sales_Data[],6,FALSE)</f>
        <v>PayPal</v>
      </c>
      <c r="E45" s="3">
        <f>SUMIFS(Online_Sales_Data[Units Sold],Online_Sales_Data[Product Name],'Detailed Summary'!A45,Online_Sales_Data[Product Category],'Detailed Summary'!B45)</f>
        <v>1</v>
      </c>
      <c r="F45" s="4">
        <f>SUMIFS(Online_Sales_Data[Total Revenue],Online_Sales_Data[Product Name],'Detailed Summary'!A45,Online_Sales_Data[Product Category],'Detailed Summary'!B45)</f>
        <v>199.99</v>
      </c>
    </row>
    <row r="46" spans="1:6" x14ac:dyDescent="0.35">
      <c r="A46" s="3" t="str">
        <v>Patagonia Better Sweater</v>
      </c>
      <c r="B46" s="3" t="str">
        <f>VLOOKUP(A46,Online_Sales_Data[],2,FALSE)</f>
        <v>Clothing</v>
      </c>
      <c r="C46" s="3" t="str">
        <f>VLOOKUP(A46,Online_Sales_Data[],5,FALSE)</f>
        <v>Asia</v>
      </c>
      <c r="D46" s="3" t="str">
        <f>VLOOKUP(A46,Online_Sales_Data[],6,FALSE)</f>
        <v>Debit Card</v>
      </c>
      <c r="E46" s="3">
        <f>SUMIFS(Online_Sales_Data[Units Sold],Online_Sales_Data[Product Name],'Detailed Summary'!A46,Online_Sales_Data[Product Category],'Detailed Summary'!B46)</f>
        <v>2</v>
      </c>
      <c r="F46" s="4">
        <f>SUMIFS(Online_Sales_Data[Total Revenue],Online_Sales_Data[Product Name],'Detailed Summary'!A46,Online_Sales_Data[Product Category],'Detailed Summary'!B46)</f>
        <v>279.98</v>
      </c>
    </row>
    <row r="47" spans="1:6" x14ac:dyDescent="0.35">
      <c r="A47" s="3" t="str">
        <v>Becoming by Michelle Obama</v>
      </c>
      <c r="B47" s="3" t="str">
        <f>VLOOKUP(A47,Online_Sales_Data[],2,FALSE)</f>
        <v>Books</v>
      </c>
      <c r="C47" s="3" t="str">
        <f>VLOOKUP(A47,Online_Sales_Data[],5,FALSE)</f>
        <v>North America</v>
      </c>
      <c r="D47" s="3" t="str">
        <f>VLOOKUP(A47,Online_Sales_Data[],6,FALSE)</f>
        <v>Credit Card</v>
      </c>
      <c r="E47" s="3">
        <f>SUMIFS(Online_Sales_Data[Units Sold],Online_Sales_Data[Product Name],'Detailed Summary'!A47,Online_Sales_Data[Product Category],'Detailed Summary'!B47)</f>
        <v>4</v>
      </c>
      <c r="F47" s="4">
        <f>SUMIFS(Online_Sales_Data[Total Revenue],Online_Sales_Data[Product Name],'Detailed Summary'!A47,Online_Sales_Data[Product Category],'Detailed Summary'!B47)</f>
        <v>130</v>
      </c>
    </row>
    <row r="48" spans="1:6" x14ac:dyDescent="0.35">
      <c r="A48" s="3" t="str">
        <v>Clinique Moisture Surge</v>
      </c>
      <c r="B48" s="3" t="str">
        <f>VLOOKUP(A48,Online_Sales_Data[],2,FALSE)</f>
        <v>Beauty Products</v>
      </c>
      <c r="C48" s="3" t="str">
        <f>VLOOKUP(A48,Online_Sales_Data[],5,FALSE)</f>
        <v>Europe</v>
      </c>
      <c r="D48" s="3" t="str">
        <f>VLOOKUP(A48,Online_Sales_Data[],6,FALSE)</f>
        <v>PayPal</v>
      </c>
      <c r="E48" s="3">
        <f>SUMIFS(Online_Sales_Data[Units Sold],Online_Sales_Data[Product Name],'Detailed Summary'!A48,Online_Sales_Data[Product Category],'Detailed Summary'!B48)</f>
        <v>1</v>
      </c>
      <c r="F48" s="4">
        <f>SUMIFS(Online_Sales_Data[Total Revenue],Online_Sales_Data[Product Name],'Detailed Summary'!A48,Online_Sales_Data[Product Category],'Detailed Summary'!B48)</f>
        <v>52</v>
      </c>
    </row>
    <row r="49" spans="1:6" x14ac:dyDescent="0.35">
      <c r="A49" s="3" t="str">
        <v>Yeti Rambler Tumbler</v>
      </c>
      <c r="B49" s="3" t="str">
        <f>VLOOKUP(A49,Online_Sales_Data[],2,FALSE)</f>
        <v>Sports</v>
      </c>
      <c r="C49" s="3" t="str">
        <f>VLOOKUP(A49,Online_Sales_Data[],5,FALSE)</f>
        <v>Asia</v>
      </c>
      <c r="D49" s="3" t="str">
        <f>VLOOKUP(A49,Online_Sales_Data[],6,FALSE)</f>
        <v>Credit Card</v>
      </c>
      <c r="E49" s="3">
        <f>SUMIFS(Online_Sales_Data[Units Sold],Online_Sales_Data[Product Name],'Detailed Summary'!A49,Online_Sales_Data[Product Category],'Detailed Summary'!B49)</f>
        <v>6</v>
      </c>
      <c r="F49" s="4">
        <f>SUMIFS(Online_Sales_Data[Total Revenue],Online_Sales_Data[Product Name],'Detailed Summary'!A49,Online_Sales_Data[Product Category],'Detailed Summary'!B49)</f>
        <v>239.94</v>
      </c>
    </row>
    <row r="50" spans="1:6" x14ac:dyDescent="0.35">
      <c r="A50" s="3" t="str">
        <v>Kindle Paperwhite</v>
      </c>
      <c r="B50" s="3" t="str">
        <f>VLOOKUP(A50,Online_Sales_Data[],2,FALSE)</f>
        <v>Electronics</v>
      </c>
      <c r="C50" s="3" t="str">
        <f>VLOOKUP(A50,Online_Sales_Data[],5,FALSE)</f>
        <v>North America</v>
      </c>
      <c r="D50" s="3" t="str">
        <f>VLOOKUP(A50,Online_Sales_Data[],6,FALSE)</f>
        <v>Credit Card</v>
      </c>
      <c r="E50" s="3">
        <f>SUMIFS(Online_Sales_Data[Units Sold],Online_Sales_Data[Product Name],'Detailed Summary'!A50,Online_Sales_Data[Product Category],'Detailed Summary'!B50)</f>
        <v>2</v>
      </c>
      <c r="F50" s="4">
        <f>SUMIFS(Online_Sales_Data[Total Revenue],Online_Sales_Data[Product Name],'Detailed Summary'!A50,Online_Sales_Data[Product Category],'Detailed Summary'!B50)</f>
        <v>259.98</v>
      </c>
    </row>
    <row r="51" spans="1:6" x14ac:dyDescent="0.35">
      <c r="A51" s="3" t="str">
        <v>Breville Smart Oven</v>
      </c>
      <c r="B51" s="3" t="str">
        <f>VLOOKUP(A51,Online_Sales_Data[],2,FALSE)</f>
        <v>Home Appliances</v>
      </c>
      <c r="C51" s="3" t="str">
        <f>VLOOKUP(A51,Online_Sales_Data[],5,FALSE)</f>
        <v>Europe</v>
      </c>
      <c r="D51" s="3" t="str">
        <f>VLOOKUP(A51,Online_Sales_Data[],6,FALSE)</f>
        <v>PayPal</v>
      </c>
      <c r="E51" s="3">
        <f>SUMIFS(Online_Sales_Data[Units Sold],Online_Sales_Data[Product Name],'Detailed Summary'!A51,Online_Sales_Data[Product Category],'Detailed Summary'!B51)</f>
        <v>1</v>
      </c>
      <c r="F51" s="4">
        <f>SUMIFS(Online_Sales_Data[Total Revenue],Online_Sales_Data[Product Name],'Detailed Summary'!A51,Online_Sales_Data[Product Category],'Detailed Summary'!B51)</f>
        <v>299.99</v>
      </c>
    </row>
    <row r="52" spans="1:6" x14ac:dyDescent="0.35">
      <c r="A52" s="3" t="str">
        <v>Ray-Ban Aviator Sunglasses</v>
      </c>
      <c r="B52" s="3" t="str">
        <f>VLOOKUP(A52,Online_Sales_Data[],2,FALSE)</f>
        <v>Clothing</v>
      </c>
      <c r="C52" s="3" t="str">
        <f>VLOOKUP(A52,Online_Sales_Data[],5,FALSE)</f>
        <v>Asia</v>
      </c>
      <c r="D52" s="3" t="str">
        <f>VLOOKUP(A52,Online_Sales_Data[],6,FALSE)</f>
        <v>Debit Card</v>
      </c>
      <c r="E52" s="3">
        <f>SUMIFS(Online_Sales_Data[Units Sold],Online_Sales_Data[Product Name],'Detailed Summary'!A52,Online_Sales_Data[Product Category],'Detailed Summary'!B52)</f>
        <v>3</v>
      </c>
      <c r="F52" s="4">
        <f>SUMIFS(Online_Sales_Data[Total Revenue],Online_Sales_Data[Product Name],'Detailed Summary'!A52,Online_Sales_Data[Product Category],'Detailed Summary'!B52)</f>
        <v>464.97</v>
      </c>
    </row>
    <row r="53" spans="1:6" x14ac:dyDescent="0.35">
      <c r="A53" s="3" t="str">
        <v>The Silent Patient by Alex Michaelides</v>
      </c>
      <c r="B53" s="3" t="str">
        <f>VLOOKUP(A53,Online_Sales_Data[],2,FALSE)</f>
        <v>Books</v>
      </c>
      <c r="C53" s="3" t="str">
        <f>VLOOKUP(A53,Online_Sales_Data[],5,FALSE)</f>
        <v>North America</v>
      </c>
      <c r="D53" s="3" t="str">
        <f>VLOOKUP(A53,Online_Sales_Data[],6,FALSE)</f>
        <v>Credit Card</v>
      </c>
      <c r="E53" s="3">
        <f>SUMIFS(Online_Sales_Data[Units Sold],Online_Sales_Data[Product Name],'Detailed Summary'!A53,Online_Sales_Data[Product Category],'Detailed Summary'!B53)</f>
        <v>5</v>
      </c>
      <c r="F53" s="4">
        <f>SUMIFS(Online_Sales_Data[Total Revenue],Online_Sales_Data[Product Name],'Detailed Summary'!A53,Online_Sales_Data[Product Category],'Detailed Summary'!B53)</f>
        <v>134.94999999999999</v>
      </c>
    </row>
    <row r="54" spans="1:6" x14ac:dyDescent="0.35">
      <c r="A54" s="3" t="str">
        <v>Shiseido Ultimate Sun Protector</v>
      </c>
      <c r="B54" s="3" t="str">
        <f>VLOOKUP(A54,Online_Sales_Data[],2,FALSE)</f>
        <v>Beauty Products</v>
      </c>
      <c r="C54" s="3" t="str">
        <f>VLOOKUP(A54,Online_Sales_Data[],5,FALSE)</f>
        <v>Europe</v>
      </c>
      <c r="D54" s="3" t="str">
        <f>VLOOKUP(A54,Online_Sales_Data[],6,FALSE)</f>
        <v>PayPal</v>
      </c>
      <c r="E54" s="3">
        <f>SUMIFS(Online_Sales_Data[Units Sold],Online_Sales_Data[Product Name],'Detailed Summary'!A54,Online_Sales_Data[Product Category],'Detailed Summary'!B54)</f>
        <v>1</v>
      </c>
      <c r="F54" s="4">
        <f>SUMIFS(Online_Sales_Data[Total Revenue],Online_Sales_Data[Product Name],'Detailed Summary'!A54,Online_Sales_Data[Product Category],'Detailed Summary'!B54)</f>
        <v>49</v>
      </c>
    </row>
    <row r="55" spans="1:6" x14ac:dyDescent="0.35">
      <c r="A55" s="3" t="str">
        <v>Titleist Pro V1 Golf Balls</v>
      </c>
      <c r="B55" s="3" t="str">
        <f>VLOOKUP(A55,Online_Sales_Data[],2,FALSE)</f>
        <v>Sports</v>
      </c>
      <c r="C55" s="3" t="str">
        <f>VLOOKUP(A55,Online_Sales_Data[],5,FALSE)</f>
        <v>Asia</v>
      </c>
      <c r="D55" s="3" t="str">
        <f>VLOOKUP(A55,Online_Sales_Data[],6,FALSE)</f>
        <v>Credit Card</v>
      </c>
      <c r="E55" s="3">
        <f>SUMIFS(Online_Sales_Data[Units Sold],Online_Sales_Data[Product Name],'Detailed Summary'!A55,Online_Sales_Data[Product Category],'Detailed Summary'!B55)</f>
        <v>5</v>
      </c>
      <c r="F55" s="4">
        <f>SUMIFS(Online_Sales_Data[Total Revenue],Online_Sales_Data[Product Name],'Detailed Summary'!A55,Online_Sales_Data[Product Category],'Detailed Summary'!B55)</f>
        <v>249.95</v>
      </c>
    </row>
    <row r="56" spans="1:6" x14ac:dyDescent="0.35">
      <c r="A56" s="3" t="str">
        <v>Anker PowerCore Portable Charger</v>
      </c>
      <c r="B56" s="3" t="str">
        <f>VLOOKUP(A56,Online_Sales_Data[],2,FALSE)</f>
        <v>Electronics</v>
      </c>
      <c r="C56" s="3" t="str">
        <f>VLOOKUP(A56,Online_Sales_Data[],5,FALSE)</f>
        <v>North America</v>
      </c>
      <c r="D56" s="3" t="str">
        <f>VLOOKUP(A56,Online_Sales_Data[],6,FALSE)</f>
        <v>Credit Card</v>
      </c>
      <c r="E56" s="3">
        <f>SUMIFS(Online_Sales_Data[Units Sold],Online_Sales_Data[Product Name],'Detailed Summary'!A56,Online_Sales_Data[Product Category],'Detailed Summary'!B56)</f>
        <v>4</v>
      </c>
      <c r="F56" s="4">
        <f>SUMIFS(Online_Sales_Data[Total Revenue],Online_Sales_Data[Product Name],'Detailed Summary'!A56,Online_Sales_Data[Product Category],'Detailed Summary'!B56)</f>
        <v>239.96</v>
      </c>
    </row>
    <row r="57" spans="1:6" x14ac:dyDescent="0.35">
      <c r="A57" s="3" t="str">
        <v>KitchenAid Artisan Stand Mixer</v>
      </c>
      <c r="B57" s="3" t="str">
        <f>VLOOKUP(A57,Online_Sales_Data[],2,FALSE)</f>
        <v>Home Appliances</v>
      </c>
      <c r="C57" s="3" t="str">
        <f>VLOOKUP(A57,Online_Sales_Data[],5,FALSE)</f>
        <v>Europe</v>
      </c>
      <c r="D57" s="3" t="str">
        <f>VLOOKUP(A57,Online_Sales_Data[],6,FALSE)</f>
        <v>PayPal</v>
      </c>
      <c r="E57" s="3">
        <f>SUMIFS(Online_Sales_Data[Units Sold],Online_Sales_Data[Product Name],'Detailed Summary'!A57,Online_Sales_Data[Product Category],'Detailed Summary'!B57)</f>
        <v>1</v>
      </c>
      <c r="F57" s="4">
        <f>SUMIFS(Online_Sales_Data[Total Revenue],Online_Sales_Data[Product Name],'Detailed Summary'!A57,Online_Sales_Data[Product Category],'Detailed Summary'!B57)</f>
        <v>499.99</v>
      </c>
    </row>
    <row r="58" spans="1:6" x14ac:dyDescent="0.35">
      <c r="A58" s="3" t="str">
        <v>Calvin Klein Boxer Briefs</v>
      </c>
      <c r="B58" s="3" t="str">
        <f>VLOOKUP(A58,Online_Sales_Data[],2,FALSE)</f>
        <v>Clothing</v>
      </c>
      <c r="C58" s="3" t="str">
        <f>VLOOKUP(A58,Online_Sales_Data[],5,FALSE)</f>
        <v>Asia</v>
      </c>
      <c r="D58" s="3" t="str">
        <f>VLOOKUP(A58,Online_Sales_Data[],6,FALSE)</f>
        <v>Debit Card</v>
      </c>
      <c r="E58" s="3">
        <f>SUMIFS(Online_Sales_Data[Units Sold],Online_Sales_Data[Product Name],'Detailed Summary'!A58,Online_Sales_Data[Product Category],'Detailed Summary'!B58)</f>
        <v>5</v>
      </c>
      <c r="F58" s="4">
        <f>SUMIFS(Online_Sales_Data[Total Revenue],Online_Sales_Data[Product Name],'Detailed Summary'!A58,Online_Sales_Data[Product Category],'Detailed Summary'!B58)</f>
        <v>149.94999999999999</v>
      </c>
    </row>
    <row r="59" spans="1:6" x14ac:dyDescent="0.35">
      <c r="A59" s="3" t="str">
        <v>Educated by Tara Westover</v>
      </c>
      <c r="B59" s="3" t="str">
        <f>VLOOKUP(A59,Online_Sales_Data[],2,FALSE)</f>
        <v>Books</v>
      </c>
      <c r="C59" s="3" t="str">
        <f>VLOOKUP(A59,Online_Sales_Data[],5,FALSE)</f>
        <v>North America</v>
      </c>
      <c r="D59" s="3" t="str">
        <f>VLOOKUP(A59,Online_Sales_Data[],6,FALSE)</f>
        <v>Credit Card</v>
      </c>
      <c r="E59" s="3">
        <f>SUMIFS(Online_Sales_Data[Units Sold],Online_Sales_Data[Product Name],'Detailed Summary'!A59,Online_Sales_Data[Product Category],'Detailed Summary'!B59)</f>
        <v>3</v>
      </c>
      <c r="F59" s="4">
        <f>SUMIFS(Online_Sales_Data[Total Revenue],Online_Sales_Data[Product Name],'Detailed Summary'!A59,Online_Sales_Data[Product Category],'Detailed Summary'!B59)</f>
        <v>84</v>
      </c>
    </row>
    <row r="60" spans="1:6" x14ac:dyDescent="0.35">
      <c r="A60" s="3" t="str">
        <v>Anastasia Beverly Hills Brow Wiz</v>
      </c>
      <c r="B60" s="3" t="str">
        <f>VLOOKUP(A60,Online_Sales_Data[],2,FALSE)</f>
        <v>Beauty Products</v>
      </c>
      <c r="C60" s="3" t="str">
        <f>VLOOKUP(A60,Online_Sales_Data[],5,FALSE)</f>
        <v>Europe</v>
      </c>
      <c r="D60" s="3" t="str">
        <f>VLOOKUP(A60,Online_Sales_Data[],6,FALSE)</f>
        <v>PayPal</v>
      </c>
      <c r="E60" s="3">
        <f>SUMIFS(Online_Sales_Data[Units Sold],Online_Sales_Data[Product Name],'Detailed Summary'!A60,Online_Sales_Data[Product Category],'Detailed Summary'!B60)</f>
        <v>2</v>
      </c>
      <c r="F60" s="4">
        <f>SUMIFS(Online_Sales_Data[Total Revenue],Online_Sales_Data[Product Name],'Detailed Summary'!A60,Online_Sales_Data[Product Category],'Detailed Summary'!B60)</f>
        <v>46</v>
      </c>
    </row>
    <row r="61" spans="1:6" x14ac:dyDescent="0.35">
      <c r="A61" s="3" t="str">
        <v>Hyperice Hypervolt Massager</v>
      </c>
      <c r="B61" s="3" t="str">
        <f>VLOOKUP(A61,Online_Sales_Data[],2,FALSE)</f>
        <v>Sports</v>
      </c>
      <c r="C61" s="3" t="str">
        <f>VLOOKUP(A61,Online_Sales_Data[],5,FALSE)</f>
        <v>Asia</v>
      </c>
      <c r="D61" s="3" t="str">
        <f>VLOOKUP(A61,Online_Sales_Data[],6,FALSE)</f>
        <v>Credit Card</v>
      </c>
      <c r="E61" s="3">
        <f>SUMIFS(Online_Sales_Data[Units Sold],Online_Sales_Data[Product Name],'Detailed Summary'!A61,Online_Sales_Data[Product Category],'Detailed Summary'!B61)</f>
        <v>1</v>
      </c>
      <c r="F61" s="4">
        <f>SUMIFS(Online_Sales_Data[Total Revenue],Online_Sales_Data[Product Name],'Detailed Summary'!A61,Online_Sales_Data[Product Category],'Detailed Summary'!B61)</f>
        <v>349</v>
      </c>
    </row>
    <row r="62" spans="1:6" x14ac:dyDescent="0.35">
      <c r="A62" s="3" t="str">
        <v>Nintendo Switch</v>
      </c>
      <c r="B62" s="3" t="str">
        <f>VLOOKUP(A62,Online_Sales_Data[],2,FALSE)</f>
        <v>Electronics</v>
      </c>
      <c r="C62" s="3" t="str">
        <f>VLOOKUP(A62,Online_Sales_Data[],5,FALSE)</f>
        <v>North America</v>
      </c>
      <c r="D62" s="3" t="str">
        <f>VLOOKUP(A62,Online_Sales_Data[],6,FALSE)</f>
        <v>Credit Card</v>
      </c>
      <c r="E62" s="3">
        <f>SUMIFS(Online_Sales_Data[Units Sold],Online_Sales_Data[Product Name],'Detailed Summary'!A62,Online_Sales_Data[Product Category],'Detailed Summary'!B62)</f>
        <v>3</v>
      </c>
      <c r="F62" s="4">
        <f>SUMIFS(Online_Sales_Data[Total Revenue],Online_Sales_Data[Product Name],'Detailed Summary'!A62,Online_Sales_Data[Product Category],'Detailed Summary'!B62)</f>
        <v>899.97</v>
      </c>
    </row>
    <row r="63" spans="1:6" x14ac:dyDescent="0.35">
      <c r="A63" s="3" t="str">
        <v>Philips Airfryer XXL</v>
      </c>
      <c r="B63" s="3" t="str">
        <f>VLOOKUP(A63,Online_Sales_Data[],2,FALSE)</f>
        <v>Home Appliances</v>
      </c>
      <c r="C63" s="3" t="str">
        <f>VLOOKUP(A63,Online_Sales_Data[],5,FALSE)</f>
        <v>Europe</v>
      </c>
      <c r="D63" s="3" t="str">
        <f>VLOOKUP(A63,Online_Sales_Data[],6,FALSE)</f>
        <v>PayPal</v>
      </c>
      <c r="E63" s="3">
        <f>SUMIFS(Online_Sales_Data[Units Sold],Online_Sales_Data[Product Name],'Detailed Summary'!A63,Online_Sales_Data[Product Category],'Detailed Summary'!B63)</f>
        <v>2</v>
      </c>
      <c r="F63" s="4">
        <f>SUMIFS(Online_Sales_Data[Total Revenue],Online_Sales_Data[Product Name],'Detailed Summary'!A63,Online_Sales_Data[Product Category],'Detailed Summary'!B63)</f>
        <v>399.98</v>
      </c>
    </row>
    <row r="64" spans="1:6" x14ac:dyDescent="0.35">
      <c r="A64" s="3" t="str">
        <v>Hanes ComfortSoft T-Shirt</v>
      </c>
      <c r="B64" s="3" t="str">
        <f>VLOOKUP(A64,Online_Sales_Data[],2,FALSE)</f>
        <v>Clothing</v>
      </c>
      <c r="C64" s="3" t="str">
        <f>VLOOKUP(A64,Online_Sales_Data[],5,FALSE)</f>
        <v>Asia</v>
      </c>
      <c r="D64" s="3" t="str">
        <f>VLOOKUP(A64,Online_Sales_Data[],6,FALSE)</f>
        <v>Debit Card</v>
      </c>
      <c r="E64" s="3">
        <f>SUMIFS(Online_Sales_Data[Units Sold],Online_Sales_Data[Product Name],'Detailed Summary'!A64,Online_Sales_Data[Product Category],'Detailed Summary'!B64)</f>
        <v>10</v>
      </c>
      <c r="F64" s="4">
        <f>SUMIFS(Online_Sales_Data[Total Revenue],Online_Sales_Data[Product Name],'Detailed Summary'!A64,Online_Sales_Data[Product Category],'Detailed Summary'!B64)</f>
        <v>99.9</v>
      </c>
    </row>
    <row r="65" spans="1:6" x14ac:dyDescent="0.35">
      <c r="A65" s="3" t="str">
        <v>Where the Crawdads Sing by Delia Owens</v>
      </c>
      <c r="B65" s="3" t="str">
        <f>VLOOKUP(A65,Online_Sales_Data[],2,FALSE)</f>
        <v>Books</v>
      </c>
      <c r="C65" s="3" t="str">
        <f>VLOOKUP(A65,Online_Sales_Data[],5,FALSE)</f>
        <v>North America</v>
      </c>
      <c r="D65" s="3" t="str">
        <f>VLOOKUP(A65,Online_Sales_Data[],6,FALSE)</f>
        <v>Credit Card</v>
      </c>
      <c r="E65" s="3">
        <f>SUMIFS(Online_Sales_Data[Units Sold],Online_Sales_Data[Product Name],'Detailed Summary'!A65,Online_Sales_Data[Product Category],'Detailed Summary'!B65)</f>
        <v>4</v>
      </c>
      <c r="F65" s="4">
        <f>SUMIFS(Online_Sales_Data[Total Revenue],Online_Sales_Data[Product Name],'Detailed Summary'!A65,Online_Sales_Data[Product Category],'Detailed Summary'!B65)</f>
        <v>75.959999999999994</v>
      </c>
    </row>
    <row r="66" spans="1:6" x14ac:dyDescent="0.35">
      <c r="A66" s="3" t="str">
        <v>Lancome La Vie Est Belle</v>
      </c>
      <c r="B66" s="3" t="str">
        <f>VLOOKUP(A66,Online_Sales_Data[],2,FALSE)</f>
        <v>Beauty Products</v>
      </c>
      <c r="C66" s="3" t="str">
        <f>VLOOKUP(A66,Online_Sales_Data[],5,FALSE)</f>
        <v>Europe</v>
      </c>
      <c r="D66" s="3" t="str">
        <f>VLOOKUP(A66,Online_Sales_Data[],6,FALSE)</f>
        <v>PayPal</v>
      </c>
      <c r="E66" s="3">
        <f>SUMIFS(Online_Sales_Data[Units Sold],Online_Sales_Data[Product Name],'Detailed Summary'!A66,Online_Sales_Data[Product Category],'Detailed Summary'!B66)</f>
        <v>1</v>
      </c>
      <c r="F66" s="4">
        <f>SUMIFS(Online_Sales_Data[Total Revenue],Online_Sales_Data[Product Name],'Detailed Summary'!A66,Online_Sales_Data[Product Category],'Detailed Summary'!B66)</f>
        <v>102</v>
      </c>
    </row>
    <row r="67" spans="1:6" x14ac:dyDescent="0.35">
      <c r="A67" s="3" t="str">
        <v>Garmin Edge 530</v>
      </c>
      <c r="B67" s="3" t="str">
        <f>VLOOKUP(A67,Online_Sales_Data[],2,FALSE)</f>
        <v>Sports</v>
      </c>
      <c r="C67" s="3" t="str">
        <f>VLOOKUP(A67,Online_Sales_Data[],5,FALSE)</f>
        <v>Asia</v>
      </c>
      <c r="D67" s="3" t="str">
        <f>VLOOKUP(A67,Online_Sales_Data[],6,FALSE)</f>
        <v>Credit Card</v>
      </c>
      <c r="E67" s="3">
        <f>SUMIFS(Online_Sales_Data[Units Sold],Online_Sales_Data[Product Name],'Detailed Summary'!A67,Online_Sales_Data[Product Category],'Detailed Summary'!B67)</f>
        <v>2</v>
      </c>
      <c r="F67" s="4">
        <f>SUMIFS(Online_Sales_Data[Total Revenue],Online_Sales_Data[Product Name],'Detailed Summary'!A67,Online_Sales_Data[Product Category],'Detailed Summary'!B67)</f>
        <v>599.98</v>
      </c>
    </row>
    <row r="68" spans="1:6" x14ac:dyDescent="0.35">
      <c r="A68" s="3" t="str">
        <v>Samsung QLED 4K TV</v>
      </c>
      <c r="B68" s="3" t="str">
        <f>VLOOKUP(A68,Online_Sales_Data[],2,FALSE)</f>
        <v>Electronics</v>
      </c>
      <c r="C68" s="3" t="str">
        <f>VLOOKUP(A68,Online_Sales_Data[],5,FALSE)</f>
        <v>North America</v>
      </c>
      <c r="D68" s="3" t="str">
        <f>VLOOKUP(A68,Online_Sales_Data[],6,FALSE)</f>
        <v>Credit Card</v>
      </c>
      <c r="E68" s="3">
        <f>SUMIFS(Online_Sales_Data[Units Sold],Online_Sales_Data[Product Name],'Detailed Summary'!A68,Online_Sales_Data[Product Category],'Detailed Summary'!B68)</f>
        <v>1</v>
      </c>
      <c r="F68" s="4">
        <f>SUMIFS(Online_Sales_Data[Total Revenue],Online_Sales_Data[Product Name],'Detailed Summary'!A68,Online_Sales_Data[Product Category],'Detailed Summary'!B68)</f>
        <v>1199.99</v>
      </c>
    </row>
    <row r="69" spans="1:6" x14ac:dyDescent="0.35">
      <c r="A69" s="3" t="str">
        <v>Eufy RoboVac 11S</v>
      </c>
      <c r="B69" s="3" t="str">
        <f>VLOOKUP(A69,Online_Sales_Data[],2,FALSE)</f>
        <v>Home Appliances</v>
      </c>
      <c r="C69" s="3" t="str">
        <f>VLOOKUP(A69,Online_Sales_Data[],5,FALSE)</f>
        <v>Europe</v>
      </c>
      <c r="D69" s="3" t="str">
        <f>VLOOKUP(A69,Online_Sales_Data[],6,FALSE)</f>
        <v>PayPal</v>
      </c>
      <c r="E69" s="3">
        <f>SUMIFS(Online_Sales_Data[Units Sold],Online_Sales_Data[Product Name],'Detailed Summary'!A69,Online_Sales_Data[Product Category],'Detailed Summary'!B69)</f>
        <v>3</v>
      </c>
      <c r="F69" s="4">
        <f>SUMIFS(Online_Sales_Data[Total Revenue],Online_Sales_Data[Product Name],'Detailed Summary'!A69,Online_Sales_Data[Product Category],'Detailed Summary'!B69)</f>
        <v>659.97</v>
      </c>
    </row>
    <row r="70" spans="1:6" x14ac:dyDescent="0.35">
      <c r="A70" s="3" t="str">
        <v>Puma Suede Classic Sneakers</v>
      </c>
      <c r="B70" s="3" t="str">
        <f>VLOOKUP(A70,Online_Sales_Data[],2,FALSE)</f>
        <v>Clothing</v>
      </c>
      <c r="C70" s="3" t="str">
        <f>VLOOKUP(A70,Online_Sales_Data[],5,FALSE)</f>
        <v>Asia</v>
      </c>
      <c r="D70" s="3" t="str">
        <f>VLOOKUP(A70,Online_Sales_Data[],6,FALSE)</f>
        <v>Debit Card</v>
      </c>
      <c r="E70" s="3">
        <f>SUMIFS(Online_Sales_Data[Units Sold],Online_Sales_Data[Product Name],'Detailed Summary'!A70,Online_Sales_Data[Product Category],'Detailed Summary'!B70)</f>
        <v>4</v>
      </c>
      <c r="F70" s="4">
        <f>SUMIFS(Online_Sales_Data[Total Revenue],Online_Sales_Data[Product Name],'Detailed Summary'!A70,Online_Sales_Data[Product Category],'Detailed Summary'!B70)</f>
        <v>239.96</v>
      </c>
    </row>
    <row r="71" spans="1:6" x14ac:dyDescent="0.35">
      <c r="A71" s="3" t="str">
        <v>The Great Gatsby by F. Scott Fitzgerald</v>
      </c>
      <c r="B71" s="3" t="str">
        <f>VLOOKUP(A71,Online_Sales_Data[],2,FALSE)</f>
        <v>Books</v>
      </c>
      <c r="C71" s="3" t="str">
        <f>VLOOKUP(A71,Online_Sales_Data[],5,FALSE)</f>
        <v>North America</v>
      </c>
      <c r="D71" s="3" t="str">
        <f>VLOOKUP(A71,Online_Sales_Data[],6,FALSE)</f>
        <v>Credit Card</v>
      </c>
      <c r="E71" s="3">
        <f>SUMIFS(Online_Sales_Data[Units Sold],Online_Sales_Data[Product Name],'Detailed Summary'!A71,Online_Sales_Data[Product Category],'Detailed Summary'!B71)</f>
        <v>2</v>
      </c>
      <c r="F71" s="4">
        <f>SUMIFS(Online_Sales_Data[Total Revenue],Online_Sales_Data[Product Name],'Detailed Summary'!A71,Online_Sales_Data[Product Category],'Detailed Summary'!B71)</f>
        <v>21.98</v>
      </c>
    </row>
    <row r="72" spans="1:6" x14ac:dyDescent="0.35">
      <c r="A72" s="3" t="str">
        <v>Drunk Elephant C-Firma Day Serum</v>
      </c>
      <c r="B72" s="3" t="str">
        <f>VLOOKUP(A72,Online_Sales_Data[],2,FALSE)</f>
        <v>Beauty Products</v>
      </c>
      <c r="C72" s="3" t="str">
        <f>VLOOKUP(A72,Online_Sales_Data[],5,FALSE)</f>
        <v>Europe</v>
      </c>
      <c r="D72" s="3" t="str">
        <f>VLOOKUP(A72,Online_Sales_Data[],6,FALSE)</f>
        <v>PayPal</v>
      </c>
      <c r="E72" s="3">
        <f>SUMIFS(Online_Sales_Data[Units Sold],Online_Sales_Data[Product Name],'Detailed Summary'!A72,Online_Sales_Data[Product Category],'Detailed Summary'!B72)</f>
        <v>1</v>
      </c>
      <c r="F72" s="4">
        <f>SUMIFS(Online_Sales_Data[Total Revenue],Online_Sales_Data[Product Name],'Detailed Summary'!A72,Online_Sales_Data[Product Category],'Detailed Summary'!B72)</f>
        <v>78</v>
      </c>
    </row>
    <row r="73" spans="1:6" x14ac:dyDescent="0.35">
      <c r="A73" s="3" t="str">
        <v>Nike Metcon 6</v>
      </c>
      <c r="B73" s="3" t="str">
        <f>VLOOKUP(A73,Online_Sales_Data[],2,FALSE)</f>
        <v>Sports</v>
      </c>
      <c r="C73" s="3" t="str">
        <f>VLOOKUP(A73,Online_Sales_Data[],5,FALSE)</f>
        <v>Asia</v>
      </c>
      <c r="D73" s="3" t="str">
        <f>VLOOKUP(A73,Online_Sales_Data[],6,FALSE)</f>
        <v>Credit Card</v>
      </c>
      <c r="E73" s="3">
        <f>SUMIFS(Online_Sales_Data[Units Sold],Online_Sales_Data[Product Name],'Detailed Summary'!A73,Online_Sales_Data[Product Category],'Detailed Summary'!B73)</f>
        <v>3</v>
      </c>
      <c r="F73" s="4">
        <f>SUMIFS(Online_Sales_Data[Total Revenue],Online_Sales_Data[Product Name],'Detailed Summary'!A73,Online_Sales_Data[Product Category],'Detailed Summary'!B73)</f>
        <v>389.97</v>
      </c>
    </row>
    <row r="74" spans="1:6" x14ac:dyDescent="0.35">
      <c r="A74" s="3" t="str">
        <v>HP Spectre x360 Laptop</v>
      </c>
      <c r="B74" s="3" t="str">
        <f>VLOOKUP(A74,Online_Sales_Data[],2,FALSE)</f>
        <v>Electronics</v>
      </c>
      <c r="C74" s="3" t="str">
        <f>VLOOKUP(A74,Online_Sales_Data[],5,FALSE)</f>
        <v>North America</v>
      </c>
      <c r="D74" s="3" t="str">
        <f>VLOOKUP(A74,Online_Sales_Data[],6,FALSE)</f>
        <v>Credit Card</v>
      </c>
      <c r="E74" s="3">
        <f>SUMIFS(Online_Sales_Data[Units Sold],Online_Sales_Data[Product Name],'Detailed Summary'!A74,Online_Sales_Data[Product Category],'Detailed Summary'!B74)</f>
        <v>1</v>
      </c>
      <c r="F74" s="4">
        <f>SUMIFS(Online_Sales_Data[Total Revenue],Online_Sales_Data[Product Name],'Detailed Summary'!A74,Online_Sales_Data[Product Category],'Detailed Summary'!B74)</f>
        <v>1599.99</v>
      </c>
    </row>
    <row r="75" spans="1:6" x14ac:dyDescent="0.35">
      <c r="A75" s="3" t="str">
        <v>De'Longhi Magnifica Espresso Machine</v>
      </c>
      <c r="B75" s="3" t="str">
        <f>VLOOKUP(A75,Online_Sales_Data[],2,FALSE)</f>
        <v>Home Appliances</v>
      </c>
      <c r="C75" s="3" t="str">
        <f>VLOOKUP(A75,Online_Sales_Data[],5,FALSE)</f>
        <v>Europe</v>
      </c>
      <c r="D75" s="3" t="str">
        <f>VLOOKUP(A75,Online_Sales_Data[],6,FALSE)</f>
        <v>PayPal</v>
      </c>
      <c r="E75" s="3">
        <f>SUMIFS(Online_Sales_Data[Units Sold],Online_Sales_Data[Product Name],'Detailed Summary'!A75,Online_Sales_Data[Product Category],'Detailed Summary'!B75)</f>
        <v>1</v>
      </c>
      <c r="F75" s="4">
        <f>SUMIFS(Online_Sales_Data[Total Revenue],Online_Sales_Data[Product Name],'Detailed Summary'!A75,Online_Sales_Data[Product Category],'Detailed Summary'!B75)</f>
        <v>899.99</v>
      </c>
    </row>
    <row r="76" spans="1:6" x14ac:dyDescent="0.35">
      <c r="A76" s="3" t="str">
        <v>Tommy Hilfiger Polo Shirt</v>
      </c>
      <c r="B76" s="3" t="str">
        <f>VLOOKUP(A76,Online_Sales_Data[],2,FALSE)</f>
        <v>Clothing</v>
      </c>
      <c r="C76" s="3" t="str">
        <f>VLOOKUP(A76,Online_Sales_Data[],5,FALSE)</f>
        <v>Asia</v>
      </c>
      <c r="D76" s="3" t="str">
        <f>VLOOKUP(A76,Online_Sales_Data[],6,FALSE)</f>
        <v>Debit Card</v>
      </c>
      <c r="E76" s="3">
        <f>SUMIFS(Online_Sales_Data[Units Sold],Online_Sales_Data[Product Name],'Detailed Summary'!A76,Online_Sales_Data[Product Category],'Detailed Summary'!B76)</f>
        <v>5</v>
      </c>
      <c r="F76" s="4">
        <f>SUMIFS(Online_Sales_Data[Total Revenue],Online_Sales_Data[Product Name],'Detailed Summary'!A76,Online_Sales_Data[Product Category],'Detailed Summary'!B76)</f>
        <v>249.95</v>
      </c>
    </row>
    <row r="77" spans="1:6" x14ac:dyDescent="0.35">
      <c r="A77" s="3" t="str">
        <v>To Kill a Mockingbird by Harper Lee</v>
      </c>
      <c r="B77" s="3" t="str">
        <f>VLOOKUP(A77,Online_Sales_Data[],2,FALSE)</f>
        <v>Books</v>
      </c>
      <c r="C77" s="3" t="str">
        <f>VLOOKUP(A77,Online_Sales_Data[],5,FALSE)</f>
        <v>North America</v>
      </c>
      <c r="D77" s="3" t="str">
        <f>VLOOKUP(A77,Online_Sales_Data[],6,FALSE)</f>
        <v>Credit Card</v>
      </c>
      <c r="E77" s="3">
        <f>SUMIFS(Online_Sales_Data[Units Sold],Online_Sales_Data[Product Name],'Detailed Summary'!A77,Online_Sales_Data[Product Category],'Detailed Summary'!B77)</f>
        <v>4</v>
      </c>
      <c r="F77" s="4">
        <f>SUMIFS(Online_Sales_Data[Total Revenue],Online_Sales_Data[Product Name],'Detailed Summary'!A77,Online_Sales_Data[Product Category],'Detailed Summary'!B77)</f>
        <v>59.96</v>
      </c>
    </row>
    <row r="78" spans="1:6" x14ac:dyDescent="0.35">
      <c r="A78" s="3" t="str">
        <v>Glossier Boy Brow</v>
      </c>
      <c r="B78" s="3" t="str">
        <f>VLOOKUP(A78,Online_Sales_Data[],2,FALSE)</f>
        <v>Beauty Products</v>
      </c>
      <c r="C78" s="3" t="str">
        <f>VLOOKUP(A78,Online_Sales_Data[],5,FALSE)</f>
        <v>Europe</v>
      </c>
      <c r="D78" s="3" t="str">
        <f>VLOOKUP(A78,Online_Sales_Data[],6,FALSE)</f>
        <v>PayPal</v>
      </c>
      <c r="E78" s="3">
        <f>SUMIFS(Online_Sales_Data[Units Sold],Online_Sales_Data[Product Name],'Detailed Summary'!A78,Online_Sales_Data[Product Category],'Detailed Summary'!B78)</f>
        <v>2</v>
      </c>
      <c r="F78" s="4">
        <f>SUMIFS(Online_Sales_Data[Total Revenue],Online_Sales_Data[Product Name],'Detailed Summary'!A78,Online_Sales_Data[Product Category],'Detailed Summary'!B78)</f>
        <v>32</v>
      </c>
    </row>
    <row r="79" spans="1:6" x14ac:dyDescent="0.35">
      <c r="A79" s="3" t="str">
        <v>Rogue Fitness Kettlebell</v>
      </c>
      <c r="B79" s="3" t="str">
        <f>VLOOKUP(A79,Online_Sales_Data[],2,FALSE)</f>
        <v>Sports</v>
      </c>
      <c r="C79" s="3" t="str">
        <f>VLOOKUP(A79,Online_Sales_Data[],5,FALSE)</f>
        <v>Asia</v>
      </c>
      <c r="D79" s="3" t="str">
        <f>VLOOKUP(A79,Online_Sales_Data[],6,FALSE)</f>
        <v>Credit Card</v>
      </c>
      <c r="E79" s="3">
        <f>SUMIFS(Online_Sales_Data[Units Sold],Online_Sales_Data[Product Name],'Detailed Summary'!A79,Online_Sales_Data[Product Category],'Detailed Summary'!B79)</f>
        <v>3</v>
      </c>
      <c r="F79" s="4">
        <f>SUMIFS(Online_Sales_Data[Total Revenue],Online_Sales_Data[Product Name],'Detailed Summary'!A79,Online_Sales_Data[Product Category],'Detailed Summary'!B79)</f>
        <v>209.97</v>
      </c>
    </row>
    <row r="80" spans="1:6" x14ac:dyDescent="0.35">
      <c r="A80" s="3" t="str">
        <v>Apple AirPods Pro</v>
      </c>
      <c r="B80" s="3" t="str">
        <f>VLOOKUP(A80,Online_Sales_Data[],2,FALSE)</f>
        <v>Electronics</v>
      </c>
      <c r="C80" s="3" t="str">
        <f>VLOOKUP(A80,Online_Sales_Data[],5,FALSE)</f>
        <v>North America</v>
      </c>
      <c r="D80" s="3" t="str">
        <f>VLOOKUP(A80,Online_Sales_Data[],6,FALSE)</f>
        <v>Credit Card</v>
      </c>
      <c r="E80" s="3">
        <f>SUMIFS(Online_Sales_Data[Units Sold],Online_Sales_Data[Product Name],'Detailed Summary'!A80,Online_Sales_Data[Product Category],'Detailed Summary'!B80)</f>
        <v>2</v>
      </c>
      <c r="F80" s="4">
        <f>SUMIFS(Online_Sales_Data[Total Revenue],Online_Sales_Data[Product Name],'Detailed Summary'!A80,Online_Sales_Data[Product Category],'Detailed Summary'!B80)</f>
        <v>499.98</v>
      </c>
    </row>
    <row r="81" spans="1:6" x14ac:dyDescent="0.35">
      <c r="A81" s="3" t="str">
        <v>Dyson Pure Cool Link</v>
      </c>
      <c r="B81" s="3" t="str">
        <f>VLOOKUP(A81,Online_Sales_Data[],2,FALSE)</f>
        <v>Home Appliances</v>
      </c>
      <c r="C81" s="3" t="str">
        <f>VLOOKUP(A81,Online_Sales_Data[],5,FALSE)</f>
        <v>Europe</v>
      </c>
      <c r="D81" s="3" t="str">
        <f>VLOOKUP(A81,Online_Sales_Data[],6,FALSE)</f>
        <v>PayPal</v>
      </c>
      <c r="E81" s="3">
        <f>SUMIFS(Online_Sales_Data[Units Sold],Online_Sales_Data[Product Name],'Detailed Summary'!A81,Online_Sales_Data[Product Category],'Detailed Summary'!B81)</f>
        <v>1</v>
      </c>
      <c r="F81" s="4">
        <f>SUMIFS(Online_Sales_Data[Total Revenue],Online_Sales_Data[Product Name],'Detailed Summary'!A81,Online_Sales_Data[Product Category],'Detailed Summary'!B81)</f>
        <v>499.99</v>
      </c>
    </row>
    <row r="82" spans="1:6" x14ac:dyDescent="0.35">
      <c r="A82" s="3" t="str">
        <v>Levi's Trucker Jacket</v>
      </c>
      <c r="B82" s="3" t="str">
        <f>VLOOKUP(A82,Online_Sales_Data[],2,FALSE)</f>
        <v>Clothing</v>
      </c>
      <c r="C82" s="3" t="str">
        <f>VLOOKUP(A82,Online_Sales_Data[],5,FALSE)</f>
        <v>Asia</v>
      </c>
      <c r="D82" s="3" t="str">
        <f>VLOOKUP(A82,Online_Sales_Data[],6,FALSE)</f>
        <v>Debit Card</v>
      </c>
      <c r="E82" s="3">
        <f>SUMIFS(Online_Sales_Data[Units Sold],Online_Sales_Data[Product Name],'Detailed Summary'!A82,Online_Sales_Data[Product Category],'Detailed Summary'!B82)</f>
        <v>2</v>
      </c>
      <c r="F82" s="4">
        <f>SUMIFS(Online_Sales_Data[Total Revenue],Online_Sales_Data[Product Name],'Detailed Summary'!A82,Online_Sales_Data[Product Category],'Detailed Summary'!B82)</f>
        <v>179.98</v>
      </c>
    </row>
    <row r="83" spans="1:6" x14ac:dyDescent="0.35">
      <c r="A83" s="3" t="str">
        <v>The Hobbit by J.R.R. Tolkien</v>
      </c>
      <c r="B83" s="3" t="str">
        <f>VLOOKUP(A83,Online_Sales_Data[],2,FALSE)</f>
        <v>Books</v>
      </c>
      <c r="C83" s="3" t="str">
        <f>VLOOKUP(A83,Online_Sales_Data[],5,FALSE)</f>
        <v>North America</v>
      </c>
      <c r="D83" s="3" t="str">
        <f>VLOOKUP(A83,Online_Sales_Data[],6,FALSE)</f>
        <v>Credit Card</v>
      </c>
      <c r="E83" s="3">
        <f>SUMIFS(Online_Sales_Data[Units Sold],Online_Sales_Data[Product Name],'Detailed Summary'!A83,Online_Sales_Data[Product Category],'Detailed Summary'!B83)</f>
        <v>3</v>
      </c>
      <c r="F83" s="4">
        <f>SUMIFS(Online_Sales_Data[Total Revenue],Online_Sales_Data[Product Name],'Detailed Summary'!A83,Online_Sales_Data[Product Category],'Detailed Summary'!B83)</f>
        <v>38.97</v>
      </c>
    </row>
    <row r="84" spans="1:6" x14ac:dyDescent="0.35">
      <c r="A84" s="3" t="str">
        <v>Charlotte Tilbury Magic Cream</v>
      </c>
      <c r="B84" s="3" t="str">
        <f>VLOOKUP(A84,Online_Sales_Data[],2,FALSE)</f>
        <v>Beauty Products</v>
      </c>
      <c r="C84" s="3" t="str">
        <f>VLOOKUP(A84,Online_Sales_Data[],5,FALSE)</f>
        <v>Europe</v>
      </c>
      <c r="D84" s="3" t="str">
        <f>VLOOKUP(A84,Online_Sales_Data[],6,FALSE)</f>
        <v>PayPal</v>
      </c>
      <c r="E84" s="3">
        <f>SUMIFS(Online_Sales_Data[Units Sold],Online_Sales_Data[Product Name],'Detailed Summary'!A84,Online_Sales_Data[Product Category],'Detailed Summary'!B84)</f>
        <v>1</v>
      </c>
      <c r="F84" s="4">
        <f>SUMIFS(Online_Sales_Data[Total Revenue],Online_Sales_Data[Product Name],'Detailed Summary'!A84,Online_Sales_Data[Product Category],'Detailed Summary'!B84)</f>
        <v>100</v>
      </c>
    </row>
    <row r="85" spans="1:6" x14ac:dyDescent="0.35">
      <c r="A85" s="3" t="str">
        <v>Spalding NBA Street Basketball</v>
      </c>
      <c r="B85" s="3" t="str">
        <f>VLOOKUP(A85,Online_Sales_Data[],2,FALSE)</f>
        <v>Sports</v>
      </c>
      <c r="C85" s="3" t="str">
        <f>VLOOKUP(A85,Online_Sales_Data[],5,FALSE)</f>
        <v>Asia</v>
      </c>
      <c r="D85" s="3" t="str">
        <f>VLOOKUP(A85,Online_Sales_Data[],6,FALSE)</f>
        <v>Credit Card</v>
      </c>
      <c r="E85" s="3">
        <f>SUMIFS(Online_Sales_Data[Units Sold],Online_Sales_Data[Product Name],'Detailed Summary'!A85,Online_Sales_Data[Product Category],'Detailed Summary'!B85)</f>
        <v>6</v>
      </c>
      <c r="F85" s="4">
        <f>SUMIFS(Online_Sales_Data[Total Revenue],Online_Sales_Data[Product Name],'Detailed Summary'!A85,Online_Sales_Data[Product Category],'Detailed Summary'!B85)</f>
        <v>149.94</v>
      </c>
    </row>
    <row r="86" spans="1:6" x14ac:dyDescent="0.35">
      <c r="A86" s="3" t="str">
        <v>Ring Video Doorbell</v>
      </c>
      <c r="B86" s="3" t="str">
        <f>VLOOKUP(A86,Online_Sales_Data[],2,FALSE)</f>
        <v>Electronics</v>
      </c>
      <c r="C86" s="3" t="str">
        <f>VLOOKUP(A86,Online_Sales_Data[],5,FALSE)</f>
        <v>North America</v>
      </c>
      <c r="D86" s="3" t="str">
        <f>VLOOKUP(A86,Online_Sales_Data[],6,FALSE)</f>
        <v>Credit Card</v>
      </c>
      <c r="E86" s="3">
        <f>SUMIFS(Online_Sales_Data[Units Sold],Online_Sales_Data[Product Name],'Detailed Summary'!A86,Online_Sales_Data[Product Category],'Detailed Summary'!B86)</f>
        <v>1</v>
      </c>
      <c r="F86" s="4">
        <f>SUMIFS(Online_Sales_Data[Total Revenue],Online_Sales_Data[Product Name],'Detailed Summary'!A86,Online_Sales_Data[Product Category],'Detailed Summary'!B86)</f>
        <v>99.99</v>
      </c>
    </row>
    <row r="87" spans="1:6" x14ac:dyDescent="0.35">
      <c r="A87" s="3" t="str">
        <v>LG OLED TV</v>
      </c>
      <c r="B87" s="3" t="str">
        <f>VLOOKUP(A87,Online_Sales_Data[],2,FALSE)</f>
        <v>Home Appliances</v>
      </c>
      <c r="C87" s="3" t="str">
        <f>VLOOKUP(A87,Online_Sales_Data[],5,FALSE)</f>
        <v>Europe</v>
      </c>
      <c r="D87" s="3" t="str">
        <f>VLOOKUP(A87,Online_Sales_Data[],6,FALSE)</f>
        <v>PayPal</v>
      </c>
      <c r="E87" s="3">
        <f>SUMIFS(Online_Sales_Data[Units Sold],Online_Sales_Data[Product Name],'Detailed Summary'!A87,Online_Sales_Data[Product Category],'Detailed Summary'!B87)</f>
        <v>2</v>
      </c>
      <c r="F87" s="4">
        <f>SUMIFS(Online_Sales_Data[Total Revenue],Online_Sales_Data[Product Name],'Detailed Summary'!A87,Online_Sales_Data[Product Category],'Detailed Summary'!B87)</f>
        <v>2599.98</v>
      </c>
    </row>
    <row r="88" spans="1:6" x14ac:dyDescent="0.35">
      <c r="A88" s="3" t="str">
        <v>Uniqlo Ultra Light Down Jacket</v>
      </c>
      <c r="B88" s="3" t="str">
        <f>VLOOKUP(A88,Online_Sales_Data[],2,FALSE)</f>
        <v>Clothing</v>
      </c>
      <c r="C88" s="3" t="str">
        <f>VLOOKUP(A88,Online_Sales_Data[],5,FALSE)</f>
        <v>Asia</v>
      </c>
      <c r="D88" s="3" t="str">
        <f>VLOOKUP(A88,Online_Sales_Data[],6,FALSE)</f>
        <v>Debit Card</v>
      </c>
      <c r="E88" s="3">
        <f>SUMIFS(Online_Sales_Data[Units Sold],Online_Sales_Data[Product Name],'Detailed Summary'!A88,Online_Sales_Data[Product Category],'Detailed Summary'!B88)</f>
        <v>3</v>
      </c>
      <c r="F88" s="4">
        <f>SUMIFS(Online_Sales_Data[Total Revenue],Online_Sales_Data[Product Name],'Detailed Summary'!A88,Online_Sales_Data[Product Category],'Detailed Summary'!B88)</f>
        <v>239.97</v>
      </c>
    </row>
    <row r="89" spans="1:6" x14ac:dyDescent="0.35">
      <c r="A89" s="3" t="str">
        <v>The Catcher in the Rye by J.D. Salinger</v>
      </c>
      <c r="B89" s="3" t="str">
        <f>VLOOKUP(A89,Online_Sales_Data[],2,FALSE)</f>
        <v>Books</v>
      </c>
      <c r="C89" s="3" t="str">
        <f>VLOOKUP(A89,Online_Sales_Data[],5,FALSE)</f>
        <v>North America</v>
      </c>
      <c r="D89" s="3" t="str">
        <f>VLOOKUP(A89,Online_Sales_Data[],6,FALSE)</f>
        <v>Credit Card</v>
      </c>
      <c r="E89" s="3">
        <f>SUMIFS(Online_Sales_Data[Units Sold],Online_Sales_Data[Product Name],'Detailed Summary'!A89,Online_Sales_Data[Product Category],'Detailed Summary'!B89)</f>
        <v>7</v>
      </c>
      <c r="F89" s="4">
        <f>SUMIFS(Online_Sales_Data[Total Revenue],Online_Sales_Data[Product Name],'Detailed Summary'!A89,Online_Sales_Data[Product Category],'Detailed Summary'!B89)</f>
        <v>88.93</v>
      </c>
    </row>
    <row r="90" spans="1:6" x14ac:dyDescent="0.35">
      <c r="A90" s="3" t="str">
        <v>Sunday Riley Good Genes</v>
      </c>
      <c r="B90" s="3" t="str">
        <f>VLOOKUP(A90,Online_Sales_Data[],2,FALSE)</f>
        <v>Beauty Products</v>
      </c>
      <c r="C90" s="3" t="str">
        <f>VLOOKUP(A90,Online_Sales_Data[],5,FALSE)</f>
        <v>Europe</v>
      </c>
      <c r="D90" s="3" t="str">
        <f>VLOOKUP(A90,Online_Sales_Data[],6,FALSE)</f>
        <v>PayPal</v>
      </c>
      <c r="E90" s="3">
        <f>SUMIFS(Online_Sales_Data[Units Sold],Online_Sales_Data[Product Name],'Detailed Summary'!A90,Online_Sales_Data[Product Category],'Detailed Summary'!B90)</f>
        <v>1</v>
      </c>
      <c r="F90" s="4">
        <f>SUMIFS(Online_Sales_Data[Total Revenue],Online_Sales_Data[Product Name],'Detailed Summary'!A90,Online_Sales_Data[Product Category],'Detailed Summary'!B90)</f>
        <v>105</v>
      </c>
    </row>
    <row r="91" spans="1:6" x14ac:dyDescent="0.35">
      <c r="A91" s="3" t="str">
        <v>On Running Cloud Shoes</v>
      </c>
      <c r="B91" s="3" t="str">
        <f>VLOOKUP(A91,Online_Sales_Data[],2,FALSE)</f>
        <v>Sports</v>
      </c>
      <c r="C91" s="3" t="str">
        <f>VLOOKUP(A91,Online_Sales_Data[],5,FALSE)</f>
        <v>Asia</v>
      </c>
      <c r="D91" s="3" t="str">
        <f>VLOOKUP(A91,Online_Sales_Data[],6,FALSE)</f>
        <v>Credit Card</v>
      </c>
      <c r="E91" s="3">
        <f>SUMIFS(Online_Sales_Data[Units Sold],Online_Sales_Data[Product Name],'Detailed Summary'!A91,Online_Sales_Data[Product Category],'Detailed Summary'!B91)</f>
        <v>2</v>
      </c>
      <c r="F91" s="4">
        <f>SUMIFS(Online_Sales_Data[Total Revenue],Online_Sales_Data[Product Name],'Detailed Summary'!A91,Online_Sales_Data[Product Category],'Detailed Summary'!B91)</f>
        <v>259.98</v>
      </c>
    </row>
    <row r="92" spans="1:6" x14ac:dyDescent="0.35">
      <c r="A92" s="3" t="str">
        <v>Logitech MX Master 3 Mouse</v>
      </c>
      <c r="B92" s="3" t="str">
        <f>VLOOKUP(A92,Online_Sales_Data[],2,FALSE)</f>
        <v>Electronics</v>
      </c>
      <c r="C92" s="3" t="str">
        <f>VLOOKUP(A92,Online_Sales_Data[],5,FALSE)</f>
        <v>North America</v>
      </c>
      <c r="D92" s="3" t="str">
        <f>VLOOKUP(A92,Online_Sales_Data[],6,FALSE)</f>
        <v>Credit Card</v>
      </c>
      <c r="E92" s="3">
        <f>SUMIFS(Online_Sales_Data[Units Sold],Online_Sales_Data[Product Name],'Detailed Summary'!A92,Online_Sales_Data[Product Category],'Detailed Summary'!B92)</f>
        <v>2</v>
      </c>
      <c r="F92" s="4">
        <f>SUMIFS(Online_Sales_Data[Total Revenue],Online_Sales_Data[Product Name],'Detailed Summary'!A92,Online_Sales_Data[Product Category],'Detailed Summary'!B92)</f>
        <v>199.98</v>
      </c>
    </row>
    <row r="93" spans="1:6" x14ac:dyDescent="0.35">
      <c r="A93" s="3" t="str">
        <v>Instant Pot Duo Crisp</v>
      </c>
      <c r="B93" s="3" t="str">
        <f>VLOOKUP(A93,Online_Sales_Data[],2,FALSE)</f>
        <v>Home Appliances</v>
      </c>
      <c r="C93" s="3" t="str">
        <f>VLOOKUP(A93,Online_Sales_Data[],5,FALSE)</f>
        <v>Europe</v>
      </c>
      <c r="D93" s="3" t="str">
        <f>VLOOKUP(A93,Online_Sales_Data[],6,FALSE)</f>
        <v>PayPal</v>
      </c>
      <c r="E93" s="3">
        <f>SUMIFS(Online_Sales_Data[Units Sold],Online_Sales_Data[Product Name],'Detailed Summary'!A93,Online_Sales_Data[Product Category],'Detailed Summary'!B93)</f>
        <v>1</v>
      </c>
      <c r="F93" s="4">
        <f>SUMIFS(Online_Sales_Data[Total Revenue],Online_Sales_Data[Product Name],'Detailed Summary'!A93,Online_Sales_Data[Product Category],'Detailed Summary'!B93)</f>
        <v>179.99</v>
      </c>
    </row>
    <row r="94" spans="1:6" x14ac:dyDescent="0.35">
      <c r="A94" s="3" t="str">
        <v>Adidas Originals Superstar Sneakers</v>
      </c>
      <c r="B94" s="3" t="str">
        <f>VLOOKUP(A94,Online_Sales_Data[],2,FALSE)</f>
        <v>Clothing</v>
      </c>
      <c r="C94" s="3" t="str">
        <f>VLOOKUP(A94,Online_Sales_Data[],5,FALSE)</f>
        <v>Asia</v>
      </c>
      <c r="D94" s="3" t="str">
        <f>VLOOKUP(A94,Online_Sales_Data[],6,FALSE)</f>
        <v>Debit Card</v>
      </c>
      <c r="E94" s="3">
        <f>SUMIFS(Online_Sales_Data[Units Sold],Online_Sales_Data[Product Name],'Detailed Summary'!A94,Online_Sales_Data[Product Category],'Detailed Summary'!B94)</f>
        <v>4</v>
      </c>
      <c r="F94" s="4">
        <f>SUMIFS(Online_Sales_Data[Total Revenue],Online_Sales_Data[Product Name],'Detailed Summary'!A94,Online_Sales_Data[Product Category],'Detailed Summary'!B94)</f>
        <v>319.95999999999998</v>
      </c>
    </row>
    <row r="95" spans="1:6" x14ac:dyDescent="0.35">
      <c r="A95" s="3" t="str">
        <v>The Alchemist by Paulo Coelho</v>
      </c>
      <c r="B95" s="3" t="str">
        <f>VLOOKUP(A95,Online_Sales_Data[],2,FALSE)</f>
        <v>Books</v>
      </c>
      <c r="C95" s="3" t="str">
        <f>VLOOKUP(A95,Online_Sales_Data[],5,FALSE)</f>
        <v>North America</v>
      </c>
      <c r="D95" s="3" t="str">
        <f>VLOOKUP(A95,Online_Sales_Data[],6,FALSE)</f>
        <v>Credit Card</v>
      </c>
      <c r="E95" s="3">
        <f>SUMIFS(Online_Sales_Data[Units Sold],Online_Sales_Data[Product Name],'Detailed Summary'!A95,Online_Sales_Data[Product Category],'Detailed Summary'!B95)</f>
        <v>3</v>
      </c>
      <c r="F95" s="4">
        <f>SUMIFS(Online_Sales_Data[Total Revenue],Online_Sales_Data[Product Name],'Detailed Summary'!A95,Online_Sales_Data[Product Category],'Detailed Summary'!B95)</f>
        <v>44.97</v>
      </c>
    </row>
    <row r="96" spans="1:6" x14ac:dyDescent="0.35">
      <c r="A96" s="3" t="str">
        <v>Tatcha The Water Cream</v>
      </c>
      <c r="B96" s="3" t="str">
        <f>VLOOKUP(A96,Online_Sales_Data[],2,FALSE)</f>
        <v>Beauty Products</v>
      </c>
      <c r="C96" s="3" t="str">
        <f>VLOOKUP(A96,Online_Sales_Data[],5,FALSE)</f>
        <v>Europe</v>
      </c>
      <c r="D96" s="3" t="str">
        <f>VLOOKUP(A96,Online_Sales_Data[],6,FALSE)</f>
        <v>PayPal</v>
      </c>
      <c r="E96" s="3">
        <f>SUMIFS(Online_Sales_Data[Units Sold],Online_Sales_Data[Product Name],'Detailed Summary'!A96,Online_Sales_Data[Product Category],'Detailed Summary'!B96)</f>
        <v>1</v>
      </c>
      <c r="F96" s="4">
        <f>SUMIFS(Online_Sales_Data[Total Revenue],Online_Sales_Data[Product Name],'Detailed Summary'!A96,Online_Sales_Data[Product Category],'Detailed Summary'!B96)</f>
        <v>68</v>
      </c>
    </row>
    <row r="97" spans="1:6" x14ac:dyDescent="0.35">
      <c r="A97" s="3" t="str">
        <v>Garmin Fenix 6X Pro</v>
      </c>
      <c r="B97" s="3" t="str">
        <f>VLOOKUP(A97,Online_Sales_Data[],2,FALSE)</f>
        <v>Sports</v>
      </c>
      <c r="C97" s="3" t="str">
        <f>VLOOKUP(A97,Online_Sales_Data[],5,FALSE)</f>
        <v>Asia</v>
      </c>
      <c r="D97" s="3" t="str">
        <f>VLOOKUP(A97,Online_Sales_Data[],6,FALSE)</f>
        <v>Credit Card</v>
      </c>
      <c r="E97" s="3">
        <f>SUMIFS(Online_Sales_Data[Units Sold],Online_Sales_Data[Product Name],'Detailed Summary'!A97,Online_Sales_Data[Product Category],'Detailed Summary'!B97)</f>
        <v>1</v>
      </c>
      <c r="F97" s="4">
        <f>SUMIFS(Online_Sales_Data[Total Revenue],Online_Sales_Data[Product Name],'Detailed Summary'!A97,Online_Sales_Data[Product Category],'Detailed Summary'!B97)</f>
        <v>999.99</v>
      </c>
    </row>
    <row r="98" spans="1:6" x14ac:dyDescent="0.35">
      <c r="A98" s="3" t="str">
        <v>Bose SoundLink Revolve+ Speaker</v>
      </c>
      <c r="B98" s="3" t="str">
        <f>VLOOKUP(A98,Online_Sales_Data[],2,FALSE)</f>
        <v>Electronics</v>
      </c>
      <c r="C98" s="3" t="str">
        <f>VLOOKUP(A98,Online_Sales_Data[],5,FALSE)</f>
        <v>North America</v>
      </c>
      <c r="D98" s="3" t="str">
        <f>VLOOKUP(A98,Online_Sales_Data[],6,FALSE)</f>
        <v>Credit Card</v>
      </c>
      <c r="E98" s="3">
        <f>SUMIFS(Online_Sales_Data[Units Sold],Online_Sales_Data[Product Name],'Detailed Summary'!A98,Online_Sales_Data[Product Category],'Detailed Summary'!B98)</f>
        <v>3</v>
      </c>
      <c r="F98" s="4">
        <f>SUMIFS(Online_Sales_Data[Total Revenue],Online_Sales_Data[Product Name],'Detailed Summary'!A98,Online_Sales_Data[Product Category],'Detailed Summary'!B98)</f>
        <v>899.97</v>
      </c>
    </row>
    <row r="99" spans="1:6" x14ac:dyDescent="0.35">
      <c r="A99" s="3" t="str">
        <v>Vitamix Explorian Blender</v>
      </c>
      <c r="B99" s="3" t="str">
        <f>VLOOKUP(A99,Online_Sales_Data[],2,FALSE)</f>
        <v>Home Appliances</v>
      </c>
      <c r="C99" s="3" t="str">
        <f>VLOOKUP(A99,Online_Sales_Data[],5,FALSE)</f>
        <v>Europe</v>
      </c>
      <c r="D99" s="3" t="str">
        <f>VLOOKUP(A99,Online_Sales_Data[],6,FALSE)</f>
        <v>PayPal</v>
      </c>
      <c r="E99" s="3">
        <f>SUMIFS(Online_Sales_Data[Units Sold],Online_Sales_Data[Product Name],'Detailed Summary'!A99,Online_Sales_Data[Product Category],'Detailed Summary'!B99)</f>
        <v>1</v>
      </c>
      <c r="F99" s="4">
        <f>SUMIFS(Online_Sales_Data[Total Revenue],Online_Sales_Data[Product Name],'Detailed Summary'!A99,Online_Sales_Data[Product Category],'Detailed Summary'!B99)</f>
        <v>349.99</v>
      </c>
    </row>
    <row r="100" spans="1:6" x14ac:dyDescent="0.35">
      <c r="A100" s="3" t="str">
        <v>Gap Essential Crewneck T-Shirt</v>
      </c>
      <c r="B100" s="3" t="str">
        <f>VLOOKUP(A100,Online_Sales_Data[],2,FALSE)</f>
        <v>Clothing</v>
      </c>
      <c r="C100" s="3" t="str">
        <f>VLOOKUP(A100,Online_Sales_Data[],5,FALSE)</f>
        <v>Asia</v>
      </c>
      <c r="D100" s="3" t="str">
        <f>VLOOKUP(A100,Online_Sales_Data[],6,FALSE)</f>
        <v>Debit Card</v>
      </c>
      <c r="E100" s="3">
        <f>SUMIFS(Online_Sales_Data[Units Sold],Online_Sales_Data[Product Name],'Detailed Summary'!A100,Online_Sales_Data[Product Category],'Detailed Summary'!B100)</f>
        <v>6</v>
      </c>
      <c r="F100" s="4">
        <f>SUMIFS(Online_Sales_Data[Total Revenue],Online_Sales_Data[Product Name],'Detailed Summary'!A100,Online_Sales_Data[Product Category],'Detailed Summary'!B100)</f>
        <v>119.94</v>
      </c>
    </row>
    <row r="101" spans="1:6" x14ac:dyDescent="0.35">
      <c r="A101" s="3" t="str">
        <v>The Power of Now by Eckhart Tolle</v>
      </c>
      <c r="B101" s="3" t="str">
        <f>VLOOKUP(A101,Online_Sales_Data[],2,FALSE)</f>
        <v>Books</v>
      </c>
      <c r="C101" s="3" t="str">
        <f>VLOOKUP(A101,Online_Sales_Data[],5,FALSE)</f>
        <v>North America</v>
      </c>
      <c r="D101" s="3" t="str">
        <f>VLOOKUP(A101,Online_Sales_Data[],6,FALSE)</f>
        <v>Credit Card</v>
      </c>
      <c r="E101" s="3">
        <f>SUMIFS(Online_Sales_Data[Units Sold],Online_Sales_Data[Product Name],'Detailed Summary'!A101,Online_Sales_Data[Product Category],'Detailed Summary'!B101)</f>
        <v>2</v>
      </c>
      <c r="F101" s="4">
        <f>SUMIFS(Online_Sales_Data[Total Revenue],Online_Sales_Data[Product Name],'Detailed Summary'!A101,Online_Sales_Data[Product Category],'Detailed Summary'!B101)</f>
        <v>25.98</v>
      </c>
    </row>
    <row r="102" spans="1:6" x14ac:dyDescent="0.35">
      <c r="A102" s="3" t="str">
        <v>Kiehl's Midnight Recovery Concentrate</v>
      </c>
      <c r="B102" s="3" t="str">
        <f>VLOOKUP(A102,Online_Sales_Data[],2,FALSE)</f>
        <v>Beauty Products</v>
      </c>
      <c r="C102" s="3" t="str">
        <f>VLOOKUP(A102,Online_Sales_Data[],5,FALSE)</f>
        <v>Europe</v>
      </c>
      <c r="D102" s="3" t="str">
        <f>VLOOKUP(A102,Online_Sales_Data[],6,FALSE)</f>
        <v>PayPal</v>
      </c>
      <c r="E102" s="3">
        <f>SUMIFS(Online_Sales_Data[Units Sold],Online_Sales_Data[Product Name],'Detailed Summary'!A102,Online_Sales_Data[Product Category],'Detailed Summary'!B102)</f>
        <v>1</v>
      </c>
      <c r="F102" s="4">
        <f>SUMIFS(Online_Sales_Data[Total Revenue],Online_Sales_Data[Product Name],'Detailed Summary'!A102,Online_Sales_Data[Product Category],'Detailed Summary'!B102)</f>
        <v>82</v>
      </c>
    </row>
    <row r="103" spans="1:6" x14ac:dyDescent="0.35">
      <c r="A103" s="3" t="str">
        <v>Under Armour HOVR Sonic 4 Shoes</v>
      </c>
      <c r="B103" s="3" t="str">
        <f>VLOOKUP(A103,Online_Sales_Data[],2,FALSE)</f>
        <v>Sports</v>
      </c>
      <c r="C103" s="3" t="str">
        <f>VLOOKUP(A103,Online_Sales_Data[],5,FALSE)</f>
        <v>Asia</v>
      </c>
      <c r="D103" s="3" t="str">
        <f>VLOOKUP(A103,Online_Sales_Data[],6,FALSE)</f>
        <v>Credit Card</v>
      </c>
      <c r="E103" s="3">
        <f>SUMIFS(Online_Sales_Data[Units Sold],Online_Sales_Data[Product Name],'Detailed Summary'!A103,Online_Sales_Data[Product Category],'Detailed Summary'!B103)</f>
        <v>2</v>
      </c>
      <c r="F103" s="4">
        <f>SUMIFS(Online_Sales_Data[Total Revenue],Online_Sales_Data[Product Name],'Detailed Summary'!A103,Online_Sales_Data[Product Category],'Detailed Summary'!B103)</f>
        <v>219.98</v>
      </c>
    </row>
    <row r="104" spans="1:6" x14ac:dyDescent="0.35">
      <c r="A104" s="3" t="str">
        <v>Canon EOS R5 Camera</v>
      </c>
      <c r="B104" s="3" t="str">
        <f>VLOOKUP(A104,Online_Sales_Data[],2,FALSE)</f>
        <v>Electronics</v>
      </c>
      <c r="C104" s="3" t="str">
        <f>VLOOKUP(A104,Online_Sales_Data[],5,FALSE)</f>
        <v>North America</v>
      </c>
      <c r="D104" s="3" t="str">
        <f>VLOOKUP(A104,Online_Sales_Data[],6,FALSE)</f>
        <v>Credit Card</v>
      </c>
      <c r="E104" s="3">
        <f>SUMIFS(Online_Sales_Data[Units Sold],Online_Sales_Data[Product Name],'Detailed Summary'!A104,Online_Sales_Data[Product Category],'Detailed Summary'!B104)</f>
        <v>1</v>
      </c>
      <c r="F104" s="4">
        <f>SUMIFS(Online_Sales_Data[Total Revenue],Online_Sales_Data[Product Name],'Detailed Summary'!A104,Online_Sales_Data[Product Category],'Detailed Summary'!B104)</f>
        <v>3899.99</v>
      </c>
    </row>
    <row r="105" spans="1:6" x14ac:dyDescent="0.35">
      <c r="A105" s="3" t="str">
        <v>Shark IQ Robot Vacuum</v>
      </c>
      <c r="B105" s="3" t="str">
        <f>VLOOKUP(A105,Online_Sales_Data[],2,FALSE)</f>
        <v>Home Appliances</v>
      </c>
      <c r="C105" s="3" t="str">
        <f>VLOOKUP(A105,Online_Sales_Data[],5,FALSE)</f>
        <v>Europe</v>
      </c>
      <c r="D105" s="3" t="str">
        <f>VLOOKUP(A105,Online_Sales_Data[],6,FALSE)</f>
        <v>PayPal</v>
      </c>
      <c r="E105" s="3">
        <f>SUMIFS(Online_Sales_Data[Units Sold],Online_Sales_Data[Product Name],'Detailed Summary'!A105,Online_Sales_Data[Product Category],'Detailed Summary'!B105)</f>
        <v>2</v>
      </c>
      <c r="F105" s="4">
        <f>SUMIFS(Online_Sales_Data[Total Revenue],Online_Sales_Data[Product Name],'Detailed Summary'!A105,Online_Sales_Data[Product Category],'Detailed Summary'!B105)</f>
        <v>699.98</v>
      </c>
    </row>
    <row r="106" spans="1:6" x14ac:dyDescent="0.35">
      <c r="A106" s="3" t="str">
        <v>H&amp;M Slim Fit Jeans</v>
      </c>
      <c r="B106" s="3" t="str">
        <f>VLOOKUP(A106,Online_Sales_Data[],2,FALSE)</f>
        <v>Clothing</v>
      </c>
      <c r="C106" s="3" t="str">
        <f>VLOOKUP(A106,Online_Sales_Data[],5,FALSE)</f>
        <v>Asia</v>
      </c>
      <c r="D106" s="3" t="str">
        <f>VLOOKUP(A106,Online_Sales_Data[],6,FALSE)</f>
        <v>Debit Card</v>
      </c>
      <c r="E106" s="3">
        <f>SUMIFS(Online_Sales_Data[Units Sold],Online_Sales_Data[Product Name],'Detailed Summary'!A106,Online_Sales_Data[Product Category],'Detailed Summary'!B106)</f>
        <v>3</v>
      </c>
      <c r="F106" s="4">
        <f>SUMIFS(Online_Sales_Data[Total Revenue],Online_Sales_Data[Product Name],'Detailed Summary'!A106,Online_Sales_Data[Product Category],'Detailed Summary'!B106)</f>
        <v>119.97</v>
      </c>
    </row>
    <row r="107" spans="1:6" x14ac:dyDescent="0.35">
      <c r="A107" s="3" t="str">
        <v>The Girl on the Train by Paula Hawkins</v>
      </c>
      <c r="B107" s="3" t="str">
        <f>VLOOKUP(A107,Online_Sales_Data[],2,FALSE)</f>
        <v>Books</v>
      </c>
      <c r="C107" s="3" t="str">
        <f>VLOOKUP(A107,Online_Sales_Data[],5,FALSE)</f>
        <v>North America</v>
      </c>
      <c r="D107" s="3" t="str">
        <f>VLOOKUP(A107,Online_Sales_Data[],6,FALSE)</f>
        <v>Credit Card</v>
      </c>
      <c r="E107" s="3">
        <f>SUMIFS(Online_Sales_Data[Units Sold],Online_Sales_Data[Product Name],'Detailed Summary'!A107,Online_Sales_Data[Product Category],'Detailed Summary'!B107)</f>
        <v>4</v>
      </c>
      <c r="F107" s="4">
        <f>SUMIFS(Online_Sales_Data[Total Revenue],Online_Sales_Data[Product Name],'Detailed Summary'!A107,Online_Sales_Data[Product Category],'Detailed Summary'!B107)</f>
        <v>43.96</v>
      </c>
    </row>
    <row r="108" spans="1:6" x14ac:dyDescent="0.35">
      <c r="A108" s="3" t="str">
        <v>The Ordinary Niacinamide Serum</v>
      </c>
      <c r="B108" s="3" t="str">
        <f>VLOOKUP(A108,Online_Sales_Data[],2,FALSE)</f>
        <v>Beauty Products</v>
      </c>
      <c r="C108" s="3" t="str">
        <f>VLOOKUP(A108,Online_Sales_Data[],5,FALSE)</f>
        <v>Europe</v>
      </c>
      <c r="D108" s="3" t="str">
        <f>VLOOKUP(A108,Online_Sales_Data[],6,FALSE)</f>
        <v>PayPal</v>
      </c>
      <c r="E108" s="3">
        <f>SUMIFS(Online_Sales_Data[Units Sold],Online_Sales_Data[Product Name],'Detailed Summary'!A108,Online_Sales_Data[Product Category],'Detailed Summary'!B108)</f>
        <v>1</v>
      </c>
      <c r="F108" s="4">
        <f>SUMIFS(Online_Sales_Data[Total Revenue],Online_Sales_Data[Product Name],'Detailed Summary'!A108,Online_Sales_Data[Product Category],'Detailed Summary'!B108)</f>
        <v>6.5</v>
      </c>
    </row>
    <row r="109" spans="1:6" x14ac:dyDescent="0.35">
      <c r="A109" s="3" t="str">
        <v>Bowflex SelectTech 552 Dumbbells</v>
      </c>
      <c r="B109" s="3" t="str">
        <f>VLOOKUP(A109,Online_Sales_Data[],2,FALSE)</f>
        <v>Sports</v>
      </c>
      <c r="C109" s="3" t="str">
        <f>VLOOKUP(A109,Online_Sales_Data[],5,FALSE)</f>
        <v>Asia</v>
      </c>
      <c r="D109" s="3" t="str">
        <f>VLOOKUP(A109,Online_Sales_Data[],6,FALSE)</f>
        <v>Credit Card</v>
      </c>
      <c r="E109" s="3">
        <f>SUMIFS(Online_Sales_Data[Units Sold],Online_Sales_Data[Product Name],'Detailed Summary'!A109,Online_Sales_Data[Product Category],'Detailed Summary'!B109)</f>
        <v>1</v>
      </c>
      <c r="F109" s="4">
        <f>SUMIFS(Online_Sales_Data[Total Revenue],Online_Sales_Data[Product Name],'Detailed Summary'!A109,Online_Sales_Data[Product Category],'Detailed Summary'!B109)</f>
        <v>399.99</v>
      </c>
    </row>
    <row r="110" spans="1:6" x14ac:dyDescent="0.35">
      <c r="A110" s="3" t="str">
        <v>Google Nest Hub Max</v>
      </c>
      <c r="B110" s="3" t="str">
        <f>VLOOKUP(A110,Online_Sales_Data[],2,FALSE)</f>
        <v>Electronics</v>
      </c>
      <c r="C110" s="3" t="str">
        <f>VLOOKUP(A110,Online_Sales_Data[],5,FALSE)</f>
        <v>North America</v>
      </c>
      <c r="D110" s="3" t="str">
        <f>VLOOKUP(A110,Online_Sales_Data[],6,FALSE)</f>
        <v>Credit Card</v>
      </c>
      <c r="E110" s="3">
        <f>SUMIFS(Online_Sales_Data[Units Sold],Online_Sales_Data[Product Name],'Detailed Summary'!A110,Online_Sales_Data[Product Category],'Detailed Summary'!B110)</f>
        <v>2</v>
      </c>
      <c r="F110" s="4">
        <f>SUMIFS(Online_Sales_Data[Total Revenue],Online_Sales_Data[Product Name],'Detailed Summary'!A110,Online_Sales_Data[Product Category],'Detailed Summary'!B110)</f>
        <v>459.98</v>
      </c>
    </row>
    <row r="111" spans="1:6" x14ac:dyDescent="0.35">
      <c r="A111" s="3" t="str">
        <v>Cuisinart Griddler Deluxe</v>
      </c>
      <c r="B111" s="3" t="str">
        <f>VLOOKUP(A111,Online_Sales_Data[],2,FALSE)</f>
        <v>Home Appliances</v>
      </c>
      <c r="C111" s="3" t="str">
        <f>VLOOKUP(A111,Online_Sales_Data[],5,FALSE)</f>
        <v>Europe</v>
      </c>
      <c r="D111" s="3" t="str">
        <f>VLOOKUP(A111,Online_Sales_Data[],6,FALSE)</f>
        <v>PayPal</v>
      </c>
      <c r="E111" s="3">
        <f>SUMIFS(Online_Sales_Data[Units Sold],Online_Sales_Data[Product Name],'Detailed Summary'!A111,Online_Sales_Data[Product Category],'Detailed Summary'!B111)</f>
        <v>1</v>
      </c>
      <c r="F111" s="4">
        <f>SUMIFS(Online_Sales_Data[Total Revenue],Online_Sales_Data[Product Name],'Detailed Summary'!A111,Online_Sales_Data[Product Category],'Detailed Summary'!B111)</f>
        <v>159.99</v>
      </c>
    </row>
    <row r="112" spans="1:6" x14ac:dyDescent="0.35">
      <c r="A112" s="3" t="str">
        <v>Old Navy Relaxed-Fit T-Shirt</v>
      </c>
      <c r="B112" s="3" t="str">
        <f>VLOOKUP(A112,Online_Sales_Data[],2,FALSE)</f>
        <v>Clothing</v>
      </c>
      <c r="C112" s="3" t="str">
        <f>VLOOKUP(A112,Online_Sales_Data[],5,FALSE)</f>
        <v>Asia</v>
      </c>
      <c r="D112" s="3" t="str">
        <f>VLOOKUP(A112,Online_Sales_Data[],6,FALSE)</f>
        <v>Debit Card</v>
      </c>
      <c r="E112" s="3">
        <f>SUMIFS(Online_Sales_Data[Units Sold],Online_Sales_Data[Product Name],'Detailed Summary'!A112,Online_Sales_Data[Product Category],'Detailed Summary'!B112)</f>
        <v>4</v>
      </c>
      <c r="F112" s="4">
        <f>SUMIFS(Online_Sales_Data[Total Revenue],Online_Sales_Data[Product Name],'Detailed Summary'!A112,Online_Sales_Data[Product Category],'Detailed Summary'!B112)</f>
        <v>59.96</v>
      </c>
    </row>
    <row r="113" spans="1:6" x14ac:dyDescent="0.35">
      <c r="A113" s="3" t="str">
        <v>Sapiens: A Brief History of Humankind by Yuval Noah Harari</v>
      </c>
      <c r="B113" s="3" t="str">
        <f>VLOOKUP(A113,Online_Sales_Data[],2,FALSE)</f>
        <v>Books</v>
      </c>
      <c r="C113" s="3" t="str">
        <f>VLOOKUP(A113,Online_Sales_Data[],5,FALSE)</f>
        <v>North America</v>
      </c>
      <c r="D113" s="3" t="str">
        <f>VLOOKUP(A113,Online_Sales_Data[],6,FALSE)</f>
        <v>Credit Card</v>
      </c>
      <c r="E113" s="3">
        <f>SUMIFS(Online_Sales_Data[Units Sold],Online_Sales_Data[Product Name],'Detailed Summary'!A113,Online_Sales_Data[Product Category],'Detailed Summary'!B113)</f>
        <v>2</v>
      </c>
      <c r="F113" s="4">
        <f>SUMIFS(Online_Sales_Data[Total Revenue],Online_Sales_Data[Product Name],'Detailed Summary'!A113,Online_Sales_Data[Product Category],'Detailed Summary'!B113)</f>
        <v>37.979999999999997</v>
      </c>
    </row>
    <row r="114" spans="1:6" x14ac:dyDescent="0.35">
      <c r="A114" s="3" t="str">
        <v>Biore UV Aqua Rich Watery Essence Sunscreen</v>
      </c>
      <c r="B114" s="3" t="str">
        <f>VLOOKUP(A114,Online_Sales_Data[],2,FALSE)</f>
        <v>Beauty Products</v>
      </c>
      <c r="C114" s="3" t="str">
        <f>VLOOKUP(A114,Online_Sales_Data[],5,FALSE)</f>
        <v>Europe</v>
      </c>
      <c r="D114" s="3" t="str">
        <f>VLOOKUP(A114,Online_Sales_Data[],6,FALSE)</f>
        <v>PayPal</v>
      </c>
      <c r="E114" s="3">
        <f>SUMIFS(Online_Sales_Data[Units Sold],Online_Sales_Data[Product Name],'Detailed Summary'!A114,Online_Sales_Data[Product Category],'Detailed Summary'!B114)</f>
        <v>1</v>
      </c>
      <c r="F114" s="4">
        <f>SUMIFS(Online_Sales_Data[Total Revenue],Online_Sales_Data[Product Name],'Detailed Summary'!A114,Online_Sales_Data[Product Category],'Detailed Summary'!B114)</f>
        <v>15</v>
      </c>
    </row>
    <row r="115" spans="1:6" x14ac:dyDescent="0.35">
      <c r="A115" s="3" t="str">
        <v>Fitbit Versa 3</v>
      </c>
      <c r="B115" s="3" t="str">
        <f>VLOOKUP(A115,Online_Sales_Data[],2,FALSE)</f>
        <v>Sports</v>
      </c>
      <c r="C115" s="3" t="str">
        <f>VLOOKUP(A115,Online_Sales_Data[],5,FALSE)</f>
        <v>Asia</v>
      </c>
      <c r="D115" s="3" t="str">
        <f>VLOOKUP(A115,Online_Sales_Data[],6,FALSE)</f>
        <v>Credit Card</v>
      </c>
      <c r="E115" s="3">
        <f>SUMIFS(Online_Sales_Data[Units Sold],Online_Sales_Data[Product Name],'Detailed Summary'!A115,Online_Sales_Data[Product Category],'Detailed Summary'!B115)</f>
        <v>3</v>
      </c>
      <c r="F115" s="4">
        <f>SUMIFS(Online_Sales_Data[Total Revenue],Online_Sales_Data[Product Name],'Detailed Summary'!A115,Online_Sales_Data[Product Category],'Detailed Summary'!B115)</f>
        <v>689.85</v>
      </c>
    </row>
    <row r="116" spans="1:6" x14ac:dyDescent="0.35">
      <c r="A116" s="3" t="str">
        <v>Amazon Echo Show 10</v>
      </c>
      <c r="B116" s="3" t="str">
        <f>VLOOKUP(A116,Online_Sales_Data[],2,FALSE)</f>
        <v>Electronics</v>
      </c>
      <c r="C116" s="3" t="str">
        <f>VLOOKUP(A116,Online_Sales_Data[],5,FALSE)</f>
        <v>North America</v>
      </c>
      <c r="D116" s="3" t="str">
        <f>VLOOKUP(A116,Online_Sales_Data[],6,FALSE)</f>
        <v>Credit Card</v>
      </c>
      <c r="E116" s="3">
        <f>SUMIFS(Online_Sales_Data[Units Sold],Online_Sales_Data[Product Name],'Detailed Summary'!A116,Online_Sales_Data[Product Category],'Detailed Summary'!B116)</f>
        <v>1</v>
      </c>
      <c r="F116" s="4">
        <f>SUMIFS(Online_Sales_Data[Total Revenue],Online_Sales_Data[Product Name],'Detailed Summary'!A116,Online_Sales_Data[Product Category],'Detailed Summary'!B116)</f>
        <v>249.99</v>
      </c>
    </row>
    <row r="117" spans="1:6" x14ac:dyDescent="0.35">
      <c r="A117" s="3" t="str">
        <v>Breville Smart Grill</v>
      </c>
      <c r="B117" s="3" t="str">
        <f>VLOOKUP(A117,Online_Sales_Data[],2,FALSE)</f>
        <v>Home Appliances</v>
      </c>
      <c r="C117" s="3" t="str">
        <f>VLOOKUP(A117,Online_Sales_Data[],5,FALSE)</f>
        <v>Europe</v>
      </c>
      <c r="D117" s="3" t="str">
        <f>VLOOKUP(A117,Online_Sales_Data[],6,FALSE)</f>
        <v>PayPal</v>
      </c>
      <c r="E117" s="3">
        <f>SUMIFS(Online_Sales_Data[Units Sold],Online_Sales_Data[Product Name],'Detailed Summary'!A117,Online_Sales_Data[Product Category],'Detailed Summary'!B117)</f>
        <v>2</v>
      </c>
      <c r="F117" s="4">
        <f>SUMIFS(Online_Sales_Data[Total Revenue],Online_Sales_Data[Product Name],'Detailed Summary'!A117,Online_Sales_Data[Product Category],'Detailed Summary'!B117)</f>
        <v>599.9</v>
      </c>
    </row>
    <row r="118" spans="1:6" x14ac:dyDescent="0.35">
      <c r="A118" s="3" t="str">
        <v>Gap High Rise Skinny Jeans</v>
      </c>
      <c r="B118" s="3" t="str">
        <f>VLOOKUP(A118,Online_Sales_Data[],2,FALSE)</f>
        <v>Clothing</v>
      </c>
      <c r="C118" s="3" t="str">
        <f>VLOOKUP(A118,Online_Sales_Data[],5,FALSE)</f>
        <v>Asia</v>
      </c>
      <c r="D118" s="3" t="str">
        <f>VLOOKUP(A118,Online_Sales_Data[],6,FALSE)</f>
        <v>Debit Card</v>
      </c>
      <c r="E118" s="3">
        <f>SUMIFS(Online_Sales_Data[Units Sold],Online_Sales_Data[Product Name],'Detailed Summary'!A118,Online_Sales_Data[Product Category],'Detailed Summary'!B118)</f>
        <v>3</v>
      </c>
      <c r="F118" s="4">
        <f>SUMIFS(Online_Sales_Data[Total Revenue],Online_Sales_Data[Product Name],'Detailed Summary'!A118,Online_Sales_Data[Product Category],'Detailed Summary'!B118)</f>
        <v>149.97</v>
      </c>
    </row>
    <row r="119" spans="1:6" x14ac:dyDescent="0.35">
      <c r="A119" s="3" t="str">
        <v>Atomic Habits by James Clear</v>
      </c>
      <c r="B119" s="3" t="str">
        <f>VLOOKUP(A119,Online_Sales_Data[],2,FALSE)</f>
        <v>Books</v>
      </c>
      <c r="C119" s="3" t="str">
        <f>VLOOKUP(A119,Online_Sales_Data[],5,FALSE)</f>
        <v>North America</v>
      </c>
      <c r="D119" s="3" t="str">
        <f>VLOOKUP(A119,Online_Sales_Data[],6,FALSE)</f>
        <v>Credit Card</v>
      </c>
      <c r="E119" s="3">
        <f>SUMIFS(Online_Sales_Data[Units Sold],Online_Sales_Data[Product Name],'Detailed Summary'!A119,Online_Sales_Data[Product Category],'Detailed Summary'!B119)</f>
        <v>4</v>
      </c>
      <c r="F119" s="4">
        <f>SUMIFS(Online_Sales_Data[Total Revenue],Online_Sales_Data[Product Name],'Detailed Summary'!A119,Online_Sales_Data[Product Category],'Detailed Summary'!B119)</f>
        <v>67.959999999999994</v>
      </c>
    </row>
    <row r="120" spans="1:6" x14ac:dyDescent="0.35">
      <c r="A120" s="3" t="str">
        <v>CeraVe Hydrating Facial Cleanser</v>
      </c>
      <c r="B120" s="3" t="str">
        <f>VLOOKUP(A120,Online_Sales_Data[],2,FALSE)</f>
        <v>Beauty Products</v>
      </c>
      <c r="C120" s="3" t="str">
        <f>VLOOKUP(A120,Online_Sales_Data[],5,FALSE)</f>
        <v>Europe</v>
      </c>
      <c r="D120" s="3" t="str">
        <f>VLOOKUP(A120,Online_Sales_Data[],6,FALSE)</f>
        <v>PayPal</v>
      </c>
      <c r="E120" s="3">
        <f>SUMIFS(Online_Sales_Data[Units Sold],Online_Sales_Data[Product Name],'Detailed Summary'!A120,Online_Sales_Data[Product Category],'Detailed Summary'!B120)</f>
        <v>2</v>
      </c>
      <c r="F120" s="4">
        <f>SUMIFS(Online_Sales_Data[Total Revenue],Online_Sales_Data[Product Name],'Detailed Summary'!A120,Online_Sales_Data[Product Category],'Detailed Summary'!B120)</f>
        <v>29.98</v>
      </c>
    </row>
    <row r="121" spans="1:6" x14ac:dyDescent="0.35">
      <c r="A121" s="3" t="str">
        <v>YETI Hopper Flip Portable Cooler</v>
      </c>
      <c r="B121" s="3" t="str">
        <f>VLOOKUP(A121,Online_Sales_Data[],2,FALSE)</f>
        <v>Sports</v>
      </c>
      <c r="C121" s="3" t="str">
        <f>VLOOKUP(A121,Online_Sales_Data[],5,FALSE)</f>
        <v>Asia</v>
      </c>
      <c r="D121" s="3" t="str">
        <f>VLOOKUP(A121,Online_Sales_Data[],6,FALSE)</f>
        <v>Credit Card</v>
      </c>
      <c r="E121" s="3">
        <f>SUMIFS(Online_Sales_Data[Units Sold],Online_Sales_Data[Product Name],'Detailed Summary'!A121,Online_Sales_Data[Product Category],'Detailed Summary'!B121)</f>
        <v>1</v>
      </c>
      <c r="F121" s="4">
        <f>SUMIFS(Online_Sales_Data[Total Revenue],Online_Sales_Data[Product Name],'Detailed Summary'!A121,Online_Sales_Data[Product Category],'Detailed Summary'!B121)</f>
        <v>249.99</v>
      </c>
    </row>
    <row r="122" spans="1:6" x14ac:dyDescent="0.35">
      <c r="A122" s="3" t="str">
        <v>Apple iPad Air</v>
      </c>
      <c r="B122" s="3" t="str">
        <f>VLOOKUP(A122,Online_Sales_Data[],2,FALSE)</f>
        <v>Electronics</v>
      </c>
      <c r="C122" s="3" t="str">
        <f>VLOOKUP(A122,Online_Sales_Data[],5,FALSE)</f>
        <v>North America</v>
      </c>
      <c r="D122" s="3" t="str">
        <f>VLOOKUP(A122,Online_Sales_Data[],6,FALSE)</f>
        <v>Credit Card</v>
      </c>
      <c r="E122" s="3">
        <f>SUMIFS(Online_Sales_Data[Units Sold],Online_Sales_Data[Product Name],'Detailed Summary'!A122,Online_Sales_Data[Product Category],'Detailed Summary'!B122)</f>
        <v>2</v>
      </c>
      <c r="F122" s="4">
        <f>SUMIFS(Online_Sales_Data[Total Revenue],Online_Sales_Data[Product Name],'Detailed Summary'!A122,Online_Sales_Data[Product Category],'Detailed Summary'!B122)</f>
        <v>1199.98</v>
      </c>
    </row>
    <row r="123" spans="1:6" x14ac:dyDescent="0.35">
      <c r="A123" s="3" t="str">
        <v>Hamilton Beach FlexBrew Coffee Maker</v>
      </c>
      <c r="B123" s="3" t="str">
        <f>VLOOKUP(A123,Online_Sales_Data[],2,FALSE)</f>
        <v>Home Appliances</v>
      </c>
      <c r="C123" s="3" t="str">
        <f>VLOOKUP(A123,Online_Sales_Data[],5,FALSE)</f>
        <v>Europe</v>
      </c>
      <c r="D123" s="3" t="str">
        <f>VLOOKUP(A123,Online_Sales_Data[],6,FALSE)</f>
        <v>PayPal</v>
      </c>
      <c r="E123" s="3">
        <f>SUMIFS(Online_Sales_Data[Units Sold],Online_Sales_Data[Product Name],'Detailed Summary'!A123,Online_Sales_Data[Product Category],'Detailed Summary'!B123)</f>
        <v>1</v>
      </c>
      <c r="F123" s="4">
        <f>SUMIFS(Online_Sales_Data[Total Revenue],Online_Sales_Data[Product Name],'Detailed Summary'!A123,Online_Sales_Data[Product Category],'Detailed Summary'!B123)</f>
        <v>89.99</v>
      </c>
    </row>
    <row r="124" spans="1:6" x14ac:dyDescent="0.35">
      <c r="A124" s="3" t="str">
        <v>Forever 21 Graphic Tee</v>
      </c>
      <c r="B124" s="3" t="str">
        <f>VLOOKUP(A124,Online_Sales_Data[],2,FALSE)</f>
        <v>Clothing</v>
      </c>
      <c r="C124" s="3" t="str">
        <f>VLOOKUP(A124,Online_Sales_Data[],5,FALSE)</f>
        <v>Asia</v>
      </c>
      <c r="D124" s="3" t="str">
        <f>VLOOKUP(A124,Online_Sales_Data[],6,FALSE)</f>
        <v>Debit Card</v>
      </c>
      <c r="E124" s="3">
        <f>SUMIFS(Online_Sales_Data[Units Sold],Online_Sales_Data[Product Name],'Detailed Summary'!A124,Online_Sales_Data[Product Category],'Detailed Summary'!B124)</f>
        <v>5</v>
      </c>
      <c r="F124" s="4">
        <f>SUMIFS(Online_Sales_Data[Total Revenue],Online_Sales_Data[Product Name],'Detailed Summary'!A124,Online_Sales_Data[Product Category],'Detailed Summary'!B124)</f>
        <v>64.95</v>
      </c>
    </row>
    <row r="125" spans="1:6" x14ac:dyDescent="0.35">
      <c r="A125" s="3" t="str">
        <v>The Subtle Art of Not Giving a F*ck by Mark Manson</v>
      </c>
      <c r="B125" s="3" t="str">
        <f>VLOOKUP(A125,Online_Sales_Data[],2,FALSE)</f>
        <v>Books</v>
      </c>
      <c r="C125" s="3" t="str">
        <f>VLOOKUP(A125,Online_Sales_Data[],5,FALSE)</f>
        <v>North America</v>
      </c>
      <c r="D125" s="3" t="str">
        <f>VLOOKUP(A125,Online_Sales_Data[],6,FALSE)</f>
        <v>Credit Card</v>
      </c>
      <c r="E125" s="3">
        <f>SUMIFS(Online_Sales_Data[Units Sold],Online_Sales_Data[Product Name],'Detailed Summary'!A125,Online_Sales_Data[Product Category],'Detailed Summary'!B125)</f>
        <v>3</v>
      </c>
      <c r="F125" s="4">
        <f>SUMIFS(Online_Sales_Data[Total Revenue],Online_Sales_Data[Product Name],'Detailed Summary'!A125,Online_Sales_Data[Product Category],'Detailed Summary'!B125)</f>
        <v>44.97</v>
      </c>
    </row>
    <row r="126" spans="1:6" x14ac:dyDescent="0.35">
      <c r="A126" s="3" t="str">
        <v>NARS Radiant Creamy Concealer</v>
      </c>
      <c r="B126" s="3" t="str">
        <f>VLOOKUP(A126,Online_Sales_Data[],2,FALSE)</f>
        <v>Beauty Products</v>
      </c>
      <c r="C126" s="3" t="str">
        <f>VLOOKUP(A126,Online_Sales_Data[],5,FALSE)</f>
        <v>Europe</v>
      </c>
      <c r="D126" s="3" t="str">
        <f>VLOOKUP(A126,Online_Sales_Data[],6,FALSE)</f>
        <v>PayPal</v>
      </c>
      <c r="E126" s="3">
        <f>SUMIFS(Online_Sales_Data[Units Sold],Online_Sales_Data[Product Name],'Detailed Summary'!A126,Online_Sales_Data[Product Category],'Detailed Summary'!B126)</f>
        <v>1</v>
      </c>
      <c r="F126" s="4">
        <f>SUMIFS(Online_Sales_Data[Total Revenue],Online_Sales_Data[Product Name],'Detailed Summary'!A126,Online_Sales_Data[Product Category],'Detailed Summary'!B126)</f>
        <v>30</v>
      </c>
    </row>
    <row r="127" spans="1:6" x14ac:dyDescent="0.35">
      <c r="A127" s="3" t="str">
        <v>Yeti Roadie 24 Cooler</v>
      </c>
      <c r="B127" s="3" t="str">
        <f>VLOOKUP(A127,Online_Sales_Data[],2,FALSE)</f>
        <v>Sports</v>
      </c>
      <c r="C127" s="3" t="str">
        <f>VLOOKUP(A127,Online_Sales_Data[],5,FALSE)</f>
        <v>Asia</v>
      </c>
      <c r="D127" s="3" t="str">
        <f>VLOOKUP(A127,Online_Sales_Data[],6,FALSE)</f>
        <v>Credit Card</v>
      </c>
      <c r="E127" s="3">
        <f>SUMIFS(Online_Sales_Data[Units Sold],Online_Sales_Data[Product Name],'Detailed Summary'!A127,Online_Sales_Data[Product Category],'Detailed Summary'!B127)</f>
        <v>1</v>
      </c>
      <c r="F127" s="4">
        <f>SUMIFS(Online_Sales_Data[Total Revenue],Online_Sales_Data[Product Name],'Detailed Summary'!A127,Online_Sales_Data[Product Category],'Detailed Summary'!B127)</f>
        <v>199.99</v>
      </c>
    </row>
    <row r="128" spans="1:6" x14ac:dyDescent="0.35">
      <c r="A128" s="3" t="str">
        <v>Sony PlayStation 5</v>
      </c>
      <c r="B128" s="3" t="str">
        <f>VLOOKUP(A128,Online_Sales_Data[],2,FALSE)</f>
        <v>Electronics</v>
      </c>
      <c r="C128" s="3" t="str">
        <f>VLOOKUP(A128,Online_Sales_Data[],5,FALSE)</f>
        <v>North America</v>
      </c>
      <c r="D128" s="3" t="str">
        <f>VLOOKUP(A128,Online_Sales_Data[],6,FALSE)</f>
        <v>Credit Card</v>
      </c>
      <c r="E128" s="3">
        <f>SUMIFS(Online_Sales_Data[Units Sold],Online_Sales_Data[Product Name],'Detailed Summary'!A128,Online_Sales_Data[Product Category],'Detailed Summary'!B128)</f>
        <v>1</v>
      </c>
      <c r="F128" s="4">
        <f>SUMIFS(Online_Sales_Data[Total Revenue],Online_Sales_Data[Product Name],'Detailed Summary'!A128,Online_Sales_Data[Product Category],'Detailed Summary'!B128)</f>
        <v>499.99</v>
      </c>
    </row>
    <row r="129" spans="1:6" x14ac:dyDescent="0.35">
      <c r="A129" s="3" t="str">
        <v>Lululemon Align Leggings</v>
      </c>
      <c r="B129" s="3" t="str">
        <f>VLOOKUP(A129,Online_Sales_Data[],2,FALSE)</f>
        <v>Clothing</v>
      </c>
      <c r="C129" s="3" t="str">
        <f>VLOOKUP(A129,Online_Sales_Data[],5,FALSE)</f>
        <v>Asia</v>
      </c>
      <c r="D129" s="3" t="str">
        <f>VLOOKUP(A129,Online_Sales_Data[],6,FALSE)</f>
        <v>Debit Card</v>
      </c>
      <c r="E129" s="3">
        <f>SUMIFS(Online_Sales_Data[Units Sold],Online_Sales_Data[Product Name],'Detailed Summary'!A129,Online_Sales_Data[Product Category],'Detailed Summary'!B129)</f>
        <v>3</v>
      </c>
      <c r="F129" s="4">
        <f>SUMIFS(Online_Sales_Data[Total Revenue],Online_Sales_Data[Product Name],'Detailed Summary'!A129,Online_Sales_Data[Product Category],'Detailed Summary'!B129)</f>
        <v>294</v>
      </c>
    </row>
    <row r="130" spans="1:6" x14ac:dyDescent="0.35">
      <c r="A130" s="3" t="str">
        <v>The Four Agreements by Don Miguel Ruiz</v>
      </c>
      <c r="B130" s="3" t="str">
        <f>VLOOKUP(A130,Online_Sales_Data[],2,FALSE)</f>
        <v>Books</v>
      </c>
      <c r="C130" s="3" t="str">
        <f>VLOOKUP(A130,Online_Sales_Data[],5,FALSE)</f>
        <v>North America</v>
      </c>
      <c r="D130" s="3" t="str">
        <f>VLOOKUP(A130,Online_Sales_Data[],6,FALSE)</f>
        <v>Credit Card</v>
      </c>
      <c r="E130" s="3">
        <f>SUMIFS(Online_Sales_Data[Units Sold],Online_Sales_Data[Product Name],'Detailed Summary'!A130,Online_Sales_Data[Product Category],'Detailed Summary'!B130)</f>
        <v>2</v>
      </c>
      <c r="F130" s="4">
        <f>SUMIFS(Online_Sales_Data[Total Revenue],Online_Sales_Data[Product Name],'Detailed Summary'!A130,Online_Sales_Data[Product Category],'Detailed Summary'!B130)</f>
        <v>17.98</v>
      </c>
    </row>
    <row r="131" spans="1:6" x14ac:dyDescent="0.35">
      <c r="A131" s="3" t="str">
        <v>Fenty Beauty Killawatt Highlighter</v>
      </c>
      <c r="B131" s="3" t="str">
        <f>VLOOKUP(A131,Online_Sales_Data[],2,FALSE)</f>
        <v>Beauty Products</v>
      </c>
      <c r="C131" s="3" t="str">
        <f>VLOOKUP(A131,Online_Sales_Data[],5,FALSE)</f>
        <v>Europe</v>
      </c>
      <c r="D131" s="3" t="str">
        <f>VLOOKUP(A131,Online_Sales_Data[],6,FALSE)</f>
        <v>PayPal</v>
      </c>
      <c r="E131" s="3">
        <f>SUMIFS(Online_Sales_Data[Units Sold],Online_Sales_Data[Product Name],'Detailed Summary'!A131,Online_Sales_Data[Product Category],'Detailed Summary'!B131)</f>
        <v>1</v>
      </c>
      <c r="F131" s="4">
        <f>SUMIFS(Online_Sales_Data[Total Revenue],Online_Sales_Data[Product Name],'Detailed Summary'!A131,Online_Sales_Data[Product Category],'Detailed Summary'!B131)</f>
        <v>36</v>
      </c>
    </row>
    <row r="132" spans="1:6" x14ac:dyDescent="0.35">
      <c r="A132" s="3" t="str">
        <v>Hydro Flask Wide Mouth Water Bottle</v>
      </c>
      <c r="B132" s="3" t="str">
        <f>VLOOKUP(A132,Online_Sales_Data[],2,FALSE)</f>
        <v>Sports</v>
      </c>
      <c r="C132" s="3" t="str">
        <f>VLOOKUP(A132,Online_Sales_Data[],5,FALSE)</f>
        <v>Asia</v>
      </c>
      <c r="D132" s="3" t="str">
        <f>VLOOKUP(A132,Online_Sales_Data[],6,FALSE)</f>
        <v>Credit Card</v>
      </c>
      <c r="E132" s="3">
        <f>SUMIFS(Online_Sales_Data[Units Sold],Online_Sales_Data[Product Name],'Detailed Summary'!A132,Online_Sales_Data[Product Category],'Detailed Summary'!B132)</f>
        <v>4</v>
      </c>
      <c r="F132" s="4">
        <f>SUMIFS(Online_Sales_Data[Total Revenue],Online_Sales_Data[Product Name],'Detailed Summary'!A132,Online_Sales_Data[Product Category],'Detailed Summary'!B132)</f>
        <v>159.80000000000001</v>
      </c>
    </row>
    <row r="133" spans="1:6" x14ac:dyDescent="0.35">
      <c r="A133" s="3" t="str">
        <v>Microsoft Surface Laptop 4</v>
      </c>
      <c r="B133" s="3" t="str">
        <f>VLOOKUP(A133,Online_Sales_Data[],2,FALSE)</f>
        <v>Electronics</v>
      </c>
      <c r="C133" s="3" t="str">
        <f>VLOOKUP(A133,Online_Sales_Data[],5,FALSE)</f>
        <v>North America</v>
      </c>
      <c r="D133" s="3" t="str">
        <f>VLOOKUP(A133,Online_Sales_Data[],6,FALSE)</f>
        <v>Credit Card</v>
      </c>
      <c r="E133" s="3">
        <f>SUMIFS(Online_Sales_Data[Units Sold],Online_Sales_Data[Product Name],'Detailed Summary'!A133,Online_Sales_Data[Product Category],'Detailed Summary'!B133)</f>
        <v>1</v>
      </c>
      <c r="F133" s="4">
        <f>SUMIFS(Online_Sales_Data[Total Revenue],Online_Sales_Data[Product Name],'Detailed Summary'!A133,Online_Sales_Data[Product Category],'Detailed Summary'!B133)</f>
        <v>1299.99</v>
      </c>
    </row>
    <row r="134" spans="1:6" x14ac:dyDescent="0.35">
      <c r="A134" s="3" t="str">
        <v>Keurig K-Mini Coffee Maker</v>
      </c>
      <c r="B134" s="3" t="str">
        <f>VLOOKUP(A134,Online_Sales_Data[],2,FALSE)</f>
        <v>Home Appliances</v>
      </c>
      <c r="C134" s="3" t="str">
        <f>VLOOKUP(A134,Online_Sales_Data[],5,FALSE)</f>
        <v>Europe</v>
      </c>
      <c r="D134" s="3" t="str">
        <f>VLOOKUP(A134,Online_Sales_Data[],6,FALSE)</f>
        <v>PayPal</v>
      </c>
      <c r="E134" s="3">
        <f>SUMIFS(Online_Sales_Data[Units Sold],Online_Sales_Data[Product Name],'Detailed Summary'!A134,Online_Sales_Data[Product Category],'Detailed Summary'!B134)</f>
        <v>2</v>
      </c>
      <c r="F134" s="4">
        <f>SUMIFS(Online_Sales_Data[Total Revenue],Online_Sales_Data[Product Name],'Detailed Summary'!A134,Online_Sales_Data[Product Category],'Detailed Summary'!B134)</f>
        <v>159.97999999999999</v>
      </c>
    </row>
    <row r="135" spans="1:6" x14ac:dyDescent="0.35">
      <c r="A135" s="3" t="str">
        <v>Gap Crewneck Sweatshirt</v>
      </c>
      <c r="B135" s="3" t="str">
        <f>VLOOKUP(A135,Online_Sales_Data[],2,FALSE)</f>
        <v>Clothing</v>
      </c>
      <c r="C135" s="3" t="str">
        <f>VLOOKUP(A135,Online_Sales_Data[],5,FALSE)</f>
        <v>Asia</v>
      </c>
      <c r="D135" s="3" t="str">
        <f>VLOOKUP(A135,Online_Sales_Data[],6,FALSE)</f>
        <v>Debit Card</v>
      </c>
      <c r="E135" s="3">
        <f>SUMIFS(Online_Sales_Data[Units Sold],Online_Sales_Data[Product Name],'Detailed Summary'!A135,Online_Sales_Data[Product Category],'Detailed Summary'!B135)</f>
        <v>4</v>
      </c>
      <c r="F135" s="4">
        <f>SUMIFS(Online_Sales_Data[Total Revenue],Online_Sales_Data[Product Name],'Detailed Summary'!A135,Online_Sales_Data[Product Category],'Detailed Summary'!B135)</f>
        <v>139.96</v>
      </c>
    </row>
    <row r="136" spans="1:6" x14ac:dyDescent="0.35">
      <c r="A136" s="3" t="str">
        <v>Think and Grow Rich by Napoleon Hill</v>
      </c>
      <c r="B136" s="3" t="str">
        <f>VLOOKUP(A136,Online_Sales_Data[],2,FALSE)</f>
        <v>Books</v>
      </c>
      <c r="C136" s="3" t="str">
        <f>VLOOKUP(A136,Online_Sales_Data[],5,FALSE)</f>
        <v>North America</v>
      </c>
      <c r="D136" s="3" t="str">
        <f>VLOOKUP(A136,Online_Sales_Data[],6,FALSE)</f>
        <v>Credit Card</v>
      </c>
      <c r="E136" s="3">
        <f>SUMIFS(Online_Sales_Data[Units Sold],Online_Sales_Data[Product Name],'Detailed Summary'!A136,Online_Sales_Data[Product Category],'Detailed Summary'!B136)</f>
        <v>3</v>
      </c>
      <c r="F136" s="4">
        <f>SUMIFS(Online_Sales_Data[Total Revenue],Online_Sales_Data[Product Name],'Detailed Summary'!A136,Online_Sales_Data[Product Category],'Detailed Summary'!B136)</f>
        <v>29.97</v>
      </c>
    </row>
    <row r="137" spans="1:6" x14ac:dyDescent="0.35">
      <c r="A137" s="3" t="str">
        <v>The Ordinary Hyaluronic Acid Serum</v>
      </c>
      <c r="B137" s="3" t="str">
        <f>VLOOKUP(A137,Online_Sales_Data[],2,FALSE)</f>
        <v>Beauty Products</v>
      </c>
      <c r="C137" s="3" t="str">
        <f>VLOOKUP(A137,Online_Sales_Data[],5,FALSE)</f>
        <v>Europe</v>
      </c>
      <c r="D137" s="3" t="str">
        <f>VLOOKUP(A137,Online_Sales_Data[],6,FALSE)</f>
        <v>PayPal</v>
      </c>
      <c r="E137" s="3">
        <f>SUMIFS(Online_Sales_Data[Units Sold],Online_Sales_Data[Product Name],'Detailed Summary'!A137,Online_Sales_Data[Product Category],'Detailed Summary'!B137)</f>
        <v>1</v>
      </c>
      <c r="F137" s="4">
        <f>SUMIFS(Online_Sales_Data[Total Revenue],Online_Sales_Data[Product Name],'Detailed Summary'!A137,Online_Sales_Data[Product Category],'Detailed Summary'!B137)</f>
        <v>6.8</v>
      </c>
    </row>
    <row r="138" spans="1:6" x14ac:dyDescent="0.35">
      <c r="A138" s="3" t="str">
        <v>Fitbit Inspire 2</v>
      </c>
      <c r="B138" s="3" t="str">
        <f>VLOOKUP(A138,Online_Sales_Data[],2,FALSE)</f>
        <v>Sports</v>
      </c>
      <c r="C138" s="3" t="str">
        <f>VLOOKUP(A138,Online_Sales_Data[],5,FALSE)</f>
        <v>Asia</v>
      </c>
      <c r="D138" s="3" t="str">
        <f>VLOOKUP(A138,Online_Sales_Data[],6,FALSE)</f>
        <v>Credit Card</v>
      </c>
      <c r="E138" s="3">
        <f>SUMIFS(Online_Sales_Data[Units Sold],Online_Sales_Data[Product Name],'Detailed Summary'!A138,Online_Sales_Data[Product Category],'Detailed Summary'!B138)</f>
        <v>2</v>
      </c>
      <c r="F138" s="4">
        <f>SUMIFS(Online_Sales_Data[Total Revenue],Online_Sales_Data[Product Name],'Detailed Summary'!A138,Online_Sales_Data[Product Category],'Detailed Summary'!B138)</f>
        <v>199.9</v>
      </c>
    </row>
    <row r="139" spans="1:6" x14ac:dyDescent="0.35">
      <c r="A139" s="3" t="str">
        <v>Samsung Odyssey G9 Gaming Monitor</v>
      </c>
      <c r="B139" s="3" t="str">
        <f>VLOOKUP(A139,Online_Sales_Data[],2,FALSE)</f>
        <v>Electronics</v>
      </c>
      <c r="C139" s="3" t="str">
        <f>VLOOKUP(A139,Online_Sales_Data[],5,FALSE)</f>
        <v>North America</v>
      </c>
      <c r="D139" s="3" t="str">
        <f>VLOOKUP(A139,Online_Sales_Data[],6,FALSE)</f>
        <v>Credit Card</v>
      </c>
      <c r="E139" s="3">
        <f>SUMIFS(Online_Sales_Data[Units Sold],Online_Sales_Data[Product Name],'Detailed Summary'!A139,Online_Sales_Data[Product Category],'Detailed Summary'!B139)</f>
        <v>1</v>
      </c>
      <c r="F139" s="4">
        <f>SUMIFS(Online_Sales_Data[Total Revenue],Online_Sales_Data[Product Name],'Detailed Summary'!A139,Online_Sales_Data[Product Category],'Detailed Summary'!B139)</f>
        <v>1499.99</v>
      </c>
    </row>
    <row r="140" spans="1:6" x14ac:dyDescent="0.35">
      <c r="A140" s="3" t="str">
        <v>Instant Pot Ultra</v>
      </c>
      <c r="B140" s="3" t="str">
        <f>VLOOKUP(A140,Online_Sales_Data[],2,FALSE)</f>
        <v>Home Appliances</v>
      </c>
      <c r="C140" s="3" t="str">
        <f>VLOOKUP(A140,Online_Sales_Data[],5,FALSE)</f>
        <v>Europe</v>
      </c>
      <c r="D140" s="3" t="str">
        <f>VLOOKUP(A140,Online_Sales_Data[],6,FALSE)</f>
        <v>PayPal</v>
      </c>
      <c r="E140" s="3">
        <f>SUMIFS(Online_Sales_Data[Units Sold],Online_Sales_Data[Product Name],'Detailed Summary'!A140,Online_Sales_Data[Product Category],'Detailed Summary'!B140)</f>
        <v>1</v>
      </c>
      <c r="F140" s="4">
        <f>SUMIFS(Online_Sales_Data[Total Revenue],Online_Sales_Data[Product Name],'Detailed Summary'!A140,Online_Sales_Data[Product Category],'Detailed Summary'!B140)</f>
        <v>139.99</v>
      </c>
    </row>
    <row r="141" spans="1:6" x14ac:dyDescent="0.35">
      <c r="A141" s="3" t="str">
        <v>Adidas Essential Track Pants</v>
      </c>
      <c r="B141" s="3" t="str">
        <f>VLOOKUP(A141,Online_Sales_Data[],2,FALSE)</f>
        <v>Clothing</v>
      </c>
      <c r="C141" s="3" t="str">
        <f>VLOOKUP(A141,Online_Sales_Data[],5,FALSE)</f>
        <v>Asia</v>
      </c>
      <c r="D141" s="3" t="str">
        <f>VLOOKUP(A141,Online_Sales_Data[],6,FALSE)</f>
        <v>Debit Card</v>
      </c>
      <c r="E141" s="3">
        <f>SUMIFS(Online_Sales_Data[Units Sold],Online_Sales_Data[Product Name],'Detailed Summary'!A141,Online_Sales_Data[Product Category],'Detailed Summary'!B141)</f>
        <v>3</v>
      </c>
      <c r="F141" s="4">
        <f>SUMIFS(Online_Sales_Data[Total Revenue],Online_Sales_Data[Product Name],'Detailed Summary'!A141,Online_Sales_Data[Product Category],'Detailed Summary'!B141)</f>
        <v>134.97</v>
      </c>
    </row>
    <row r="142" spans="1:6" x14ac:dyDescent="0.35">
      <c r="A142" s="3" t="str">
        <v>The Power of Habit by Charles Duhigg</v>
      </c>
      <c r="B142" s="3" t="str">
        <f>VLOOKUP(A142,Online_Sales_Data[],2,FALSE)</f>
        <v>Books</v>
      </c>
      <c r="C142" s="3" t="str">
        <f>VLOOKUP(A142,Online_Sales_Data[],5,FALSE)</f>
        <v>North America</v>
      </c>
      <c r="D142" s="3" t="str">
        <f>VLOOKUP(A142,Online_Sales_Data[],6,FALSE)</f>
        <v>Credit Card</v>
      </c>
      <c r="E142" s="3">
        <f>SUMIFS(Online_Sales_Data[Units Sold],Online_Sales_Data[Product Name],'Detailed Summary'!A142,Online_Sales_Data[Product Category],'Detailed Summary'!B142)</f>
        <v>2</v>
      </c>
      <c r="F142" s="4">
        <f>SUMIFS(Online_Sales_Data[Total Revenue],Online_Sales_Data[Product Name],'Detailed Summary'!A142,Online_Sales_Data[Product Category],'Detailed Summary'!B142)</f>
        <v>23.98</v>
      </c>
    </row>
    <row r="143" spans="1:6" x14ac:dyDescent="0.35">
      <c r="A143" s="3" t="str">
        <v>Clinique Dramatically Different Moisturizing Lotion</v>
      </c>
      <c r="B143" s="3" t="str">
        <f>VLOOKUP(A143,Online_Sales_Data[],2,FALSE)</f>
        <v>Beauty Products</v>
      </c>
      <c r="C143" s="3" t="str">
        <f>VLOOKUP(A143,Online_Sales_Data[],5,FALSE)</f>
        <v>Europe</v>
      </c>
      <c r="D143" s="3" t="str">
        <f>VLOOKUP(A143,Online_Sales_Data[],6,FALSE)</f>
        <v>PayPal</v>
      </c>
      <c r="E143" s="3">
        <f>SUMIFS(Online_Sales_Data[Units Sold],Online_Sales_Data[Product Name],'Detailed Summary'!A143,Online_Sales_Data[Product Category],'Detailed Summary'!B143)</f>
        <v>1</v>
      </c>
      <c r="F143" s="4">
        <f>SUMIFS(Online_Sales_Data[Total Revenue],Online_Sales_Data[Product Name],'Detailed Summary'!A143,Online_Sales_Data[Product Category],'Detailed Summary'!B143)</f>
        <v>29.5</v>
      </c>
    </row>
    <row r="144" spans="1:6" x14ac:dyDescent="0.35">
      <c r="A144" s="3" t="str">
        <v>YETI Tundra 45 Cooler</v>
      </c>
      <c r="B144" s="3" t="str">
        <f>VLOOKUP(A144,Online_Sales_Data[],2,FALSE)</f>
        <v>Sports</v>
      </c>
      <c r="C144" s="3" t="str">
        <f>VLOOKUP(A144,Online_Sales_Data[],5,FALSE)</f>
        <v>Asia</v>
      </c>
      <c r="D144" s="3" t="str">
        <f>VLOOKUP(A144,Online_Sales_Data[],6,FALSE)</f>
        <v>Credit Card</v>
      </c>
      <c r="E144" s="3">
        <f>SUMIFS(Online_Sales_Data[Units Sold],Online_Sales_Data[Product Name],'Detailed Summary'!A144,Online_Sales_Data[Product Category],'Detailed Summary'!B144)</f>
        <v>1</v>
      </c>
      <c r="F144" s="4">
        <f>SUMIFS(Online_Sales_Data[Total Revenue],Online_Sales_Data[Product Name],'Detailed Summary'!A144,Online_Sales_Data[Product Category],'Detailed Summary'!B144)</f>
        <v>299.99</v>
      </c>
    </row>
    <row r="145" spans="1:6" x14ac:dyDescent="0.35">
      <c r="A145" s="3" t="str">
        <v>Apple AirPods Max</v>
      </c>
      <c r="B145" s="3" t="str">
        <f>VLOOKUP(A145,Online_Sales_Data[],2,FALSE)</f>
        <v>Electronics</v>
      </c>
      <c r="C145" s="3" t="str">
        <f>VLOOKUP(A145,Online_Sales_Data[],5,FALSE)</f>
        <v>North America</v>
      </c>
      <c r="D145" s="3" t="str">
        <f>VLOOKUP(A145,Online_Sales_Data[],6,FALSE)</f>
        <v>Credit Card</v>
      </c>
      <c r="E145" s="3">
        <f>SUMIFS(Online_Sales_Data[Units Sold],Online_Sales_Data[Product Name],'Detailed Summary'!A145,Online_Sales_Data[Product Category],'Detailed Summary'!B145)</f>
        <v>1</v>
      </c>
      <c r="F145" s="4">
        <f>SUMIFS(Online_Sales_Data[Total Revenue],Online_Sales_Data[Product Name],'Detailed Summary'!A145,Online_Sales_Data[Product Category],'Detailed Summary'!B145)</f>
        <v>549</v>
      </c>
    </row>
    <row r="146" spans="1:6" x14ac:dyDescent="0.35">
      <c r="A146" s="3" t="str">
        <v>Cuisinart Coffee Center</v>
      </c>
      <c r="B146" s="3" t="str">
        <f>VLOOKUP(A146,Online_Sales_Data[],2,FALSE)</f>
        <v>Home Appliances</v>
      </c>
      <c r="C146" s="3" t="str">
        <f>VLOOKUP(A146,Online_Sales_Data[],5,FALSE)</f>
        <v>Europe</v>
      </c>
      <c r="D146" s="3" t="str">
        <f>VLOOKUP(A146,Online_Sales_Data[],6,FALSE)</f>
        <v>PayPal</v>
      </c>
      <c r="E146" s="3">
        <f>SUMIFS(Online_Sales_Data[Units Sold],Online_Sales_Data[Product Name],'Detailed Summary'!A146,Online_Sales_Data[Product Category],'Detailed Summary'!B146)</f>
        <v>2</v>
      </c>
      <c r="F146" s="4">
        <f>SUMIFS(Online_Sales_Data[Total Revenue],Online_Sales_Data[Product Name],'Detailed Summary'!A146,Online_Sales_Data[Product Category],'Detailed Summary'!B146)</f>
        <v>399.9</v>
      </c>
    </row>
    <row r="147" spans="1:6" x14ac:dyDescent="0.35">
      <c r="A147" s="3" t="str">
        <v>Levi's Sherpa Trucker Jacket</v>
      </c>
      <c r="B147" s="3" t="str">
        <f>VLOOKUP(A147,Online_Sales_Data[],2,FALSE)</f>
        <v>Clothing</v>
      </c>
      <c r="C147" s="3" t="str">
        <f>VLOOKUP(A147,Online_Sales_Data[],5,FALSE)</f>
        <v>Asia</v>
      </c>
      <c r="D147" s="3" t="str">
        <f>VLOOKUP(A147,Online_Sales_Data[],6,FALSE)</f>
        <v>Debit Card</v>
      </c>
      <c r="E147" s="3">
        <f>SUMIFS(Online_Sales_Data[Units Sold],Online_Sales_Data[Product Name],'Detailed Summary'!A147,Online_Sales_Data[Product Category],'Detailed Summary'!B147)</f>
        <v>2</v>
      </c>
      <c r="F147" s="4">
        <f>SUMIFS(Online_Sales_Data[Total Revenue],Online_Sales_Data[Product Name],'Detailed Summary'!A147,Online_Sales_Data[Product Category],'Detailed Summary'!B147)</f>
        <v>196</v>
      </c>
    </row>
    <row r="148" spans="1:6" x14ac:dyDescent="0.35">
      <c r="A148" s="3" t="str">
        <v>The Outsiders by S.E. Hinton</v>
      </c>
      <c r="B148" s="3" t="str">
        <f>VLOOKUP(A148,Online_Sales_Data[],2,FALSE)</f>
        <v>Books</v>
      </c>
      <c r="C148" s="3" t="str">
        <f>VLOOKUP(A148,Online_Sales_Data[],5,FALSE)</f>
        <v>North America</v>
      </c>
      <c r="D148" s="3" t="str">
        <f>VLOOKUP(A148,Online_Sales_Data[],6,FALSE)</f>
        <v>Credit Card</v>
      </c>
      <c r="E148" s="3">
        <f>SUMIFS(Online_Sales_Data[Units Sold],Online_Sales_Data[Product Name],'Detailed Summary'!A148,Online_Sales_Data[Product Category],'Detailed Summary'!B148)</f>
        <v>3</v>
      </c>
      <c r="F148" s="4">
        <f>SUMIFS(Online_Sales_Data[Total Revenue],Online_Sales_Data[Product Name],'Detailed Summary'!A148,Online_Sales_Data[Product Category],'Detailed Summary'!B148)</f>
        <v>32.97</v>
      </c>
    </row>
    <row r="149" spans="1:6" x14ac:dyDescent="0.35">
      <c r="A149" s="3" t="str">
        <v>Laneige Water Sleeping Mask</v>
      </c>
      <c r="B149" s="3" t="str">
        <f>VLOOKUP(A149,Online_Sales_Data[],2,FALSE)</f>
        <v>Beauty Products</v>
      </c>
      <c r="C149" s="3" t="str">
        <f>VLOOKUP(A149,Online_Sales_Data[],5,FALSE)</f>
        <v>Europe</v>
      </c>
      <c r="D149" s="3" t="str">
        <f>VLOOKUP(A149,Online_Sales_Data[],6,FALSE)</f>
        <v>PayPal</v>
      </c>
      <c r="E149" s="3">
        <f>SUMIFS(Online_Sales_Data[Units Sold],Online_Sales_Data[Product Name],'Detailed Summary'!A149,Online_Sales_Data[Product Category],'Detailed Summary'!B149)</f>
        <v>1</v>
      </c>
      <c r="F149" s="4">
        <f>SUMIFS(Online_Sales_Data[Total Revenue],Online_Sales_Data[Product Name],'Detailed Summary'!A149,Online_Sales_Data[Product Category],'Detailed Summary'!B149)</f>
        <v>25</v>
      </c>
    </row>
    <row r="150" spans="1:6" x14ac:dyDescent="0.35">
      <c r="A150" s="3" t="str">
        <v>Bose SoundSport Wireless Earbuds</v>
      </c>
      <c r="B150" s="3" t="str">
        <f>VLOOKUP(A150,Online_Sales_Data[],2,FALSE)</f>
        <v>Sports</v>
      </c>
      <c r="C150" s="3" t="str">
        <f>VLOOKUP(A150,Online_Sales_Data[],5,FALSE)</f>
        <v>Asia</v>
      </c>
      <c r="D150" s="3" t="str">
        <f>VLOOKUP(A150,Online_Sales_Data[],6,FALSE)</f>
        <v>Credit Card</v>
      </c>
      <c r="E150" s="3">
        <f>SUMIFS(Online_Sales_Data[Units Sold],Online_Sales_Data[Product Name],'Detailed Summary'!A150,Online_Sales_Data[Product Category],'Detailed Summary'!B150)</f>
        <v>2</v>
      </c>
      <c r="F150" s="4">
        <f>SUMIFS(Online_Sales_Data[Total Revenue],Online_Sales_Data[Product Name],'Detailed Summary'!A150,Online_Sales_Data[Product Category],'Detailed Summary'!B150)</f>
        <v>299.98</v>
      </c>
    </row>
    <row r="151" spans="1:6" x14ac:dyDescent="0.35">
      <c r="A151" s="3" t="str">
        <v>Ninja Foodi Pressure Cooker</v>
      </c>
      <c r="B151" s="3" t="str">
        <f>VLOOKUP(A151,Online_Sales_Data[],2,FALSE)</f>
        <v>Home Appliances</v>
      </c>
      <c r="C151" s="3" t="str">
        <f>VLOOKUP(A151,Online_Sales_Data[],5,FALSE)</f>
        <v>Europe</v>
      </c>
      <c r="D151" s="3" t="str">
        <f>VLOOKUP(A151,Online_Sales_Data[],6,FALSE)</f>
        <v>PayPal</v>
      </c>
      <c r="E151" s="3">
        <f>SUMIFS(Online_Sales_Data[Units Sold],Online_Sales_Data[Product Name],'Detailed Summary'!A151,Online_Sales_Data[Product Category],'Detailed Summary'!B151)</f>
        <v>2</v>
      </c>
      <c r="F151" s="4">
        <f>SUMIFS(Online_Sales_Data[Total Revenue],Online_Sales_Data[Product Name],'Detailed Summary'!A151,Online_Sales_Data[Product Category],'Detailed Summary'!B151)</f>
        <v>399.98</v>
      </c>
    </row>
    <row r="152" spans="1:6" x14ac:dyDescent="0.35">
      <c r="A152" s="3" t="str">
        <v>Nike Sportswear Club Fleece Hoodie</v>
      </c>
      <c r="B152" s="3" t="str">
        <f>VLOOKUP(A152,Online_Sales_Data[],2,FALSE)</f>
        <v>Clothing</v>
      </c>
      <c r="C152" s="3" t="str">
        <f>VLOOKUP(A152,Online_Sales_Data[],5,FALSE)</f>
        <v>Asia</v>
      </c>
      <c r="D152" s="3" t="str">
        <f>VLOOKUP(A152,Online_Sales_Data[],6,FALSE)</f>
        <v>Debit Card</v>
      </c>
      <c r="E152" s="3">
        <f>SUMIFS(Online_Sales_Data[Units Sold],Online_Sales_Data[Product Name],'Detailed Summary'!A152,Online_Sales_Data[Product Category],'Detailed Summary'!B152)</f>
        <v>3</v>
      </c>
      <c r="F152" s="4">
        <f>SUMIFS(Online_Sales_Data[Total Revenue],Online_Sales_Data[Product Name],'Detailed Summary'!A152,Online_Sales_Data[Product Category],'Detailed Summary'!B152)</f>
        <v>164.97</v>
      </c>
    </row>
    <row r="153" spans="1:6" x14ac:dyDescent="0.35">
      <c r="A153" s="3" t="str">
        <v>The Night Circus by Erin Morgenstern</v>
      </c>
      <c r="B153" s="3" t="str">
        <f>VLOOKUP(A153,Online_Sales_Data[],2,FALSE)</f>
        <v>Books</v>
      </c>
      <c r="C153" s="3" t="str">
        <f>VLOOKUP(A153,Online_Sales_Data[],5,FALSE)</f>
        <v>North America</v>
      </c>
      <c r="D153" s="3" t="str">
        <f>VLOOKUP(A153,Online_Sales_Data[],6,FALSE)</f>
        <v>Credit Card</v>
      </c>
      <c r="E153" s="3">
        <f>SUMIFS(Online_Sales_Data[Units Sold],Online_Sales_Data[Product Name],'Detailed Summary'!A153,Online_Sales_Data[Product Category],'Detailed Summary'!B153)</f>
        <v>2</v>
      </c>
      <c r="F153" s="4">
        <f>SUMIFS(Online_Sales_Data[Total Revenue],Online_Sales_Data[Product Name],'Detailed Summary'!A153,Online_Sales_Data[Product Category],'Detailed Summary'!B153)</f>
        <v>33.979999999999997</v>
      </c>
    </row>
    <row r="154" spans="1:6" x14ac:dyDescent="0.35">
      <c r="A154" s="3" t="str">
        <v>GlamGlow Supermud Clearing Treatment</v>
      </c>
      <c r="B154" s="3" t="str">
        <f>VLOOKUP(A154,Online_Sales_Data[],2,FALSE)</f>
        <v>Beauty Products</v>
      </c>
      <c r="C154" s="3" t="str">
        <f>VLOOKUP(A154,Online_Sales_Data[],5,FALSE)</f>
        <v>Europe</v>
      </c>
      <c r="D154" s="3" t="str">
        <f>VLOOKUP(A154,Online_Sales_Data[],6,FALSE)</f>
        <v>PayPal</v>
      </c>
      <c r="E154" s="3">
        <f>SUMIFS(Online_Sales_Data[Units Sold],Online_Sales_Data[Product Name],'Detailed Summary'!A154,Online_Sales_Data[Product Category],'Detailed Summary'!B154)</f>
        <v>1</v>
      </c>
      <c r="F154" s="4">
        <f>SUMIFS(Online_Sales_Data[Total Revenue],Online_Sales_Data[Product Name],'Detailed Summary'!A154,Online_Sales_Data[Product Category],'Detailed Summary'!B154)</f>
        <v>59</v>
      </c>
    </row>
    <row r="155" spans="1:6" x14ac:dyDescent="0.35">
      <c r="A155" s="3" t="str">
        <v>Garmin Forerunner 245</v>
      </c>
      <c r="B155" s="3" t="str">
        <f>VLOOKUP(A155,Online_Sales_Data[],2,FALSE)</f>
        <v>Sports</v>
      </c>
      <c r="C155" s="3" t="str">
        <f>VLOOKUP(A155,Online_Sales_Data[],5,FALSE)</f>
        <v>Asia</v>
      </c>
      <c r="D155" s="3" t="str">
        <f>VLOOKUP(A155,Online_Sales_Data[],6,FALSE)</f>
        <v>Credit Card</v>
      </c>
      <c r="E155" s="3">
        <f>SUMIFS(Online_Sales_Data[Units Sold],Online_Sales_Data[Product Name],'Detailed Summary'!A155,Online_Sales_Data[Product Category],'Detailed Summary'!B155)</f>
        <v>1</v>
      </c>
      <c r="F155" s="4">
        <f>SUMIFS(Online_Sales_Data[Total Revenue],Online_Sales_Data[Product Name],'Detailed Summary'!A155,Online_Sales_Data[Product Category],'Detailed Summary'!B155)</f>
        <v>299.99</v>
      </c>
    </row>
    <row r="156" spans="1:6" x14ac:dyDescent="0.35">
      <c r="A156" s="3" t="str">
        <v>Google Pixel 6 Pro</v>
      </c>
      <c r="B156" s="3" t="str">
        <f>VLOOKUP(A156,Online_Sales_Data[],2,FALSE)</f>
        <v>Electronics</v>
      </c>
      <c r="C156" s="3" t="str">
        <f>VLOOKUP(A156,Online_Sales_Data[],5,FALSE)</f>
        <v>North America</v>
      </c>
      <c r="D156" s="3" t="str">
        <f>VLOOKUP(A156,Online_Sales_Data[],6,FALSE)</f>
        <v>Credit Card</v>
      </c>
      <c r="E156" s="3">
        <f>SUMIFS(Online_Sales_Data[Units Sold],Online_Sales_Data[Product Name],'Detailed Summary'!A156,Online_Sales_Data[Product Category],'Detailed Summary'!B156)</f>
        <v>1</v>
      </c>
      <c r="F156" s="4">
        <f>SUMIFS(Online_Sales_Data[Total Revenue],Online_Sales_Data[Product Name],'Detailed Summary'!A156,Online_Sales_Data[Product Category],'Detailed Summary'!B156)</f>
        <v>899.99</v>
      </c>
    </row>
    <row r="157" spans="1:6" x14ac:dyDescent="0.35">
      <c r="A157" s="3" t="str">
        <v>Breville Nespresso Creatista Plus</v>
      </c>
      <c r="B157" s="3" t="str">
        <f>VLOOKUP(A157,Online_Sales_Data[],2,FALSE)</f>
        <v>Home Appliances</v>
      </c>
      <c r="C157" s="3" t="str">
        <f>VLOOKUP(A157,Online_Sales_Data[],5,FALSE)</f>
        <v>Europe</v>
      </c>
      <c r="D157" s="3" t="str">
        <f>VLOOKUP(A157,Online_Sales_Data[],6,FALSE)</f>
        <v>PayPal</v>
      </c>
      <c r="E157" s="3">
        <f>SUMIFS(Online_Sales_Data[Units Sold],Online_Sales_Data[Product Name],'Detailed Summary'!A157,Online_Sales_Data[Product Category],'Detailed Summary'!B157)</f>
        <v>1</v>
      </c>
      <c r="F157" s="4">
        <f>SUMIFS(Online_Sales_Data[Total Revenue],Online_Sales_Data[Product Name],'Detailed Summary'!A157,Online_Sales_Data[Product Category],'Detailed Summary'!B157)</f>
        <v>499.95</v>
      </c>
    </row>
    <row r="158" spans="1:6" x14ac:dyDescent="0.35">
      <c r="A158" s="3" t="str">
        <v>Under Armour Tech 2.0 T-Shirt</v>
      </c>
      <c r="B158" s="3" t="str">
        <f>VLOOKUP(A158,Online_Sales_Data[],2,FALSE)</f>
        <v>Clothing</v>
      </c>
      <c r="C158" s="3" t="str">
        <f>VLOOKUP(A158,Online_Sales_Data[],5,FALSE)</f>
        <v>Asia</v>
      </c>
      <c r="D158" s="3" t="str">
        <f>VLOOKUP(A158,Online_Sales_Data[],6,FALSE)</f>
        <v>Debit Card</v>
      </c>
      <c r="E158" s="3">
        <f>SUMIFS(Online_Sales_Data[Units Sold],Online_Sales_Data[Product Name],'Detailed Summary'!A158,Online_Sales_Data[Product Category],'Detailed Summary'!B158)</f>
        <v>4</v>
      </c>
      <c r="F158" s="4">
        <f>SUMIFS(Online_Sales_Data[Total Revenue],Online_Sales_Data[Product Name],'Detailed Summary'!A158,Online_Sales_Data[Product Category],'Detailed Summary'!B158)</f>
        <v>99.96</v>
      </c>
    </row>
    <row r="159" spans="1:6" x14ac:dyDescent="0.35">
      <c r="A159" s="3" t="str">
        <v>The Art of War by Sun Tzu</v>
      </c>
      <c r="B159" s="3" t="str">
        <f>VLOOKUP(A159,Online_Sales_Data[],2,FALSE)</f>
        <v>Books</v>
      </c>
      <c r="C159" s="3" t="str">
        <f>VLOOKUP(A159,Online_Sales_Data[],5,FALSE)</f>
        <v>North America</v>
      </c>
      <c r="D159" s="3" t="str">
        <f>VLOOKUP(A159,Online_Sales_Data[],6,FALSE)</f>
        <v>Credit Card</v>
      </c>
      <c r="E159" s="3">
        <f>SUMIFS(Online_Sales_Data[Units Sold],Online_Sales_Data[Product Name],'Detailed Summary'!A159,Online_Sales_Data[Product Category],'Detailed Summary'!B159)</f>
        <v>3</v>
      </c>
      <c r="F159" s="4">
        <f>SUMIFS(Online_Sales_Data[Total Revenue],Online_Sales_Data[Product Name],'Detailed Summary'!A159,Online_Sales_Data[Product Category],'Detailed Summary'!B159)</f>
        <v>23.97</v>
      </c>
    </row>
    <row r="160" spans="1:6" x14ac:dyDescent="0.35">
      <c r="A160" s="3" t="str">
        <v>Youth to the People Superfood Antioxidant Cleanser</v>
      </c>
      <c r="B160" s="3" t="str">
        <f>VLOOKUP(A160,Online_Sales_Data[],2,FALSE)</f>
        <v>Beauty Products</v>
      </c>
      <c r="C160" s="3" t="str">
        <f>VLOOKUP(A160,Online_Sales_Data[],5,FALSE)</f>
        <v>Europe</v>
      </c>
      <c r="D160" s="3" t="str">
        <f>VLOOKUP(A160,Online_Sales_Data[],6,FALSE)</f>
        <v>PayPal</v>
      </c>
      <c r="E160" s="3">
        <f>SUMIFS(Online_Sales_Data[Units Sold],Online_Sales_Data[Product Name],'Detailed Summary'!A160,Online_Sales_Data[Product Category],'Detailed Summary'!B160)</f>
        <v>1</v>
      </c>
      <c r="F160" s="4">
        <f>SUMIFS(Online_Sales_Data[Total Revenue],Online_Sales_Data[Product Name],'Detailed Summary'!A160,Online_Sales_Data[Product Category],'Detailed Summary'!B160)</f>
        <v>36</v>
      </c>
    </row>
    <row r="161" spans="1:6" x14ac:dyDescent="0.35">
      <c r="A161" s="3" t="str">
        <v>TriggerPoint GRID Foam Roller</v>
      </c>
      <c r="B161" s="3" t="str">
        <f>VLOOKUP(A161,Online_Sales_Data[],2,FALSE)</f>
        <v>Sports</v>
      </c>
      <c r="C161" s="3" t="str">
        <f>VLOOKUP(A161,Online_Sales_Data[],5,FALSE)</f>
        <v>Asia</v>
      </c>
      <c r="D161" s="3" t="str">
        <f>VLOOKUP(A161,Online_Sales_Data[],6,FALSE)</f>
        <v>Credit Card</v>
      </c>
      <c r="E161" s="3">
        <f>SUMIFS(Online_Sales_Data[Units Sold],Online_Sales_Data[Product Name],'Detailed Summary'!A161,Online_Sales_Data[Product Category],'Detailed Summary'!B161)</f>
        <v>2</v>
      </c>
      <c r="F161" s="4">
        <f>SUMIFS(Online_Sales_Data[Total Revenue],Online_Sales_Data[Product Name],'Detailed Summary'!A161,Online_Sales_Data[Product Category],'Detailed Summary'!B161)</f>
        <v>69.98</v>
      </c>
    </row>
    <row r="162" spans="1:6" x14ac:dyDescent="0.35">
      <c r="A162" s="3" t="str">
        <v>Apple MacBook Air</v>
      </c>
      <c r="B162" s="3" t="str">
        <f>VLOOKUP(A162,Online_Sales_Data[],2,FALSE)</f>
        <v>Electronics</v>
      </c>
      <c r="C162" s="3" t="str">
        <f>VLOOKUP(A162,Online_Sales_Data[],5,FALSE)</f>
        <v>North America</v>
      </c>
      <c r="D162" s="3" t="str">
        <f>VLOOKUP(A162,Online_Sales_Data[],6,FALSE)</f>
        <v>Credit Card</v>
      </c>
      <c r="E162" s="3">
        <f>SUMIFS(Online_Sales_Data[Units Sold],Online_Sales_Data[Product Name],'Detailed Summary'!A162,Online_Sales_Data[Product Category],'Detailed Summary'!B162)</f>
        <v>1</v>
      </c>
      <c r="F162" s="4">
        <f>SUMIFS(Online_Sales_Data[Total Revenue],Online_Sales_Data[Product Name],'Detailed Summary'!A162,Online_Sales_Data[Product Category],'Detailed Summary'!B162)</f>
        <v>1199.99</v>
      </c>
    </row>
    <row r="163" spans="1:6" x14ac:dyDescent="0.35">
      <c r="A163" s="3" t="str">
        <v>Cuisinart Custom 14-Cup Food Processor</v>
      </c>
      <c r="B163" s="3" t="str">
        <f>VLOOKUP(A163,Online_Sales_Data[],2,FALSE)</f>
        <v>Home Appliances</v>
      </c>
      <c r="C163" s="3" t="str">
        <f>VLOOKUP(A163,Online_Sales_Data[],5,FALSE)</f>
        <v>Europe</v>
      </c>
      <c r="D163" s="3" t="str">
        <f>VLOOKUP(A163,Online_Sales_Data[],6,FALSE)</f>
        <v>PayPal</v>
      </c>
      <c r="E163" s="3">
        <f>SUMIFS(Online_Sales_Data[Units Sold],Online_Sales_Data[Product Name],'Detailed Summary'!A163,Online_Sales_Data[Product Category],'Detailed Summary'!B163)</f>
        <v>1</v>
      </c>
      <c r="F163" s="4">
        <f>SUMIFS(Online_Sales_Data[Total Revenue],Online_Sales_Data[Product Name],'Detailed Summary'!A163,Online_Sales_Data[Product Category],'Detailed Summary'!B163)</f>
        <v>199.99</v>
      </c>
    </row>
    <row r="164" spans="1:6" x14ac:dyDescent="0.35">
      <c r="A164" s="3" t="str">
        <v>Adidas 3-Stripes Shorts</v>
      </c>
      <c r="B164" s="3" t="str">
        <f>VLOOKUP(A164,Online_Sales_Data[],2,FALSE)</f>
        <v>Clothing</v>
      </c>
      <c r="C164" s="3" t="str">
        <f>VLOOKUP(A164,Online_Sales_Data[],5,FALSE)</f>
        <v>Asia</v>
      </c>
      <c r="D164" s="3" t="str">
        <f>VLOOKUP(A164,Online_Sales_Data[],6,FALSE)</f>
        <v>Debit Card</v>
      </c>
      <c r="E164" s="3">
        <f>SUMIFS(Online_Sales_Data[Units Sold],Online_Sales_Data[Product Name],'Detailed Summary'!A164,Online_Sales_Data[Product Category],'Detailed Summary'!B164)</f>
        <v>5</v>
      </c>
      <c r="F164" s="4">
        <f>SUMIFS(Online_Sales_Data[Total Revenue],Online_Sales_Data[Product Name],'Detailed Summary'!A164,Online_Sales_Data[Product Category],'Detailed Summary'!B164)</f>
        <v>149.94999999999999</v>
      </c>
    </row>
    <row r="165" spans="1:6" x14ac:dyDescent="0.35">
      <c r="A165" s="3" t="str">
        <v>The Hunger Games by Suzanne Collins</v>
      </c>
      <c r="B165" s="3" t="str">
        <f>VLOOKUP(A165,Online_Sales_Data[],2,FALSE)</f>
        <v>Books</v>
      </c>
      <c r="C165" s="3" t="str">
        <f>VLOOKUP(A165,Online_Sales_Data[],5,FALSE)</f>
        <v>North America</v>
      </c>
      <c r="D165" s="3" t="str">
        <f>VLOOKUP(A165,Online_Sales_Data[],6,FALSE)</f>
        <v>Credit Card</v>
      </c>
      <c r="E165" s="3">
        <f>SUMIFS(Online_Sales_Data[Units Sold],Online_Sales_Data[Product Name],'Detailed Summary'!A165,Online_Sales_Data[Product Category],'Detailed Summary'!B165)</f>
        <v>4</v>
      </c>
      <c r="F165" s="4">
        <f>SUMIFS(Online_Sales_Data[Total Revenue],Online_Sales_Data[Product Name],'Detailed Summary'!A165,Online_Sales_Data[Product Category],'Detailed Summary'!B165)</f>
        <v>35.96</v>
      </c>
    </row>
    <row r="166" spans="1:6" x14ac:dyDescent="0.35">
      <c r="A166" s="3" t="str">
        <v>Neutrogena Hydro Boost Water Gel</v>
      </c>
      <c r="B166" s="3" t="str">
        <f>VLOOKUP(A166,Online_Sales_Data[],2,FALSE)</f>
        <v>Beauty Products</v>
      </c>
      <c r="C166" s="3" t="str">
        <f>VLOOKUP(A166,Online_Sales_Data[],5,FALSE)</f>
        <v>Europe</v>
      </c>
      <c r="D166" s="3" t="str">
        <f>VLOOKUP(A166,Online_Sales_Data[],6,FALSE)</f>
        <v>PayPal</v>
      </c>
      <c r="E166" s="3">
        <f>SUMIFS(Online_Sales_Data[Units Sold],Online_Sales_Data[Product Name],'Detailed Summary'!A166,Online_Sales_Data[Product Category],'Detailed Summary'!B166)</f>
        <v>1</v>
      </c>
      <c r="F166" s="4">
        <f>SUMIFS(Online_Sales_Data[Total Revenue],Online_Sales_Data[Product Name],'Detailed Summary'!A166,Online_Sales_Data[Product Category],'Detailed Summary'!B166)</f>
        <v>16.989999999999998</v>
      </c>
    </row>
    <row r="167" spans="1:6" x14ac:dyDescent="0.35">
      <c r="A167" s="3" t="str">
        <v>Yeti Rambler Bottle</v>
      </c>
      <c r="B167" s="3" t="str">
        <f>VLOOKUP(A167,Online_Sales_Data[],2,FALSE)</f>
        <v>Sports</v>
      </c>
      <c r="C167" s="3" t="str">
        <f>VLOOKUP(A167,Online_Sales_Data[],5,FALSE)</f>
        <v>Asia</v>
      </c>
      <c r="D167" s="3" t="str">
        <f>VLOOKUP(A167,Online_Sales_Data[],6,FALSE)</f>
        <v>Credit Card</v>
      </c>
      <c r="E167" s="3">
        <f>SUMIFS(Online_Sales_Data[Units Sold],Online_Sales_Data[Product Name],'Detailed Summary'!A167,Online_Sales_Data[Product Category],'Detailed Summary'!B167)</f>
        <v>3</v>
      </c>
      <c r="F167" s="4">
        <f>SUMIFS(Online_Sales_Data[Total Revenue],Online_Sales_Data[Product Name],'Detailed Summary'!A167,Online_Sales_Data[Product Category],'Detailed Summary'!B167)</f>
        <v>149.97</v>
      </c>
    </row>
    <row r="168" spans="1:6" x14ac:dyDescent="0.35">
      <c r="A168" s="3" t="str">
        <v>Samsung Odyssey G7 Gaming Monitor</v>
      </c>
      <c r="B168" s="3" t="str">
        <f>VLOOKUP(A168,Online_Sales_Data[],2,FALSE)</f>
        <v>Electronics</v>
      </c>
      <c r="C168" s="3" t="str">
        <f>VLOOKUP(A168,Online_Sales_Data[],5,FALSE)</f>
        <v>North America</v>
      </c>
      <c r="D168" s="3" t="str">
        <f>VLOOKUP(A168,Online_Sales_Data[],6,FALSE)</f>
        <v>Credit Card</v>
      </c>
      <c r="E168" s="3">
        <f>SUMIFS(Online_Sales_Data[Units Sold],Online_Sales_Data[Product Name],'Detailed Summary'!A168,Online_Sales_Data[Product Category],'Detailed Summary'!B168)</f>
        <v>1</v>
      </c>
      <c r="F168" s="4">
        <f>SUMIFS(Online_Sales_Data[Total Revenue],Online_Sales_Data[Product Name],'Detailed Summary'!A168,Online_Sales_Data[Product Category],'Detailed Summary'!B168)</f>
        <v>699.99</v>
      </c>
    </row>
    <row r="169" spans="1:6" x14ac:dyDescent="0.35">
      <c r="A169" s="3" t="str">
        <v>Instant Pot Duo Evo Plus</v>
      </c>
      <c r="B169" s="3" t="str">
        <f>VLOOKUP(A169,Online_Sales_Data[],2,FALSE)</f>
        <v>Home Appliances</v>
      </c>
      <c r="C169" s="3" t="str">
        <f>VLOOKUP(A169,Online_Sales_Data[],5,FALSE)</f>
        <v>Europe</v>
      </c>
      <c r="D169" s="3" t="str">
        <f>VLOOKUP(A169,Online_Sales_Data[],6,FALSE)</f>
        <v>PayPal</v>
      </c>
      <c r="E169" s="3">
        <f>SUMIFS(Online_Sales_Data[Units Sold],Online_Sales_Data[Product Name],'Detailed Summary'!A169,Online_Sales_Data[Product Category],'Detailed Summary'!B169)</f>
        <v>2</v>
      </c>
      <c r="F169" s="4">
        <f>SUMIFS(Online_Sales_Data[Total Revenue],Online_Sales_Data[Product Name],'Detailed Summary'!A169,Online_Sales_Data[Product Category],'Detailed Summary'!B169)</f>
        <v>279.98</v>
      </c>
    </row>
    <row r="170" spans="1:6" x14ac:dyDescent="0.35">
      <c r="A170" s="3" t="str">
        <v>Nike Tempo Running Shorts</v>
      </c>
      <c r="B170" s="3" t="str">
        <f>VLOOKUP(A170,Online_Sales_Data[],2,FALSE)</f>
        <v>Clothing</v>
      </c>
      <c r="C170" s="3" t="str">
        <f>VLOOKUP(A170,Online_Sales_Data[],5,FALSE)</f>
        <v>Asia</v>
      </c>
      <c r="D170" s="3" t="str">
        <f>VLOOKUP(A170,Online_Sales_Data[],6,FALSE)</f>
        <v>Debit Card</v>
      </c>
      <c r="E170" s="3">
        <f>SUMIFS(Online_Sales_Data[Units Sold],Online_Sales_Data[Product Name],'Detailed Summary'!A170,Online_Sales_Data[Product Category],'Detailed Summary'!B170)</f>
        <v>3</v>
      </c>
      <c r="F170" s="4">
        <f>SUMIFS(Online_Sales_Data[Total Revenue],Online_Sales_Data[Product Name],'Detailed Summary'!A170,Online_Sales_Data[Product Category],'Detailed Summary'!B170)</f>
        <v>104.97</v>
      </c>
    </row>
    <row r="171" spans="1:6" x14ac:dyDescent="0.35">
      <c r="A171" s="3" t="str">
        <v>The Girl with the Dragon Tattoo by Stieg Larsson</v>
      </c>
      <c r="B171" s="3" t="str">
        <f>VLOOKUP(A171,Online_Sales_Data[],2,FALSE)</f>
        <v>Books</v>
      </c>
      <c r="C171" s="3" t="str">
        <f>VLOOKUP(A171,Online_Sales_Data[],5,FALSE)</f>
        <v>North America</v>
      </c>
      <c r="D171" s="3" t="str">
        <f>VLOOKUP(A171,Online_Sales_Data[],6,FALSE)</f>
        <v>Credit Card</v>
      </c>
      <c r="E171" s="3">
        <f>SUMIFS(Online_Sales_Data[Units Sold],Online_Sales_Data[Product Name],'Detailed Summary'!A171,Online_Sales_Data[Product Category],'Detailed Summary'!B171)</f>
        <v>5</v>
      </c>
      <c r="F171" s="4">
        <f>SUMIFS(Online_Sales_Data[Total Revenue],Online_Sales_Data[Product Name],'Detailed Summary'!A171,Online_Sales_Data[Product Category],'Detailed Summary'!B171)</f>
        <v>52.95</v>
      </c>
    </row>
    <row r="172" spans="1:6" x14ac:dyDescent="0.35">
      <c r="A172" s="3" t="str">
        <v>Paula's Choice Skin Perfecting 2% BHA Liquid Exfoliant</v>
      </c>
      <c r="B172" s="3" t="str">
        <f>VLOOKUP(A172,Online_Sales_Data[],2,FALSE)</f>
        <v>Beauty Products</v>
      </c>
      <c r="C172" s="3" t="str">
        <f>VLOOKUP(A172,Online_Sales_Data[],5,FALSE)</f>
        <v>Europe</v>
      </c>
      <c r="D172" s="3" t="str">
        <f>VLOOKUP(A172,Online_Sales_Data[],6,FALSE)</f>
        <v>PayPal</v>
      </c>
      <c r="E172" s="3">
        <f>SUMIFS(Online_Sales_Data[Units Sold],Online_Sales_Data[Product Name],'Detailed Summary'!A172,Online_Sales_Data[Product Category],'Detailed Summary'!B172)</f>
        <v>1</v>
      </c>
      <c r="F172" s="4">
        <f>SUMIFS(Online_Sales_Data[Total Revenue],Online_Sales_Data[Product Name],'Detailed Summary'!A172,Online_Sales_Data[Product Category],'Detailed Summary'!B172)</f>
        <v>29.5</v>
      </c>
    </row>
    <row r="173" spans="1:6" x14ac:dyDescent="0.35">
      <c r="A173" s="3" t="str">
        <v>Bowflex SelectTech 1090 Adjustable Dumbbells</v>
      </c>
      <c r="B173" s="3" t="str">
        <f>VLOOKUP(A173,Online_Sales_Data[],2,FALSE)</f>
        <v>Sports</v>
      </c>
      <c r="C173" s="3" t="str">
        <f>VLOOKUP(A173,Online_Sales_Data[],5,FALSE)</f>
        <v>Asia</v>
      </c>
      <c r="D173" s="3" t="str">
        <f>VLOOKUP(A173,Online_Sales_Data[],6,FALSE)</f>
        <v>Credit Card</v>
      </c>
      <c r="E173" s="3">
        <f>SUMIFS(Online_Sales_Data[Units Sold],Online_Sales_Data[Product Name],'Detailed Summary'!A173,Online_Sales_Data[Product Category],'Detailed Summary'!B173)</f>
        <v>1</v>
      </c>
      <c r="F173" s="4">
        <f>SUMIFS(Online_Sales_Data[Total Revenue],Online_Sales_Data[Product Name],'Detailed Summary'!A173,Online_Sales_Data[Product Category],'Detailed Summary'!B173)</f>
        <v>699.99</v>
      </c>
    </row>
    <row r="174" spans="1:6" x14ac:dyDescent="0.35">
      <c r="A174" s="3" t="str">
        <v>Amazon Fire TV Stick 4K</v>
      </c>
      <c r="B174" s="3" t="str">
        <f>VLOOKUP(A174,Online_Sales_Data[],2,FALSE)</f>
        <v>Electronics</v>
      </c>
      <c r="C174" s="3" t="str">
        <f>VLOOKUP(A174,Online_Sales_Data[],5,FALSE)</f>
        <v>North America</v>
      </c>
      <c r="D174" s="3" t="str">
        <f>VLOOKUP(A174,Online_Sales_Data[],6,FALSE)</f>
        <v>Credit Card</v>
      </c>
      <c r="E174" s="3">
        <f>SUMIFS(Online_Sales_Data[Units Sold],Online_Sales_Data[Product Name],'Detailed Summary'!A174,Online_Sales_Data[Product Category],'Detailed Summary'!B174)</f>
        <v>3</v>
      </c>
      <c r="F174" s="4">
        <f>SUMIFS(Online_Sales_Data[Total Revenue],Online_Sales_Data[Product Name],'Detailed Summary'!A174,Online_Sales_Data[Product Category],'Detailed Summary'!B174)</f>
        <v>149.97</v>
      </c>
    </row>
    <row r="175" spans="1:6" x14ac:dyDescent="0.35">
      <c r="A175" s="3" t="str">
        <v>Crock-Pot 6-Quart Slow Cooker</v>
      </c>
      <c r="B175" s="3" t="str">
        <f>VLOOKUP(A175,Online_Sales_Data[],2,FALSE)</f>
        <v>Home Appliances</v>
      </c>
      <c r="C175" s="3" t="str">
        <f>VLOOKUP(A175,Online_Sales_Data[],5,FALSE)</f>
        <v>Europe</v>
      </c>
      <c r="D175" s="3" t="str">
        <f>VLOOKUP(A175,Online_Sales_Data[],6,FALSE)</f>
        <v>PayPal</v>
      </c>
      <c r="E175" s="3">
        <f>SUMIFS(Online_Sales_Data[Units Sold],Online_Sales_Data[Product Name],'Detailed Summary'!A175,Online_Sales_Data[Product Category],'Detailed Summary'!B175)</f>
        <v>2</v>
      </c>
      <c r="F175" s="4">
        <f>SUMIFS(Online_Sales_Data[Total Revenue],Online_Sales_Data[Product Name],'Detailed Summary'!A175,Online_Sales_Data[Product Category],'Detailed Summary'!B175)</f>
        <v>99.98</v>
      </c>
    </row>
    <row r="176" spans="1:6" x14ac:dyDescent="0.35">
      <c r="A176" s="3" t="str">
        <v>Uniqlo Airism Mesh Boxer Briefs</v>
      </c>
      <c r="B176" s="3" t="str">
        <f>VLOOKUP(A176,Online_Sales_Data[],2,FALSE)</f>
        <v>Clothing</v>
      </c>
      <c r="C176" s="3" t="str">
        <f>VLOOKUP(A176,Online_Sales_Data[],5,FALSE)</f>
        <v>Asia</v>
      </c>
      <c r="D176" s="3" t="str">
        <f>VLOOKUP(A176,Online_Sales_Data[],6,FALSE)</f>
        <v>Debit Card</v>
      </c>
      <c r="E176" s="3">
        <f>SUMIFS(Online_Sales_Data[Units Sold],Online_Sales_Data[Product Name],'Detailed Summary'!A176,Online_Sales_Data[Product Category],'Detailed Summary'!B176)</f>
        <v>4</v>
      </c>
      <c r="F176" s="4">
        <f>SUMIFS(Online_Sales_Data[Total Revenue],Online_Sales_Data[Product Name],'Detailed Summary'!A176,Online_Sales_Data[Product Category],'Detailed Summary'!B176)</f>
        <v>59.6</v>
      </c>
    </row>
    <row r="177" spans="1:6" x14ac:dyDescent="0.35">
      <c r="A177" s="3" t="str">
        <v>The Sun Also Rises by Ernest Hemingway</v>
      </c>
      <c r="B177" s="3" t="str">
        <f>VLOOKUP(A177,Online_Sales_Data[],2,FALSE)</f>
        <v>Books</v>
      </c>
      <c r="C177" s="3" t="str">
        <f>VLOOKUP(A177,Online_Sales_Data[],5,FALSE)</f>
        <v>North America</v>
      </c>
      <c r="D177" s="3" t="str">
        <f>VLOOKUP(A177,Online_Sales_Data[],6,FALSE)</f>
        <v>Credit Card</v>
      </c>
      <c r="E177" s="3">
        <f>SUMIFS(Online_Sales_Data[Units Sold],Online_Sales_Data[Product Name],'Detailed Summary'!A177,Online_Sales_Data[Product Category],'Detailed Summary'!B177)</f>
        <v>3</v>
      </c>
      <c r="F177" s="4">
        <f>SUMIFS(Online_Sales_Data[Total Revenue],Online_Sales_Data[Product Name],'Detailed Summary'!A177,Online_Sales_Data[Product Category],'Detailed Summary'!B177)</f>
        <v>35.97</v>
      </c>
    </row>
    <row r="178" spans="1:6" x14ac:dyDescent="0.35">
      <c r="A178" s="3" t="str">
        <v>First Aid Beauty Ultra Repair Cream</v>
      </c>
      <c r="B178" s="3" t="str">
        <f>VLOOKUP(A178,Online_Sales_Data[],2,FALSE)</f>
        <v>Beauty Products</v>
      </c>
      <c r="C178" s="3" t="str">
        <f>VLOOKUP(A178,Online_Sales_Data[],5,FALSE)</f>
        <v>Europe</v>
      </c>
      <c r="D178" s="3" t="str">
        <f>VLOOKUP(A178,Online_Sales_Data[],6,FALSE)</f>
        <v>PayPal</v>
      </c>
      <c r="E178" s="3">
        <f>SUMIFS(Online_Sales_Data[Units Sold],Online_Sales_Data[Product Name],'Detailed Summary'!A178,Online_Sales_Data[Product Category],'Detailed Summary'!B178)</f>
        <v>2</v>
      </c>
      <c r="F178" s="4">
        <f>SUMIFS(Online_Sales_Data[Total Revenue],Online_Sales_Data[Product Name],'Detailed Summary'!A178,Online_Sales_Data[Product Category],'Detailed Summary'!B178)</f>
        <v>68</v>
      </c>
    </row>
    <row r="179" spans="1:6" x14ac:dyDescent="0.35">
      <c r="A179" s="3" t="str">
        <v>Oakley Holbrook Sunglasses</v>
      </c>
      <c r="B179" s="3" t="str">
        <f>VLOOKUP(A179,Online_Sales_Data[],2,FALSE)</f>
        <v>Sports</v>
      </c>
      <c r="C179" s="3" t="str">
        <f>VLOOKUP(A179,Online_Sales_Data[],5,FALSE)</f>
        <v>Asia</v>
      </c>
      <c r="D179" s="3" t="str">
        <f>VLOOKUP(A179,Online_Sales_Data[],6,FALSE)</f>
        <v>Credit Card</v>
      </c>
      <c r="E179" s="3">
        <f>SUMIFS(Online_Sales_Data[Units Sold],Online_Sales_Data[Product Name],'Detailed Summary'!A179,Online_Sales_Data[Product Category],'Detailed Summary'!B179)</f>
        <v>1</v>
      </c>
      <c r="F179" s="4">
        <f>SUMIFS(Online_Sales_Data[Total Revenue],Online_Sales_Data[Product Name],'Detailed Summary'!A179,Online_Sales_Data[Product Category],'Detailed Summary'!B179)</f>
        <v>146</v>
      </c>
    </row>
    <row r="180" spans="1:6" x14ac:dyDescent="0.35">
      <c r="A180" s="3" t="str">
        <v>Google Pixelbook Go</v>
      </c>
      <c r="B180" s="3" t="str">
        <f>VLOOKUP(A180,Online_Sales_Data[],2,FALSE)</f>
        <v>Electronics</v>
      </c>
      <c r="C180" s="3" t="str">
        <f>VLOOKUP(A180,Online_Sales_Data[],5,FALSE)</f>
        <v>North America</v>
      </c>
      <c r="D180" s="3" t="str">
        <f>VLOOKUP(A180,Online_Sales_Data[],6,FALSE)</f>
        <v>Credit Card</v>
      </c>
      <c r="E180" s="3">
        <f>SUMIFS(Online_Sales_Data[Units Sold],Online_Sales_Data[Product Name],'Detailed Summary'!A180,Online_Sales_Data[Product Category],'Detailed Summary'!B180)</f>
        <v>1</v>
      </c>
      <c r="F180" s="4">
        <f>SUMIFS(Online_Sales_Data[Total Revenue],Online_Sales_Data[Product Name],'Detailed Summary'!A180,Online_Sales_Data[Product Category],'Detailed Summary'!B180)</f>
        <v>649.99</v>
      </c>
    </row>
    <row r="181" spans="1:6" x14ac:dyDescent="0.35">
      <c r="A181" s="3" t="str">
        <v>Dyson V8 Absolute</v>
      </c>
      <c r="B181" s="3" t="str">
        <f>VLOOKUP(A181,Online_Sales_Data[],2,FALSE)</f>
        <v>Home Appliances</v>
      </c>
      <c r="C181" s="3" t="str">
        <f>VLOOKUP(A181,Online_Sales_Data[],5,FALSE)</f>
        <v>Europe</v>
      </c>
      <c r="D181" s="3" t="str">
        <f>VLOOKUP(A181,Online_Sales_Data[],6,FALSE)</f>
        <v>PayPal</v>
      </c>
      <c r="E181" s="3">
        <f>SUMIFS(Online_Sales_Data[Units Sold],Online_Sales_Data[Product Name],'Detailed Summary'!A181,Online_Sales_Data[Product Category],'Detailed Summary'!B181)</f>
        <v>1</v>
      </c>
      <c r="F181" s="4">
        <f>SUMIFS(Online_Sales_Data[Total Revenue],Online_Sales_Data[Product Name],'Detailed Summary'!A181,Online_Sales_Data[Product Category],'Detailed Summary'!B181)</f>
        <v>399.99</v>
      </c>
    </row>
    <row r="182" spans="1:6" x14ac:dyDescent="0.35">
      <c r="A182" s="3" t="str">
        <v>Levi's 511 Slim Fit Jeans</v>
      </c>
      <c r="B182" s="3" t="str">
        <f>VLOOKUP(A182,Online_Sales_Data[],2,FALSE)</f>
        <v>Clothing</v>
      </c>
      <c r="C182" s="3" t="str">
        <f>VLOOKUP(A182,Online_Sales_Data[],5,FALSE)</f>
        <v>Asia</v>
      </c>
      <c r="D182" s="3" t="str">
        <f>VLOOKUP(A182,Online_Sales_Data[],6,FALSE)</f>
        <v>Debit Card</v>
      </c>
      <c r="E182" s="3">
        <f>SUMIFS(Online_Sales_Data[Units Sold],Online_Sales_Data[Product Name],'Detailed Summary'!A182,Online_Sales_Data[Product Category],'Detailed Summary'!B182)</f>
        <v>3</v>
      </c>
      <c r="F182" s="4">
        <f>SUMIFS(Online_Sales_Data[Total Revenue],Online_Sales_Data[Product Name],'Detailed Summary'!A182,Online_Sales_Data[Product Category],'Detailed Summary'!B182)</f>
        <v>179.97</v>
      </c>
    </row>
    <row r="183" spans="1:6" x14ac:dyDescent="0.35">
      <c r="A183" s="3" t="str">
        <v>The Martian by Andy Weir</v>
      </c>
      <c r="B183" s="3" t="str">
        <f>VLOOKUP(A183,Online_Sales_Data[],2,FALSE)</f>
        <v>Books</v>
      </c>
      <c r="C183" s="3" t="str">
        <f>VLOOKUP(A183,Online_Sales_Data[],5,FALSE)</f>
        <v>North America</v>
      </c>
      <c r="D183" s="3" t="str">
        <f>VLOOKUP(A183,Online_Sales_Data[],6,FALSE)</f>
        <v>Credit Card</v>
      </c>
      <c r="E183" s="3">
        <f>SUMIFS(Online_Sales_Data[Units Sold],Online_Sales_Data[Product Name],'Detailed Summary'!A183,Online_Sales_Data[Product Category],'Detailed Summary'!B183)</f>
        <v>2</v>
      </c>
      <c r="F183" s="4">
        <f>SUMIFS(Online_Sales_Data[Total Revenue],Online_Sales_Data[Product Name],'Detailed Summary'!A183,Online_Sales_Data[Product Category],'Detailed Summary'!B183)</f>
        <v>25.98</v>
      </c>
    </row>
    <row r="184" spans="1:6" x14ac:dyDescent="0.35">
      <c r="A184" s="3" t="str">
        <v>La Mer CrÃ¨me de la Mer Moisturizer</v>
      </c>
      <c r="B184" s="3" t="str">
        <f>VLOOKUP(A184,Online_Sales_Data[],2,FALSE)</f>
        <v>Beauty Products</v>
      </c>
      <c r="C184" s="3" t="str">
        <f>VLOOKUP(A184,Online_Sales_Data[],5,FALSE)</f>
        <v>Europe</v>
      </c>
      <c r="D184" s="3" t="str">
        <f>VLOOKUP(A184,Online_Sales_Data[],6,FALSE)</f>
        <v>PayPal</v>
      </c>
      <c r="E184" s="3">
        <f>SUMIFS(Online_Sales_Data[Units Sold],Online_Sales_Data[Product Name],'Detailed Summary'!A184,Online_Sales_Data[Product Category],'Detailed Summary'!B184)</f>
        <v>1</v>
      </c>
      <c r="F184" s="4">
        <f>SUMIFS(Online_Sales_Data[Total Revenue],Online_Sales_Data[Product Name],'Detailed Summary'!A184,Online_Sales_Data[Product Category],'Detailed Summary'!B184)</f>
        <v>190</v>
      </c>
    </row>
    <row r="185" spans="1:6" x14ac:dyDescent="0.35">
      <c r="A185" s="3" t="str">
        <v>Polar Vantage V2</v>
      </c>
      <c r="B185" s="3" t="str">
        <f>VLOOKUP(A185,Online_Sales_Data[],2,FALSE)</f>
        <v>Sports</v>
      </c>
      <c r="C185" s="3" t="str">
        <f>VLOOKUP(A185,Online_Sales_Data[],5,FALSE)</f>
        <v>Asia</v>
      </c>
      <c r="D185" s="3" t="str">
        <f>VLOOKUP(A185,Online_Sales_Data[],6,FALSE)</f>
        <v>Credit Card</v>
      </c>
      <c r="E185" s="3">
        <f>SUMIFS(Online_Sales_Data[Units Sold],Online_Sales_Data[Product Name],'Detailed Summary'!A185,Online_Sales_Data[Product Category],'Detailed Summary'!B185)</f>
        <v>1</v>
      </c>
      <c r="F185" s="4">
        <f>SUMIFS(Online_Sales_Data[Total Revenue],Online_Sales_Data[Product Name],'Detailed Summary'!A185,Online_Sales_Data[Product Category],'Detailed Summary'!B185)</f>
        <v>499.95</v>
      </c>
    </row>
    <row r="186" spans="1:6" x14ac:dyDescent="0.35">
      <c r="A186" s="3" t="str">
        <v>Sonos Beam Soundbar</v>
      </c>
      <c r="B186" s="3" t="str">
        <f>VLOOKUP(A186,Online_Sales_Data[],2,FALSE)</f>
        <v>Electronics</v>
      </c>
      <c r="C186" s="3" t="str">
        <f>VLOOKUP(A186,Online_Sales_Data[],5,FALSE)</f>
        <v>North America</v>
      </c>
      <c r="D186" s="3" t="str">
        <f>VLOOKUP(A186,Online_Sales_Data[],6,FALSE)</f>
        <v>Credit Card</v>
      </c>
      <c r="E186" s="3">
        <f>SUMIFS(Online_Sales_Data[Units Sold],Online_Sales_Data[Product Name],'Detailed Summary'!A186,Online_Sales_Data[Product Category],'Detailed Summary'!B186)</f>
        <v>1</v>
      </c>
      <c r="F186" s="4">
        <f>SUMIFS(Online_Sales_Data[Total Revenue],Online_Sales_Data[Product Name],'Detailed Summary'!A186,Online_Sales_Data[Product Category],'Detailed Summary'!B186)</f>
        <v>399</v>
      </c>
    </row>
    <row r="187" spans="1:6" x14ac:dyDescent="0.35">
      <c r="A187" s="3" t="str">
        <v>Anova Precision Cooker</v>
      </c>
      <c r="B187" s="3" t="str">
        <f>VLOOKUP(A187,Online_Sales_Data[],2,FALSE)</f>
        <v>Home Appliances</v>
      </c>
      <c r="C187" s="3" t="str">
        <f>VLOOKUP(A187,Online_Sales_Data[],5,FALSE)</f>
        <v>Europe</v>
      </c>
      <c r="D187" s="3" t="str">
        <f>VLOOKUP(A187,Online_Sales_Data[],6,FALSE)</f>
        <v>PayPal</v>
      </c>
      <c r="E187" s="3">
        <f>SUMIFS(Online_Sales_Data[Units Sold],Online_Sales_Data[Product Name],'Detailed Summary'!A187,Online_Sales_Data[Product Category],'Detailed Summary'!B187)</f>
        <v>2</v>
      </c>
      <c r="F187" s="4">
        <f>SUMIFS(Online_Sales_Data[Total Revenue],Online_Sales_Data[Product Name],'Detailed Summary'!A187,Online_Sales_Data[Product Category],'Detailed Summary'!B187)</f>
        <v>398</v>
      </c>
    </row>
    <row r="188" spans="1:6" x14ac:dyDescent="0.35">
      <c r="A188" s="3" t="str">
        <v>Nike Dri-FIT Training Shorts</v>
      </c>
      <c r="B188" s="3" t="str">
        <f>VLOOKUP(A188,Online_Sales_Data[],2,FALSE)</f>
        <v>Clothing</v>
      </c>
      <c r="C188" s="3" t="str">
        <f>VLOOKUP(A188,Online_Sales_Data[],5,FALSE)</f>
        <v>Asia</v>
      </c>
      <c r="D188" s="3" t="str">
        <f>VLOOKUP(A188,Online_Sales_Data[],6,FALSE)</f>
        <v>Debit Card</v>
      </c>
      <c r="E188" s="3">
        <f>SUMIFS(Online_Sales_Data[Units Sold],Online_Sales_Data[Product Name],'Detailed Summary'!A188,Online_Sales_Data[Product Category],'Detailed Summary'!B188)</f>
        <v>4</v>
      </c>
      <c r="F188" s="4">
        <f>SUMIFS(Online_Sales_Data[Total Revenue],Online_Sales_Data[Product Name],'Detailed Summary'!A188,Online_Sales_Data[Product Category],'Detailed Summary'!B188)</f>
        <v>139.96</v>
      </c>
    </row>
    <row r="189" spans="1:6" x14ac:dyDescent="0.35">
      <c r="A189" s="3" t="str">
        <v>Glossier Cloud Paint</v>
      </c>
      <c r="B189" s="3" t="str">
        <f>VLOOKUP(A189,Online_Sales_Data[],2,FALSE)</f>
        <v>Beauty Products</v>
      </c>
      <c r="C189" s="3" t="str">
        <f>VLOOKUP(A189,Online_Sales_Data[],5,FALSE)</f>
        <v>Europe</v>
      </c>
      <c r="D189" s="3" t="str">
        <f>VLOOKUP(A189,Online_Sales_Data[],6,FALSE)</f>
        <v>PayPal</v>
      </c>
      <c r="E189" s="3">
        <f>SUMIFS(Online_Sales_Data[Units Sold],Online_Sales_Data[Product Name],'Detailed Summary'!A189,Online_Sales_Data[Product Category],'Detailed Summary'!B189)</f>
        <v>1</v>
      </c>
      <c r="F189" s="4">
        <f>SUMIFS(Online_Sales_Data[Total Revenue],Online_Sales_Data[Product Name],'Detailed Summary'!A189,Online_Sales_Data[Product Category],'Detailed Summary'!B189)</f>
        <v>18</v>
      </c>
    </row>
    <row r="190" spans="1:6" x14ac:dyDescent="0.35">
      <c r="A190" s="3" t="str">
        <v>TRX All-in-One Suspension Training System</v>
      </c>
      <c r="B190" s="3" t="str">
        <f>VLOOKUP(A190,Online_Sales_Data[],2,FALSE)</f>
        <v>Sports</v>
      </c>
      <c r="C190" s="3" t="str">
        <f>VLOOKUP(A190,Online_Sales_Data[],5,FALSE)</f>
        <v>Asia</v>
      </c>
      <c r="D190" s="3" t="str">
        <f>VLOOKUP(A190,Online_Sales_Data[],6,FALSE)</f>
        <v>Credit Card</v>
      </c>
      <c r="E190" s="3">
        <f>SUMIFS(Online_Sales_Data[Units Sold],Online_Sales_Data[Product Name],'Detailed Summary'!A190,Online_Sales_Data[Product Category],'Detailed Summary'!B190)</f>
        <v>1</v>
      </c>
      <c r="F190" s="4">
        <f>SUMIFS(Online_Sales_Data[Total Revenue],Online_Sales_Data[Product Name],'Detailed Summary'!A190,Online_Sales_Data[Product Category],'Detailed Summary'!B190)</f>
        <v>169.95</v>
      </c>
    </row>
    <row r="191" spans="1:6" x14ac:dyDescent="0.35">
      <c r="A191" s="3" t="str">
        <v>Logitech G Pro X Wireless Gaming Headset</v>
      </c>
      <c r="B191" s="3" t="str">
        <f>VLOOKUP(A191,Online_Sales_Data[],2,FALSE)</f>
        <v>Electronics</v>
      </c>
      <c r="C191" s="3" t="str">
        <f>VLOOKUP(A191,Online_Sales_Data[],5,FALSE)</f>
        <v>North America</v>
      </c>
      <c r="D191" s="3" t="str">
        <f>VLOOKUP(A191,Online_Sales_Data[],6,FALSE)</f>
        <v>Credit Card</v>
      </c>
      <c r="E191" s="3">
        <f>SUMIFS(Online_Sales_Data[Units Sold],Online_Sales_Data[Product Name],'Detailed Summary'!A191,Online_Sales_Data[Product Category],'Detailed Summary'!B191)</f>
        <v>1</v>
      </c>
      <c r="F191" s="4">
        <f>SUMIFS(Online_Sales_Data[Total Revenue],Online_Sales_Data[Product Name],'Detailed Summary'!A191,Online_Sales_Data[Product Category],'Detailed Summary'!B191)</f>
        <v>199.99</v>
      </c>
    </row>
    <row r="192" spans="1:6" x14ac:dyDescent="0.35">
      <c r="A192" s="3" t="str">
        <v>Breville Smart Coffee Grinder Pro</v>
      </c>
      <c r="B192" s="3" t="str">
        <f>VLOOKUP(A192,Online_Sales_Data[],2,FALSE)</f>
        <v>Home Appliances</v>
      </c>
      <c r="C192" s="3" t="str">
        <f>VLOOKUP(A192,Online_Sales_Data[],5,FALSE)</f>
        <v>Europe</v>
      </c>
      <c r="D192" s="3" t="str">
        <f>VLOOKUP(A192,Online_Sales_Data[],6,FALSE)</f>
        <v>PayPal</v>
      </c>
      <c r="E192" s="3">
        <f>SUMIFS(Online_Sales_Data[Units Sold],Online_Sales_Data[Product Name],'Detailed Summary'!A192,Online_Sales_Data[Product Category],'Detailed Summary'!B192)</f>
        <v>1</v>
      </c>
      <c r="F192" s="4">
        <f>SUMIFS(Online_Sales_Data[Total Revenue],Online_Sales_Data[Product Name],'Detailed Summary'!A192,Online_Sales_Data[Product Category],'Detailed Summary'!B192)</f>
        <v>199.95</v>
      </c>
    </row>
    <row r="193" spans="1:6" x14ac:dyDescent="0.35">
      <c r="A193" s="3" t="str">
        <v>Adidas Ultraboost Running Shoes</v>
      </c>
      <c r="B193" s="3" t="str">
        <f>VLOOKUP(A193,Online_Sales_Data[],2,FALSE)</f>
        <v>Clothing</v>
      </c>
      <c r="C193" s="3" t="str">
        <f>VLOOKUP(A193,Online_Sales_Data[],5,FALSE)</f>
        <v>Asia</v>
      </c>
      <c r="D193" s="3" t="str">
        <f>VLOOKUP(A193,Online_Sales_Data[],6,FALSE)</f>
        <v>Debit Card</v>
      </c>
      <c r="E193" s="3">
        <f>SUMIFS(Online_Sales_Data[Units Sold],Online_Sales_Data[Product Name],'Detailed Summary'!A193,Online_Sales_Data[Product Category],'Detailed Summary'!B193)</f>
        <v>2</v>
      </c>
      <c r="F193" s="4">
        <f>SUMIFS(Online_Sales_Data[Total Revenue],Online_Sales_Data[Product Name],'Detailed Summary'!A193,Online_Sales_Data[Product Category],'Detailed Summary'!B193)</f>
        <v>359.98</v>
      </c>
    </row>
    <row r="194" spans="1:6" x14ac:dyDescent="0.35">
      <c r="A194" s="3" t="str">
        <v>The Road by Cormac McCarthy</v>
      </c>
      <c r="B194" s="3" t="str">
        <f>VLOOKUP(A194,Online_Sales_Data[],2,FALSE)</f>
        <v>Books</v>
      </c>
      <c r="C194" s="3" t="str">
        <f>VLOOKUP(A194,Online_Sales_Data[],5,FALSE)</f>
        <v>North America</v>
      </c>
      <c r="D194" s="3" t="str">
        <f>VLOOKUP(A194,Online_Sales_Data[],6,FALSE)</f>
        <v>Credit Card</v>
      </c>
      <c r="E194" s="3">
        <f>SUMIFS(Online_Sales_Data[Units Sold],Online_Sales_Data[Product Name],'Detailed Summary'!A194,Online_Sales_Data[Product Category],'Detailed Summary'!B194)</f>
        <v>2</v>
      </c>
      <c r="F194" s="4">
        <f>SUMIFS(Online_Sales_Data[Total Revenue],Online_Sales_Data[Product Name],'Detailed Summary'!A194,Online_Sales_Data[Product Category],'Detailed Summary'!B194)</f>
        <v>23.98</v>
      </c>
    </row>
    <row r="195" spans="1:6" x14ac:dyDescent="0.35">
      <c r="A195" s="3" t="str">
        <v>Tom Ford Black Orchid Perfume</v>
      </c>
      <c r="B195" s="3" t="str">
        <f>VLOOKUP(A195,Online_Sales_Data[],2,FALSE)</f>
        <v>Beauty Products</v>
      </c>
      <c r="C195" s="3" t="str">
        <f>VLOOKUP(A195,Online_Sales_Data[],5,FALSE)</f>
        <v>Europe</v>
      </c>
      <c r="D195" s="3" t="str">
        <f>VLOOKUP(A195,Online_Sales_Data[],6,FALSE)</f>
        <v>PayPal</v>
      </c>
      <c r="E195" s="3">
        <f>SUMIFS(Online_Sales_Data[Units Sold],Online_Sales_Data[Product Name],'Detailed Summary'!A195,Online_Sales_Data[Product Category],'Detailed Summary'!B195)</f>
        <v>1</v>
      </c>
      <c r="F195" s="4">
        <f>SUMIFS(Online_Sales_Data[Total Revenue],Online_Sales_Data[Product Name],'Detailed Summary'!A195,Online_Sales_Data[Product Category],'Detailed Summary'!B195)</f>
        <v>125</v>
      </c>
    </row>
    <row r="196" spans="1:6" x14ac:dyDescent="0.35">
      <c r="A196" s="3" t="str">
        <v>GoPro HERO9 Black</v>
      </c>
      <c r="B196" s="3" t="str">
        <f>VLOOKUP(A196,Online_Sales_Data[],2,FALSE)</f>
        <v>Sports</v>
      </c>
      <c r="C196" s="3" t="str">
        <f>VLOOKUP(A196,Online_Sales_Data[],5,FALSE)</f>
        <v>Asia</v>
      </c>
      <c r="D196" s="3" t="str">
        <f>VLOOKUP(A196,Online_Sales_Data[],6,FALSE)</f>
        <v>Credit Card</v>
      </c>
      <c r="E196" s="3">
        <f>SUMIFS(Online_Sales_Data[Units Sold],Online_Sales_Data[Product Name],'Detailed Summary'!A196,Online_Sales_Data[Product Category],'Detailed Summary'!B196)</f>
        <v>1</v>
      </c>
      <c r="F196" s="4">
        <f>SUMIFS(Online_Sales_Data[Total Revenue],Online_Sales_Data[Product Name],'Detailed Summary'!A196,Online_Sales_Data[Product Category],'Detailed Summary'!B196)</f>
        <v>449.99</v>
      </c>
    </row>
    <row r="197" spans="1:6" x14ac:dyDescent="0.35">
      <c r="A197" s="3" t="str">
        <v>Apple TV 4K</v>
      </c>
      <c r="B197" s="3" t="str">
        <f>VLOOKUP(A197,Online_Sales_Data[],2,FALSE)</f>
        <v>Electronics</v>
      </c>
      <c r="C197" s="3" t="str">
        <f>VLOOKUP(A197,Online_Sales_Data[],5,FALSE)</f>
        <v>North America</v>
      </c>
      <c r="D197" s="3" t="str">
        <f>VLOOKUP(A197,Online_Sales_Data[],6,FALSE)</f>
        <v>Credit Card</v>
      </c>
      <c r="E197" s="3">
        <f>SUMIFS(Online_Sales_Data[Units Sold],Online_Sales_Data[Product Name],'Detailed Summary'!A197,Online_Sales_Data[Product Category],'Detailed Summary'!B197)</f>
        <v>2</v>
      </c>
      <c r="F197" s="4">
        <f>SUMIFS(Online_Sales_Data[Total Revenue],Online_Sales_Data[Product Name],'Detailed Summary'!A197,Online_Sales_Data[Product Category],'Detailed Summary'!B197)</f>
        <v>358</v>
      </c>
    </row>
    <row r="198" spans="1:6" x14ac:dyDescent="0.35">
      <c r="A198" s="3" t="str">
        <v>Instant Pot Duo Nova</v>
      </c>
      <c r="B198" s="3" t="str">
        <f>VLOOKUP(A198,Online_Sales_Data[],2,FALSE)</f>
        <v>Home Appliances</v>
      </c>
      <c r="C198" s="3" t="str">
        <f>VLOOKUP(A198,Online_Sales_Data[],5,FALSE)</f>
        <v>Europe</v>
      </c>
      <c r="D198" s="3" t="str">
        <f>VLOOKUP(A198,Online_Sales_Data[],6,FALSE)</f>
        <v>PayPal</v>
      </c>
      <c r="E198" s="3">
        <f>SUMIFS(Online_Sales_Data[Units Sold],Online_Sales_Data[Product Name],'Detailed Summary'!A198,Online_Sales_Data[Product Category],'Detailed Summary'!B198)</f>
        <v>1</v>
      </c>
      <c r="F198" s="4">
        <f>SUMIFS(Online_Sales_Data[Total Revenue],Online_Sales_Data[Product Name],'Detailed Summary'!A198,Online_Sales_Data[Product Category],'Detailed Summary'!B198)</f>
        <v>99.95</v>
      </c>
    </row>
    <row r="199" spans="1:6" x14ac:dyDescent="0.35">
      <c r="A199" s="3" t="str">
        <v>Gap 1969 Original Fit Jeans</v>
      </c>
      <c r="B199" s="3" t="str">
        <f>VLOOKUP(A199,Online_Sales_Data[],2,FALSE)</f>
        <v>Clothing</v>
      </c>
      <c r="C199" s="3" t="str">
        <f>VLOOKUP(A199,Online_Sales_Data[],5,FALSE)</f>
        <v>Asia</v>
      </c>
      <c r="D199" s="3" t="str">
        <f>VLOOKUP(A199,Online_Sales_Data[],6,FALSE)</f>
        <v>Debit Card</v>
      </c>
      <c r="E199" s="3">
        <f>SUMIFS(Online_Sales_Data[Units Sold],Online_Sales_Data[Product Name],'Detailed Summary'!A199,Online_Sales_Data[Product Category],'Detailed Summary'!B199)</f>
        <v>3</v>
      </c>
      <c r="F199" s="4">
        <f>SUMIFS(Online_Sales_Data[Total Revenue],Online_Sales_Data[Product Name],'Detailed Summary'!A199,Online_Sales_Data[Product Category],'Detailed Summary'!B199)</f>
        <v>179.97</v>
      </c>
    </row>
    <row r="200" spans="1:6" x14ac:dyDescent="0.35">
      <c r="A200" s="3" t="str">
        <v>The Goldfinch by Donna Tartt</v>
      </c>
      <c r="B200" s="3" t="str">
        <f>VLOOKUP(A200,Online_Sales_Data[],2,FALSE)</f>
        <v>Books</v>
      </c>
      <c r="C200" s="3" t="str">
        <f>VLOOKUP(A200,Online_Sales_Data[],5,FALSE)</f>
        <v>North America</v>
      </c>
      <c r="D200" s="3" t="str">
        <f>VLOOKUP(A200,Online_Sales_Data[],6,FALSE)</f>
        <v>Credit Card</v>
      </c>
      <c r="E200" s="3">
        <f>SUMIFS(Online_Sales_Data[Units Sold],Online_Sales_Data[Product Name],'Detailed Summary'!A200,Online_Sales_Data[Product Category],'Detailed Summary'!B200)</f>
        <v>2</v>
      </c>
      <c r="F200" s="4">
        <f>SUMIFS(Online_Sales_Data[Total Revenue],Online_Sales_Data[Product Name],'Detailed Summary'!A200,Online_Sales_Data[Product Category],'Detailed Summary'!B200)</f>
        <v>29.98</v>
      </c>
    </row>
    <row r="201" spans="1:6" x14ac:dyDescent="0.35">
      <c r="A201" s="3" t="str">
        <v>Dr. Jart+ Cicapair Tiger Grass Color Correcting Treatment</v>
      </c>
      <c r="B201" s="3" t="str">
        <f>VLOOKUP(A201,Online_Sales_Data[],2,FALSE)</f>
        <v>Beauty Products</v>
      </c>
      <c r="C201" s="3" t="str">
        <f>VLOOKUP(A201,Online_Sales_Data[],5,FALSE)</f>
        <v>Europe</v>
      </c>
      <c r="D201" s="3" t="str">
        <f>VLOOKUP(A201,Online_Sales_Data[],6,FALSE)</f>
        <v>PayPal</v>
      </c>
      <c r="E201" s="3">
        <f>SUMIFS(Online_Sales_Data[Units Sold],Online_Sales_Data[Product Name],'Detailed Summary'!A201,Online_Sales_Data[Product Category],'Detailed Summary'!B201)</f>
        <v>1</v>
      </c>
      <c r="F201" s="4">
        <f>SUMIFS(Online_Sales_Data[Total Revenue],Online_Sales_Data[Product Name],'Detailed Summary'!A201,Online_Sales_Data[Product Category],'Detailed Summary'!B201)</f>
        <v>52</v>
      </c>
    </row>
    <row r="202" spans="1:6" x14ac:dyDescent="0.35">
      <c r="A202" s="3" t="str">
        <v>Yeti Tundra Haul Portable Wheeled Cooler</v>
      </c>
      <c r="B202" s="3" t="str">
        <f>VLOOKUP(A202,Online_Sales_Data[],2,FALSE)</f>
        <v>Sports</v>
      </c>
      <c r="C202" s="3" t="str">
        <f>VLOOKUP(A202,Online_Sales_Data[],5,FALSE)</f>
        <v>Asia</v>
      </c>
      <c r="D202" s="3" t="str">
        <f>VLOOKUP(A202,Online_Sales_Data[],6,FALSE)</f>
        <v>Credit Card</v>
      </c>
      <c r="E202" s="3">
        <f>SUMIFS(Online_Sales_Data[Units Sold],Online_Sales_Data[Product Name],'Detailed Summary'!A202,Online_Sales_Data[Product Category],'Detailed Summary'!B202)</f>
        <v>1</v>
      </c>
      <c r="F202" s="4">
        <f>SUMIFS(Online_Sales_Data[Total Revenue],Online_Sales_Data[Product Name],'Detailed Summary'!A202,Online_Sales_Data[Product Category],'Detailed Summary'!B202)</f>
        <v>399.99</v>
      </c>
    </row>
    <row r="203" spans="1:6" x14ac:dyDescent="0.35">
      <c r="A203" s="3" t="str">
        <v>Samsung Galaxy Watch 4</v>
      </c>
      <c r="B203" s="3" t="str">
        <f>VLOOKUP(A203,Online_Sales_Data[],2,FALSE)</f>
        <v>Electronics</v>
      </c>
      <c r="C203" s="3" t="str">
        <f>VLOOKUP(A203,Online_Sales_Data[],5,FALSE)</f>
        <v>North America</v>
      </c>
      <c r="D203" s="3" t="str">
        <f>VLOOKUP(A203,Online_Sales_Data[],6,FALSE)</f>
        <v>Credit Card</v>
      </c>
      <c r="E203" s="3">
        <f>SUMIFS(Online_Sales_Data[Units Sold],Online_Sales_Data[Product Name],'Detailed Summary'!A203,Online_Sales_Data[Product Category],'Detailed Summary'!B203)</f>
        <v>1</v>
      </c>
      <c r="F203" s="4">
        <f>SUMIFS(Online_Sales_Data[Total Revenue],Online_Sales_Data[Product Name],'Detailed Summary'!A203,Online_Sales_Data[Product Category],'Detailed Summary'!B203)</f>
        <v>299.99</v>
      </c>
    </row>
    <row r="204" spans="1:6" x14ac:dyDescent="0.35">
      <c r="A204" s="3" t="str">
        <v>KitchenAid Stand Mixer</v>
      </c>
      <c r="B204" s="3" t="str">
        <f>VLOOKUP(A204,Online_Sales_Data[],2,FALSE)</f>
        <v>Home Appliances</v>
      </c>
      <c r="C204" s="3" t="str">
        <f>VLOOKUP(A204,Online_Sales_Data[],5,FALSE)</f>
        <v>Europe</v>
      </c>
      <c r="D204" s="3" t="str">
        <f>VLOOKUP(A204,Online_Sales_Data[],6,FALSE)</f>
        <v>PayPal</v>
      </c>
      <c r="E204" s="3">
        <f>SUMIFS(Online_Sales_Data[Units Sold],Online_Sales_Data[Product Name],'Detailed Summary'!A204,Online_Sales_Data[Product Category],'Detailed Summary'!B204)</f>
        <v>1</v>
      </c>
      <c r="F204" s="4">
        <f>SUMIFS(Online_Sales_Data[Total Revenue],Online_Sales_Data[Product Name],'Detailed Summary'!A204,Online_Sales_Data[Product Category],'Detailed Summary'!B204)</f>
        <v>379.99</v>
      </c>
    </row>
    <row r="205" spans="1:6" x14ac:dyDescent="0.35">
      <c r="A205" s="3" t="str">
        <v>Lululemon Wunder Under High-Rise Leggings</v>
      </c>
      <c r="B205" s="3" t="str">
        <f>VLOOKUP(A205,Online_Sales_Data[],2,FALSE)</f>
        <v>Clothing</v>
      </c>
      <c r="C205" s="3" t="str">
        <f>VLOOKUP(A205,Online_Sales_Data[],5,FALSE)</f>
        <v>Asia</v>
      </c>
      <c r="D205" s="3" t="str">
        <f>VLOOKUP(A205,Online_Sales_Data[],6,FALSE)</f>
        <v>Debit Card</v>
      </c>
      <c r="E205" s="3">
        <f>SUMIFS(Online_Sales_Data[Units Sold],Online_Sales_Data[Product Name],'Detailed Summary'!A205,Online_Sales_Data[Product Category],'Detailed Summary'!B205)</f>
        <v>2</v>
      </c>
      <c r="F205" s="4">
        <f>SUMIFS(Online_Sales_Data[Total Revenue],Online_Sales_Data[Product Name],'Detailed Summary'!A205,Online_Sales_Data[Product Category],'Detailed Summary'!B205)</f>
        <v>196</v>
      </c>
    </row>
    <row r="206" spans="1:6" x14ac:dyDescent="0.35">
      <c r="A206" s="3" t="str">
        <v>The Great Alone by Kristin Hannah</v>
      </c>
      <c r="B206" s="3" t="str">
        <f>VLOOKUP(A206,Online_Sales_Data[],2,FALSE)</f>
        <v>Books</v>
      </c>
      <c r="C206" s="3" t="str">
        <f>VLOOKUP(A206,Online_Sales_Data[],5,FALSE)</f>
        <v>North America</v>
      </c>
      <c r="D206" s="3" t="str">
        <f>VLOOKUP(A206,Online_Sales_Data[],6,FALSE)</f>
        <v>Credit Card</v>
      </c>
      <c r="E206" s="3">
        <f>SUMIFS(Online_Sales_Data[Units Sold],Online_Sales_Data[Product Name],'Detailed Summary'!A206,Online_Sales_Data[Product Category],'Detailed Summary'!B206)</f>
        <v>3</v>
      </c>
      <c r="F206" s="4">
        <f>SUMIFS(Online_Sales_Data[Total Revenue],Online_Sales_Data[Product Name],'Detailed Summary'!A206,Online_Sales_Data[Product Category],'Detailed Summary'!B206)</f>
        <v>50.97</v>
      </c>
    </row>
    <row r="207" spans="1:6" x14ac:dyDescent="0.35">
      <c r="A207" s="3" t="str">
        <v>Caudalie Vinoperfect Radiance Serum</v>
      </c>
      <c r="B207" s="3" t="str">
        <f>VLOOKUP(A207,Online_Sales_Data[],2,FALSE)</f>
        <v>Beauty Products</v>
      </c>
      <c r="C207" s="3" t="str">
        <f>VLOOKUP(A207,Online_Sales_Data[],5,FALSE)</f>
        <v>Europe</v>
      </c>
      <c r="D207" s="3" t="str">
        <f>VLOOKUP(A207,Online_Sales_Data[],6,FALSE)</f>
        <v>PayPal</v>
      </c>
      <c r="E207" s="3">
        <f>SUMIFS(Online_Sales_Data[Units Sold],Online_Sales_Data[Product Name],'Detailed Summary'!A207,Online_Sales_Data[Product Category],'Detailed Summary'!B207)</f>
        <v>1</v>
      </c>
      <c r="F207" s="4">
        <f>SUMIFS(Online_Sales_Data[Total Revenue],Online_Sales_Data[Product Name],'Detailed Summary'!A207,Online_Sales_Data[Product Category],'Detailed Summary'!B207)</f>
        <v>79</v>
      </c>
    </row>
    <row r="208" spans="1:6" x14ac:dyDescent="0.35">
      <c r="A208" s="3" t="str">
        <v>Bose SoundLink Color Bluetooth Speaker II</v>
      </c>
      <c r="B208" s="3" t="str">
        <f>VLOOKUP(A208,Online_Sales_Data[],2,FALSE)</f>
        <v>Sports</v>
      </c>
      <c r="C208" s="3" t="str">
        <f>VLOOKUP(A208,Online_Sales_Data[],5,FALSE)</f>
        <v>Asia</v>
      </c>
      <c r="D208" s="3" t="str">
        <f>VLOOKUP(A208,Online_Sales_Data[],6,FALSE)</f>
        <v>Credit Card</v>
      </c>
      <c r="E208" s="3">
        <f>SUMIFS(Online_Sales_Data[Units Sold],Online_Sales_Data[Product Name],'Detailed Summary'!A208,Online_Sales_Data[Product Category],'Detailed Summary'!B208)</f>
        <v>1</v>
      </c>
      <c r="F208" s="4">
        <f>SUMIFS(Online_Sales_Data[Total Revenue],Online_Sales_Data[Product Name],'Detailed Summary'!A208,Online_Sales_Data[Product Category],'Detailed Summary'!B208)</f>
        <v>129</v>
      </c>
    </row>
    <row r="209" spans="1:6" x14ac:dyDescent="0.35">
      <c r="A209" s="3" t="str">
        <v>Canon EOS Rebel T7i DSLR Camera</v>
      </c>
      <c r="B209" s="3" t="str">
        <f>VLOOKUP(A209,Online_Sales_Data[],2,FALSE)</f>
        <v>Electronics</v>
      </c>
      <c r="C209" s="3" t="str">
        <f>VLOOKUP(A209,Online_Sales_Data[],5,FALSE)</f>
        <v>North America</v>
      </c>
      <c r="D209" s="3" t="str">
        <f>VLOOKUP(A209,Online_Sales_Data[],6,FALSE)</f>
        <v>Credit Card</v>
      </c>
      <c r="E209" s="3">
        <f>SUMIFS(Online_Sales_Data[Units Sold],Online_Sales_Data[Product Name],'Detailed Summary'!A209,Online_Sales_Data[Product Category],'Detailed Summary'!B209)</f>
        <v>1</v>
      </c>
      <c r="F209" s="4">
        <f>SUMIFS(Online_Sales_Data[Total Revenue],Online_Sales_Data[Product Name],'Detailed Summary'!A209,Online_Sales_Data[Product Category],'Detailed Summary'!B209)</f>
        <v>749.99</v>
      </c>
    </row>
    <row r="210" spans="1:6" x14ac:dyDescent="0.35">
      <c r="A210" s="3" t="str">
        <v>Uniqlo Airism Seamless Boxer Briefs</v>
      </c>
      <c r="B210" s="3" t="str">
        <f>VLOOKUP(A210,Online_Sales_Data[],2,FALSE)</f>
        <v>Clothing</v>
      </c>
      <c r="C210" s="3" t="str">
        <f>VLOOKUP(A210,Online_Sales_Data[],5,FALSE)</f>
        <v>Asia</v>
      </c>
      <c r="D210" s="3" t="str">
        <f>VLOOKUP(A210,Online_Sales_Data[],6,FALSE)</f>
        <v>Debit Card</v>
      </c>
      <c r="E210" s="3">
        <f>SUMIFS(Online_Sales_Data[Units Sold],Online_Sales_Data[Product Name],'Detailed Summary'!A210,Online_Sales_Data[Product Category],'Detailed Summary'!B210)</f>
        <v>4</v>
      </c>
      <c r="F210" s="4">
        <f>SUMIFS(Online_Sales_Data[Total Revenue],Online_Sales_Data[Product Name],'Detailed Summary'!A210,Online_Sales_Data[Product Category],'Detailed Summary'!B210)</f>
        <v>39.6</v>
      </c>
    </row>
    <row r="211" spans="1:6" x14ac:dyDescent="0.35">
      <c r="A211" s="3" t="str">
        <v>L'Occitane Shea Butter Hand Cream</v>
      </c>
      <c r="B211" s="3" t="str">
        <f>VLOOKUP(A211,Online_Sales_Data[],2,FALSE)</f>
        <v>Beauty Products</v>
      </c>
      <c r="C211" s="3" t="str">
        <f>VLOOKUP(A211,Online_Sales_Data[],5,FALSE)</f>
        <v>Europe</v>
      </c>
      <c r="D211" s="3" t="str">
        <f>VLOOKUP(A211,Online_Sales_Data[],6,FALSE)</f>
        <v>PayPal</v>
      </c>
      <c r="E211" s="3">
        <f>SUMIFS(Online_Sales_Data[Units Sold],Online_Sales_Data[Product Name],'Detailed Summary'!A211,Online_Sales_Data[Product Category],'Detailed Summary'!B211)</f>
        <v>2</v>
      </c>
      <c r="F211" s="4">
        <f>SUMIFS(Online_Sales_Data[Total Revenue],Online_Sales_Data[Product Name],'Detailed Summary'!A211,Online_Sales_Data[Product Category],'Detailed Summary'!B211)</f>
        <v>58</v>
      </c>
    </row>
    <row r="212" spans="1:6" x14ac:dyDescent="0.35">
      <c r="A212" s="3" t="str">
        <v>YETI Tundra 65 Cooler</v>
      </c>
      <c r="B212" s="3" t="str">
        <f>VLOOKUP(A212,Online_Sales_Data[],2,FALSE)</f>
        <v>Sports</v>
      </c>
      <c r="C212" s="3" t="str">
        <f>VLOOKUP(A212,Online_Sales_Data[],5,FALSE)</f>
        <v>Asia</v>
      </c>
      <c r="D212" s="3" t="str">
        <f>VLOOKUP(A212,Online_Sales_Data[],6,FALSE)</f>
        <v>Credit Card</v>
      </c>
      <c r="E212" s="3">
        <f>SUMIFS(Online_Sales_Data[Units Sold],Online_Sales_Data[Product Name],'Detailed Summary'!A212,Online_Sales_Data[Product Category],'Detailed Summary'!B212)</f>
        <v>1</v>
      </c>
      <c r="F212" s="4">
        <f>SUMIFS(Online_Sales_Data[Total Revenue],Online_Sales_Data[Product Name],'Detailed Summary'!A212,Online_Sales_Data[Product Category],'Detailed Summary'!B212)</f>
        <v>349.99</v>
      </c>
    </row>
    <row r="213" spans="1:6" x14ac:dyDescent="0.35">
      <c r="A213" s="3" t="str">
        <v>Apple MacBook Pro 16-inch</v>
      </c>
      <c r="B213" s="3" t="str">
        <f>VLOOKUP(A213,Online_Sales_Data[],2,FALSE)</f>
        <v>Electronics</v>
      </c>
      <c r="C213" s="3" t="str">
        <f>VLOOKUP(A213,Online_Sales_Data[],5,FALSE)</f>
        <v>North America</v>
      </c>
      <c r="D213" s="3" t="str">
        <f>VLOOKUP(A213,Online_Sales_Data[],6,FALSE)</f>
        <v>Credit Card</v>
      </c>
      <c r="E213" s="3">
        <f>SUMIFS(Online_Sales_Data[Units Sold],Online_Sales_Data[Product Name],'Detailed Summary'!A213,Online_Sales_Data[Product Category],'Detailed Summary'!B213)</f>
        <v>1</v>
      </c>
      <c r="F213" s="4">
        <f>SUMIFS(Online_Sales_Data[Total Revenue],Online_Sales_Data[Product Name],'Detailed Summary'!A213,Online_Sales_Data[Product Category],'Detailed Summary'!B213)</f>
        <v>2399</v>
      </c>
    </row>
    <row r="214" spans="1:6" x14ac:dyDescent="0.35">
      <c r="A214" s="3" t="str">
        <v>iRobot Braava Jet M6</v>
      </c>
      <c r="B214" s="3" t="str">
        <f>VLOOKUP(A214,Online_Sales_Data[],2,FALSE)</f>
        <v>Home Appliances</v>
      </c>
      <c r="C214" s="3" t="str">
        <f>VLOOKUP(A214,Online_Sales_Data[],5,FALSE)</f>
        <v>Europe</v>
      </c>
      <c r="D214" s="3" t="str">
        <f>VLOOKUP(A214,Online_Sales_Data[],6,FALSE)</f>
        <v>PayPal</v>
      </c>
      <c r="E214" s="3">
        <f>SUMIFS(Online_Sales_Data[Units Sold],Online_Sales_Data[Product Name],'Detailed Summary'!A214,Online_Sales_Data[Product Category],'Detailed Summary'!B214)</f>
        <v>1</v>
      </c>
      <c r="F214" s="4">
        <f>SUMIFS(Online_Sales_Data[Total Revenue],Online_Sales_Data[Product Name],'Detailed Summary'!A214,Online_Sales_Data[Product Category],'Detailed Summary'!B214)</f>
        <v>449.99</v>
      </c>
    </row>
    <row r="215" spans="1:6" x14ac:dyDescent="0.35">
      <c r="A215" s="3" t="str">
        <v>Champion Reverse Weave Hoodie</v>
      </c>
      <c r="B215" s="3" t="str">
        <f>VLOOKUP(A215,Online_Sales_Data[],2,FALSE)</f>
        <v>Clothing</v>
      </c>
      <c r="C215" s="3" t="str">
        <f>VLOOKUP(A215,Online_Sales_Data[],5,FALSE)</f>
        <v>Asia</v>
      </c>
      <c r="D215" s="3" t="str">
        <f>VLOOKUP(A215,Online_Sales_Data[],6,FALSE)</f>
        <v>Debit Card</v>
      </c>
      <c r="E215" s="3">
        <f>SUMIFS(Online_Sales_Data[Units Sold],Online_Sales_Data[Product Name],'Detailed Summary'!A215,Online_Sales_Data[Product Category],'Detailed Summary'!B215)</f>
        <v>3</v>
      </c>
      <c r="F215" s="4">
        <f>SUMIFS(Online_Sales_Data[Total Revenue],Online_Sales_Data[Product Name],'Detailed Summary'!A215,Online_Sales_Data[Product Category],'Detailed Summary'!B215)</f>
        <v>149.97</v>
      </c>
    </row>
    <row r="216" spans="1:6" x14ac:dyDescent="0.35">
      <c r="A216" s="3" t="str">
        <v>The Nightingale by Kristin Hannah</v>
      </c>
      <c r="B216" s="3" t="str">
        <f>VLOOKUP(A216,Online_Sales_Data[],2,FALSE)</f>
        <v>Books</v>
      </c>
      <c r="C216" s="3" t="str">
        <f>VLOOKUP(A216,Online_Sales_Data[],5,FALSE)</f>
        <v>North America</v>
      </c>
      <c r="D216" s="3" t="str">
        <f>VLOOKUP(A216,Online_Sales_Data[],6,FALSE)</f>
        <v>Credit Card</v>
      </c>
      <c r="E216" s="3">
        <f>SUMIFS(Online_Sales_Data[Units Sold],Online_Sales_Data[Product Name],'Detailed Summary'!A216,Online_Sales_Data[Product Category],'Detailed Summary'!B216)</f>
        <v>2</v>
      </c>
      <c r="F216" s="4">
        <f>SUMIFS(Online_Sales_Data[Total Revenue],Online_Sales_Data[Product Name],'Detailed Summary'!A216,Online_Sales_Data[Product Category],'Detailed Summary'!B216)</f>
        <v>25.98</v>
      </c>
    </row>
    <row r="217" spans="1:6" x14ac:dyDescent="0.35">
      <c r="A217" s="3" t="str">
        <v>Tarte Shape Tape Concealer</v>
      </c>
      <c r="B217" s="3" t="str">
        <f>VLOOKUP(A217,Online_Sales_Data[],2,FALSE)</f>
        <v>Beauty Products</v>
      </c>
      <c r="C217" s="3" t="str">
        <f>VLOOKUP(A217,Online_Sales_Data[],5,FALSE)</f>
        <v>Europe</v>
      </c>
      <c r="D217" s="3" t="str">
        <f>VLOOKUP(A217,Online_Sales_Data[],6,FALSE)</f>
        <v>PayPal</v>
      </c>
      <c r="E217" s="3">
        <f>SUMIFS(Online_Sales_Data[Units Sold],Online_Sales_Data[Product Name],'Detailed Summary'!A217,Online_Sales_Data[Product Category],'Detailed Summary'!B217)</f>
        <v>1</v>
      </c>
      <c r="F217" s="4">
        <f>SUMIFS(Online_Sales_Data[Total Revenue],Online_Sales_Data[Product Name],'Detailed Summary'!A217,Online_Sales_Data[Product Category],'Detailed Summary'!B217)</f>
        <v>27</v>
      </c>
    </row>
    <row r="218" spans="1:6" x14ac:dyDescent="0.35">
      <c r="A218" s="3" t="str">
        <v>Amazon Echo Dot (4th Gen)</v>
      </c>
      <c r="B218" s="3" t="str">
        <f>VLOOKUP(A218,Online_Sales_Data[],2,FALSE)</f>
        <v>Electronics</v>
      </c>
      <c r="C218" s="3" t="str">
        <f>VLOOKUP(A218,Online_Sales_Data[],5,FALSE)</f>
        <v>North America</v>
      </c>
      <c r="D218" s="3" t="str">
        <f>VLOOKUP(A218,Online_Sales_Data[],6,FALSE)</f>
        <v>Credit Card</v>
      </c>
      <c r="E218" s="3">
        <f>SUMIFS(Online_Sales_Data[Units Sold],Online_Sales_Data[Product Name],'Detailed Summary'!A218,Online_Sales_Data[Product Category],'Detailed Summary'!B218)</f>
        <v>4</v>
      </c>
      <c r="F218" s="4">
        <f>SUMIFS(Online_Sales_Data[Total Revenue],Online_Sales_Data[Product Name],'Detailed Summary'!A218,Online_Sales_Data[Product Category],'Detailed Summary'!B218)</f>
        <v>199.96</v>
      </c>
    </row>
    <row r="219" spans="1:6" x14ac:dyDescent="0.35">
      <c r="A219" s="3" t="str">
        <v>Philips Sonicare DiamondClean Toothbrush</v>
      </c>
      <c r="B219" s="3" t="str">
        <f>VLOOKUP(A219,Online_Sales_Data[],2,FALSE)</f>
        <v>Home Appliances</v>
      </c>
      <c r="C219" s="3" t="str">
        <f>VLOOKUP(A219,Online_Sales_Data[],5,FALSE)</f>
        <v>Europe</v>
      </c>
      <c r="D219" s="3" t="str">
        <f>VLOOKUP(A219,Online_Sales_Data[],6,FALSE)</f>
        <v>PayPal</v>
      </c>
      <c r="E219" s="3">
        <f>SUMIFS(Online_Sales_Data[Units Sold],Online_Sales_Data[Product Name],'Detailed Summary'!A219,Online_Sales_Data[Product Category],'Detailed Summary'!B219)</f>
        <v>2</v>
      </c>
      <c r="F219" s="4">
        <f>SUMIFS(Online_Sales_Data[Total Revenue],Online_Sales_Data[Product Name],'Detailed Summary'!A219,Online_Sales_Data[Product Category],'Detailed Summary'!B219)</f>
        <v>459.98</v>
      </c>
    </row>
    <row r="220" spans="1:6" x14ac:dyDescent="0.35">
      <c r="A220" s="3" t="str">
        <v>Old Navy Mid-Rise Rockstar Super Skinny Jeans</v>
      </c>
      <c r="B220" s="3" t="str">
        <f>VLOOKUP(A220,Online_Sales_Data[],2,FALSE)</f>
        <v>Clothing</v>
      </c>
      <c r="C220" s="3" t="str">
        <f>VLOOKUP(A220,Online_Sales_Data[],5,FALSE)</f>
        <v>Asia</v>
      </c>
      <c r="D220" s="3" t="str">
        <f>VLOOKUP(A220,Online_Sales_Data[],6,FALSE)</f>
        <v>Debit Card</v>
      </c>
      <c r="E220" s="3">
        <f>SUMIFS(Online_Sales_Data[Units Sold],Online_Sales_Data[Product Name],'Detailed Summary'!A220,Online_Sales_Data[Product Category],'Detailed Summary'!B220)</f>
        <v>2</v>
      </c>
      <c r="F220" s="4">
        <f>SUMIFS(Online_Sales_Data[Total Revenue],Online_Sales_Data[Product Name],'Detailed Summary'!A220,Online_Sales_Data[Product Category],'Detailed Summary'!B220)</f>
        <v>89.98</v>
      </c>
    </row>
    <row r="221" spans="1:6" x14ac:dyDescent="0.35">
      <c r="A221" s="3" t="str">
        <v>The Ordinary Caffeine Solution 5% + EGCG</v>
      </c>
      <c r="B221" s="3" t="str">
        <f>VLOOKUP(A221,Online_Sales_Data[],2,FALSE)</f>
        <v>Beauty Products</v>
      </c>
      <c r="C221" s="3" t="str">
        <f>VLOOKUP(A221,Online_Sales_Data[],5,FALSE)</f>
        <v>Europe</v>
      </c>
      <c r="D221" s="3" t="str">
        <f>VLOOKUP(A221,Online_Sales_Data[],6,FALSE)</f>
        <v>PayPal</v>
      </c>
      <c r="E221" s="3">
        <f>SUMIFS(Online_Sales_Data[Units Sold],Online_Sales_Data[Product Name],'Detailed Summary'!A221,Online_Sales_Data[Product Category],'Detailed Summary'!B221)</f>
        <v>1</v>
      </c>
      <c r="F221" s="4">
        <f>SUMIFS(Online_Sales_Data[Total Revenue],Online_Sales_Data[Product Name],'Detailed Summary'!A221,Online_Sales_Data[Product Category],'Detailed Summary'!B221)</f>
        <v>6.7</v>
      </c>
    </row>
    <row r="222" spans="1:6" x14ac:dyDescent="0.35">
      <c r="A222" s="3" t="str">
        <v>Fitbit Luxe</v>
      </c>
      <c r="B222" s="3" t="str">
        <f>VLOOKUP(A222,Online_Sales_Data[],2,FALSE)</f>
        <v>Sports</v>
      </c>
      <c r="C222" s="3" t="str">
        <f>VLOOKUP(A222,Online_Sales_Data[],5,FALSE)</f>
        <v>Asia</v>
      </c>
      <c r="D222" s="3" t="str">
        <f>VLOOKUP(A222,Online_Sales_Data[],6,FALSE)</f>
        <v>Credit Card</v>
      </c>
      <c r="E222" s="3">
        <f>SUMIFS(Online_Sales_Data[Units Sold],Online_Sales_Data[Product Name],'Detailed Summary'!A222,Online_Sales_Data[Product Category],'Detailed Summary'!B222)</f>
        <v>2</v>
      </c>
      <c r="F222" s="4">
        <f>SUMIFS(Online_Sales_Data[Total Revenue],Online_Sales_Data[Product Name],'Detailed Summary'!A222,Online_Sales_Data[Product Category],'Detailed Summary'!B222)</f>
        <v>299.89999999999998</v>
      </c>
    </row>
    <row r="223" spans="1:6" x14ac:dyDescent="0.35">
      <c r="A223" s="3" t="str">
        <v>Google Nest Wifi Router</v>
      </c>
      <c r="B223" s="3" t="str">
        <f>VLOOKUP(A223,Online_Sales_Data[],2,FALSE)</f>
        <v>Electronics</v>
      </c>
      <c r="C223" s="3" t="str">
        <f>VLOOKUP(A223,Online_Sales_Data[],5,FALSE)</f>
        <v>North America</v>
      </c>
      <c r="D223" s="3" t="str">
        <f>VLOOKUP(A223,Online_Sales_Data[],6,FALSE)</f>
        <v>Credit Card</v>
      </c>
      <c r="E223" s="3">
        <f>SUMIFS(Online_Sales_Data[Units Sold],Online_Sales_Data[Product Name],'Detailed Summary'!A223,Online_Sales_Data[Product Category],'Detailed Summary'!B223)</f>
        <v>1</v>
      </c>
      <c r="F223" s="4">
        <f>SUMIFS(Online_Sales_Data[Total Revenue],Online_Sales_Data[Product Name],'Detailed Summary'!A223,Online_Sales_Data[Product Category],'Detailed Summary'!B223)</f>
        <v>169</v>
      </c>
    </row>
    <row r="224" spans="1:6" x14ac:dyDescent="0.35">
      <c r="A224" s="3" t="str">
        <v>Anova Precision Oven</v>
      </c>
      <c r="B224" s="3" t="str">
        <f>VLOOKUP(A224,Online_Sales_Data[],2,FALSE)</f>
        <v>Home Appliances</v>
      </c>
      <c r="C224" s="3" t="str">
        <f>VLOOKUP(A224,Online_Sales_Data[],5,FALSE)</f>
        <v>Europe</v>
      </c>
      <c r="D224" s="3" t="str">
        <f>VLOOKUP(A224,Online_Sales_Data[],6,FALSE)</f>
        <v>PayPal</v>
      </c>
      <c r="E224" s="3">
        <f>SUMIFS(Online_Sales_Data[Units Sold],Online_Sales_Data[Product Name],'Detailed Summary'!A224,Online_Sales_Data[Product Category],'Detailed Summary'!B224)</f>
        <v>1</v>
      </c>
      <c r="F224" s="4">
        <f>SUMIFS(Online_Sales_Data[Total Revenue],Online_Sales_Data[Product Name],'Detailed Summary'!A224,Online_Sales_Data[Product Category],'Detailed Summary'!B224)</f>
        <v>599</v>
      </c>
    </row>
    <row r="225" spans="1:6" x14ac:dyDescent="0.35">
      <c r="A225" s="3" t="str">
        <v>Adidas Originals Trefoil Hoodie</v>
      </c>
      <c r="B225" s="3" t="str">
        <f>VLOOKUP(A225,Online_Sales_Data[],2,FALSE)</f>
        <v>Clothing</v>
      </c>
      <c r="C225" s="3" t="str">
        <f>VLOOKUP(A225,Online_Sales_Data[],5,FALSE)</f>
        <v>Asia</v>
      </c>
      <c r="D225" s="3" t="str">
        <f>VLOOKUP(A225,Online_Sales_Data[],6,FALSE)</f>
        <v>Debit Card</v>
      </c>
      <c r="E225" s="3">
        <f>SUMIFS(Online_Sales_Data[Units Sold],Online_Sales_Data[Product Name],'Detailed Summary'!A225,Online_Sales_Data[Product Category],'Detailed Summary'!B225)</f>
        <v>4</v>
      </c>
      <c r="F225" s="4">
        <f>SUMIFS(Online_Sales_Data[Total Revenue],Online_Sales_Data[Product Name],'Detailed Summary'!A225,Online_Sales_Data[Product Category],'Detailed Summary'!B225)</f>
        <v>259.95999999999998</v>
      </c>
    </row>
    <row r="226" spans="1:6" x14ac:dyDescent="0.35">
      <c r="A226" s="3" t="str">
        <v>Fresh Sugar Lip Treatment</v>
      </c>
      <c r="B226" s="3" t="str">
        <f>VLOOKUP(A226,Online_Sales_Data[],2,FALSE)</f>
        <v>Beauty Products</v>
      </c>
      <c r="C226" s="3" t="str">
        <f>VLOOKUP(A226,Online_Sales_Data[],5,FALSE)</f>
        <v>Europe</v>
      </c>
      <c r="D226" s="3" t="str">
        <f>VLOOKUP(A226,Online_Sales_Data[],6,FALSE)</f>
        <v>PayPal</v>
      </c>
      <c r="E226" s="3">
        <f>SUMIFS(Online_Sales_Data[Units Sold],Online_Sales_Data[Product Name],'Detailed Summary'!A226,Online_Sales_Data[Product Category],'Detailed Summary'!B226)</f>
        <v>1</v>
      </c>
      <c r="F226" s="4">
        <f>SUMIFS(Online_Sales_Data[Total Revenue],Online_Sales_Data[Product Name],'Detailed Summary'!A226,Online_Sales_Data[Product Category],'Detailed Summary'!B226)</f>
        <v>24</v>
      </c>
    </row>
    <row r="227" spans="1:6" x14ac:dyDescent="0.35">
      <c r="A227" s="3" t="str">
        <v>Hydro Flask Standard Mouth Water Bottle</v>
      </c>
      <c r="B227" s="3" t="str">
        <f>VLOOKUP(A227,Online_Sales_Data[],2,FALSE)</f>
        <v>Sports</v>
      </c>
      <c r="C227" s="3" t="str">
        <f>VLOOKUP(A227,Online_Sales_Data[],5,FALSE)</f>
        <v>Asia</v>
      </c>
      <c r="D227" s="3" t="str">
        <f>VLOOKUP(A227,Online_Sales_Data[],6,FALSE)</f>
        <v>Credit Card</v>
      </c>
      <c r="E227" s="3">
        <f>SUMIFS(Online_Sales_Data[Units Sold],Online_Sales_Data[Product Name],'Detailed Summary'!A227,Online_Sales_Data[Product Category],'Detailed Summary'!B227)</f>
        <v>3</v>
      </c>
      <c r="F227" s="4">
        <f>SUMIFS(Online_Sales_Data[Total Revenue],Online_Sales_Data[Product Name],'Detailed Summary'!A227,Online_Sales_Data[Product Category],'Detailed Summary'!B227)</f>
        <v>98.85</v>
      </c>
    </row>
    <row r="228" spans="1:6" x14ac:dyDescent="0.35">
      <c r="A228" s="3" t="str">
        <v>Bose QuietComfort 35 II Wireless Headphones</v>
      </c>
      <c r="B228" s="3" t="str">
        <f>VLOOKUP(A228,Online_Sales_Data[],2,FALSE)</f>
        <v>Electronics</v>
      </c>
      <c r="C228" s="3" t="str">
        <f>VLOOKUP(A228,Online_Sales_Data[],5,FALSE)</f>
        <v>North America</v>
      </c>
      <c r="D228" s="3" t="str">
        <f>VLOOKUP(A228,Online_Sales_Data[],6,FALSE)</f>
        <v>Credit Card</v>
      </c>
      <c r="E228" s="3">
        <f>SUMIFS(Online_Sales_Data[Units Sold],Online_Sales_Data[Product Name],'Detailed Summary'!A228,Online_Sales_Data[Product Category],'Detailed Summary'!B228)</f>
        <v>1</v>
      </c>
      <c r="F228" s="4">
        <f>SUMIFS(Online_Sales_Data[Total Revenue],Online_Sales_Data[Product Name],'Detailed Summary'!A228,Online_Sales_Data[Product Category],'Detailed Summary'!B228)</f>
        <v>299</v>
      </c>
    </row>
    <row r="229" spans="1:6" x14ac:dyDescent="0.35">
      <c r="A229" s="3" t="str">
        <v>Nespresso Vertuo Next Coffee and Espresso Maker</v>
      </c>
      <c r="B229" s="3" t="str">
        <f>VLOOKUP(A229,Online_Sales_Data[],2,FALSE)</f>
        <v>Home Appliances</v>
      </c>
      <c r="C229" s="3" t="str">
        <f>VLOOKUP(A229,Online_Sales_Data[],5,FALSE)</f>
        <v>Europe</v>
      </c>
      <c r="D229" s="3" t="str">
        <f>VLOOKUP(A229,Online_Sales_Data[],6,FALSE)</f>
        <v>PayPal</v>
      </c>
      <c r="E229" s="3">
        <f>SUMIFS(Online_Sales_Data[Units Sold],Online_Sales_Data[Product Name],'Detailed Summary'!A229,Online_Sales_Data[Product Category],'Detailed Summary'!B229)</f>
        <v>1</v>
      </c>
      <c r="F229" s="4">
        <f>SUMIFS(Online_Sales_Data[Total Revenue],Online_Sales_Data[Product Name],'Detailed Summary'!A229,Online_Sales_Data[Product Category],'Detailed Summary'!B229)</f>
        <v>159.99</v>
      </c>
    </row>
    <row r="230" spans="1:6" x14ac:dyDescent="0.35">
      <c r="A230" s="3" t="str">
        <v>Nike Air Force 1 Sneakers</v>
      </c>
      <c r="B230" s="3" t="str">
        <f>VLOOKUP(A230,Online_Sales_Data[],2,FALSE)</f>
        <v>Clothing</v>
      </c>
      <c r="C230" s="3" t="str">
        <f>VLOOKUP(A230,Online_Sales_Data[],5,FALSE)</f>
        <v>Asia</v>
      </c>
      <c r="D230" s="3" t="str">
        <f>VLOOKUP(A230,Online_Sales_Data[],6,FALSE)</f>
        <v>Debit Card</v>
      </c>
      <c r="E230" s="3">
        <f>SUMIFS(Online_Sales_Data[Units Sold],Online_Sales_Data[Product Name],'Detailed Summary'!A230,Online_Sales_Data[Product Category],'Detailed Summary'!B230)</f>
        <v>3</v>
      </c>
      <c r="F230" s="4">
        <f>SUMIFS(Online_Sales_Data[Total Revenue],Online_Sales_Data[Product Name],'Detailed Summary'!A230,Online_Sales_Data[Product Category],'Detailed Summary'!B230)</f>
        <v>270</v>
      </c>
    </row>
    <row r="231" spans="1:6" x14ac:dyDescent="0.35">
      <c r="A231" s="3" t="str">
        <v>The Handmaid's Tale by Margaret Atwood</v>
      </c>
      <c r="B231" s="3" t="str">
        <f>VLOOKUP(A231,Online_Sales_Data[],2,FALSE)</f>
        <v>Books</v>
      </c>
      <c r="C231" s="3" t="str">
        <f>VLOOKUP(A231,Online_Sales_Data[],5,FALSE)</f>
        <v>North America</v>
      </c>
      <c r="D231" s="3" t="str">
        <f>VLOOKUP(A231,Online_Sales_Data[],6,FALSE)</f>
        <v>Credit Card</v>
      </c>
      <c r="E231" s="3">
        <f>SUMIFS(Online_Sales_Data[Units Sold],Online_Sales_Data[Product Name],'Detailed Summary'!A231,Online_Sales_Data[Product Category],'Detailed Summary'!B231)</f>
        <v>3</v>
      </c>
      <c r="F231" s="4">
        <f>SUMIFS(Online_Sales_Data[Total Revenue],Online_Sales_Data[Product Name],'Detailed Summary'!A231,Online_Sales_Data[Product Category],'Detailed Summary'!B231)</f>
        <v>32.97</v>
      </c>
    </row>
    <row r="232" spans="1:6" x14ac:dyDescent="0.35">
      <c r="A232" s="3" t="str">
        <v>Sunday Riley Luna Sleeping Night Oil</v>
      </c>
      <c r="B232" s="3" t="str">
        <f>VLOOKUP(A232,Online_Sales_Data[],2,FALSE)</f>
        <v>Beauty Products</v>
      </c>
      <c r="C232" s="3" t="str">
        <f>VLOOKUP(A232,Online_Sales_Data[],5,FALSE)</f>
        <v>Europe</v>
      </c>
      <c r="D232" s="3" t="str">
        <f>VLOOKUP(A232,Online_Sales_Data[],6,FALSE)</f>
        <v>PayPal</v>
      </c>
      <c r="E232" s="3">
        <f>SUMIFS(Online_Sales_Data[Units Sold],Online_Sales_Data[Product Name],'Detailed Summary'!A232,Online_Sales_Data[Product Category],'Detailed Summary'!B232)</f>
        <v>1</v>
      </c>
      <c r="F232" s="4">
        <f>SUMIFS(Online_Sales_Data[Total Revenue],Online_Sales_Data[Product Name],'Detailed Summary'!A232,Online_Sales_Data[Product Category],'Detailed Summary'!B232)</f>
        <v>55</v>
      </c>
    </row>
    <row r="233" spans="1:6" x14ac:dyDescent="0.35">
      <c r="A233" s="3" t="str">
        <v>Yeti Rambler 20 oz Tumbler</v>
      </c>
      <c r="B233" s="3" t="str">
        <f>VLOOKUP(A233,Online_Sales_Data[],2,FALSE)</f>
        <v>Sports</v>
      </c>
      <c r="C233" s="3" t="str">
        <f>VLOOKUP(A233,Online_Sales_Data[],5,FALSE)</f>
        <v>Asia</v>
      </c>
      <c r="D233" s="3" t="str">
        <f>VLOOKUP(A233,Online_Sales_Data[],6,FALSE)</f>
        <v>Credit Card</v>
      </c>
      <c r="E233" s="3">
        <f>SUMIFS(Online_Sales_Data[Units Sold],Online_Sales_Data[Product Name],'Detailed Summary'!A233,Online_Sales_Data[Product Category],'Detailed Summary'!B233)</f>
        <v>2</v>
      </c>
      <c r="F233" s="4">
        <f>SUMIFS(Online_Sales_Data[Total Revenue],Online_Sales_Data[Product Name],'Detailed Summary'!A233,Online_Sales_Data[Product Category],'Detailed Summary'!B233)</f>
        <v>59.98</v>
      </c>
    </row>
  </sheetData>
  <autoFilter ref="A1:F1" xr:uid="{02564814-F6F1-4DF5-A645-3D22E3875034}"/>
  <conditionalFormatting sqref="E2:E233">
    <cfRule type="dataBar" priority="4">
      <dataBar>
        <cfvo type="min"/>
        <cfvo type="max"/>
        <color rgb="FF63C384"/>
      </dataBar>
      <extLst>
        <ext xmlns:x14="http://schemas.microsoft.com/office/spreadsheetml/2009/9/main" uri="{B025F937-C7B1-47D3-B67F-A62EFF666E3E}">
          <x14:id>{157D916E-60B3-4E8D-90D6-FC5B48C3A62B}</x14:id>
        </ext>
      </extLst>
    </cfRule>
  </conditionalFormatting>
  <conditionalFormatting sqref="F2:F233">
    <cfRule type="iconSet" priority="8">
      <iconSet iconSet="4Arrows">
        <cfvo type="percent" val="0"/>
        <cfvo type="percent" val="25"/>
        <cfvo type="percent" val="50"/>
        <cfvo type="percent" val="75"/>
      </iconSet>
    </cfRule>
  </conditionalFormatting>
  <conditionalFormatting sqref="D2:D233">
    <cfRule type="containsText" dxfId="2" priority="5" operator="containsText" text="Debit">
      <formula>NOT(ISERROR(SEARCH("Debit",D2)))</formula>
    </cfRule>
    <cfRule type="containsText" dxfId="1" priority="6" operator="containsText" text="PayPal">
      <formula>NOT(ISERROR(SEARCH("PayPal",D2)))</formula>
    </cfRule>
    <cfRule type="containsText" dxfId="0" priority="7" operator="containsText" text="Credit Card">
      <formula>NOT(ISERROR(SEARCH("Credit Card",D2)))</formula>
    </cfRule>
  </conditionalFormatting>
  <conditionalFormatting sqref="B2:B233">
    <cfRule type="colorScale" priority="3">
      <colorScale>
        <cfvo type="min"/>
        <cfvo type="max"/>
        <color rgb="FFFCFCFF"/>
        <color rgb="FF63BE7B"/>
      </colorScale>
    </cfRule>
  </conditionalFormatting>
  <conditionalFormatting sqref="F1:F233">
    <cfRule type="iconSet" priority="1">
      <iconSet>
        <cfvo type="percent" val="0"/>
        <cfvo type="percent" val="30"/>
        <cfvo type="percent" val="60"/>
      </iconSe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57D916E-60B3-4E8D-90D6-FC5B48C3A62B}">
            <x14:dataBar minLength="0" maxLength="100" gradient="0">
              <x14:cfvo type="autoMin"/>
              <x14:cfvo type="autoMax"/>
              <x14:negativeFillColor rgb="FFFF0000"/>
              <x14:axisColor rgb="FF000000"/>
            </x14:dataBar>
          </x14:cfRule>
          <xm:sqref>E2:E233</xm:sqref>
        </x14:conditionalFormatting>
        <x14:conditionalFormatting xmlns:xm="http://schemas.microsoft.com/office/excel/2006/main">
          <x14:cfRule type="iconSet" priority="2" id="{855CC555-793B-4D56-9346-BB8DE7C35189}">
            <x14:iconSet iconSet="3Triangles">
              <x14:cfvo type="percent">
                <xm:f>0</xm:f>
              </x14:cfvo>
              <x14:cfvo type="percent">
                <xm:f>33</xm:f>
              </x14:cfvo>
              <x14:cfvo type="percent">
                <xm:f>67</xm:f>
              </x14:cfvo>
            </x14:iconSet>
          </x14:cfRule>
          <xm:sqref>F1:F233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25529-405B-46F2-B2F4-25313E461108}">
  <dimension ref="A1:I241"/>
  <sheetViews>
    <sheetView showGridLines="0" topLeftCell="A221" workbookViewId="0">
      <selection activeCell="B232" sqref="B232"/>
    </sheetView>
  </sheetViews>
  <sheetFormatPr defaultRowHeight="14.5" x14ac:dyDescent="0.35"/>
  <cols>
    <col min="1" max="1" width="51.1796875" bestFit="1" customWidth="1"/>
    <col min="2" max="2" width="17.7265625" bestFit="1" customWidth="1"/>
    <col min="3" max="3" width="15.26953125" bestFit="1" customWidth="1"/>
    <col min="4" max="4" width="9.453125" bestFit="1" customWidth="1"/>
    <col min="5" max="5" width="13" bestFit="1" customWidth="1"/>
    <col min="6" max="6" width="17.81640625" bestFit="1" customWidth="1"/>
    <col min="7" max="7" width="11.453125" bestFit="1" customWidth="1"/>
    <col min="8" max="8" width="11.1796875" bestFit="1" customWidth="1"/>
    <col min="9" max="9" width="15" bestFit="1" customWidth="1"/>
  </cols>
  <sheetData>
    <row r="1" spans="1:9" x14ac:dyDescent="0.35">
      <c r="A1" t="s">
        <v>3</v>
      </c>
      <c r="B1" t="s">
        <v>2</v>
      </c>
      <c r="C1" t="s">
        <v>0</v>
      </c>
      <c r="D1" t="s">
        <v>1</v>
      </c>
      <c r="E1" t="s">
        <v>4</v>
      </c>
      <c r="F1" t="s">
        <v>5</v>
      </c>
      <c r="G1" t="s">
        <v>6</v>
      </c>
      <c r="H1" t="s">
        <v>7</v>
      </c>
      <c r="I1" t="s">
        <v>8</v>
      </c>
    </row>
    <row r="2" spans="1:9" x14ac:dyDescent="0.35">
      <c r="A2" s="2" t="s">
        <v>10</v>
      </c>
      <c r="B2" s="2" t="s">
        <v>9</v>
      </c>
      <c r="C2">
        <v>10001</v>
      </c>
      <c r="D2" s="1">
        <v>45292</v>
      </c>
      <c r="E2" s="2" t="s">
        <v>11</v>
      </c>
      <c r="F2" s="2" t="s">
        <v>12</v>
      </c>
      <c r="G2">
        <v>2</v>
      </c>
      <c r="H2">
        <v>999.99</v>
      </c>
      <c r="I2">
        <v>1999.98</v>
      </c>
    </row>
    <row r="3" spans="1:9" x14ac:dyDescent="0.35">
      <c r="A3" s="2" t="s">
        <v>14</v>
      </c>
      <c r="B3" s="2" t="s">
        <v>13</v>
      </c>
      <c r="C3">
        <v>10002</v>
      </c>
      <c r="D3" s="1">
        <v>45293</v>
      </c>
      <c r="E3" s="2" t="s">
        <v>15</v>
      </c>
      <c r="F3" s="2" t="s">
        <v>16</v>
      </c>
      <c r="G3">
        <v>1</v>
      </c>
      <c r="H3">
        <v>499.99</v>
      </c>
      <c r="I3">
        <v>499.99</v>
      </c>
    </row>
    <row r="4" spans="1:9" x14ac:dyDescent="0.35">
      <c r="A4" s="2" t="s">
        <v>18</v>
      </c>
      <c r="B4" s="2" t="s">
        <v>17</v>
      </c>
      <c r="C4">
        <v>10003</v>
      </c>
      <c r="D4" s="1">
        <v>45294</v>
      </c>
      <c r="E4" s="2" t="s">
        <v>19</v>
      </c>
      <c r="F4" s="2" t="s">
        <v>20</v>
      </c>
      <c r="G4">
        <v>3</v>
      </c>
      <c r="H4">
        <v>69.989999999999995</v>
      </c>
      <c r="I4">
        <v>209.97</v>
      </c>
    </row>
    <row r="5" spans="1:9" x14ac:dyDescent="0.35">
      <c r="A5" s="2" t="s">
        <v>22</v>
      </c>
      <c r="B5" s="2" t="s">
        <v>21</v>
      </c>
      <c r="C5">
        <v>10004</v>
      </c>
      <c r="D5" s="1">
        <v>45295</v>
      </c>
      <c r="E5" s="2" t="s">
        <v>11</v>
      </c>
      <c r="F5" s="2" t="s">
        <v>12</v>
      </c>
      <c r="G5">
        <v>4</v>
      </c>
      <c r="H5">
        <v>15.99</v>
      </c>
      <c r="I5">
        <v>63.96</v>
      </c>
    </row>
    <row r="6" spans="1:9" x14ac:dyDescent="0.35">
      <c r="A6" s="2" t="s">
        <v>24</v>
      </c>
      <c r="B6" s="2" t="s">
        <v>23</v>
      </c>
      <c r="C6">
        <v>10005</v>
      </c>
      <c r="D6" s="1">
        <v>45296</v>
      </c>
      <c r="E6" s="2" t="s">
        <v>15</v>
      </c>
      <c r="F6" s="2" t="s">
        <v>16</v>
      </c>
      <c r="G6">
        <v>1</v>
      </c>
      <c r="H6">
        <v>89.99</v>
      </c>
      <c r="I6">
        <v>89.99</v>
      </c>
    </row>
    <row r="7" spans="1:9" x14ac:dyDescent="0.35">
      <c r="A7" s="2" t="s">
        <v>26</v>
      </c>
      <c r="B7" s="2" t="s">
        <v>25</v>
      </c>
      <c r="C7">
        <v>10006</v>
      </c>
      <c r="D7" s="1">
        <v>45297</v>
      </c>
      <c r="E7" s="2" t="s">
        <v>19</v>
      </c>
      <c r="F7" s="2" t="s">
        <v>12</v>
      </c>
      <c r="G7">
        <v>5</v>
      </c>
      <c r="H7">
        <v>29.99</v>
      </c>
      <c r="I7">
        <v>149.94999999999999</v>
      </c>
    </row>
    <row r="8" spans="1:9" x14ac:dyDescent="0.35">
      <c r="A8" s="2" t="s">
        <v>27</v>
      </c>
      <c r="B8" s="2" t="s">
        <v>9</v>
      </c>
      <c r="C8">
        <v>10007</v>
      </c>
      <c r="D8" s="1">
        <v>45298</v>
      </c>
      <c r="E8" s="2" t="s">
        <v>11</v>
      </c>
      <c r="F8" s="2" t="s">
        <v>12</v>
      </c>
      <c r="G8">
        <v>1</v>
      </c>
      <c r="H8">
        <v>2499.9899999999998</v>
      </c>
      <c r="I8">
        <v>2499.9899999999998</v>
      </c>
    </row>
    <row r="9" spans="1:9" x14ac:dyDescent="0.35">
      <c r="A9" s="2" t="s">
        <v>28</v>
      </c>
      <c r="B9" s="2" t="s">
        <v>13</v>
      </c>
      <c r="C9">
        <v>10008</v>
      </c>
      <c r="D9" s="1">
        <v>45299</v>
      </c>
      <c r="E9" s="2" t="s">
        <v>15</v>
      </c>
      <c r="F9" s="2" t="s">
        <v>16</v>
      </c>
      <c r="G9">
        <v>2</v>
      </c>
      <c r="H9">
        <v>599.99</v>
      </c>
      <c r="I9">
        <v>1199.98</v>
      </c>
    </row>
    <row r="10" spans="1:9" x14ac:dyDescent="0.35">
      <c r="A10" s="2" t="s">
        <v>29</v>
      </c>
      <c r="B10" s="2" t="s">
        <v>17</v>
      </c>
      <c r="C10">
        <v>10009</v>
      </c>
      <c r="D10" s="1">
        <v>45300</v>
      </c>
      <c r="E10" s="2" t="s">
        <v>19</v>
      </c>
      <c r="F10" s="2" t="s">
        <v>20</v>
      </c>
      <c r="G10">
        <v>6</v>
      </c>
      <c r="H10">
        <v>89.99</v>
      </c>
      <c r="I10">
        <v>539.94000000000005</v>
      </c>
    </row>
    <row r="11" spans="1:9" x14ac:dyDescent="0.35">
      <c r="A11" s="2" t="s">
        <v>30</v>
      </c>
      <c r="B11" s="2" t="s">
        <v>21</v>
      </c>
      <c r="C11">
        <v>10010</v>
      </c>
      <c r="D11" s="1">
        <v>45301</v>
      </c>
      <c r="E11" s="2" t="s">
        <v>11</v>
      </c>
      <c r="F11" s="2" t="s">
        <v>12</v>
      </c>
      <c r="G11">
        <v>2</v>
      </c>
      <c r="H11">
        <v>25.99</v>
      </c>
      <c r="I11">
        <v>51.98</v>
      </c>
    </row>
    <row r="12" spans="1:9" x14ac:dyDescent="0.35">
      <c r="A12" s="2" t="s">
        <v>31</v>
      </c>
      <c r="B12" s="2" t="s">
        <v>23</v>
      </c>
      <c r="C12">
        <v>10011</v>
      </c>
      <c r="D12" s="1">
        <v>45302</v>
      </c>
      <c r="E12" s="2" t="s">
        <v>15</v>
      </c>
      <c r="F12" s="2" t="s">
        <v>16</v>
      </c>
      <c r="G12">
        <v>1</v>
      </c>
      <c r="H12">
        <v>129.99</v>
      </c>
      <c r="I12">
        <v>129.99</v>
      </c>
    </row>
    <row r="13" spans="1:9" x14ac:dyDescent="0.35">
      <c r="A13" s="2" t="s">
        <v>32</v>
      </c>
      <c r="B13" s="2" t="s">
        <v>25</v>
      </c>
      <c r="C13">
        <v>10012</v>
      </c>
      <c r="D13" s="1">
        <v>45303</v>
      </c>
      <c r="E13" s="2" t="s">
        <v>19</v>
      </c>
      <c r="F13" s="2" t="s">
        <v>12</v>
      </c>
      <c r="G13">
        <v>3</v>
      </c>
      <c r="H13">
        <v>199.99</v>
      </c>
      <c r="I13">
        <v>599.97</v>
      </c>
    </row>
    <row r="14" spans="1:9" x14ac:dyDescent="0.35">
      <c r="A14" s="2" t="s">
        <v>33</v>
      </c>
      <c r="B14" s="2" t="s">
        <v>9</v>
      </c>
      <c r="C14">
        <v>10013</v>
      </c>
      <c r="D14" s="1">
        <v>45304</v>
      </c>
      <c r="E14" s="2" t="s">
        <v>11</v>
      </c>
      <c r="F14" s="2" t="s">
        <v>12</v>
      </c>
      <c r="G14">
        <v>2</v>
      </c>
      <c r="H14">
        <v>749.99</v>
      </c>
      <c r="I14">
        <v>1499.98</v>
      </c>
    </row>
    <row r="15" spans="1:9" x14ac:dyDescent="0.35">
      <c r="A15" s="2" t="s">
        <v>34</v>
      </c>
      <c r="B15" s="2" t="s">
        <v>13</v>
      </c>
      <c r="C15">
        <v>10014</v>
      </c>
      <c r="D15" s="1">
        <v>45305</v>
      </c>
      <c r="E15" s="2" t="s">
        <v>15</v>
      </c>
      <c r="F15" s="2" t="s">
        <v>16</v>
      </c>
      <c r="G15">
        <v>1</v>
      </c>
      <c r="H15">
        <v>189.99</v>
      </c>
      <c r="I15">
        <v>189.99</v>
      </c>
    </row>
    <row r="16" spans="1:9" x14ac:dyDescent="0.35">
      <c r="A16" s="2" t="s">
        <v>35</v>
      </c>
      <c r="B16" s="2" t="s">
        <v>17</v>
      </c>
      <c r="C16">
        <v>10015</v>
      </c>
      <c r="D16" s="1">
        <v>45306</v>
      </c>
      <c r="E16" s="2" t="s">
        <v>19</v>
      </c>
      <c r="F16" s="2" t="s">
        <v>20</v>
      </c>
      <c r="G16">
        <v>2</v>
      </c>
      <c r="H16">
        <v>249.99</v>
      </c>
      <c r="I16">
        <v>499.98</v>
      </c>
    </row>
    <row r="17" spans="1:9" x14ac:dyDescent="0.35">
      <c r="A17" s="2" t="s">
        <v>36</v>
      </c>
      <c r="B17" s="2" t="s">
        <v>21</v>
      </c>
      <c r="C17">
        <v>10016</v>
      </c>
      <c r="D17" s="1">
        <v>45307</v>
      </c>
      <c r="E17" s="2" t="s">
        <v>11</v>
      </c>
      <c r="F17" s="2" t="s">
        <v>12</v>
      </c>
      <c r="G17">
        <v>3</v>
      </c>
      <c r="H17">
        <v>35.99</v>
      </c>
      <c r="I17">
        <v>107.97</v>
      </c>
    </row>
    <row r="18" spans="1:9" x14ac:dyDescent="0.35">
      <c r="A18" s="2" t="s">
        <v>37</v>
      </c>
      <c r="B18" s="2" t="s">
        <v>23</v>
      </c>
      <c r="C18">
        <v>10017</v>
      </c>
      <c r="D18" s="1">
        <v>45308</v>
      </c>
      <c r="E18" s="2" t="s">
        <v>15</v>
      </c>
      <c r="F18" s="2" t="s">
        <v>16</v>
      </c>
      <c r="G18">
        <v>1</v>
      </c>
      <c r="H18">
        <v>399.99</v>
      </c>
      <c r="I18">
        <v>399.99</v>
      </c>
    </row>
    <row r="19" spans="1:9" x14ac:dyDescent="0.35">
      <c r="A19" s="2" t="s">
        <v>38</v>
      </c>
      <c r="B19" s="2" t="s">
        <v>25</v>
      </c>
      <c r="C19">
        <v>10018</v>
      </c>
      <c r="D19" s="1">
        <v>45309</v>
      </c>
      <c r="E19" s="2" t="s">
        <v>19</v>
      </c>
      <c r="F19" s="2" t="s">
        <v>12</v>
      </c>
      <c r="G19">
        <v>4</v>
      </c>
      <c r="H19">
        <v>119.99</v>
      </c>
      <c r="I19">
        <v>479.96</v>
      </c>
    </row>
    <row r="20" spans="1:9" x14ac:dyDescent="0.35">
      <c r="A20" s="2" t="s">
        <v>39</v>
      </c>
      <c r="B20" s="2" t="s">
        <v>9</v>
      </c>
      <c r="C20">
        <v>10019</v>
      </c>
      <c r="D20" s="1">
        <v>45310</v>
      </c>
      <c r="E20" s="2" t="s">
        <v>11</v>
      </c>
      <c r="F20" s="2" t="s">
        <v>12</v>
      </c>
      <c r="G20">
        <v>2</v>
      </c>
      <c r="H20">
        <v>499.99</v>
      </c>
      <c r="I20">
        <v>999.98</v>
      </c>
    </row>
    <row r="21" spans="1:9" x14ac:dyDescent="0.35">
      <c r="A21" s="2" t="s">
        <v>40</v>
      </c>
      <c r="B21" s="2" t="s">
        <v>13</v>
      </c>
      <c r="C21">
        <v>10020</v>
      </c>
      <c r="D21" s="1">
        <v>45311</v>
      </c>
      <c r="E21" s="2" t="s">
        <v>15</v>
      </c>
      <c r="F21" s="2" t="s">
        <v>16</v>
      </c>
      <c r="G21">
        <v>1</v>
      </c>
      <c r="H21">
        <v>99.99</v>
      </c>
      <c r="I21">
        <v>99.99</v>
      </c>
    </row>
    <row r="22" spans="1:9" x14ac:dyDescent="0.35">
      <c r="A22" s="2" t="s">
        <v>41</v>
      </c>
      <c r="B22" s="2" t="s">
        <v>17</v>
      </c>
      <c r="C22">
        <v>10021</v>
      </c>
      <c r="D22" s="1">
        <v>45312</v>
      </c>
      <c r="E22" s="2" t="s">
        <v>19</v>
      </c>
      <c r="F22" s="2" t="s">
        <v>20</v>
      </c>
      <c r="G22">
        <v>3</v>
      </c>
      <c r="H22">
        <v>59.99</v>
      </c>
      <c r="I22">
        <v>179.97</v>
      </c>
    </row>
    <row r="23" spans="1:9" x14ac:dyDescent="0.35">
      <c r="A23" s="2" t="s">
        <v>42</v>
      </c>
      <c r="B23" s="2" t="s">
        <v>21</v>
      </c>
      <c r="C23">
        <v>10022</v>
      </c>
      <c r="D23" s="1">
        <v>45313</v>
      </c>
      <c r="E23" s="2" t="s">
        <v>11</v>
      </c>
      <c r="F23" s="2" t="s">
        <v>12</v>
      </c>
      <c r="G23">
        <v>2</v>
      </c>
      <c r="H23">
        <v>22.99</v>
      </c>
      <c r="I23">
        <v>45.98</v>
      </c>
    </row>
    <row r="24" spans="1:9" x14ac:dyDescent="0.35">
      <c r="A24" s="2" t="s">
        <v>43</v>
      </c>
      <c r="B24" s="2" t="s">
        <v>23</v>
      </c>
      <c r="C24">
        <v>10023</v>
      </c>
      <c r="D24" s="1">
        <v>45314</v>
      </c>
      <c r="E24" s="2" t="s">
        <v>15</v>
      </c>
      <c r="F24" s="2" t="s">
        <v>16</v>
      </c>
      <c r="G24">
        <v>1</v>
      </c>
      <c r="H24">
        <v>49.99</v>
      </c>
      <c r="I24">
        <v>49.99</v>
      </c>
    </row>
    <row r="25" spans="1:9" x14ac:dyDescent="0.35">
      <c r="A25" s="2" t="s">
        <v>44</v>
      </c>
      <c r="B25" s="2" t="s">
        <v>25</v>
      </c>
      <c r="C25">
        <v>10024</v>
      </c>
      <c r="D25" s="1">
        <v>45315</v>
      </c>
      <c r="E25" s="2" t="s">
        <v>19</v>
      </c>
      <c r="F25" s="2" t="s">
        <v>12</v>
      </c>
      <c r="G25">
        <v>3</v>
      </c>
      <c r="H25">
        <v>29.99</v>
      </c>
      <c r="I25">
        <v>89.97</v>
      </c>
    </row>
    <row r="26" spans="1:9" x14ac:dyDescent="0.35">
      <c r="A26" s="2" t="s">
        <v>45</v>
      </c>
      <c r="B26" s="2" t="s">
        <v>9</v>
      </c>
      <c r="C26">
        <v>10025</v>
      </c>
      <c r="D26" s="1">
        <v>45316</v>
      </c>
      <c r="E26" s="2" t="s">
        <v>11</v>
      </c>
      <c r="F26" s="2" t="s">
        <v>12</v>
      </c>
      <c r="G26">
        <v>1</v>
      </c>
      <c r="H26">
        <v>299.99</v>
      </c>
      <c r="I26">
        <v>299.99</v>
      </c>
    </row>
    <row r="27" spans="1:9" x14ac:dyDescent="0.35">
      <c r="A27" s="2" t="s">
        <v>46</v>
      </c>
      <c r="B27" s="2" t="s">
        <v>13</v>
      </c>
      <c r="C27">
        <v>10026</v>
      </c>
      <c r="D27" s="1">
        <v>45317</v>
      </c>
      <c r="E27" s="2" t="s">
        <v>15</v>
      </c>
      <c r="F27" s="2" t="s">
        <v>16</v>
      </c>
      <c r="G27">
        <v>1</v>
      </c>
      <c r="H27">
        <v>179.99</v>
      </c>
      <c r="I27">
        <v>179.99</v>
      </c>
    </row>
    <row r="28" spans="1:9" x14ac:dyDescent="0.35">
      <c r="A28" s="2" t="s">
        <v>47</v>
      </c>
      <c r="B28" s="2" t="s">
        <v>17</v>
      </c>
      <c r="C28">
        <v>10027</v>
      </c>
      <c r="D28" s="1">
        <v>45318</v>
      </c>
      <c r="E28" s="2" t="s">
        <v>19</v>
      </c>
      <c r="F28" s="2" t="s">
        <v>20</v>
      </c>
      <c r="G28">
        <v>2</v>
      </c>
      <c r="H28">
        <v>179.99</v>
      </c>
      <c r="I28">
        <v>359.98</v>
      </c>
    </row>
    <row r="29" spans="1:9" x14ac:dyDescent="0.35">
      <c r="A29" s="2" t="s">
        <v>48</v>
      </c>
      <c r="B29" s="2" t="s">
        <v>21</v>
      </c>
      <c r="C29">
        <v>10028</v>
      </c>
      <c r="D29" s="1">
        <v>45319</v>
      </c>
      <c r="E29" s="2" t="s">
        <v>11</v>
      </c>
      <c r="F29" s="2" t="s">
        <v>12</v>
      </c>
      <c r="G29">
        <v>3</v>
      </c>
      <c r="H29">
        <v>12.99</v>
      </c>
      <c r="I29">
        <v>38.97</v>
      </c>
    </row>
    <row r="30" spans="1:9" x14ac:dyDescent="0.35">
      <c r="A30" s="2" t="s">
        <v>49</v>
      </c>
      <c r="B30" s="2" t="s">
        <v>23</v>
      </c>
      <c r="C30">
        <v>10029</v>
      </c>
      <c r="D30" s="1">
        <v>45320</v>
      </c>
      <c r="E30" s="2" t="s">
        <v>15</v>
      </c>
      <c r="F30" s="2" t="s">
        <v>16</v>
      </c>
      <c r="G30">
        <v>1</v>
      </c>
      <c r="H30">
        <v>29.99</v>
      </c>
      <c r="I30">
        <v>29.99</v>
      </c>
    </row>
    <row r="31" spans="1:9" x14ac:dyDescent="0.35">
      <c r="A31" s="2" t="s">
        <v>50</v>
      </c>
      <c r="B31" s="2" t="s">
        <v>25</v>
      </c>
      <c r="C31">
        <v>10030</v>
      </c>
      <c r="D31" s="1">
        <v>45321</v>
      </c>
      <c r="E31" s="2" t="s">
        <v>19</v>
      </c>
      <c r="F31" s="2" t="s">
        <v>12</v>
      </c>
      <c r="G31">
        <v>2</v>
      </c>
      <c r="H31">
        <v>129.99</v>
      </c>
      <c r="I31">
        <v>259.98</v>
      </c>
    </row>
    <row r="32" spans="1:9" x14ac:dyDescent="0.35">
      <c r="A32" s="2" t="s">
        <v>51</v>
      </c>
      <c r="B32" s="2" t="s">
        <v>9</v>
      </c>
      <c r="C32">
        <v>10031</v>
      </c>
      <c r="D32" s="1">
        <v>45322</v>
      </c>
      <c r="E32" s="2" t="s">
        <v>11</v>
      </c>
      <c r="F32" s="2" t="s">
        <v>12</v>
      </c>
      <c r="G32">
        <v>2</v>
      </c>
      <c r="H32">
        <v>349.99</v>
      </c>
      <c r="I32">
        <v>699.98</v>
      </c>
    </row>
    <row r="33" spans="1:9" x14ac:dyDescent="0.35">
      <c r="A33" s="2" t="s">
        <v>52</v>
      </c>
      <c r="B33" s="2" t="s">
        <v>13</v>
      </c>
      <c r="C33">
        <v>10032</v>
      </c>
      <c r="D33" s="1">
        <v>45323</v>
      </c>
      <c r="E33" s="2" t="s">
        <v>15</v>
      </c>
      <c r="F33" s="2" t="s">
        <v>16</v>
      </c>
      <c r="G33">
        <v>3</v>
      </c>
      <c r="H33">
        <v>89.99</v>
      </c>
      <c r="I33">
        <v>269.97000000000003</v>
      </c>
    </row>
    <row r="34" spans="1:9" x14ac:dyDescent="0.35">
      <c r="A34" s="2" t="s">
        <v>53</v>
      </c>
      <c r="B34" s="2" t="s">
        <v>17</v>
      </c>
      <c r="C34">
        <v>10033</v>
      </c>
      <c r="D34" s="1">
        <v>45324</v>
      </c>
      <c r="E34" s="2" t="s">
        <v>19</v>
      </c>
      <c r="F34" s="2" t="s">
        <v>20</v>
      </c>
      <c r="G34">
        <v>5</v>
      </c>
      <c r="H34">
        <v>29.99</v>
      </c>
      <c r="I34">
        <v>149.94999999999999</v>
      </c>
    </row>
    <row r="35" spans="1:9" x14ac:dyDescent="0.35">
      <c r="A35" s="2" t="s">
        <v>54</v>
      </c>
      <c r="B35" s="2" t="s">
        <v>21</v>
      </c>
      <c r="C35">
        <v>10034</v>
      </c>
      <c r="D35" s="1">
        <v>45325</v>
      </c>
      <c r="E35" s="2" t="s">
        <v>11</v>
      </c>
      <c r="F35" s="2" t="s">
        <v>12</v>
      </c>
      <c r="G35">
        <v>4</v>
      </c>
      <c r="H35">
        <v>19.989999999999998</v>
      </c>
      <c r="I35">
        <v>79.959999999999994</v>
      </c>
    </row>
    <row r="36" spans="1:9" x14ac:dyDescent="0.35">
      <c r="A36" s="2" t="s">
        <v>55</v>
      </c>
      <c r="B36" s="2" t="s">
        <v>23</v>
      </c>
      <c r="C36">
        <v>10035</v>
      </c>
      <c r="D36" s="1">
        <v>45326</v>
      </c>
      <c r="E36" s="2" t="s">
        <v>15</v>
      </c>
      <c r="F36" s="2" t="s">
        <v>16</v>
      </c>
      <c r="G36">
        <v>2</v>
      </c>
      <c r="H36">
        <v>39.99</v>
      </c>
      <c r="I36">
        <v>79.98</v>
      </c>
    </row>
    <row r="37" spans="1:9" x14ac:dyDescent="0.35">
      <c r="A37" s="2" t="s">
        <v>56</v>
      </c>
      <c r="B37" s="2" t="s">
        <v>25</v>
      </c>
      <c r="C37">
        <v>10036</v>
      </c>
      <c r="D37" s="1">
        <v>45327</v>
      </c>
      <c r="E37" s="2" t="s">
        <v>19</v>
      </c>
      <c r="F37" s="2" t="s">
        <v>12</v>
      </c>
      <c r="G37">
        <v>1</v>
      </c>
      <c r="H37">
        <v>1895</v>
      </c>
      <c r="I37">
        <v>1895</v>
      </c>
    </row>
    <row r="38" spans="1:9" x14ac:dyDescent="0.35">
      <c r="A38" s="2" t="s">
        <v>57</v>
      </c>
      <c r="B38" s="2" t="s">
        <v>9</v>
      </c>
      <c r="C38">
        <v>10037</v>
      </c>
      <c r="D38" s="1">
        <v>45328</v>
      </c>
      <c r="E38" s="2" t="s">
        <v>11</v>
      </c>
      <c r="F38" s="2" t="s">
        <v>12</v>
      </c>
      <c r="G38">
        <v>3</v>
      </c>
      <c r="H38">
        <v>399.99</v>
      </c>
      <c r="I38">
        <v>1199.97</v>
      </c>
    </row>
    <row r="39" spans="1:9" x14ac:dyDescent="0.35">
      <c r="A39" s="2" t="s">
        <v>58</v>
      </c>
      <c r="B39" s="2" t="s">
        <v>13</v>
      </c>
      <c r="C39">
        <v>10038</v>
      </c>
      <c r="D39" s="1">
        <v>45329</v>
      </c>
      <c r="E39" s="2" t="s">
        <v>15</v>
      </c>
      <c r="F39" s="2" t="s">
        <v>16</v>
      </c>
      <c r="G39">
        <v>2</v>
      </c>
      <c r="H39">
        <v>799.99</v>
      </c>
      <c r="I39">
        <v>1599.98</v>
      </c>
    </row>
    <row r="40" spans="1:9" x14ac:dyDescent="0.35">
      <c r="A40" s="2" t="s">
        <v>59</v>
      </c>
      <c r="B40" s="2" t="s">
        <v>17</v>
      </c>
      <c r="C40">
        <v>10039</v>
      </c>
      <c r="D40" s="1">
        <v>45330</v>
      </c>
      <c r="E40" s="2" t="s">
        <v>19</v>
      </c>
      <c r="F40" s="2" t="s">
        <v>20</v>
      </c>
      <c r="G40">
        <v>4</v>
      </c>
      <c r="H40">
        <v>59.99</v>
      </c>
      <c r="I40">
        <v>239.96</v>
      </c>
    </row>
    <row r="41" spans="1:9" x14ac:dyDescent="0.35">
      <c r="A41" s="2" t="s">
        <v>60</v>
      </c>
      <c r="B41" s="2" t="s">
        <v>21</v>
      </c>
      <c r="C41">
        <v>10040</v>
      </c>
      <c r="D41" s="1">
        <v>45331</v>
      </c>
      <c r="E41" s="2" t="s">
        <v>11</v>
      </c>
      <c r="F41" s="2" t="s">
        <v>12</v>
      </c>
      <c r="G41">
        <v>3</v>
      </c>
      <c r="H41">
        <v>24.99</v>
      </c>
      <c r="I41">
        <v>74.97</v>
      </c>
    </row>
    <row r="42" spans="1:9" x14ac:dyDescent="0.35">
      <c r="A42" s="2" t="s">
        <v>61</v>
      </c>
      <c r="B42" s="2" t="s">
        <v>23</v>
      </c>
      <c r="C42">
        <v>10041</v>
      </c>
      <c r="D42" s="1">
        <v>45332</v>
      </c>
      <c r="E42" s="2" t="s">
        <v>15</v>
      </c>
      <c r="F42" s="2" t="s">
        <v>16</v>
      </c>
      <c r="G42">
        <v>1</v>
      </c>
      <c r="H42">
        <v>105</v>
      </c>
      <c r="I42">
        <v>105</v>
      </c>
    </row>
    <row r="43" spans="1:9" x14ac:dyDescent="0.35">
      <c r="A43" s="2" t="s">
        <v>62</v>
      </c>
      <c r="B43" s="2" t="s">
        <v>25</v>
      </c>
      <c r="C43">
        <v>10042</v>
      </c>
      <c r="D43" s="1">
        <v>45333</v>
      </c>
      <c r="E43" s="2" t="s">
        <v>19</v>
      </c>
      <c r="F43" s="2" t="s">
        <v>12</v>
      </c>
      <c r="G43">
        <v>2</v>
      </c>
      <c r="H43">
        <v>129.99</v>
      </c>
      <c r="I43">
        <v>259.98</v>
      </c>
    </row>
    <row r="44" spans="1:9" x14ac:dyDescent="0.35">
      <c r="A44" s="2" t="s">
        <v>63</v>
      </c>
      <c r="B44" s="2" t="s">
        <v>9</v>
      </c>
      <c r="C44">
        <v>10043</v>
      </c>
      <c r="D44" s="1">
        <v>45334</v>
      </c>
      <c r="E44" s="2" t="s">
        <v>11</v>
      </c>
      <c r="F44" s="2" t="s">
        <v>12</v>
      </c>
      <c r="G44">
        <v>3</v>
      </c>
      <c r="H44">
        <v>399.99</v>
      </c>
      <c r="I44">
        <v>1199.97</v>
      </c>
    </row>
    <row r="45" spans="1:9" x14ac:dyDescent="0.35">
      <c r="A45" s="2" t="s">
        <v>64</v>
      </c>
      <c r="B45" s="2" t="s">
        <v>13</v>
      </c>
      <c r="C45">
        <v>10044</v>
      </c>
      <c r="D45" s="1">
        <v>45335</v>
      </c>
      <c r="E45" s="2" t="s">
        <v>15</v>
      </c>
      <c r="F45" s="2" t="s">
        <v>16</v>
      </c>
      <c r="G45">
        <v>1</v>
      </c>
      <c r="H45">
        <v>199.99</v>
      </c>
      <c r="I45">
        <v>199.99</v>
      </c>
    </row>
    <row r="46" spans="1:9" x14ac:dyDescent="0.35">
      <c r="A46" s="2" t="s">
        <v>65</v>
      </c>
      <c r="B46" s="2" t="s">
        <v>17</v>
      </c>
      <c r="C46">
        <v>10045</v>
      </c>
      <c r="D46" s="1">
        <v>45336</v>
      </c>
      <c r="E46" s="2" t="s">
        <v>19</v>
      </c>
      <c r="F46" s="2" t="s">
        <v>20</v>
      </c>
      <c r="G46">
        <v>2</v>
      </c>
      <c r="H46">
        <v>139.99</v>
      </c>
      <c r="I46">
        <v>279.98</v>
      </c>
    </row>
    <row r="47" spans="1:9" x14ac:dyDescent="0.35">
      <c r="A47" s="2" t="s">
        <v>66</v>
      </c>
      <c r="B47" s="2" t="s">
        <v>21</v>
      </c>
      <c r="C47">
        <v>10046</v>
      </c>
      <c r="D47" s="1">
        <v>45337</v>
      </c>
      <c r="E47" s="2" t="s">
        <v>11</v>
      </c>
      <c r="F47" s="2" t="s">
        <v>12</v>
      </c>
      <c r="G47">
        <v>4</v>
      </c>
      <c r="H47">
        <v>32.5</v>
      </c>
      <c r="I47">
        <v>130</v>
      </c>
    </row>
    <row r="48" spans="1:9" x14ac:dyDescent="0.35">
      <c r="A48" s="2" t="s">
        <v>67</v>
      </c>
      <c r="B48" s="2" t="s">
        <v>23</v>
      </c>
      <c r="C48">
        <v>10047</v>
      </c>
      <c r="D48" s="1">
        <v>45338</v>
      </c>
      <c r="E48" s="2" t="s">
        <v>15</v>
      </c>
      <c r="F48" s="2" t="s">
        <v>16</v>
      </c>
      <c r="G48">
        <v>1</v>
      </c>
      <c r="H48">
        <v>52</v>
      </c>
      <c r="I48">
        <v>52</v>
      </c>
    </row>
    <row r="49" spans="1:9" x14ac:dyDescent="0.35">
      <c r="A49" s="2" t="s">
        <v>68</v>
      </c>
      <c r="B49" s="2" t="s">
        <v>25</v>
      </c>
      <c r="C49">
        <v>10048</v>
      </c>
      <c r="D49" s="1">
        <v>45339</v>
      </c>
      <c r="E49" s="2" t="s">
        <v>19</v>
      </c>
      <c r="F49" s="2" t="s">
        <v>12</v>
      </c>
      <c r="G49">
        <v>6</v>
      </c>
      <c r="H49">
        <v>39.99</v>
      </c>
      <c r="I49">
        <v>239.94</v>
      </c>
    </row>
    <row r="50" spans="1:9" x14ac:dyDescent="0.35">
      <c r="A50" s="2" t="s">
        <v>69</v>
      </c>
      <c r="B50" s="2" t="s">
        <v>9</v>
      </c>
      <c r="C50">
        <v>10049</v>
      </c>
      <c r="D50" s="1">
        <v>45340</v>
      </c>
      <c r="E50" s="2" t="s">
        <v>11</v>
      </c>
      <c r="F50" s="2" t="s">
        <v>12</v>
      </c>
      <c r="G50">
        <v>2</v>
      </c>
      <c r="H50">
        <v>129.99</v>
      </c>
      <c r="I50">
        <v>259.98</v>
      </c>
    </row>
    <row r="51" spans="1:9" x14ac:dyDescent="0.35">
      <c r="A51" s="2" t="s">
        <v>70</v>
      </c>
      <c r="B51" s="2" t="s">
        <v>13</v>
      </c>
      <c r="C51">
        <v>10050</v>
      </c>
      <c r="D51" s="1">
        <v>45341</v>
      </c>
      <c r="E51" s="2" t="s">
        <v>15</v>
      </c>
      <c r="F51" s="2" t="s">
        <v>16</v>
      </c>
      <c r="G51">
        <v>1</v>
      </c>
      <c r="H51">
        <v>299.99</v>
      </c>
      <c r="I51">
        <v>299.99</v>
      </c>
    </row>
    <row r="52" spans="1:9" x14ac:dyDescent="0.35">
      <c r="A52" s="2" t="s">
        <v>71</v>
      </c>
      <c r="B52" s="2" t="s">
        <v>17</v>
      </c>
      <c r="C52">
        <v>10051</v>
      </c>
      <c r="D52" s="1">
        <v>45342</v>
      </c>
      <c r="E52" s="2" t="s">
        <v>19</v>
      </c>
      <c r="F52" s="2" t="s">
        <v>20</v>
      </c>
      <c r="G52">
        <v>3</v>
      </c>
      <c r="H52">
        <v>154.99</v>
      </c>
      <c r="I52">
        <v>464.97</v>
      </c>
    </row>
    <row r="53" spans="1:9" x14ac:dyDescent="0.35">
      <c r="A53" s="2" t="s">
        <v>72</v>
      </c>
      <c r="B53" s="2" t="s">
        <v>21</v>
      </c>
      <c r="C53">
        <v>10052</v>
      </c>
      <c r="D53" s="1">
        <v>45343</v>
      </c>
      <c r="E53" s="2" t="s">
        <v>11</v>
      </c>
      <c r="F53" s="2" t="s">
        <v>12</v>
      </c>
      <c r="G53">
        <v>2</v>
      </c>
      <c r="H53">
        <v>26.99</v>
      </c>
      <c r="I53">
        <v>53.98</v>
      </c>
    </row>
    <row r="54" spans="1:9" x14ac:dyDescent="0.35">
      <c r="A54" s="2" t="s">
        <v>73</v>
      </c>
      <c r="B54" s="2" t="s">
        <v>23</v>
      </c>
      <c r="C54">
        <v>10053</v>
      </c>
      <c r="D54" s="1">
        <v>45344</v>
      </c>
      <c r="E54" s="2" t="s">
        <v>15</v>
      </c>
      <c r="F54" s="2" t="s">
        <v>16</v>
      </c>
      <c r="G54">
        <v>1</v>
      </c>
      <c r="H54">
        <v>49</v>
      </c>
      <c r="I54">
        <v>49</v>
      </c>
    </row>
    <row r="55" spans="1:9" x14ac:dyDescent="0.35">
      <c r="A55" s="2" t="s">
        <v>74</v>
      </c>
      <c r="B55" s="2" t="s">
        <v>25</v>
      </c>
      <c r="C55">
        <v>10054</v>
      </c>
      <c r="D55" s="1">
        <v>45345</v>
      </c>
      <c r="E55" s="2" t="s">
        <v>19</v>
      </c>
      <c r="F55" s="2" t="s">
        <v>12</v>
      </c>
      <c r="G55">
        <v>5</v>
      </c>
      <c r="H55">
        <v>49.99</v>
      </c>
      <c r="I55">
        <v>249.95</v>
      </c>
    </row>
    <row r="56" spans="1:9" x14ac:dyDescent="0.35">
      <c r="A56" s="2" t="s">
        <v>75</v>
      </c>
      <c r="B56" s="2" t="s">
        <v>9</v>
      </c>
      <c r="C56">
        <v>10055</v>
      </c>
      <c r="D56" s="1">
        <v>45346</v>
      </c>
      <c r="E56" s="2" t="s">
        <v>11</v>
      </c>
      <c r="F56" s="2" t="s">
        <v>12</v>
      </c>
      <c r="G56">
        <v>4</v>
      </c>
      <c r="H56">
        <v>59.99</v>
      </c>
      <c r="I56">
        <v>239.96</v>
      </c>
    </row>
    <row r="57" spans="1:9" x14ac:dyDescent="0.35">
      <c r="A57" s="2" t="s">
        <v>76</v>
      </c>
      <c r="B57" s="2" t="s">
        <v>13</v>
      </c>
      <c r="C57">
        <v>10056</v>
      </c>
      <c r="D57" s="1">
        <v>45347</v>
      </c>
      <c r="E57" s="2" t="s">
        <v>15</v>
      </c>
      <c r="F57" s="2" t="s">
        <v>16</v>
      </c>
      <c r="G57">
        <v>1</v>
      </c>
      <c r="H57">
        <v>499.99</v>
      </c>
      <c r="I57">
        <v>499.99</v>
      </c>
    </row>
    <row r="58" spans="1:9" x14ac:dyDescent="0.35">
      <c r="A58" s="2" t="s">
        <v>77</v>
      </c>
      <c r="B58" s="2" t="s">
        <v>17</v>
      </c>
      <c r="C58">
        <v>10057</v>
      </c>
      <c r="D58" s="1">
        <v>45348</v>
      </c>
      <c r="E58" s="2" t="s">
        <v>19</v>
      </c>
      <c r="F58" s="2" t="s">
        <v>20</v>
      </c>
      <c r="G58">
        <v>5</v>
      </c>
      <c r="H58">
        <v>29.99</v>
      </c>
      <c r="I58">
        <v>149.94999999999999</v>
      </c>
    </row>
    <row r="59" spans="1:9" x14ac:dyDescent="0.35">
      <c r="A59" s="2" t="s">
        <v>78</v>
      </c>
      <c r="B59" s="2" t="s">
        <v>21</v>
      </c>
      <c r="C59">
        <v>10058</v>
      </c>
      <c r="D59" s="1">
        <v>45349</v>
      </c>
      <c r="E59" s="2" t="s">
        <v>11</v>
      </c>
      <c r="F59" s="2" t="s">
        <v>12</v>
      </c>
      <c r="G59">
        <v>3</v>
      </c>
      <c r="H59">
        <v>28</v>
      </c>
      <c r="I59">
        <v>84</v>
      </c>
    </row>
    <row r="60" spans="1:9" x14ac:dyDescent="0.35">
      <c r="A60" s="2" t="s">
        <v>79</v>
      </c>
      <c r="B60" s="2" t="s">
        <v>23</v>
      </c>
      <c r="C60">
        <v>10059</v>
      </c>
      <c r="D60" s="1">
        <v>45350</v>
      </c>
      <c r="E60" s="2" t="s">
        <v>15</v>
      </c>
      <c r="F60" s="2" t="s">
        <v>16</v>
      </c>
      <c r="G60">
        <v>2</v>
      </c>
      <c r="H60">
        <v>23</v>
      </c>
      <c r="I60">
        <v>46</v>
      </c>
    </row>
    <row r="61" spans="1:9" x14ac:dyDescent="0.35">
      <c r="A61" s="2" t="s">
        <v>80</v>
      </c>
      <c r="B61" s="2" t="s">
        <v>25</v>
      </c>
      <c r="C61">
        <v>10060</v>
      </c>
      <c r="D61" s="1">
        <v>45351</v>
      </c>
      <c r="E61" s="2" t="s">
        <v>19</v>
      </c>
      <c r="F61" s="2" t="s">
        <v>12</v>
      </c>
      <c r="G61">
        <v>1</v>
      </c>
      <c r="H61">
        <v>349</v>
      </c>
      <c r="I61">
        <v>349</v>
      </c>
    </row>
    <row r="62" spans="1:9" x14ac:dyDescent="0.35">
      <c r="A62" s="2" t="s">
        <v>81</v>
      </c>
      <c r="B62" s="2" t="s">
        <v>9</v>
      </c>
      <c r="C62">
        <v>10061</v>
      </c>
      <c r="D62" s="1">
        <v>45352</v>
      </c>
      <c r="E62" s="2" t="s">
        <v>11</v>
      </c>
      <c r="F62" s="2" t="s">
        <v>12</v>
      </c>
      <c r="G62">
        <v>3</v>
      </c>
      <c r="H62">
        <v>299.99</v>
      </c>
      <c r="I62">
        <v>899.97</v>
      </c>
    </row>
    <row r="63" spans="1:9" x14ac:dyDescent="0.35">
      <c r="A63" s="2" t="s">
        <v>82</v>
      </c>
      <c r="B63" s="2" t="s">
        <v>13</v>
      </c>
      <c r="C63">
        <v>10062</v>
      </c>
      <c r="D63" s="1">
        <v>45353</v>
      </c>
      <c r="E63" s="2" t="s">
        <v>15</v>
      </c>
      <c r="F63" s="2" t="s">
        <v>16</v>
      </c>
      <c r="G63">
        <v>2</v>
      </c>
      <c r="H63">
        <v>199.99</v>
      </c>
      <c r="I63">
        <v>399.98</v>
      </c>
    </row>
    <row r="64" spans="1:9" x14ac:dyDescent="0.35">
      <c r="A64" s="2" t="s">
        <v>83</v>
      </c>
      <c r="B64" s="2" t="s">
        <v>17</v>
      </c>
      <c r="C64">
        <v>10063</v>
      </c>
      <c r="D64" s="1">
        <v>45354</v>
      </c>
      <c r="E64" s="2" t="s">
        <v>19</v>
      </c>
      <c r="F64" s="2" t="s">
        <v>20</v>
      </c>
      <c r="G64">
        <v>10</v>
      </c>
      <c r="H64">
        <v>9.99</v>
      </c>
      <c r="I64">
        <v>99.9</v>
      </c>
    </row>
    <row r="65" spans="1:9" x14ac:dyDescent="0.35">
      <c r="A65" s="2" t="s">
        <v>84</v>
      </c>
      <c r="B65" s="2" t="s">
        <v>21</v>
      </c>
      <c r="C65">
        <v>10064</v>
      </c>
      <c r="D65" s="1">
        <v>45355</v>
      </c>
      <c r="E65" s="2" t="s">
        <v>11</v>
      </c>
      <c r="F65" s="2" t="s">
        <v>12</v>
      </c>
      <c r="G65">
        <v>4</v>
      </c>
      <c r="H65">
        <v>18.989999999999998</v>
      </c>
      <c r="I65">
        <v>75.959999999999994</v>
      </c>
    </row>
    <row r="66" spans="1:9" x14ac:dyDescent="0.35">
      <c r="A66" s="2" t="s">
        <v>85</v>
      </c>
      <c r="B66" s="2" t="s">
        <v>23</v>
      </c>
      <c r="C66">
        <v>10065</v>
      </c>
      <c r="D66" s="1">
        <v>45356</v>
      </c>
      <c r="E66" s="2" t="s">
        <v>15</v>
      </c>
      <c r="F66" s="2" t="s">
        <v>16</v>
      </c>
      <c r="G66">
        <v>1</v>
      </c>
      <c r="H66">
        <v>102</v>
      </c>
      <c r="I66">
        <v>102</v>
      </c>
    </row>
    <row r="67" spans="1:9" x14ac:dyDescent="0.35">
      <c r="A67" s="2" t="s">
        <v>86</v>
      </c>
      <c r="B67" s="2" t="s">
        <v>25</v>
      </c>
      <c r="C67">
        <v>10066</v>
      </c>
      <c r="D67" s="1">
        <v>45357</v>
      </c>
      <c r="E67" s="2" t="s">
        <v>19</v>
      </c>
      <c r="F67" s="2" t="s">
        <v>12</v>
      </c>
      <c r="G67">
        <v>2</v>
      </c>
      <c r="H67">
        <v>299.99</v>
      </c>
      <c r="I67">
        <v>599.98</v>
      </c>
    </row>
    <row r="68" spans="1:9" x14ac:dyDescent="0.35">
      <c r="A68" s="2" t="s">
        <v>87</v>
      </c>
      <c r="B68" s="2" t="s">
        <v>9</v>
      </c>
      <c r="C68">
        <v>10067</v>
      </c>
      <c r="D68" s="1">
        <v>45358</v>
      </c>
      <c r="E68" s="2" t="s">
        <v>11</v>
      </c>
      <c r="F68" s="2" t="s">
        <v>12</v>
      </c>
      <c r="G68">
        <v>1</v>
      </c>
      <c r="H68">
        <v>1199.99</v>
      </c>
      <c r="I68">
        <v>1199.99</v>
      </c>
    </row>
    <row r="69" spans="1:9" x14ac:dyDescent="0.35">
      <c r="A69" s="2" t="s">
        <v>88</v>
      </c>
      <c r="B69" s="2" t="s">
        <v>13</v>
      </c>
      <c r="C69">
        <v>10068</v>
      </c>
      <c r="D69" s="1">
        <v>45359</v>
      </c>
      <c r="E69" s="2" t="s">
        <v>15</v>
      </c>
      <c r="F69" s="2" t="s">
        <v>16</v>
      </c>
      <c r="G69">
        <v>3</v>
      </c>
      <c r="H69">
        <v>219.99</v>
      </c>
      <c r="I69">
        <v>659.97</v>
      </c>
    </row>
    <row r="70" spans="1:9" x14ac:dyDescent="0.35">
      <c r="A70" s="2" t="s">
        <v>89</v>
      </c>
      <c r="B70" s="2" t="s">
        <v>17</v>
      </c>
      <c r="C70">
        <v>10069</v>
      </c>
      <c r="D70" s="1">
        <v>45360</v>
      </c>
      <c r="E70" s="2" t="s">
        <v>19</v>
      </c>
      <c r="F70" s="2" t="s">
        <v>20</v>
      </c>
      <c r="G70">
        <v>4</v>
      </c>
      <c r="H70">
        <v>59.99</v>
      </c>
      <c r="I70">
        <v>239.96</v>
      </c>
    </row>
    <row r="71" spans="1:9" x14ac:dyDescent="0.35">
      <c r="A71" s="2" t="s">
        <v>90</v>
      </c>
      <c r="B71" s="2" t="s">
        <v>21</v>
      </c>
      <c r="C71">
        <v>10070</v>
      </c>
      <c r="D71" s="1">
        <v>45361</v>
      </c>
      <c r="E71" s="2" t="s">
        <v>11</v>
      </c>
      <c r="F71" s="2" t="s">
        <v>12</v>
      </c>
      <c r="G71">
        <v>2</v>
      </c>
      <c r="H71">
        <v>10.99</v>
      </c>
      <c r="I71">
        <v>21.98</v>
      </c>
    </row>
    <row r="72" spans="1:9" x14ac:dyDescent="0.35">
      <c r="A72" s="2" t="s">
        <v>91</v>
      </c>
      <c r="B72" s="2" t="s">
        <v>23</v>
      </c>
      <c r="C72">
        <v>10071</v>
      </c>
      <c r="D72" s="1">
        <v>45362</v>
      </c>
      <c r="E72" s="2" t="s">
        <v>15</v>
      </c>
      <c r="F72" s="2" t="s">
        <v>16</v>
      </c>
      <c r="G72">
        <v>1</v>
      </c>
      <c r="H72">
        <v>78</v>
      </c>
      <c r="I72">
        <v>78</v>
      </c>
    </row>
    <row r="73" spans="1:9" x14ac:dyDescent="0.35">
      <c r="A73" s="2" t="s">
        <v>92</v>
      </c>
      <c r="B73" s="2" t="s">
        <v>25</v>
      </c>
      <c r="C73">
        <v>10072</v>
      </c>
      <c r="D73" s="1">
        <v>45363</v>
      </c>
      <c r="E73" s="2" t="s">
        <v>19</v>
      </c>
      <c r="F73" s="2" t="s">
        <v>12</v>
      </c>
      <c r="G73">
        <v>3</v>
      </c>
      <c r="H73">
        <v>129.99</v>
      </c>
      <c r="I73">
        <v>389.97</v>
      </c>
    </row>
    <row r="74" spans="1:9" x14ac:dyDescent="0.35">
      <c r="A74" s="2" t="s">
        <v>93</v>
      </c>
      <c r="B74" s="2" t="s">
        <v>9</v>
      </c>
      <c r="C74">
        <v>10073</v>
      </c>
      <c r="D74" s="1">
        <v>45364</v>
      </c>
      <c r="E74" s="2" t="s">
        <v>11</v>
      </c>
      <c r="F74" s="2" t="s">
        <v>12</v>
      </c>
      <c r="G74">
        <v>1</v>
      </c>
      <c r="H74">
        <v>1599.99</v>
      </c>
      <c r="I74">
        <v>1599.99</v>
      </c>
    </row>
    <row r="75" spans="1:9" x14ac:dyDescent="0.35">
      <c r="A75" s="2" t="s">
        <v>94</v>
      </c>
      <c r="B75" s="2" t="s">
        <v>13</v>
      </c>
      <c r="C75">
        <v>10074</v>
      </c>
      <c r="D75" s="1">
        <v>45365</v>
      </c>
      <c r="E75" s="2" t="s">
        <v>15</v>
      </c>
      <c r="F75" s="2" t="s">
        <v>16</v>
      </c>
      <c r="G75">
        <v>1</v>
      </c>
      <c r="H75">
        <v>899.99</v>
      </c>
      <c r="I75">
        <v>899.99</v>
      </c>
    </row>
    <row r="76" spans="1:9" x14ac:dyDescent="0.35">
      <c r="A76" s="2" t="s">
        <v>95</v>
      </c>
      <c r="B76" s="2" t="s">
        <v>17</v>
      </c>
      <c r="C76">
        <v>10075</v>
      </c>
      <c r="D76" s="1">
        <v>45366</v>
      </c>
      <c r="E76" s="2" t="s">
        <v>19</v>
      </c>
      <c r="F76" s="2" t="s">
        <v>20</v>
      </c>
      <c r="G76">
        <v>5</v>
      </c>
      <c r="H76">
        <v>49.99</v>
      </c>
      <c r="I76">
        <v>249.95</v>
      </c>
    </row>
    <row r="77" spans="1:9" x14ac:dyDescent="0.35">
      <c r="A77" s="2" t="s">
        <v>96</v>
      </c>
      <c r="B77" s="2" t="s">
        <v>21</v>
      </c>
      <c r="C77">
        <v>10076</v>
      </c>
      <c r="D77" s="1">
        <v>45367</v>
      </c>
      <c r="E77" s="2" t="s">
        <v>11</v>
      </c>
      <c r="F77" s="2" t="s">
        <v>12</v>
      </c>
      <c r="G77">
        <v>4</v>
      </c>
      <c r="H77">
        <v>14.99</v>
      </c>
      <c r="I77">
        <v>59.96</v>
      </c>
    </row>
    <row r="78" spans="1:9" x14ac:dyDescent="0.35">
      <c r="A78" s="2" t="s">
        <v>97</v>
      </c>
      <c r="B78" s="2" t="s">
        <v>23</v>
      </c>
      <c r="C78">
        <v>10077</v>
      </c>
      <c r="D78" s="1">
        <v>45368</v>
      </c>
      <c r="E78" s="2" t="s">
        <v>15</v>
      </c>
      <c r="F78" s="2" t="s">
        <v>16</v>
      </c>
      <c r="G78">
        <v>2</v>
      </c>
      <c r="H78">
        <v>16</v>
      </c>
      <c r="I78">
        <v>32</v>
      </c>
    </row>
    <row r="79" spans="1:9" x14ac:dyDescent="0.35">
      <c r="A79" s="2" t="s">
        <v>98</v>
      </c>
      <c r="B79" s="2" t="s">
        <v>25</v>
      </c>
      <c r="C79">
        <v>10078</v>
      </c>
      <c r="D79" s="1">
        <v>45369</v>
      </c>
      <c r="E79" s="2" t="s">
        <v>19</v>
      </c>
      <c r="F79" s="2" t="s">
        <v>12</v>
      </c>
      <c r="G79">
        <v>3</v>
      </c>
      <c r="H79">
        <v>69.989999999999995</v>
      </c>
      <c r="I79">
        <v>209.97</v>
      </c>
    </row>
    <row r="80" spans="1:9" x14ac:dyDescent="0.35">
      <c r="A80" s="2" t="s">
        <v>99</v>
      </c>
      <c r="B80" s="2" t="s">
        <v>9</v>
      </c>
      <c r="C80">
        <v>10079</v>
      </c>
      <c r="D80" s="1">
        <v>45370</v>
      </c>
      <c r="E80" s="2" t="s">
        <v>11</v>
      </c>
      <c r="F80" s="2" t="s">
        <v>12</v>
      </c>
      <c r="G80">
        <v>2</v>
      </c>
      <c r="H80">
        <v>249.99</v>
      </c>
      <c r="I80">
        <v>499.98</v>
      </c>
    </row>
    <row r="81" spans="1:9" x14ac:dyDescent="0.35">
      <c r="A81" s="2" t="s">
        <v>100</v>
      </c>
      <c r="B81" s="2" t="s">
        <v>13</v>
      </c>
      <c r="C81">
        <v>10080</v>
      </c>
      <c r="D81" s="1">
        <v>45371</v>
      </c>
      <c r="E81" s="2" t="s">
        <v>15</v>
      </c>
      <c r="F81" s="2" t="s">
        <v>16</v>
      </c>
      <c r="G81">
        <v>1</v>
      </c>
      <c r="H81">
        <v>499.99</v>
      </c>
      <c r="I81">
        <v>499.99</v>
      </c>
    </row>
    <row r="82" spans="1:9" x14ac:dyDescent="0.35">
      <c r="A82" s="2" t="s">
        <v>101</v>
      </c>
      <c r="B82" s="2" t="s">
        <v>17</v>
      </c>
      <c r="C82">
        <v>10081</v>
      </c>
      <c r="D82" s="1">
        <v>45372</v>
      </c>
      <c r="E82" s="2" t="s">
        <v>19</v>
      </c>
      <c r="F82" s="2" t="s">
        <v>20</v>
      </c>
      <c r="G82">
        <v>2</v>
      </c>
      <c r="H82">
        <v>89.99</v>
      </c>
      <c r="I82">
        <v>179.98</v>
      </c>
    </row>
    <row r="83" spans="1:9" x14ac:dyDescent="0.35">
      <c r="A83" s="2" t="s">
        <v>102</v>
      </c>
      <c r="B83" s="2" t="s">
        <v>21</v>
      </c>
      <c r="C83">
        <v>10082</v>
      </c>
      <c r="D83" s="1">
        <v>45373</v>
      </c>
      <c r="E83" s="2" t="s">
        <v>11</v>
      </c>
      <c r="F83" s="2" t="s">
        <v>12</v>
      </c>
      <c r="G83">
        <v>3</v>
      </c>
      <c r="H83">
        <v>12.99</v>
      </c>
      <c r="I83">
        <v>38.97</v>
      </c>
    </row>
    <row r="84" spans="1:9" x14ac:dyDescent="0.35">
      <c r="A84" s="2" t="s">
        <v>103</v>
      </c>
      <c r="B84" s="2" t="s">
        <v>23</v>
      </c>
      <c r="C84">
        <v>10083</v>
      </c>
      <c r="D84" s="1">
        <v>45374</v>
      </c>
      <c r="E84" s="2" t="s">
        <v>15</v>
      </c>
      <c r="F84" s="2" t="s">
        <v>16</v>
      </c>
      <c r="G84">
        <v>1</v>
      </c>
      <c r="H84">
        <v>100</v>
      </c>
      <c r="I84">
        <v>100</v>
      </c>
    </row>
    <row r="85" spans="1:9" x14ac:dyDescent="0.35">
      <c r="A85" s="2" t="s">
        <v>104</v>
      </c>
      <c r="B85" s="2" t="s">
        <v>25</v>
      </c>
      <c r="C85">
        <v>10084</v>
      </c>
      <c r="D85" s="1">
        <v>45375</v>
      </c>
      <c r="E85" s="2" t="s">
        <v>19</v>
      </c>
      <c r="F85" s="2" t="s">
        <v>12</v>
      </c>
      <c r="G85">
        <v>6</v>
      </c>
      <c r="H85">
        <v>24.99</v>
      </c>
      <c r="I85">
        <v>149.94</v>
      </c>
    </row>
    <row r="86" spans="1:9" x14ac:dyDescent="0.35">
      <c r="A86" s="2" t="s">
        <v>105</v>
      </c>
      <c r="B86" s="2" t="s">
        <v>9</v>
      </c>
      <c r="C86">
        <v>10085</v>
      </c>
      <c r="D86" s="1">
        <v>45376</v>
      </c>
      <c r="E86" s="2" t="s">
        <v>11</v>
      </c>
      <c r="F86" s="2" t="s">
        <v>12</v>
      </c>
      <c r="G86">
        <v>1</v>
      </c>
      <c r="H86">
        <v>99.99</v>
      </c>
      <c r="I86">
        <v>99.99</v>
      </c>
    </row>
    <row r="87" spans="1:9" x14ac:dyDescent="0.35">
      <c r="A87" s="2" t="s">
        <v>106</v>
      </c>
      <c r="B87" s="2" t="s">
        <v>13</v>
      </c>
      <c r="C87">
        <v>10086</v>
      </c>
      <c r="D87" s="1">
        <v>45377</v>
      </c>
      <c r="E87" s="2" t="s">
        <v>15</v>
      </c>
      <c r="F87" s="2" t="s">
        <v>16</v>
      </c>
      <c r="G87">
        <v>2</v>
      </c>
      <c r="H87">
        <v>1299.99</v>
      </c>
      <c r="I87">
        <v>2599.98</v>
      </c>
    </row>
    <row r="88" spans="1:9" x14ac:dyDescent="0.35">
      <c r="A88" s="2" t="s">
        <v>107</v>
      </c>
      <c r="B88" s="2" t="s">
        <v>17</v>
      </c>
      <c r="C88">
        <v>10087</v>
      </c>
      <c r="D88" s="1">
        <v>45378</v>
      </c>
      <c r="E88" s="2" t="s">
        <v>19</v>
      </c>
      <c r="F88" s="2" t="s">
        <v>20</v>
      </c>
      <c r="G88">
        <v>3</v>
      </c>
      <c r="H88">
        <v>79.989999999999995</v>
      </c>
      <c r="I88">
        <v>239.97</v>
      </c>
    </row>
    <row r="89" spans="1:9" x14ac:dyDescent="0.35">
      <c r="A89" s="2" t="s">
        <v>108</v>
      </c>
      <c r="B89" s="2" t="s">
        <v>21</v>
      </c>
      <c r="C89">
        <v>10088</v>
      </c>
      <c r="D89" s="1">
        <v>45379</v>
      </c>
      <c r="E89" s="2" t="s">
        <v>11</v>
      </c>
      <c r="F89" s="2" t="s">
        <v>12</v>
      </c>
      <c r="G89">
        <v>4</v>
      </c>
      <c r="H89">
        <v>13.99</v>
      </c>
      <c r="I89">
        <v>55.96</v>
      </c>
    </row>
    <row r="90" spans="1:9" x14ac:dyDescent="0.35">
      <c r="A90" s="2" t="s">
        <v>109</v>
      </c>
      <c r="B90" s="2" t="s">
        <v>23</v>
      </c>
      <c r="C90">
        <v>10089</v>
      </c>
      <c r="D90" s="1">
        <v>45380</v>
      </c>
      <c r="E90" s="2" t="s">
        <v>15</v>
      </c>
      <c r="F90" s="2" t="s">
        <v>16</v>
      </c>
      <c r="G90">
        <v>1</v>
      </c>
      <c r="H90">
        <v>105</v>
      </c>
      <c r="I90">
        <v>105</v>
      </c>
    </row>
    <row r="91" spans="1:9" x14ac:dyDescent="0.35">
      <c r="A91" s="2" t="s">
        <v>110</v>
      </c>
      <c r="B91" s="2" t="s">
        <v>25</v>
      </c>
      <c r="C91">
        <v>10090</v>
      </c>
      <c r="D91" s="1">
        <v>45381</v>
      </c>
      <c r="E91" s="2" t="s">
        <v>19</v>
      </c>
      <c r="F91" s="2" t="s">
        <v>12</v>
      </c>
      <c r="G91">
        <v>2</v>
      </c>
      <c r="H91">
        <v>129.99</v>
      </c>
      <c r="I91">
        <v>259.98</v>
      </c>
    </row>
    <row r="92" spans="1:9" x14ac:dyDescent="0.35">
      <c r="A92" s="2" t="s">
        <v>111</v>
      </c>
      <c r="B92" s="2" t="s">
        <v>9</v>
      </c>
      <c r="C92">
        <v>10091</v>
      </c>
      <c r="D92" s="1">
        <v>45382</v>
      </c>
      <c r="E92" s="2" t="s">
        <v>11</v>
      </c>
      <c r="F92" s="2" t="s">
        <v>12</v>
      </c>
      <c r="G92">
        <v>2</v>
      </c>
      <c r="H92">
        <v>99.99</v>
      </c>
      <c r="I92">
        <v>199.98</v>
      </c>
    </row>
    <row r="93" spans="1:9" x14ac:dyDescent="0.35">
      <c r="A93" s="2" t="s">
        <v>112</v>
      </c>
      <c r="B93" s="2" t="s">
        <v>13</v>
      </c>
      <c r="C93">
        <v>10092</v>
      </c>
      <c r="D93" s="1">
        <v>45383</v>
      </c>
      <c r="E93" s="2" t="s">
        <v>15</v>
      </c>
      <c r="F93" s="2" t="s">
        <v>16</v>
      </c>
      <c r="G93">
        <v>1</v>
      </c>
      <c r="H93">
        <v>179.99</v>
      </c>
      <c r="I93">
        <v>179.99</v>
      </c>
    </row>
    <row r="94" spans="1:9" x14ac:dyDescent="0.35">
      <c r="A94" s="2" t="s">
        <v>113</v>
      </c>
      <c r="B94" s="2" t="s">
        <v>17</v>
      </c>
      <c r="C94">
        <v>10093</v>
      </c>
      <c r="D94" s="1">
        <v>45384</v>
      </c>
      <c r="E94" s="2" t="s">
        <v>19</v>
      </c>
      <c r="F94" s="2" t="s">
        <v>20</v>
      </c>
      <c r="G94">
        <v>4</v>
      </c>
      <c r="H94">
        <v>79.989999999999995</v>
      </c>
      <c r="I94">
        <v>319.95999999999998</v>
      </c>
    </row>
    <row r="95" spans="1:9" x14ac:dyDescent="0.35">
      <c r="A95" s="2" t="s">
        <v>114</v>
      </c>
      <c r="B95" s="2" t="s">
        <v>21</v>
      </c>
      <c r="C95">
        <v>10094</v>
      </c>
      <c r="D95" s="1">
        <v>45385</v>
      </c>
      <c r="E95" s="2" t="s">
        <v>11</v>
      </c>
      <c r="F95" s="2" t="s">
        <v>12</v>
      </c>
      <c r="G95">
        <v>3</v>
      </c>
      <c r="H95">
        <v>14.99</v>
      </c>
      <c r="I95">
        <v>44.97</v>
      </c>
    </row>
    <row r="96" spans="1:9" x14ac:dyDescent="0.35">
      <c r="A96" s="2" t="s">
        <v>115</v>
      </c>
      <c r="B96" s="2" t="s">
        <v>23</v>
      </c>
      <c r="C96">
        <v>10095</v>
      </c>
      <c r="D96" s="1">
        <v>45386</v>
      </c>
      <c r="E96" s="2" t="s">
        <v>15</v>
      </c>
      <c r="F96" s="2" t="s">
        <v>16</v>
      </c>
      <c r="G96">
        <v>1</v>
      </c>
      <c r="H96">
        <v>68</v>
      </c>
      <c r="I96">
        <v>68</v>
      </c>
    </row>
    <row r="97" spans="1:9" x14ac:dyDescent="0.35">
      <c r="A97" s="2" t="s">
        <v>116</v>
      </c>
      <c r="B97" s="2" t="s">
        <v>25</v>
      </c>
      <c r="C97">
        <v>10096</v>
      </c>
      <c r="D97" s="1">
        <v>45387</v>
      </c>
      <c r="E97" s="2" t="s">
        <v>19</v>
      </c>
      <c r="F97" s="2" t="s">
        <v>12</v>
      </c>
      <c r="G97">
        <v>1</v>
      </c>
      <c r="H97">
        <v>999.99</v>
      </c>
      <c r="I97">
        <v>999.99</v>
      </c>
    </row>
    <row r="98" spans="1:9" x14ac:dyDescent="0.35">
      <c r="A98" s="2" t="s">
        <v>117</v>
      </c>
      <c r="B98" s="2" t="s">
        <v>9</v>
      </c>
      <c r="C98">
        <v>10097</v>
      </c>
      <c r="D98" s="1">
        <v>45388</v>
      </c>
      <c r="E98" s="2" t="s">
        <v>11</v>
      </c>
      <c r="F98" s="2" t="s">
        <v>12</v>
      </c>
      <c r="G98">
        <v>3</v>
      </c>
      <c r="H98">
        <v>299.99</v>
      </c>
      <c r="I98">
        <v>899.97</v>
      </c>
    </row>
    <row r="99" spans="1:9" x14ac:dyDescent="0.35">
      <c r="A99" s="2" t="s">
        <v>118</v>
      </c>
      <c r="B99" s="2" t="s">
        <v>13</v>
      </c>
      <c r="C99">
        <v>10098</v>
      </c>
      <c r="D99" s="1">
        <v>45389</v>
      </c>
      <c r="E99" s="2" t="s">
        <v>15</v>
      </c>
      <c r="F99" s="2" t="s">
        <v>16</v>
      </c>
      <c r="G99">
        <v>1</v>
      </c>
      <c r="H99">
        <v>349.99</v>
      </c>
      <c r="I99">
        <v>349.99</v>
      </c>
    </row>
    <row r="100" spans="1:9" x14ac:dyDescent="0.35">
      <c r="A100" s="2" t="s">
        <v>119</v>
      </c>
      <c r="B100" s="2" t="s">
        <v>17</v>
      </c>
      <c r="C100">
        <v>10099</v>
      </c>
      <c r="D100" s="1">
        <v>45390</v>
      </c>
      <c r="E100" s="2" t="s">
        <v>19</v>
      </c>
      <c r="F100" s="2" t="s">
        <v>20</v>
      </c>
      <c r="G100">
        <v>6</v>
      </c>
      <c r="H100">
        <v>19.989999999999998</v>
      </c>
      <c r="I100">
        <v>119.94</v>
      </c>
    </row>
    <row r="101" spans="1:9" x14ac:dyDescent="0.35">
      <c r="A101" s="2" t="s">
        <v>120</v>
      </c>
      <c r="B101" s="2" t="s">
        <v>21</v>
      </c>
      <c r="C101">
        <v>10100</v>
      </c>
      <c r="D101" s="1">
        <v>45391</v>
      </c>
      <c r="E101" s="2" t="s">
        <v>11</v>
      </c>
      <c r="F101" s="2" t="s">
        <v>12</v>
      </c>
      <c r="G101">
        <v>2</v>
      </c>
      <c r="H101">
        <v>12.99</v>
      </c>
      <c r="I101">
        <v>25.98</v>
      </c>
    </row>
    <row r="102" spans="1:9" x14ac:dyDescent="0.35">
      <c r="A102" s="2" t="s">
        <v>121</v>
      </c>
      <c r="B102" s="2" t="s">
        <v>23</v>
      </c>
      <c r="C102">
        <v>10101</v>
      </c>
      <c r="D102" s="1">
        <v>45392</v>
      </c>
      <c r="E102" s="2" t="s">
        <v>15</v>
      </c>
      <c r="F102" s="2" t="s">
        <v>16</v>
      </c>
      <c r="G102">
        <v>1</v>
      </c>
      <c r="H102">
        <v>82</v>
      </c>
      <c r="I102">
        <v>82</v>
      </c>
    </row>
    <row r="103" spans="1:9" x14ac:dyDescent="0.35">
      <c r="A103" s="2" t="s">
        <v>122</v>
      </c>
      <c r="B103" s="2" t="s">
        <v>25</v>
      </c>
      <c r="C103">
        <v>10102</v>
      </c>
      <c r="D103" s="1">
        <v>45393</v>
      </c>
      <c r="E103" s="2" t="s">
        <v>19</v>
      </c>
      <c r="F103" s="2" t="s">
        <v>12</v>
      </c>
      <c r="G103">
        <v>2</v>
      </c>
      <c r="H103">
        <v>109.99</v>
      </c>
      <c r="I103">
        <v>219.98</v>
      </c>
    </row>
    <row r="104" spans="1:9" x14ac:dyDescent="0.35">
      <c r="A104" s="2" t="s">
        <v>123</v>
      </c>
      <c r="B104" s="2" t="s">
        <v>9</v>
      </c>
      <c r="C104">
        <v>10103</v>
      </c>
      <c r="D104" s="1">
        <v>45394</v>
      </c>
      <c r="E104" s="2" t="s">
        <v>11</v>
      </c>
      <c r="F104" s="2" t="s">
        <v>12</v>
      </c>
      <c r="G104">
        <v>1</v>
      </c>
      <c r="H104">
        <v>3899.99</v>
      </c>
      <c r="I104">
        <v>3899.99</v>
      </c>
    </row>
    <row r="105" spans="1:9" x14ac:dyDescent="0.35">
      <c r="A105" s="2" t="s">
        <v>124</v>
      </c>
      <c r="B105" s="2" t="s">
        <v>13</v>
      </c>
      <c r="C105">
        <v>10104</v>
      </c>
      <c r="D105" s="1">
        <v>45395</v>
      </c>
      <c r="E105" s="2" t="s">
        <v>15</v>
      </c>
      <c r="F105" s="2" t="s">
        <v>16</v>
      </c>
      <c r="G105">
        <v>2</v>
      </c>
      <c r="H105">
        <v>349.99</v>
      </c>
      <c r="I105">
        <v>699.98</v>
      </c>
    </row>
    <row r="106" spans="1:9" x14ac:dyDescent="0.35">
      <c r="A106" s="2" t="s">
        <v>125</v>
      </c>
      <c r="B106" s="2" t="s">
        <v>17</v>
      </c>
      <c r="C106">
        <v>10105</v>
      </c>
      <c r="D106" s="1">
        <v>45396</v>
      </c>
      <c r="E106" s="2" t="s">
        <v>19</v>
      </c>
      <c r="F106" s="2" t="s">
        <v>20</v>
      </c>
      <c r="G106">
        <v>3</v>
      </c>
      <c r="H106">
        <v>39.99</v>
      </c>
      <c r="I106">
        <v>119.97</v>
      </c>
    </row>
    <row r="107" spans="1:9" x14ac:dyDescent="0.35">
      <c r="A107" s="2" t="s">
        <v>126</v>
      </c>
      <c r="B107" s="2" t="s">
        <v>21</v>
      </c>
      <c r="C107">
        <v>10106</v>
      </c>
      <c r="D107" s="1">
        <v>45397</v>
      </c>
      <c r="E107" s="2" t="s">
        <v>11</v>
      </c>
      <c r="F107" s="2" t="s">
        <v>12</v>
      </c>
      <c r="G107">
        <v>4</v>
      </c>
      <c r="H107">
        <v>10.99</v>
      </c>
      <c r="I107">
        <v>43.96</v>
      </c>
    </row>
    <row r="108" spans="1:9" x14ac:dyDescent="0.35">
      <c r="A108" s="2" t="s">
        <v>127</v>
      </c>
      <c r="B108" s="2" t="s">
        <v>23</v>
      </c>
      <c r="C108">
        <v>10107</v>
      </c>
      <c r="D108" s="1">
        <v>45398</v>
      </c>
      <c r="E108" s="2" t="s">
        <v>15</v>
      </c>
      <c r="F108" s="2" t="s">
        <v>16</v>
      </c>
      <c r="G108">
        <v>1</v>
      </c>
      <c r="H108">
        <v>6.5</v>
      </c>
      <c r="I108">
        <v>6.5</v>
      </c>
    </row>
    <row r="109" spans="1:9" x14ac:dyDescent="0.35">
      <c r="A109" s="2" t="s">
        <v>128</v>
      </c>
      <c r="B109" s="2" t="s">
        <v>25</v>
      </c>
      <c r="C109">
        <v>10108</v>
      </c>
      <c r="D109" s="1">
        <v>45399</v>
      </c>
      <c r="E109" s="2" t="s">
        <v>19</v>
      </c>
      <c r="F109" s="2" t="s">
        <v>12</v>
      </c>
      <c r="G109">
        <v>1</v>
      </c>
      <c r="H109">
        <v>399.99</v>
      </c>
      <c r="I109">
        <v>399.99</v>
      </c>
    </row>
    <row r="110" spans="1:9" x14ac:dyDescent="0.35">
      <c r="A110" s="2" t="s">
        <v>129</v>
      </c>
      <c r="B110" s="2" t="s">
        <v>9</v>
      </c>
      <c r="C110">
        <v>10109</v>
      </c>
      <c r="D110" s="1">
        <v>45400</v>
      </c>
      <c r="E110" s="2" t="s">
        <v>11</v>
      </c>
      <c r="F110" s="2" t="s">
        <v>12</v>
      </c>
      <c r="G110">
        <v>2</v>
      </c>
      <c r="H110">
        <v>229.99</v>
      </c>
      <c r="I110">
        <v>459.98</v>
      </c>
    </row>
    <row r="111" spans="1:9" x14ac:dyDescent="0.35">
      <c r="A111" s="2" t="s">
        <v>130</v>
      </c>
      <c r="B111" s="2" t="s">
        <v>13</v>
      </c>
      <c r="C111">
        <v>10110</v>
      </c>
      <c r="D111" s="1">
        <v>45401</v>
      </c>
      <c r="E111" s="2" t="s">
        <v>15</v>
      </c>
      <c r="F111" s="2" t="s">
        <v>16</v>
      </c>
      <c r="G111">
        <v>1</v>
      </c>
      <c r="H111">
        <v>159.99</v>
      </c>
      <c r="I111">
        <v>159.99</v>
      </c>
    </row>
    <row r="112" spans="1:9" x14ac:dyDescent="0.35">
      <c r="A112" s="2" t="s">
        <v>131</v>
      </c>
      <c r="B112" s="2" t="s">
        <v>17</v>
      </c>
      <c r="C112">
        <v>10111</v>
      </c>
      <c r="D112" s="1">
        <v>45402</v>
      </c>
      <c r="E112" s="2" t="s">
        <v>19</v>
      </c>
      <c r="F112" s="2" t="s">
        <v>20</v>
      </c>
      <c r="G112">
        <v>4</v>
      </c>
      <c r="H112">
        <v>14.99</v>
      </c>
      <c r="I112">
        <v>59.96</v>
      </c>
    </row>
    <row r="113" spans="1:9" x14ac:dyDescent="0.35">
      <c r="A113" s="2" t="s">
        <v>132</v>
      </c>
      <c r="B113" s="2" t="s">
        <v>21</v>
      </c>
      <c r="C113">
        <v>10112</v>
      </c>
      <c r="D113" s="1">
        <v>45403</v>
      </c>
      <c r="E113" s="2" t="s">
        <v>11</v>
      </c>
      <c r="F113" s="2" t="s">
        <v>12</v>
      </c>
      <c r="G113">
        <v>2</v>
      </c>
      <c r="H113">
        <v>18.989999999999998</v>
      </c>
      <c r="I113">
        <v>37.979999999999997</v>
      </c>
    </row>
    <row r="114" spans="1:9" x14ac:dyDescent="0.35">
      <c r="A114" s="2" t="s">
        <v>133</v>
      </c>
      <c r="B114" s="2" t="s">
        <v>23</v>
      </c>
      <c r="C114">
        <v>10113</v>
      </c>
      <c r="D114" s="1">
        <v>45404</v>
      </c>
      <c r="E114" s="2" t="s">
        <v>15</v>
      </c>
      <c r="F114" s="2" t="s">
        <v>16</v>
      </c>
      <c r="G114">
        <v>1</v>
      </c>
      <c r="H114">
        <v>15</v>
      </c>
      <c r="I114">
        <v>15</v>
      </c>
    </row>
    <row r="115" spans="1:9" x14ac:dyDescent="0.35">
      <c r="A115" s="2" t="s">
        <v>134</v>
      </c>
      <c r="B115" s="2" t="s">
        <v>25</v>
      </c>
      <c r="C115">
        <v>10114</v>
      </c>
      <c r="D115" s="1">
        <v>45405</v>
      </c>
      <c r="E115" s="2" t="s">
        <v>19</v>
      </c>
      <c r="F115" s="2" t="s">
        <v>12</v>
      </c>
      <c r="G115">
        <v>3</v>
      </c>
      <c r="H115">
        <v>229.95</v>
      </c>
      <c r="I115">
        <v>689.85</v>
      </c>
    </row>
    <row r="116" spans="1:9" x14ac:dyDescent="0.35">
      <c r="A116" s="2" t="s">
        <v>135</v>
      </c>
      <c r="B116" s="2" t="s">
        <v>9</v>
      </c>
      <c r="C116">
        <v>10115</v>
      </c>
      <c r="D116" s="1">
        <v>45406</v>
      </c>
      <c r="E116" s="2" t="s">
        <v>11</v>
      </c>
      <c r="F116" s="2" t="s">
        <v>12</v>
      </c>
      <c r="G116">
        <v>1</v>
      </c>
      <c r="H116">
        <v>249.99</v>
      </c>
      <c r="I116">
        <v>249.99</v>
      </c>
    </row>
    <row r="117" spans="1:9" x14ac:dyDescent="0.35">
      <c r="A117" s="2" t="s">
        <v>136</v>
      </c>
      <c r="B117" s="2" t="s">
        <v>13</v>
      </c>
      <c r="C117">
        <v>10116</v>
      </c>
      <c r="D117" s="1">
        <v>45407</v>
      </c>
      <c r="E117" s="2" t="s">
        <v>15</v>
      </c>
      <c r="F117" s="2" t="s">
        <v>16</v>
      </c>
      <c r="G117">
        <v>2</v>
      </c>
      <c r="H117">
        <v>299.95</v>
      </c>
      <c r="I117">
        <v>599.9</v>
      </c>
    </row>
    <row r="118" spans="1:9" x14ac:dyDescent="0.35">
      <c r="A118" s="2" t="s">
        <v>137</v>
      </c>
      <c r="B118" s="2" t="s">
        <v>17</v>
      </c>
      <c r="C118">
        <v>10117</v>
      </c>
      <c r="D118" s="1">
        <v>45408</v>
      </c>
      <c r="E118" s="2" t="s">
        <v>19</v>
      </c>
      <c r="F118" s="2" t="s">
        <v>20</v>
      </c>
      <c r="G118">
        <v>3</v>
      </c>
      <c r="H118">
        <v>49.99</v>
      </c>
      <c r="I118">
        <v>149.97</v>
      </c>
    </row>
    <row r="119" spans="1:9" x14ac:dyDescent="0.35">
      <c r="A119" s="2" t="s">
        <v>138</v>
      </c>
      <c r="B119" s="2" t="s">
        <v>21</v>
      </c>
      <c r="C119">
        <v>10118</v>
      </c>
      <c r="D119" s="1">
        <v>45409</v>
      </c>
      <c r="E119" s="2" t="s">
        <v>11</v>
      </c>
      <c r="F119" s="2" t="s">
        <v>12</v>
      </c>
      <c r="G119">
        <v>4</v>
      </c>
      <c r="H119">
        <v>16.989999999999998</v>
      </c>
      <c r="I119">
        <v>67.959999999999994</v>
      </c>
    </row>
    <row r="120" spans="1:9" x14ac:dyDescent="0.35">
      <c r="A120" s="2" t="s">
        <v>139</v>
      </c>
      <c r="B120" s="2" t="s">
        <v>23</v>
      </c>
      <c r="C120">
        <v>10119</v>
      </c>
      <c r="D120" s="1">
        <v>45410</v>
      </c>
      <c r="E120" s="2" t="s">
        <v>15</v>
      </c>
      <c r="F120" s="2" t="s">
        <v>16</v>
      </c>
      <c r="G120">
        <v>2</v>
      </c>
      <c r="H120">
        <v>14.99</v>
      </c>
      <c r="I120">
        <v>29.98</v>
      </c>
    </row>
    <row r="121" spans="1:9" x14ac:dyDescent="0.35">
      <c r="A121" s="2" t="s">
        <v>140</v>
      </c>
      <c r="B121" s="2" t="s">
        <v>25</v>
      </c>
      <c r="C121">
        <v>10120</v>
      </c>
      <c r="D121" s="1">
        <v>45411</v>
      </c>
      <c r="E121" s="2" t="s">
        <v>19</v>
      </c>
      <c r="F121" s="2" t="s">
        <v>12</v>
      </c>
      <c r="G121">
        <v>1</v>
      </c>
      <c r="H121">
        <v>249.99</v>
      </c>
      <c r="I121">
        <v>249.99</v>
      </c>
    </row>
    <row r="122" spans="1:9" x14ac:dyDescent="0.35">
      <c r="A122" s="2" t="s">
        <v>141</v>
      </c>
      <c r="B122" s="2" t="s">
        <v>9</v>
      </c>
      <c r="C122">
        <v>10121</v>
      </c>
      <c r="D122" s="1">
        <v>45412</v>
      </c>
      <c r="E122" s="2" t="s">
        <v>11</v>
      </c>
      <c r="F122" s="2" t="s">
        <v>12</v>
      </c>
      <c r="G122">
        <v>2</v>
      </c>
      <c r="H122">
        <v>599.99</v>
      </c>
      <c r="I122">
        <v>1199.98</v>
      </c>
    </row>
    <row r="123" spans="1:9" x14ac:dyDescent="0.35">
      <c r="A123" s="2" t="s">
        <v>142</v>
      </c>
      <c r="B123" s="2" t="s">
        <v>13</v>
      </c>
      <c r="C123">
        <v>10122</v>
      </c>
      <c r="D123" s="1">
        <v>45413</v>
      </c>
      <c r="E123" s="2" t="s">
        <v>15</v>
      </c>
      <c r="F123" s="2" t="s">
        <v>16</v>
      </c>
      <c r="G123">
        <v>1</v>
      </c>
      <c r="H123">
        <v>89.99</v>
      </c>
      <c r="I123">
        <v>89.99</v>
      </c>
    </row>
    <row r="124" spans="1:9" x14ac:dyDescent="0.35">
      <c r="A124" s="2" t="s">
        <v>143</v>
      </c>
      <c r="B124" s="2" t="s">
        <v>17</v>
      </c>
      <c r="C124">
        <v>10123</v>
      </c>
      <c r="D124" s="1">
        <v>45414</v>
      </c>
      <c r="E124" s="2" t="s">
        <v>19</v>
      </c>
      <c r="F124" s="2" t="s">
        <v>20</v>
      </c>
      <c r="G124">
        <v>5</v>
      </c>
      <c r="H124">
        <v>12.99</v>
      </c>
      <c r="I124">
        <v>64.95</v>
      </c>
    </row>
    <row r="125" spans="1:9" x14ac:dyDescent="0.35">
      <c r="A125" s="2" t="s">
        <v>144</v>
      </c>
      <c r="B125" s="2" t="s">
        <v>21</v>
      </c>
      <c r="C125">
        <v>10124</v>
      </c>
      <c r="D125" s="1">
        <v>45415</v>
      </c>
      <c r="E125" s="2" t="s">
        <v>11</v>
      </c>
      <c r="F125" s="2" t="s">
        <v>12</v>
      </c>
      <c r="G125">
        <v>3</v>
      </c>
      <c r="H125">
        <v>14.99</v>
      </c>
      <c r="I125">
        <v>44.97</v>
      </c>
    </row>
    <row r="126" spans="1:9" x14ac:dyDescent="0.35">
      <c r="A126" s="2" t="s">
        <v>145</v>
      </c>
      <c r="B126" s="2" t="s">
        <v>23</v>
      </c>
      <c r="C126">
        <v>10125</v>
      </c>
      <c r="D126" s="1">
        <v>45416</v>
      </c>
      <c r="E126" s="2" t="s">
        <v>15</v>
      </c>
      <c r="F126" s="2" t="s">
        <v>16</v>
      </c>
      <c r="G126">
        <v>1</v>
      </c>
      <c r="H126">
        <v>30</v>
      </c>
      <c r="I126">
        <v>30</v>
      </c>
    </row>
    <row r="127" spans="1:9" x14ac:dyDescent="0.35">
      <c r="A127" s="2" t="s">
        <v>146</v>
      </c>
      <c r="B127" s="2" t="s">
        <v>25</v>
      </c>
      <c r="C127">
        <v>10126</v>
      </c>
      <c r="D127" s="1">
        <v>45417</v>
      </c>
      <c r="E127" s="2" t="s">
        <v>19</v>
      </c>
      <c r="F127" s="2" t="s">
        <v>12</v>
      </c>
      <c r="G127">
        <v>1</v>
      </c>
      <c r="H127">
        <v>199.99</v>
      </c>
      <c r="I127">
        <v>199.99</v>
      </c>
    </row>
    <row r="128" spans="1:9" x14ac:dyDescent="0.35">
      <c r="A128" s="2" t="s">
        <v>147</v>
      </c>
      <c r="B128" s="2" t="s">
        <v>9</v>
      </c>
      <c r="C128">
        <v>10127</v>
      </c>
      <c r="D128" s="1">
        <v>45418</v>
      </c>
      <c r="E128" s="2" t="s">
        <v>11</v>
      </c>
      <c r="F128" s="2" t="s">
        <v>12</v>
      </c>
      <c r="G128">
        <v>1</v>
      </c>
      <c r="H128">
        <v>499.99</v>
      </c>
      <c r="I128">
        <v>499.99</v>
      </c>
    </row>
    <row r="129" spans="1:9" x14ac:dyDescent="0.35">
      <c r="A129" s="2" t="s">
        <v>37</v>
      </c>
      <c r="B129" s="2" t="s">
        <v>13</v>
      </c>
      <c r="C129">
        <v>10128</v>
      </c>
      <c r="D129" s="1">
        <v>45419</v>
      </c>
      <c r="E129" s="2" t="s">
        <v>15</v>
      </c>
      <c r="F129" s="2" t="s">
        <v>16</v>
      </c>
      <c r="G129">
        <v>2</v>
      </c>
      <c r="H129">
        <v>399.99</v>
      </c>
      <c r="I129">
        <v>799.98</v>
      </c>
    </row>
    <row r="130" spans="1:9" x14ac:dyDescent="0.35">
      <c r="A130" s="2" t="s">
        <v>148</v>
      </c>
      <c r="B130" s="2" t="s">
        <v>17</v>
      </c>
      <c r="C130">
        <v>10129</v>
      </c>
      <c r="D130" s="1">
        <v>45420</v>
      </c>
      <c r="E130" s="2" t="s">
        <v>19</v>
      </c>
      <c r="F130" s="2" t="s">
        <v>20</v>
      </c>
      <c r="G130">
        <v>3</v>
      </c>
      <c r="H130">
        <v>98</v>
      </c>
      <c r="I130">
        <v>294</v>
      </c>
    </row>
    <row r="131" spans="1:9" x14ac:dyDescent="0.35">
      <c r="A131" s="2" t="s">
        <v>149</v>
      </c>
      <c r="B131" s="2" t="s">
        <v>21</v>
      </c>
      <c r="C131">
        <v>10130</v>
      </c>
      <c r="D131" s="1">
        <v>45421</v>
      </c>
      <c r="E131" s="2" t="s">
        <v>11</v>
      </c>
      <c r="F131" s="2" t="s">
        <v>12</v>
      </c>
      <c r="G131">
        <v>2</v>
      </c>
      <c r="H131">
        <v>8.99</v>
      </c>
      <c r="I131">
        <v>17.98</v>
      </c>
    </row>
    <row r="132" spans="1:9" x14ac:dyDescent="0.35">
      <c r="A132" s="2" t="s">
        <v>150</v>
      </c>
      <c r="B132" s="2" t="s">
        <v>23</v>
      </c>
      <c r="C132">
        <v>10131</v>
      </c>
      <c r="D132" s="1">
        <v>45422</v>
      </c>
      <c r="E132" s="2" t="s">
        <v>15</v>
      </c>
      <c r="F132" s="2" t="s">
        <v>16</v>
      </c>
      <c r="G132">
        <v>1</v>
      </c>
      <c r="H132">
        <v>36</v>
      </c>
      <c r="I132">
        <v>36</v>
      </c>
    </row>
    <row r="133" spans="1:9" x14ac:dyDescent="0.35">
      <c r="A133" s="2" t="s">
        <v>151</v>
      </c>
      <c r="B133" s="2" t="s">
        <v>25</v>
      </c>
      <c r="C133">
        <v>10132</v>
      </c>
      <c r="D133" s="1">
        <v>45423</v>
      </c>
      <c r="E133" s="2" t="s">
        <v>19</v>
      </c>
      <c r="F133" s="2" t="s">
        <v>12</v>
      </c>
      <c r="G133">
        <v>4</v>
      </c>
      <c r="H133">
        <v>39.950000000000003</v>
      </c>
      <c r="I133">
        <v>159.80000000000001</v>
      </c>
    </row>
    <row r="134" spans="1:9" x14ac:dyDescent="0.35">
      <c r="A134" s="2" t="s">
        <v>152</v>
      </c>
      <c r="B134" s="2" t="s">
        <v>9</v>
      </c>
      <c r="C134">
        <v>10133</v>
      </c>
      <c r="D134" s="1">
        <v>45424</v>
      </c>
      <c r="E134" s="2" t="s">
        <v>11</v>
      </c>
      <c r="F134" s="2" t="s">
        <v>12</v>
      </c>
      <c r="G134">
        <v>1</v>
      </c>
      <c r="H134">
        <v>1299.99</v>
      </c>
      <c r="I134">
        <v>1299.99</v>
      </c>
    </row>
    <row r="135" spans="1:9" x14ac:dyDescent="0.35">
      <c r="A135" s="2" t="s">
        <v>153</v>
      </c>
      <c r="B135" s="2" t="s">
        <v>13</v>
      </c>
      <c r="C135">
        <v>10134</v>
      </c>
      <c r="D135" s="1">
        <v>45425</v>
      </c>
      <c r="E135" s="2" t="s">
        <v>15</v>
      </c>
      <c r="F135" s="2" t="s">
        <v>16</v>
      </c>
      <c r="G135">
        <v>2</v>
      </c>
      <c r="H135">
        <v>79.989999999999995</v>
      </c>
      <c r="I135">
        <v>159.97999999999999</v>
      </c>
    </row>
    <row r="136" spans="1:9" x14ac:dyDescent="0.35">
      <c r="A136" s="2" t="s">
        <v>154</v>
      </c>
      <c r="B136" s="2" t="s">
        <v>17</v>
      </c>
      <c r="C136">
        <v>10135</v>
      </c>
      <c r="D136" s="1">
        <v>45426</v>
      </c>
      <c r="E136" s="2" t="s">
        <v>19</v>
      </c>
      <c r="F136" s="2" t="s">
        <v>20</v>
      </c>
      <c r="G136">
        <v>4</v>
      </c>
      <c r="H136">
        <v>34.99</v>
      </c>
      <c r="I136">
        <v>139.96</v>
      </c>
    </row>
    <row r="137" spans="1:9" x14ac:dyDescent="0.35">
      <c r="A137" s="2" t="s">
        <v>155</v>
      </c>
      <c r="B137" s="2" t="s">
        <v>21</v>
      </c>
      <c r="C137">
        <v>10136</v>
      </c>
      <c r="D137" s="1">
        <v>45427</v>
      </c>
      <c r="E137" s="2" t="s">
        <v>11</v>
      </c>
      <c r="F137" s="2" t="s">
        <v>12</v>
      </c>
      <c r="G137">
        <v>3</v>
      </c>
      <c r="H137">
        <v>9.99</v>
      </c>
      <c r="I137">
        <v>29.97</v>
      </c>
    </row>
    <row r="138" spans="1:9" x14ac:dyDescent="0.35">
      <c r="A138" s="2" t="s">
        <v>156</v>
      </c>
      <c r="B138" s="2" t="s">
        <v>23</v>
      </c>
      <c r="C138">
        <v>10137</v>
      </c>
      <c r="D138" s="1">
        <v>45428</v>
      </c>
      <c r="E138" s="2" t="s">
        <v>15</v>
      </c>
      <c r="F138" s="2" t="s">
        <v>16</v>
      </c>
      <c r="G138">
        <v>1</v>
      </c>
      <c r="H138">
        <v>6.8</v>
      </c>
      <c r="I138">
        <v>6.8</v>
      </c>
    </row>
    <row r="139" spans="1:9" x14ac:dyDescent="0.35">
      <c r="A139" s="2" t="s">
        <v>157</v>
      </c>
      <c r="B139" s="2" t="s">
        <v>25</v>
      </c>
      <c r="C139">
        <v>10138</v>
      </c>
      <c r="D139" s="1">
        <v>45429</v>
      </c>
      <c r="E139" s="2" t="s">
        <v>19</v>
      </c>
      <c r="F139" s="2" t="s">
        <v>12</v>
      </c>
      <c r="G139">
        <v>2</v>
      </c>
      <c r="H139">
        <v>99.95</v>
      </c>
      <c r="I139">
        <v>199.9</v>
      </c>
    </row>
    <row r="140" spans="1:9" x14ac:dyDescent="0.35">
      <c r="A140" s="2" t="s">
        <v>158</v>
      </c>
      <c r="B140" s="2" t="s">
        <v>9</v>
      </c>
      <c r="C140">
        <v>10139</v>
      </c>
      <c r="D140" s="1">
        <v>45430</v>
      </c>
      <c r="E140" s="2" t="s">
        <v>11</v>
      </c>
      <c r="F140" s="2" t="s">
        <v>12</v>
      </c>
      <c r="G140">
        <v>1</v>
      </c>
      <c r="H140">
        <v>1499.99</v>
      </c>
      <c r="I140">
        <v>1499.99</v>
      </c>
    </row>
    <row r="141" spans="1:9" x14ac:dyDescent="0.35">
      <c r="A141" s="2" t="s">
        <v>159</v>
      </c>
      <c r="B141" s="2" t="s">
        <v>13</v>
      </c>
      <c r="C141">
        <v>10140</v>
      </c>
      <c r="D141" s="1">
        <v>45431</v>
      </c>
      <c r="E141" s="2" t="s">
        <v>15</v>
      </c>
      <c r="F141" s="2" t="s">
        <v>16</v>
      </c>
      <c r="G141">
        <v>1</v>
      </c>
      <c r="H141">
        <v>139.99</v>
      </c>
      <c r="I141">
        <v>139.99</v>
      </c>
    </row>
    <row r="142" spans="1:9" x14ac:dyDescent="0.35">
      <c r="A142" s="2" t="s">
        <v>160</v>
      </c>
      <c r="B142" s="2" t="s">
        <v>17</v>
      </c>
      <c r="C142">
        <v>10141</v>
      </c>
      <c r="D142" s="1">
        <v>45432</v>
      </c>
      <c r="E142" s="2" t="s">
        <v>19</v>
      </c>
      <c r="F142" s="2" t="s">
        <v>20</v>
      </c>
      <c r="G142">
        <v>3</v>
      </c>
      <c r="H142">
        <v>44.99</v>
      </c>
      <c r="I142">
        <v>134.97</v>
      </c>
    </row>
    <row r="143" spans="1:9" x14ac:dyDescent="0.35">
      <c r="A143" s="2" t="s">
        <v>161</v>
      </c>
      <c r="B143" s="2" t="s">
        <v>21</v>
      </c>
      <c r="C143">
        <v>10142</v>
      </c>
      <c r="D143" s="1">
        <v>45433</v>
      </c>
      <c r="E143" s="2" t="s">
        <v>11</v>
      </c>
      <c r="F143" s="2" t="s">
        <v>12</v>
      </c>
      <c r="G143">
        <v>2</v>
      </c>
      <c r="H143">
        <v>11.99</v>
      </c>
      <c r="I143">
        <v>23.98</v>
      </c>
    </row>
    <row r="144" spans="1:9" x14ac:dyDescent="0.35">
      <c r="A144" s="2" t="s">
        <v>162</v>
      </c>
      <c r="B144" s="2" t="s">
        <v>23</v>
      </c>
      <c r="C144">
        <v>10143</v>
      </c>
      <c r="D144" s="1">
        <v>45434</v>
      </c>
      <c r="E144" s="2" t="s">
        <v>15</v>
      </c>
      <c r="F144" s="2" t="s">
        <v>16</v>
      </c>
      <c r="G144">
        <v>1</v>
      </c>
      <c r="H144">
        <v>29.5</v>
      </c>
      <c r="I144">
        <v>29.5</v>
      </c>
    </row>
    <row r="145" spans="1:9" x14ac:dyDescent="0.35">
      <c r="A145" s="2" t="s">
        <v>163</v>
      </c>
      <c r="B145" s="2" t="s">
        <v>25</v>
      </c>
      <c r="C145">
        <v>10144</v>
      </c>
      <c r="D145" s="1">
        <v>45435</v>
      </c>
      <c r="E145" s="2" t="s">
        <v>19</v>
      </c>
      <c r="F145" s="2" t="s">
        <v>12</v>
      </c>
      <c r="G145">
        <v>1</v>
      </c>
      <c r="H145">
        <v>299.99</v>
      </c>
      <c r="I145">
        <v>299.99</v>
      </c>
    </row>
    <row r="146" spans="1:9" x14ac:dyDescent="0.35">
      <c r="A146" s="2" t="s">
        <v>164</v>
      </c>
      <c r="B146" s="2" t="s">
        <v>9</v>
      </c>
      <c r="C146">
        <v>10145</v>
      </c>
      <c r="D146" s="1">
        <v>45436</v>
      </c>
      <c r="E146" s="2" t="s">
        <v>11</v>
      </c>
      <c r="F146" s="2" t="s">
        <v>12</v>
      </c>
      <c r="G146">
        <v>1</v>
      </c>
      <c r="H146">
        <v>549</v>
      </c>
      <c r="I146">
        <v>549</v>
      </c>
    </row>
    <row r="147" spans="1:9" x14ac:dyDescent="0.35">
      <c r="A147" s="2" t="s">
        <v>165</v>
      </c>
      <c r="B147" s="2" t="s">
        <v>13</v>
      </c>
      <c r="C147">
        <v>10146</v>
      </c>
      <c r="D147" s="1">
        <v>45437</v>
      </c>
      <c r="E147" s="2" t="s">
        <v>15</v>
      </c>
      <c r="F147" s="2" t="s">
        <v>16</v>
      </c>
      <c r="G147">
        <v>2</v>
      </c>
      <c r="H147">
        <v>199.95</v>
      </c>
      <c r="I147">
        <v>399.9</v>
      </c>
    </row>
    <row r="148" spans="1:9" x14ac:dyDescent="0.35">
      <c r="A148" s="2" t="s">
        <v>166</v>
      </c>
      <c r="B148" s="2" t="s">
        <v>17</v>
      </c>
      <c r="C148">
        <v>10147</v>
      </c>
      <c r="D148" s="1">
        <v>45438</v>
      </c>
      <c r="E148" s="2" t="s">
        <v>19</v>
      </c>
      <c r="F148" s="2" t="s">
        <v>20</v>
      </c>
      <c r="G148">
        <v>2</v>
      </c>
      <c r="H148">
        <v>98</v>
      </c>
      <c r="I148">
        <v>196</v>
      </c>
    </row>
    <row r="149" spans="1:9" x14ac:dyDescent="0.35">
      <c r="A149" s="2" t="s">
        <v>167</v>
      </c>
      <c r="B149" s="2" t="s">
        <v>21</v>
      </c>
      <c r="C149">
        <v>10148</v>
      </c>
      <c r="D149" s="1">
        <v>45439</v>
      </c>
      <c r="E149" s="2" t="s">
        <v>11</v>
      </c>
      <c r="F149" s="2" t="s">
        <v>12</v>
      </c>
      <c r="G149">
        <v>3</v>
      </c>
      <c r="H149">
        <v>10.99</v>
      </c>
      <c r="I149">
        <v>32.97</v>
      </c>
    </row>
    <row r="150" spans="1:9" x14ac:dyDescent="0.35">
      <c r="A150" s="2" t="s">
        <v>168</v>
      </c>
      <c r="B150" s="2" t="s">
        <v>23</v>
      </c>
      <c r="C150">
        <v>10149</v>
      </c>
      <c r="D150" s="1">
        <v>45440</v>
      </c>
      <c r="E150" s="2" t="s">
        <v>15</v>
      </c>
      <c r="F150" s="2" t="s">
        <v>16</v>
      </c>
      <c r="G150">
        <v>1</v>
      </c>
      <c r="H150">
        <v>25</v>
      </c>
      <c r="I150">
        <v>25</v>
      </c>
    </row>
    <row r="151" spans="1:9" x14ac:dyDescent="0.35">
      <c r="A151" s="2" t="s">
        <v>169</v>
      </c>
      <c r="B151" s="2" t="s">
        <v>25</v>
      </c>
      <c r="C151">
        <v>10150</v>
      </c>
      <c r="D151" s="1">
        <v>45441</v>
      </c>
      <c r="E151" s="2" t="s">
        <v>19</v>
      </c>
      <c r="F151" s="2" t="s">
        <v>12</v>
      </c>
      <c r="G151">
        <v>2</v>
      </c>
      <c r="H151">
        <v>149.99</v>
      </c>
      <c r="I151">
        <v>299.98</v>
      </c>
    </row>
    <row r="152" spans="1:9" x14ac:dyDescent="0.35">
      <c r="A152" s="2" t="s">
        <v>51</v>
      </c>
      <c r="B152" s="2" t="s">
        <v>9</v>
      </c>
      <c r="C152">
        <v>10151</v>
      </c>
      <c r="D152" s="1">
        <v>45442</v>
      </c>
      <c r="E152" s="2" t="s">
        <v>11</v>
      </c>
      <c r="F152" s="2" t="s">
        <v>12</v>
      </c>
      <c r="G152">
        <v>1</v>
      </c>
      <c r="H152">
        <v>349.99</v>
      </c>
      <c r="I152">
        <v>349.99</v>
      </c>
    </row>
    <row r="153" spans="1:9" x14ac:dyDescent="0.35">
      <c r="A153" s="2" t="s">
        <v>170</v>
      </c>
      <c r="B153" s="2" t="s">
        <v>13</v>
      </c>
      <c r="C153">
        <v>10152</v>
      </c>
      <c r="D153" s="1">
        <v>45443</v>
      </c>
      <c r="E153" s="2" t="s">
        <v>15</v>
      </c>
      <c r="F153" s="2" t="s">
        <v>16</v>
      </c>
      <c r="G153">
        <v>2</v>
      </c>
      <c r="H153">
        <v>199.99</v>
      </c>
      <c r="I153">
        <v>399.98</v>
      </c>
    </row>
    <row r="154" spans="1:9" x14ac:dyDescent="0.35">
      <c r="A154" s="2" t="s">
        <v>171</v>
      </c>
      <c r="B154" s="2" t="s">
        <v>17</v>
      </c>
      <c r="C154">
        <v>10153</v>
      </c>
      <c r="D154" s="1">
        <v>45444</v>
      </c>
      <c r="E154" s="2" t="s">
        <v>19</v>
      </c>
      <c r="F154" s="2" t="s">
        <v>20</v>
      </c>
      <c r="G154">
        <v>3</v>
      </c>
      <c r="H154">
        <v>54.99</v>
      </c>
      <c r="I154">
        <v>164.97</v>
      </c>
    </row>
    <row r="155" spans="1:9" x14ac:dyDescent="0.35">
      <c r="A155" s="2" t="s">
        <v>172</v>
      </c>
      <c r="B155" s="2" t="s">
        <v>21</v>
      </c>
      <c r="C155">
        <v>10154</v>
      </c>
      <c r="D155" s="1">
        <v>45445</v>
      </c>
      <c r="E155" s="2" t="s">
        <v>11</v>
      </c>
      <c r="F155" s="2" t="s">
        <v>12</v>
      </c>
      <c r="G155">
        <v>2</v>
      </c>
      <c r="H155">
        <v>16.989999999999998</v>
      </c>
      <c r="I155">
        <v>33.979999999999997</v>
      </c>
    </row>
    <row r="156" spans="1:9" x14ac:dyDescent="0.35">
      <c r="A156" s="2" t="s">
        <v>173</v>
      </c>
      <c r="B156" s="2" t="s">
        <v>23</v>
      </c>
      <c r="C156">
        <v>10155</v>
      </c>
      <c r="D156" s="1">
        <v>45446</v>
      </c>
      <c r="E156" s="2" t="s">
        <v>15</v>
      </c>
      <c r="F156" s="2" t="s">
        <v>16</v>
      </c>
      <c r="G156">
        <v>1</v>
      </c>
      <c r="H156">
        <v>59</v>
      </c>
      <c r="I156">
        <v>59</v>
      </c>
    </row>
    <row r="157" spans="1:9" x14ac:dyDescent="0.35">
      <c r="A157" s="2" t="s">
        <v>174</v>
      </c>
      <c r="B157" s="2" t="s">
        <v>25</v>
      </c>
      <c r="C157">
        <v>10156</v>
      </c>
      <c r="D157" s="1">
        <v>45447</v>
      </c>
      <c r="E157" s="2" t="s">
        <v>19</v>
      </c>
      <c r="F157" s="2" t="s">
        <v>12</v>
      </c>
      <c r="G157">
        <v>1</v>
      </c>
      <c r="H157">
        <v>299.99</v>
      </c>
      <c r="I157">
        <v>299.99</v>
      </c>
    </row>
    <row r="158" spans="1:9" x14ac:dyDescent="0.35">
      <c r="A158" s="2" t="s">
        <v>175</v>
      </c>
      <c r="B158" s="2" t="s">
        <v>9</v>
      </c>
      <c r="C158">
        <v>10157</v>
      </c>
      <c r="D158" s="1">
        <v>45448</v>
      </c>
      <c r="E158" s="2" t="s">
        <v>11</v>
      </c>
      <c r="F158" s="2" t="s">
        <v>12</v>
      </c>
      <c r="G158">
        <v>1</v>
      </c>
      <c r="H158">
        <v>899.99</v>
      </c>
      <c r="I158">
        <v>899.99</v>
      </c>
    </row>
    <row r="159" spans="1:9" x14ac:dyDescent="0.35">
      <c r="A159" s="2" t="s">
        <v>176</v>
      </c>
      <c r="B159" s="2" t="s">
        <v>13</v>
      </c>
      <c r="C159">
        <v>10158</v>
      </c>
      <c r="D159" s="1">
        <v>45449</v>
      </c>
      <c r="E159" s="2" t="s">
        <v>15</v>
      </c>
      <c r="F159" s="2" t="s">
        <v>16</v>
      </c>
      <c r="G159">
        <v>1</v>
      </c>
      <c r="H159">
        <v>499.95</v>
      </c>
      <c r="I159">
        <v>499.95</v>
      </c>
    </row>
    <row r="160" spans="1:9" x14ac:dyDescent="0.35">
      <c r="A160" s="2" t="s">
        <v>177</v>
      </c>
      <c r="B160" s="2" t="s">
        <v>17</v>
      </c>
      <c r="C160">
        <v>10159</v>
      </c>
      <c r="D160" s="1">
        <v>45450</v>
      </c>
      <c r="E160" s="2" t="s">
        <v>19</v>
      </c>
      <c r="F160" s="2" t="s">
        <v>20</v>
      </c>
      <c r="G160">
        <v>4</v>
      </c>
      <c r="H160">
        <v>24.99</v>
      </c>
      <c r="I160">
        <v>99.96</v>
      </c>
    </row>
    <row r="161" spans="1:9" x14ac:dyDescent="0.35">
      <c r="A161" s="2" t="s">
        <v>178</v>
      </c>
      <c r="B161" s="2" t="s">
        <v>21</v>
      </c>
      <c r="C161">
        <v>10160</v>
      </c>
      <c r="D161" s="1">
        <v>45451</v>
      </c>
      <c r="E161" s="2" t="s">
        <v>11</v>
      </c>
      <c r="F161" s="2" t="s">
        <v>12</v>
      </c>
      <c r="G161">
        <v>3</v>
      </c>
      <c r="H161">
        <v>7.99</v>
      </c>
      <c r="I161">
        <v>23.97</v>
      </c>
    </row>
    <row r="162" spans="1:9" x14ac:dyDescent="0.35">
      <c r="A162" s="2" t="s">
        <v>179</v>
      </c>
      <c r="B162" s="2" t="s">
        <v>23</v>
      </c>
      <c r="C162">
        <v>10161</v>
      </c>
      <c r="D162" s="1">
        <v>45452</v>
      </c>
      <c r="E162" s="2" t="s">
        <v>15</v>
      </c>
      <c r="F162" s="2" t="s">
        <v>16</v>
      </c>
      <c r="G162">
        <v>1</v>
      </c>
      <c r="H162">
        <v>36</v>
      </c>
      <c r="I162">
        <v>36</v>
      </c>
    </row>
    <row r="163" spans="1:9" x14ac:dyDescent="0.35">
      <c r="A163" s="2" t="s">
        <v>180</v>
      </c>
      <c r="B163" s="2" t="s">
        <v>25</v>
      </c>
      <c r="C163">
        <v>10162</v>
      </c>
      <c r="D163" s="1">
        <v>45453</v>
      </c>
      <c r="E163" s="2" t="s">
        <v>19</v>
      </c>
      <c r="F163" s="2" t="s">
        <v>12</v>
      </c>
      <c r="G163">
        <v>2</v>
      </c>
      <c r="H163">
        <v>34.99</v>
      </c>
      <c r="I163">
        <v>69.98</v>
      </c>
    </row>
    <row r="164" spans="1:9" x14ac:dyDescent="0.35">
      <c r="A164" s="2" t="s">
        <v>181</v>
      </c>
      <c r="B164" s="2" t="s">
        <v>9</v>
      </c>
      <c r="C164">
        <v>10163</v>
      </c>
      <c r="D164" s="1">
        <v>45454</v>
      </c>
      <c r="E164" s="2" t="s">
        <v>11</v>
      </c>
      <c r="F164" s="2" t="s">
        <v>12</v>
      </c>
      <c r="G164">
        <v>1</v>
      </c>
      <c r="H164">
        <v>1199.99</v>
      </c>
      <c r="I164">
        <v>1199.99</v>
      </c>
    </row>
    <row r="165" spans="1:9" x14ac:dyDescent="0.35">
      <c r="A165" s="2" t="s">
        <v>182</v>
      </c>
      <c r="B165" s="2" t="s">
        <v>13</v>
      </c>
      <c r="C165">
        <v>10164</v>
      </c>
      <c r="D165" s="1">
        <v>45455</v>
      </c>
      <c r="E165" s="2" t="s">
        <v>15</v>
      </c>
      <c r="F165" s="2" t="s">
        <v>16</v>
      </c>
      <c r="G165">
        <v>1</v>
      </c>
      <c r="H165">
        <v>199.99</v>
      </c>
      <c r="I165">
        <v>199.99</v>
      </c>
    </row>
    <row r="166" spans="1:9" x14ac:dyDescent="0.35">
      <c r="A166" s="2" t="s">
        <v>183</v>
      </c>
      <c r="B166" s="2" t="s">
        <v>17</v>
      </c>
      <c r="C166">
        <v>10165</v>
      </c>
      <c r="D166" s="1">
        <v>45456</v>
      </c>
      <c r="E166" s="2" t="s">
        <v>19</v>
      </c>
      <c r="F166" s="2" t="s">
        <v>20</v>
      </c>
      <c r="G166">
        <v>5</v>
      </c>
      <c r="H166">
        <v>29.99</v>
      </c>
      <c r="I166">
        <v>149.94999999999999</v>
      </c>
    </row>
    <row r="167" spans="1:9" x14ac:dyDescent="0.35">
      <c r="A167" s="2" t="s">
        <v>184</v>
      </c>
      <c r="B167" s="2" t="s">
        <v>21</v>
      </c>
      <c r="C167">
        <v>10166</v>
      </c>
      <c r="D167" s="1">
        <v>45457</v>
      </c>
      <c r="E167" s="2" t="s">
        <v>11</v>
      </c>
      <c r="F167" s="2" t="s">
        <v>12</v>
      </c>
      <c r="G167">
        <v>4</v>
      </c>
      <c r="H167">
        <v>8.99</v>
      </c>
      <c r="I167">
        <v>35.96</v>
      </c>
    </row>
    <row r="168" spans="1:9" x14ac:dyDescent="0.35">
      <c r="A168" s="2" t="s">
        <v>185</v>
      </c>
      <c r="B168" s="2" t="s">
        <v>23</v>
      </c>
      <c r="C168">
        <v>10167</v>
      </c>
      <c r="D168" s="1">
        <v>45458</v>
      </c>
      <c r="E168" s="2" t="s">
        <v>15</v>
      </c>
      <c r="F168" s="2" t="s">
        <v>16</v>
      </c>
      <c r="G168">
        <v>1</v>
      </c>
      <c r="H168">
        <v>16.989999999999998</v>
      </c>
      <c r="I168">
        <v>16.989999999999998</v>
      </c>
    </row>
    <row r="169" spans="1:9" x14ac:dyDescent="0.35">
      <c r="A169" s="2" t="s">
        <v>186</v>
      </c>
      <c r="B169" s="2" t="s">
        <v>25</v>
      </c>
      <c r="C169">
        <v>10168</v>
      </c>
      <c r="D169" s="1">
        <v>45459</v>
      </c>
      <c r="E169" s="2" t="s">
        <v>19</v>
      </c>
      <c r="F169" s="2" t="s">
        <v>12</v>
      </c>
      <c r="G169">
        <v>3</v>
      </c>
      <c r="H169">
        <v>49.99</v>
      </c>
      <c r="I169">
        <v>149.97</v>
      </c>
    </row>
    <row r="170" spans="1:9" x14ac:dyDescent="0.35">
      <c r="A170" s="2" t="s">
        <v>187</v>
      </c>
      <c r="B170" s="2" t="s">
        <v>9</v>
      </c>
      <c r="C170">
        <v>10169</v>
      </c>
      <c r="D170" s="1">
        <v>45460</v>
      </c>
      <c r="E170" s="2" t="s">
        <v>11</v>
      </c>
      <c r="F170" s="2" t="s">
        <v>12</v>
      </c>
      <c r="G170">
        <v>1</v>
      </c>
      <c r="H170">
        <v>699.99</v>
      </c>
      <c r="I170">
        <v>699.99</v>
      </c>
    </row>
    <row r="171" spans="1:9" x14ac:dyDescent="0.35">
      <c r="A171" s="2" t="s">
        <v>188</v>
      </c>
      <c r="B171" s="2" t="s">
        <v>13</v>
      </c>
      <c r="C171">
        <v>10170</v>
      </c>
      <c r="D171" s="1">
        <v>45461</v>
      </c>
      <c r="E171" s="2" t="s">
        <v>15</v>
      </c>
      <c r="F171" s="2" t="s">
        <v>16</v>
      </c>
      <c r="G171">
        <v>2</v>
      </c>
      <c r="H171">
        <v>139.99</v>
      </c>
      <c r="I171">
        <v>279.98</v>
      </c>
    </row>
    <row r="172" spans="1:9" x14ac:dyDescent="0.35">
      <c r="A172" s="2" t="s">
        <v>189</v>
      </c>
      <c r="B172" s="2" t="s">
        <v>17</v>
      </c>
      <c r="C172">
        <v>10171</v>
      </c>
      <c r="D172" s="1">
        <v>45462</v>
      </c>
      <c r="E172" s="2" t="s">
        <v>19</v>
      </c>
      <c r="F172" s="2" t="s">
        <v>20</v>
      </c>
      <c r="G172">
        <v>3</v>
      </c>
      <c r="H172">
        <v>34.99</v>
      </c>
      <c r="I172">
        <v>104.97</v>
      </c>
    </row>
    <row r="173" spans="1:9" x14ac:dyDescent="0.35">
      <c r="A173" s="2" t="s">
        <v>190</v>
      </c>
      <c r="B173" s="2" t="s">
        <v>21</v>
      </c>
      <c r="C173">
        <v>10172</v>
      </c>
      <c r="D173" s="1">
        <v>45463</v>
      </c>
      <c r="E173" s="2" t="s">
        <v>11</v>
      </c>
      <c r="F173" s="2" t="s">
        <v>12</v>
      </c>
      <c r="G173">
        <v>2</v>
      </c>
      <c r="H173">
        <v>9.99</v>
      </c>
      <c r="I173">
        <v>19.98</v>
      </c>
    </row>
    <row r="174" spans="1:9" x14ac:dyDescent="0.35">
      <c r="A174" s="2" t="s">
        <v>191</v>
      </c>
      <c r="B174" s="2" t="s">
        <v>23</v>
      </c>
      <c r="C174">
        <v>10173</v>
      </c>
      <c r="D174" s="1">
        <v>45464</v>
      </c>
      <c r="E174" s="2" t="s">
        <v>15</v>
      </c>
      <c r="F174" s="2" t="s">
        <v>16</v>
      </c>
      <c r="G174">
        <v>1</v>
      </c>
      <c r="H174">
        <v>29.5</v>
      </c>
      <c r="I174">
        <v>29.5</v>
      </c>
    </row>
    <row r="175" spans="1:9" x14ac:dyDescent="0.35">
      <c r="A175" s="2" t="s">
        <v>192</v>
      </c>
      <c r="B175" s="2" t="s">
        <v>25</v>
      </c>
      <c r="C175">
        <v>10174</v>
      </c>
      <c r="D175" s="1">
        <v>45465</v>
      </c>
      <c r="E175" s="2" t="s">
        <v>19</v>
      </c>
      <c r="F175" s="2" t="s">
        <v>12</v>
      </c>
      <c r="G175">
        <v>1</v>
      </c>
      <c r="H175">
        <v>699.99</v>
      </c>
      <c r="I175">
        <v>699.99</v>
      </c>
    </row>
    <row r="176" spans="1:9" x14ac:dyDescent="0.35">
      <c r="A176" s="2" t="s">
        <v>193</v>
      </c>
      <c r="B176" s="2" t="s">
        <v>9</v>
      </c>
      <c r="C176">
        <v>10175</v>
      </c>
      <c r="D176" s="1">
        <v>45466</v>
      </c>
      <c r="E176" s="2" t="s">
        <v>11</v>
      </c>
      <c r="F176" s="2" t="s">
        <v>12</v>
      </c>
      <c r="G176">
        <v>3</v>
      </c>
      <c r="H176">
        <v>49.99</v>
      </c>
      <c r="I176">
        <v>149.97</v>
      </c>
    </row>
    <row r="177" spans="1:9" x14ac:dyDescent="0.35">
      <c r="A177" s="2" t="s">
        <v>194</v>
      </c>
      <c r="B177" s="2" t="s">
        <v>13</v>
      </c>
      <c r="C177">
        <v>10176</v>
      </c>
      <c r="D177" s="1">
        <v>45467</v>
      </c>
      <c r="E177" s="2" t="s">
        <v>15</v>
      </c>
      <c r="F177" s="2" t="s">
        <v>16</v>
      </c>
      <c r="G177">
        <v>2</v>
      </c>
      <c r="H177">
        <v>49.99</v>
      </c>
      <c r="I177">
        <v>99.98</v>
      </c>
    </row>
    <row r="178" spans="1:9" x14ac:dyDescent="0.35">
      <c r="A178" s="2" t="s">
        <v>195</v>
      </c>
      <c r="B178" s="2" t="s">
        <v>17</v>
      </c>
      <c r="C178">
        <v>10177</v>
      </c>
      <c r="D178" s="1">
        <v>45468</v>
      </c>
      <c r="E178" s="2" t="s">
        <v>19</v>
      </c>
      <c r="F178" s="2" t="s">
        <v>20</v>
      </c>
      <c r="G178">
        <v>4</v>
      </c>
      <c r="H178">
        <v>14.9</v>
      </c>
      <c r="I178">
        <v>59.6</v>
      </c>
    </row>
    <row r="179" spans="1:9" x14ac:dyDescent="0.35">
      <c r="A179" s="2" t="s">
        <v>196</v>
      </c>
      <c r="B179" s="2" t="s">
        <v>21</v>
      </c>
      <c r="C179">
        <v>10178</v>
      </c>
      <c r="D179" s="1">
        <v>45469</v>
      </c>
      <c r="E179" s="2" t="s">
        <v>11</v>
      </c>
      <c r="F179" s="2" t="s">
        <v>12</v>
      </c>
      <c r="G179">
        <v>3</v>
      </c>
      <c r="H179">
        <v>11.99</v>
      </c>
      <c r="I179">
        <v>35.97</v>
      </c>
    </row>
    <row r="180" spans="1:9" x14ac:dyDescent="0.35">
      <c r="A180" s="2" t="s">
        <v>197</v>
      </c>
      <c r="B180" s="2" t="s">
        <v>23</v>
      </c>
      <c r="C180">
        <v>10179</v>
      </c>
      <c r="D180" s="1">
        <v>45470</v>
      </c>
      <c r="E180" s="2" t="s">
        <v>15</v>
      </c>
      <c r="F180" s="2" t="s">
        <v>16</v>
      </c>
      <c r="G180">
        <v>2</v>
      </c>
      <c r="H180">
        <v>34</v>
      </c>
      <c r="I180">
        <v>68</v>
      </c>
    </row>
    <row r="181" spans="1:9" x14ac:dyDescent="0.35">
      <c r="A181" s="2" t="s">
        <v>198</v>
      </c>
      <c r="B181" s="2" t="s">
        <v>25</v>
      </c>
      <c r="C181">
        <v>10180</v>
      </c>
      <c r="D181" s="1">
        <v>45471</v>
      </c>
      <c r="E181" s="2" t="s">
        <v>19</v>
      </c>
      <c r="F181" s="2" t="s">
        <v>12</v>
      </c>
      <c r="G181">
        <v>1</v>
      </c>
      <c r="H181">
        <v>146</v>
      </c>
      <c r="I181">
        <v>146</v>
      </c>
    </row>
    <row r="182" spans="1:9" x14ac:dyDescent="0.35">
      <c r="A182" s="2" t="s">
        <v>199</v>
      </c>
      <c r="B182" s="2" t="s">
        <v>9</v>
      </c>
      <c r="C182">
        <v>10181</v>
      </c>
      <c r="D182" s="1">
        <v>45472</v>
      </c>
      <c r="E182" s="2" t="s">
        <v>11</v>
      </c>
      <c r="F182" s="2" t="s">
        <v>12</v>
      </c>
      <c r="G182">
        <v>1</v>
      </c>
      <c r="H182">
        <v>649.99</v>
      </c>
      <c r="I182">
        <v>649.99</v>
      </c>
    </row>
    <row r="183" spans="1:9" x14ac:dyDescent="0.35">
      <c r="A183" s="2" t="s">
        <v>200</v>
      </c>
      <c r="B183" s="2" t="s">
        <v>13</v>
      </c>
      <c r="C183">
        <v>10182</v>
      </c>
      <c r="D183" s="1">
        <v>45473</v>
      </c>
      <c r="E183" s="2" t="s">
        <v>15</v>
      </c>
      <c r="F183" s="2" t="s">
        <v>16</v>
      </c>
      <c r="G183">
        <v>1</v>
      </c>
      <c r="H183">
        <v>399.99</v>
      </c>
      <c r="I183">
        <v>399.99</v>
      </c>
    </row>
    <row r="184" spans="1:9" x14ac:dyDescent="0.35">
      <c r="A184" s="2" t="s">
        <v>201</v>
      </c>
      <c r="B184" s="2" t="s">
        <v>17</v>
      </c>
      <c r="C184">
        <v>10183</v>
      </c>
      <c r="D184" s="1">
        <v>45474</v>
      </c>
      <c r="E184" s="2" t="s">
        <v>19</v>
      </c>
      <c r="F184" s="2" t="s">
        <v>20</v>
      </c>
      <c r="G184">
        <v>3</v>
      </c>
      <c r="H184">
        <v>59.99</v>
      </c>
      <c r="I184">
        <v>179.97</v>
      </c>
    </row>
    <row r="185" spans="1:9" x14ac:dyDescent="0.35">
      <c r="A185" s="2" t="s">
        <v>202</v>
      </c>
      <c r="B185" s="2" t="s">
        <v>21</v>
      </c>
      <c r="C185">
        <v>10184</v>
      </c>
      <c r="D185" s="1">
        <v>45475</v>
      </c>
      <c r="E185" s="2" t="s">
        <v>11</v>
      </c>
      <c r="F185" s="2" t="s">
        <v>12</v>
      </c>
      <c r="G185">
        <v>2</v>
      </c>
      <c r="H185">
        <v>12.99</v>
      </c>
      <c r="I185">
        <v>25.98</v>
      </c>
    </row>
    <row r="186" spans="1:9" x14ac:dyDescent="0.35">
      <c r="A186" s="2" t="s">
        <v>203</v>
      </c>
      <c r="B186" s="2" t="s">
        <v>23</v>
      </c>
      <c r="C186">
        <v>10185</v>
      </c>
      <c r="D186" s="1">
        <v>45476</v>
      </c>
      <c r="E186" s="2" t="s">
        <v>15</v>
      </c>
      <c r="F186" s="2" t="s">
        <v>16</v>
      </c>
      <c r="G186">
        <v>1</v>
      </c>
      <c r="H186">
        <v>190</v>
      </c>
      <c r="I186">
        <v>190</v>
      </c>
    </row>
    <row r="187" spans="1:9" x14ac:dyDescent="0.35">
      <c r="A187" s="2" t="s">
        <v>204</v>
      </c>
      <c r="B187" s="2" t="s">
        <v>25</v>
      </c>
      <c r="C187">
        <v>10186</v>
      </c>
      <c r="D187" s="1">
        <v>45477</v>
      </c>
      <c r="E187" s="2" t="s">
        <v>19</v>
      </c>
      <c r="F187" s="2" t="s">
        <v>12</v>
      </c>
      <c r="G187">
        <v>1</v>
      </c>
      <c r="H187">
        <v>499.95</v>
      </c>
      <c r="I187">
        <v>499.95</v>
      </c>
    </row>
    <row r="188" spans="1:9" x14ac:dyDescent="0.35">
      <c r="A188" s="2" t="s">
        <v>205</v>
      </c>
      <c r="B188" s="2" t="s">
        <v>9</v>
      </c>
      <c r="C188">
        <v>10187</v>
      </c>
      <c r="D188" s="1">
        <v>45478</v>
      </c>
      <c r="E188" s="2" t="s">
        <v>11</v>
      </c>
      <c r="F188" s="2" t="s">
        <v>12</v>
      </c>
      <c r="G188">
        <v>1</v>
      </c>
      <c r="H188">
        <v>399</v>
      </c>
      <c r="I188">
        <v>399</v>
      </c>
    </row>
    <row r="189" spans="1:9" x14ac:dyDescent="0.35">
      <c r="A189" s="2" t="s">
        <v>206</v>
      </c>
      <c r="B189" s="2" t="s">
        <v>13</v>
      </c>
      <c r="C189">
        <v>10188</v>
      </c>
      <c r="D189" s="1">
        <v>45479</v>
      </c>
      <c r="E189" s="2" t="s">
        <v>15</v>
      </c>
      <c r="F189" s="2" t="s">
        <v>16</v>
      </c>
      <c r="G189">
        <v>2</v>
      </c>
      <c r="H189">
        <v>199</v>
      </c>
      <c r="I189">
        <v>398</v>
      </c>
    </row>
    <row r="190" spans="1:9" x14ac:dyDescent="0.35">
      <c r="A190" s="2" t="s">
        <v>207</v>
      </c>
      <c r="B190" s="2" t="s">
        <v>17</v>
      </c>
      <c r="C190">
        <v>10189</v>
      </c>
      <c r="D190" s="1">
        <v>45480</v>
      </c>
      <c r="E190" s="2" t="s">
        <v>19</v>
      </c>
      <c r="F190" s="2" t="s">
        <v>20</v>
      </c>
      <c r="G190">
        <v>4</v>
      </c>
      <c r="H190">
        <v>34.99</v>
      </c>
      <c r="I190">
        <v>139.96</v>
      </c>
    </row>
    <row r="191" spans="1:9" x14ac:dyDescent="0.35">
      <c r="A191" s="2" t="s">
        <v>108</v>
      </c>
      <c r="B191" s="2" t="s">
        <v>21</v>
      </c>
      <c r="C191">
        <v>10190</v>
      </c>
      <c r="D191" s="1">
        <v>45481</v>
      </c>
      <c r="E191" s="2" t="s">
        <v>11</v>
      </c>
      <c r="F191" s="2" t="s">
        <v>12</v>
      </c>
      <c r="G191">
        <v>3</v>
      </c>
      <c r="H191">
        <v>10.99</v>
      </c>
      <c r="I191">
        <v>32.97</v>
      </c>
    </row>
    <row r="192" spans="1:9" x14ac:dyDescent="0.35">
      <c r="A192" s="2" t="s">
        <v>208</v>
      </c>
      <c r="B192" s="2" t="s">
        <v>23</v>
      </c>
      <c r="C192">
        <v>10191</v>
      </c>
      <c r="D192" s="1">
        <v>45482</v>
      </c>
      <c r="E192" s="2" t="s">
        <v>15</v>
      </c>
      <c r="F192" s="2" t="s">
        <v>16</v>
      </c>
      <c r="G192">
        <v>1</v>
      </c>
      <c r="H192">
        <v>18</v>
      </c>
      <c r="I192">
        <v>18</v>
      </c>
    </row>
    <row r="193" spans="1:9" x14ac:dyDescent="0.35">
      <c r="A193" s="2" t="s">
        <v>209</v>
      </c>
      <c r="B193" s="2" t="s">
        <v>25</v>
      </c>
      <c r="C193">
        <v>10192</v>
      </c>
      <c r="D193" s="1">
        <v>45483</v>
      </c>
      <c r="E193" s="2" t="s">
        <v>19</v>
      </c>
      <c r="F193" s="2" t="s">
        <v>12</v>
      </c>
      <c r="G193">
        <v>1</v>
      </c>
      <c r="H193">
        <v>169.95</v>
      </c>
      <c r="I193">
        <v>169.95</v>
      </c>
    </row>
    <row r="194" spans="1:9" x14ac:dyDescent="0.35">
      <c r="A194" s="2" t="s">
        <v>210</v>
      </c>
      <c r="B194" s="2" t="s">
        <v>9</v>
      </c>
      <c r="C194">
        <v>10193</v>
      </c>
      <c r="D194" s="1">
        <v>45484</v>
      </c>
      <c r="E194" s="2" t="s">
        <v>11</v>
      </c>
      <c r="F194" s="2" t="s">
        <v>12</v>
      </c>
      <c r="G194">
        <v>1</v>
      </c>
      <c r="H194">
        <v>199.99</v>
      </c>
      <c r="I194">
        <v>199.99</v>
      </c>
    </row>
    <row r="195" spans="1:9" x14ac:dyDescent="0.35">
      <c r="A195" s="2" t="s">
        <v>211</v>
      </c>
      <c r="B195" s="2" t="s">
        <v>13</v>
      </c>
      <c r="C195">
        <v>10194</v>
      </c>
      <c r="D195" s="1">
        <v>45485</v>
      </c>
      <c r="E195" s="2" t="s">
        <v>15</v>
      </c>
      <c r="F195" s="2" t="s">
        <v>16</v>
      </c>
      <c r="G195">
        <v>1</v>
      </c>
      <c r="H195">
        <v>199.95</v>
      </c>
      <c r="I195">
        <v>199.95</v>
      </c>
    </row>
    <row r="196" spans="1:9" x14ac:dyDescent="0.35">
      <c r="A196" s="2" t="s">
        <v>212</v>
      </c>
      <c r="B196" s="2" t="s">
        <v>17</v>
      </c>
      <c r="C196">
        <v>10195</v>
      </c>
      <c r="D196" s="1">
        <v>45486</v>
      </c>
      <c r="E196" s="2" t="s">
        <v>19</v>
      </c>
      <c r="F196" s="2" t="s">
        <v>20</v>
      </c>
      <c r="G196">
        <v>2</v>
      </c>
      <c r="H196">
        <v>179.99</v>
      </c>
      <c r="I196">
        <v>359.98</v>
      </c>
    </row>
    <row r="197" spans="1:9" x14ac:dyDescent="0.35">
      <c r="A197" s="2" t="s">
        <v>213</v>
      </c>
      <c r="B197" s="2" t="s">
        <v>21</v>
      </c>
      <c r="C197">
        <v>10196</v>
      </c>
      <c r="D197" s="1">
        <v>45487</v>
      </c>
      <c r="E197" s="2" t="s">
        <v>11</v>
      </c>
      <c r="F197" s="2" t="s">
        <v>12</v>
      </c>
      <c r="G197">
        <v>2</v>
      </c>
      <c r="H197">
        <v>11.99</v>
      </c>
      <c r="I197">
        <v>23.98</v>
      </c>
    </row>
    <row r="198" spans="1:9" x14ac:dyDescent="0.35">
      <c r="A198" s="2" t="s">
        <v>214</v>
      </c>
      <c r="B198" s="2" t="s">
        <v>23</v>
      </c>
      <c r="C198">
        <v>10197</v>
      </c>
      <c r="D198" s="1">
        <v>45488</v>
      </c>
      <c r="E198" s="2" t="s">
        <v>15</v>
      </c>
      <c r="F198" s="2" t="s">
        <v>16</v>
      </c>
      <c r="G198">
        <v>1</v>
      </c>
      <c r="H198">
        <v>125</v>
      </c>
      <c r="I198">
        <v>125</v>
      </c>
    </row>
    <row r="199" spans="1:9" x14ac:dyDescent="0.35">
      <c r="A199" s="2" t="s">
        <v>215</v>
      </c>
      <c r="B199" s="2" t="s">
        <v>25</v>
      </c>
      <c r="C199">
        <v>10198</v>
      </c>
      <c r="D199" s="1">
        <v>45489</v>
      </c>
      <c r="E199" s="2" t="s">
        <v>19</v>
      </c>
      <c r="F199" s="2" t="s">
        <v>12</v>
      </c>
      <c r="G199">
        <v>1</v>
      </c>
      <c r="H199">
        <v>449.99</v>
      </c>
      <c r="I199">
        <v>449.99</v>
      </c>
    </row>
    <row r="200" spans="1:9" x14ac:dyDescent="0.35">
      <c r="A200" s="2" t="s">
        <v>216</v>
      </c>
      <c r="B200" s="2" t="s">
        <v>9</v>
      </c>
      <c r="C200">
        <v>10199</v>
      </c>
      <c r="D200" s="1">
        <v>45490</v>
      </c>
      <c r="E200" s="2" t="s">
        <v>11</v>
      </c>
      <c r="F200" s="2" t="s">
        <v>12</v>
      </c>
      <c r="G200">
        <v>2</v>
      </c>
      <c r="H200">
        <v>179</v>
      </c>
      <c r="I200">
        <v>358</v>
      </c>
    </row>
    <row r="201" spans="1:9" x14ac:dyDescent="0.35">
      <c r="A201" s="2" t="s">
        <v>217</v>
      </c>
      <c r="B201" s="2" t="s">
        <v>13</v>
      </c>
      <c r="C201">
        <v>10200</v>
      </c>
      <c r="D201" s="1">
        <v>45491</v>
      </c>
      <c r="E201" s="2" t="s">
        <v>15</v>
      </c>
      <c r="F201" s="2" t="s">
        <v>16</v>
      </c>
      <c r="G201">
        <v>1</v>
      </c>
      <c r="H201">
        <v>99.95</v>
      </c>
      <c r="I201">
        <v>99.95</v>
      </c>
    </row>
    <row r="202" spans="1:9" x14ac:dyDescent="0.35">
      <c r="A202" s="2" t="s">
        <v>218</v>
      </c>
      <c r="B202" s="2" t="s">
        <v>17</v>
      </c>
      <c r="C202">
        <v>10201</v>
      </c>
      <c r="D202" s="1">
        <v>45492</v>
      </c>
      <c r="E202" s="2" t="s">
        <v>19</v>
      </c>
      <c r="F202" s="2" t="s">
        <v>20</v>
      </c>
      <c r="G202">
        <v>3</v>
      </c>
      <c r="H202">
        <v>59.99</v>
      </c>
      <c r="I202">
        <v>179.97</v>
      </c>
    </row>
    <row r="203" spans="1:9" x14ac:dyDescent="0.35">
      <c r="A203" s="2" t="s">
        <v>219</v>
      </c>
      <c r="B203" s="2" t="s">
        <v>21</v>
      </c>
      <c r="C203">
        <v>10202</v>
      </c>
      <c r="D203" s="1">
        <v>45493</v>
      </c>
      <c r="E203" s="2" t="s">
        <v>11</v>
      </c>
      <c r="F203" s="2" t="s">
        <v>12</v>
      </c>
      <c r="G203">
        <v>2</v>
      </c>
      <c r="H203">
        <v>14.99</v>
      </c>
      <c r="I203">
        <v>29.98</v>
      </c>
    </row>
    <row r="204" spans="1:9" x14ac:dyDescent="0.35">
      <c r="A204" s="2" t="s">
        <v>220</v>
      </c>
      <c r="B204" s="2" t="s">
        <v>23</v>
      </c>
      <c r="C204">
        <v>10203</v>
      </c>
      <c r="D204" s="1">
        <v>45494</v>
      </c>
      <c r="E204" s="2" t="s">
        <v>15</v>
      </c>
      <c r="F204" s="2" t="s">
        <v>16</v>
      </c>
      <c r="G204">
        <v>1</v>
      </c>
      <c r="H204">
        <v>52</v>
      </c>
      <c r="I204">
        <v>52</v>
      </c>
    </row>
    <row r="205" spans="1:9" x14ac:dyDescent="0.35">
      <c r="A205" s="2" t="s">
        <v>221</v>
      </c>
      <c r="B205" s="2" t="s">
        <v>25</v>
      </c>
      <c r="C205">
        <v>10204</v>
      </c>
      <c r="D205" s="1">
        <v>45495</v>
      </c>
      <c r="E205" s="2" t="s">
        <v>19</v>
      </c>
      <c r="F205" s="2" t="s">
        <v>12</v>
      </c>
      <c r="G205">
        <v>1</v>
      </c>
      <c r="H205">
        <v>399.99</v>
      </c>
      <c r="I205">
        <v>399.99</v>
      </c>
    </row>
    <row r="206" spans="1:9" x14ac:dyDescent="0.35">
      <c r="A206" s="2" t="s">
        <v>222</v>
      </c>
      <c r="B206" s="2" t="s">
        <v>9</v>
      </c>
      <c r="C206">
        <v>10205</v>
      </c>
      <c r="D206" s="1">
        <v>45496</v>
      </c>
      <c r="E206" s="2" t="s">
        <v>11</v>
      </c>
      <c r="F206" s="2" t="s">
        <v>12</v>
      </c>
      <c r="G206">
        <v>1</v>
      </c>
      <c r="H206">
        <v>299.99</v>
      </c>
      <c r="I206">
        <v>299.99</v>
      </c>
    </row>
    <row r="207" spans="1:9" x14ac:dyDescent="0.35">
      <c r="A207" s="2" t="s">
        <v>223</v>
      </c>
      <c r="B207" s="2" t="s">
        <v>13</v>
      </c>
      <c r="C207">
        <v>10206</v>
      </c>
      <c r="D207" s="1">
        <v>45497</v>
      </c>
      <c r="E207" s="2" t="s">
        <v>15</v>
      </c>
      <c r="F207" s="2" t="s">
        <v>16</v>
      </c>
      <c r="G207">
        <v>1</v>
      </c>
      <c r="H207">
        <v>379.99</v>
      </c>
      <c r="I207">
        <v>379.99</v>
      </c>
    </row>
    <row r="208" spans="1:9" x14ac:dyDescent="0.35">
      <c r="A208" s="2" t="s">
        <v>224</v>
      </c>
      <c r="B208" s="2" t="s">
        <v>17</v>
      </c>
      <c r="C208">
        <v>10207</v>
      </c>
      <c r="D208" s="1">
        <v>45498</v>
      </c>
      <c r="E208" s="2" t="s">
        <v>19</v>
      </c>
      <c r="F208" s="2" t="s">
        <v>20</v>
      </c>
      <c r="G208">
        <v>2</v>
      </c>
      <c r="H208">
        <v>98</v>
      </c>
      <c r="I208">
        <v>196</v>
      </c>
    </row>
    <row r="209" spans="1:9" x14ac:dyDescent="0.35">
      <c r="A209" s="2" t="s">
        <v>225</v>
      </c>
      <c r="B209" s="2" t="s">
        <v>21</v>
      </c>
      <c r="C209">
        <v>10208</v>
      </c>
      <c r="D209" s="1">
        <v>45499</v>
      </c>
      <c r="E209" s="2" t="s">
        <v>11</v>
      </c>
      <c r="F209" s="2" t="s">
        <v>12</v>
      </c>
      <c r="G209">
        <v>3</v>
      </c>
      <c r="H209">
        <v>16.989999999999998</v>
      </c>
      <c r="I209">
        <v>50.97</v>
      </c>
    </row>
    <row r="210" spans="1:9" x14ac:dyDescent="0.35">
      <c r="A210" s="2" t="s">
        <v>226</v>
      </c>
      <c r="B210" s="2" t="s">
        <v>23</v>
      </c>
      <c r="C210">
        <v>10209</v>
      </c>
      <c r="D210" s="1">
        <v>45500</v>
      </c>
      <c r="E210" s="2" t="s">
        <v>15</v>
      </c>
      <c r="F210" s="2" t="s">
        <v>16</v>
      </c>
      <c r="G210">
        <v>1</v>
      </c>
      <c r="H210">
        <v>79</v>
      </c>
      <c r="I210">
        <v>79</v>
      </c>
    </row>
    <row r="211" spans="1:9" x14ac:dyDescent="0.35">
      <c r="A211" s="2" t="s">
        <v>227</v>
      </c>
      <c r="B211" s="2" t="s">
        <v>25</v>
      </c>
      <c r="C211">
        <v>10210</v>
      </c>
      <c r="D211" s="1">
        <v>45501</v>
      </c>
      <c r="E211" s="2" t="s">
        <v>19</v>
      </c>
      <c r="F211" s="2" t="s">
        <v>12</v>
      </c>
      <c r="G211">
        <v>1</v>
      </c>
      <c r="H211">
        <v>129</v>
      </c>
      <c r="I211">
        <v>129</v>
      </c>
    </row>
    <row r="212" spans="1:9" x14ac:dyDescent="0.35">
      <c r="A212" s="2" t="s">
        <v>228</v>
      </c>
      <c r="B212" s="2" t="s">
        <v>9</v>
      </c>
      <c r="C212">
        <v>10211</v>
      </c>
      <c r="D212" s="1">
        <v>45502</v>
      </c>
      <c r="E212" s="2" t="s">
        <v>11</v>
      </c>
      <c r="F212" s="2" t="s">
        <v>12</v>
      </c>
      <c r="G212">
        <v>1</v>
      </c>
      <c r="H212">
        <v>749.99</v>
      </c>
      <c r="I212">
        <v>749.99</v>
      </c>
    </row>
    <row r="213" spans="1:9" x14ac:dyDescent="0.35">
      <c r="A213" s="2" t="s">
        <v>34</v>
      </c>
      <c r="B213" s="2" t="s">
        <v>13</v>
      </c>
      <c r="C213">
        <v>10212</v>
      </c>
      <c r="D213" s="1">
        <v>45503</v>
      </c>
      <c r="E213" s="2" t="s">
        <v>15</v>
      </c>
      <c r="F213" s="2" t="s">
        <v>16</v>
      </c>
      <c r="G213">
        <v>2</v>
      </c>
      <c r="H213">
        <v>169.99</v>
      </c>
      <c r="I213">
        <v>339.98</v>
      </c>
    </row>
    <row r="214" spans="1:9" x14ac:dyDescent="0.35">
      <c r="A214" s="2" t="s">
        <v>229</v>
      </c>
      <c r="B214" s="2" t="s">
        <v>17</v>
      </c>
      <c r="C214">
        <v>10213</v>
      </c>
      <c r="D214" s="1">
        <v>45504</v>
      </c>
      <c r="E214" s="2" t="s">
        <v>19</v>
      </c>
      <c r="F214" s="2" t="s">
        <v>20</v>
      </c>
      <c r="G214">
        <v>4</v>
      </c>
      <c r="H214">
        <v>9.9</v>
      </c>
      <c r="I214">
        <v>39.6</v>
      </c>
    </row>
    <row r="215" spans="1:9" x14ac:dyDescent="0.35">
      <c r="A215" s="2" t="s">
        <v>190</v>
      </c>
      <c r="B215" s="2" t="s">
        <v>21</v>
      </c>
      <c r="C215">
        <v>10214</v>
      </c>
      <c r="D215" s="1">
        <v>45505</v>
      </c>
      <c r="E215" s="2" t="s">
        <v>11</v>
      </c>
      <c r="F215" s="2" t="s">
        <v>12</v>
      </c>
      <c r="G215">
        <v>3</v>
      </c>
      <c r="H215">
        <v>10.99</v>
      </c>
      <c r="I215">
        <v>32.97</v>
      </c>
    </row>
    <row r="216" spans="1:9" x14ac:dyDescent="0.35">
      <c r="A216" s="2" t="s">
        <v>230</v>
      </c>
      <c r="B216" s="2" t="s">
        <v>23</v>
      </c>
      <c r="C216">
        <v>10215</v>
      </c>
      <c r="D216" s="1">
        <v>45506</v>
      </c>
      <c r="E216" s="2" t="s">
        <v>15</v>
      </c>
      <c r="F216" s="2" t="s">
        <v>16</v>
      </c>
      <c r="G216">
        <v>2</v>
      </c>
      <c r="H216">
        <v>29</v>
      </c>
      <c r="I216">
        <v>58</v>
      </c>
    </row>
    <row r="217" spans="1:9" x14ac:dyDescent="0.35">
      <c r="A217" s="2" t="s">
        <v>231</v>
      </c>
      <c r="B217" s="2" t="s">
        <v>25</v>
      </c>
      <c r="C217">
        <v>10216</v>
      </c>
      <c r="D217" s="1">
        <v>45507</v>
      </c>
      <c r="E217" s="2" t="s">
        <v>19</v>
      </c>
      <c r="F217" s="2" t="s">
        <v>12</v>
      </c>
      <c r="G217">
        <v>1</v>
      </c>
      <c r="H217">
        <v>349.99</v>
      </c>
      <c r="I217">
        <v>349.99</v>
      </c>
    </row>
    <row r="218" spans="1:9" x14ac:dyDescent="0.35">
      <c r="A218" s="2" t="s">
        <v>232</v>
      </c>
      <c r="B218" s="2" t="s">
        <v>9</v>
      </c>
      <c r="C218">
        <v>10217</v>
      </c>
      <c r="D218" s="1">
        <v>45508</v>
      </c>
      <c r="E218" s="2" t="s">
        <v>11</v>
      </c>
      <c r="F218" s="2" t="s">
        <v>12</v>
      </c>
      <c r="G218">
        <v>1</v>
      </c>
      <c r="H218">
        <v>2399</v>
      </c>
      <c r="I218">
        <v>2399</v>
      </c>
    </row>
    <row r="219" spans="1:9" x14ac:dyDescent="0.35">
      <c r="A219" s="2" t="s">
        <v>233</v>
      </c>
      <c r="B219" s="2" t="s">
        <v>13</v>
      </c>
      <c r="C219">
        <v>10218</v>
      </c>
      <c r="D219" s="1">
        <v>45509</v>
      </c>
      <c r="E219" s="2" t="s">
        <v>15</v>
      </c>
      <c r="F219" s="2" t="s">
        <v>16</v>
      </c>
      <c r="G219">
        <v>1</v>
      </c>
      <c r="H219">
        <v>449.99</v>
      </c>
      <c r="I219">
        <v>449.99</v>
      </c>
    </row>
    <row r="220" spans="1:9" x14ac:dyDescent="0.35">
      <c r="A220" s="2" t="s">
        <v>234</v>
      </c>
      <c r="B220" s="2" t="s">
        <v>17</v>
      </c>
      <c r="C220">
        <v>10219</v>
      </c>
      <c r="D220" s="1">
        <v>45510</v>
      </c>
      <c r="E220" s="2" t="s">
        <v>19</v>
      </c>
      <c r="F220" s="2" t="s">
        <v>20</v>
      </c>
      <c r="G220">
        <v>3</v>
      </c>
      <c r="H220">
        <v>49.99</v>
      </c>
      <c r="I220">
        <v>149.97</v>
      </c>
    </row>
    <row r="221" spans="1:9" x14ac:dyDescent="0.35">
      <c r="A221" s="2" t="s">
        <v>235</v>
      </c>
      <c r="B221" s="2" t="s">
        <v>21</v>
      </c>
      <c r="C221">
        <v>10220</v>
      </c>
      <c r="D221" s="1">
        <v>45511</v>
      </c>
      <c r="E221" s="2" t="s">
        <v>11</v>
      </c>
      <c r="F221" s="2" t="s">
        <v>12</v>
      </c>
      <c r="G221">
        <v>2</v>
      </c>
      <c r="H221">
        <v>12.99</v>
      </c>
      <c r="I221">
        <v>25.98</v>
      </c>
    </row>
    <row r="222" spans="1:9" x14ac:dyDescent="0.35">
      <c r="A222" s="2" t="s">
        <v>236</v>
      </c>
      <c r="B222" s="2" t="s">
        <v>23</v>
      </c>
      <c r="C222">
        <v>10221</v>
      </c>
      <c r="D222" s="1">
        <v>45512</v>
      </c>
      <c r="E222" s="2" t="s">
        <v>15</v>
      </c>
      <c r="F222" s="2" t="s">
        <v>16</v>
      </c>
      <c r="G222">
        <v>1</v>
      </c>
      <c r="H222">
        <v>27</v>
      </c>
      <c r="I222">
        <v>27</v>
      </c>
    </row>
    <row r="223" spans="1:9" x14ac:dyDescent="0.35">
      <c r="A223" s="2" t="s">
        <v>39</v>
      </c>
      <c r="B223" s="2" t="s">
        <v>25</v>
      </c>
      <c r="C223">
        <v>10222</v>
      </c>
      <c r="D223" s="1">
        <v>45513</v>
      </c>
      <c r="E223" s="2" t="s">
        <v>19</v>
      </c>
      <c r="F223" s="2" t="s">
        <v>12</v>
      </c>
      <c r="G223">
        <v>1</v>
      </c>
      <c r="H223">
        <v>599.99</v>
      </c>
      <c r="I223">
        <v>599.99</v>
      </c>
    </row>
    <row r="224" spans="1:9" x14ac:dyDescent="0.35">
      <c r="A224" s="2" t="s">
        <v>237</v>
      </c>
      <c r="B224" s="2" t="s">
        <v>9</v>
      </c>
      <c r="C224">
        <v>10223</v>
      </c>
      <c r="D224" s="1">
        <v>45514</v>
      </c>
      <c r="E224" s="2" t="s">
        <v>11</v>
      </c>
      <c r="F224" s="2" t="s">
        <v>12</v>
      </c>
      <c r="G224">
        <v>4</v>
      </c>
      <c r="H224">
        <v>49.99</v>
      </c>
      <c r="I224">
        <v>199.96</v>
      </c>
    </row>
    <row r="225" spans="1:9" x14ac:dyDescent="0.35">
      <c r="A225" s="2" t="s">
        <v>238</v>
      </c>
      <c r="B225" s="2" t="s">
        <v>13</v>
      </c>
      <c r="C225">
        <v>10224</v>
      </c>
      <c r="D225" s="1">
        <v>45515</v>
      </c>
      <c r="E225" s="2" t="s">
        <v>15</v>
      </c>
      <c r="F225" s="2" t="s">
        <v>16</v>
      </c>
      <c r="G225">
        <v>2</v>
      </c>
      <c r="H225">
        <v>229.99</v>
      </c>
      <c r="I225">
        <v>459.98</v>
      </c>
    </row>
    <row r="226" spans="1:9" x14ac:dyDescent="0.35">
      <c r="A226" s="2" t="s">
        <v>239</v>
      </c>
      <c r="B226" s="2" t="s">
        <v>17</v>
      </c>
      <c r="C226">
        <v>10225</v>
      </c>
      <c r="D226" s="1">
        <v>45516</v>
      </c>
      <c r="E226" s="2" t="s">
        <v>19</v>
      </c>
      <c r="F226" s="2" t="s">
        <v>20</v>
      </c>
      <c r="G226">
        <v>2</v>
      </c>
      <c r="H226">
        <v>44.99</v>
      </c>
      <c r="I226">
        <v>89.98</v>
      </c>
    </row>
    <row r="227" spans="1:9" x14ac:dyDescent="0.35">
      <c r="A227" s="2" t="s">
        <v>72</v>
      </c>
      <c r="B227" s="2" t="s">
        <v>21</v>
      </c>
      <c r="C227">
        <v>10226</v>
      </c>
      <c r="D227" s="1">
        <v>45517</v>
      </c>
      <c r="E227" s="2" t="s">
        <v>11</v>
      </c>
      <c r="F227" s="2" t="s">
        <v>12</v>
      </c>
      <c r="G227">
        <v>3</v>
      </c>
      <c r="H227">
        <v>26.99</v>
      </c>
      <c r="I227">
        <v>80.97</v>
      </c>
    </row>
    <row r="228" spans="1:9" x14ac:dyDescent="0.35">
      <c r="A228" s="2" t="s">
        <v>240</v>
      </c>
      <c r="B228" s="2" t="s">
        <v>23</v>
      </c>
      <c r="C228">
        <v>10227</v>
      </c>
      <c r="D228" s="1">
        <v>45518</v>
      </c>
      <c r="E228" s="2" t="s">
        <v>15</v>
      </c>
      <c r="F228" s="2" t="s">
        <v>16</v>
      </c>
      <c r="G228">
        <v>1</v>
      </c>
      <c r="H228">
        <v>6.7</v>
      </c>
      <c r="I228">
        <v>6.7</v>
      </c>
    </row>
    <row r="229" spans="1:9" x14ac:dyDescent="0.35">
      <c r="A229" s="2" t="s">
        <v>241</v>
      </c>
      <c r="B229" s="2" t="s">
        <v>25</v>
      </c>
      <c r="C229">
        <v>10228</v>
      </c>
      <c r="D229" s="1">
        <v>45519</v>
      </c>
      <c r="E229" s="2" t="s">
        <v>19</v>
      </c>
      <c r="F229" s="2" t="s">
        <v>12</v>
      </c>
      <c r="G229">
        <v>2</v>
      </c>
      <c r="H229">
        <v>149.94999999999999</v>
      </c>
      <c r="I229">
        <v>299.89999999999998</v>
      </c>
    </row>
    <row r="230" spans="1:9" x14ac:dyDescent="0.35">
      <c r="A230" s="2" t="s">
        <v>242</v>
      </c>
      <c r="B230" s="2" t="s">
        <v>9</v>
      </c>
      <c r="C230">
        <v>10229</v>
      </c>
      <c r="D230" s="1">
        <v>45520</v>
      </c>
      <c r="E230" s="2" t="s">
        <v>11</v>
      </c>
      <c r="F230" s="2" t="s">
        <v>12</v>
      </c>
      <c r="G230">
        <v>1</v>
      </c>
      <c r="H230">
        <v>169</v>
      </c>
      <c r="I230">
        <v>169</v>
      </c>
    </row>
    <row r="231" spans="1:9" x14ac:dyDescent="0.35">
      <c r="A231" s="2" t="s">
        <v>243</v>
      </c>
      <c r="B231" s="2" t="s">
        <v>13</v>
      </c>
      <c r="C231">
        <v>10230</v>
      </c>
      <c r="D231" s="1">
        <v>45521</v>
      </c>
      <c r="E231" s="2" t="s">
        <v>15</v>
      </c>
      <c r="F231" s="2" t="s">
        <v>16</v>
      </c>
      <c r="G231">
        <v>1</v>
      </c>
      <c r="H231">
        <v>599</v>
      </c>
      <c r="I231">
        <v>599</v>
      </c>
    </row>
    <row r="232" spans="1:9" x14ac:dyDescent="0.35">
      <c r="A232" s="2" t="s">
        <v>244</v>
      </c>
      <c r="B232" s="2" t="s">
        <v>17</v>
      </c>
      <c r="C232">
        <v>10231</v>
      </c>
      <c r="D232" s="1">
        <v>45522</v>
      </c>
      <c r="E232" s="2" t="s">
        <v>19</v>
      </c>
      <c r="F232" s="2" t="s">
        <v>20</v>
      </c>
      <c r="G232">
        <v>4</v>
      </c>
      <c r="H232">
        <v>64.989999999999995</v>
      </c>
      <c r="I232">
        <v>259.95999999999998</v>
      </c>
    </row>
    <row r="233" spans="1:9" x14ac:dyDescent="0.35">
      <c r="A233" s="2" t="s">
        <v>30</v>
      </c>
      <c r="B233" s="2" t="s">
        <v>21</v>
      </c>
      <c r="C233">
        <v>10232</v>
      </c>
      <c r="D233" s="1">
        <v>45523</v>
      </c>
      <c r="E233" s="2" t="s">
        <v>11</v>
      </c>
      <c r="F233" s="2" t="s">
        <v>12</v>
      </c>
      <c r="G233">
        <v>2</v>
      </c>
      <c r="H233">
        <v>9.99</v>
      </c>
      <c r="I233">
        <v>19.98</v>
      </c>
    </row>
    <row r="234" spans="1:9" x14ac:dyDescent="0.35">
      <c r="A234" s="2" t="s">
        <v>245</v>
      </c>
      <c r="B234" s="2" t="s">
        <v>23</v>
      </c>
      <c r="C234">
        <v>10233</v>
      </c>
      <c r="D234" s="1">
        <v>45524</v>
      </c>
      <c r="E234" s="2" t="s">
        <v>15</v>
      </c>
      <c r="F234" s="2" t="s">
        <v>16</v>
      </c>
      <c r="G234">
        <v>1</v>
      </c>
      <c r="H234">
        <v>24</v>
      </c>
      <c r="I234">
        <v>24</v>
      </c>
    </row>
    <row r="235" spans="1:9" x14ac:dyDescent="0.35">
      <c r="A235" s="2" t="s">
        <v>246</v>
      </c>
      <c r="B235" s="2" t="s">
        <v>25</v>
      </c>
      <c r="C235">
        <v>10234</v>
      </c>
      <c r="D235" s="1">
        <v>45525</v>
      </c>
      <c r="E235" s="2" t="s">
        <v>19</v>
      </c>
      <c r="F235" s="2" t="s">
        <v>12</v>
      </c>
      <c r="G235">
        <v>3</v>
      </c>
      <c r="H235">
        <v>32.950000000000003</v>
      </c>
      <c r="I235">
        <v>98.85</v>
      </c>
    </row>
    <row r="236" spans="1:9" x14ac:dyDescent="0.35">
      <c r="A236" s="2" t="s">
        <v>247</v>
      </c>
      <c r="B236" s="2" t="s">
        <v>9</v>
      </c>
      <c r="C236">
        <v>10235</v>
      </c>
      <c r="D236" s="1">
        <v>45526</v>
      </c>
      <c r="E236" s="2" t="s">
        <v>11</v>
      </c>
      <c r="F236" s="2" t="s">
        <v>12</v>
      </c>
      <c r="G236">
        <v>1</v>
      </c>
      <c r="H236">
        <v>299</v>
      </c>
      <c r="I236">
        <v>299</v>
      </c>
    </row>
    <row r="237" spans="1:9" x14ac:dyDescent="0.35">
      <c r="A237" s="2" t="s">
        <v>248</v>
      </c>
      <c r="B237" s="2" t="s">
        <v>13</v>
      </c>
      <c r="C237">
        <v>10236</v>
      </c>
      <c r="D237" s="1">
        <v>45527</v>
      </c>
      <c r="E237" s="2" t="s">
        <v>15</v>
      </c>
      <c r="F237" s="2" t="s">
        <v>16</v>
      </c>
      <c r="G237">
        <v>1</v>
      </c>
      <c r="H237">
        <v>159.99</v>
      </c>
      <c r="I237">
        <v>159.99</v>
      </c>
    </row>
    <row r="238" spans="1:9" x14ac:dyDescent="0.35">
      <c r="A238" s="2" t="s">
        <v>249</v>
      </c>
      <c r="B238" s="2" t="s">
        <v>17</v>
      </c>
      <c r="C238">
        <v>10237</v>
      </c>
      <c r="D238" s="1">
        <v>45528</v>
      </c>
      <c r="E238" s="2" t="s">
        <v>19</v>
      </c>
      <c r="F238" s="2" t="s">
        <v>20</v>
      </c>
      <c r="G238">
        <v>3</v>
      </c>
      <c r="H238">
        <v>90</v>
      </c>
      <c r="I238">
        <v>270</v>
      </c>
    </row>
    <row r="239" spans="1:9" x14ac:dyDescent="0.35">
      <c r="A239" s="2" t="s">
        <v>250</v>
      </c>
      <c r="B239" s="2" t="s">
        <v>21</v>
      </c>
      <c r="C239">
        <v>10238</v>
      </c>
      <c r="D239" s="1">
        <v>45529</v>
      </c>
      <c r="E239" s="2" t="s">
        <v>11</v>
      </c>
      <c r="F239" s="2" t="s">
        <v>12</v>
      </c>
      <c r="G239">
        <v>3</v>
      </c>
      <c r="H239">
        <v>10.99</v>
      </c>
      <c r="I239">
        <v>32.97</v>
      </c>
    </row>
    <row r="240" spans="1:9" x14ac:dyDescent="0.35">
      <c r="A240" s="2" t="s">
        <v>251</v>
      </c>
      <c r="B240" s="2" t="s">
        <v>23</v>
      </c>
      <c r="C240">
        <v>10239</v>
      </c>
      <c r="D240" s="1">
        <v>45530</v>
      </c>
      <c r="E240" s="2" t="s">
        <v>15</v>
      </c>
      <c r="F240" s="2" t="s">
        <v>16</v>
      </c>
      <c r="G240">
        <v>1</v>
      </c>
      <c r="H240">
        <v>55</v>
      </c>
      <c r="I240">
        <v>55</v>
      </c>
    </row>
    <row r="241" spans="1:9" x14ac:dyDescent="0.35">
      <c r="A241" s="2" t="s">
        <v>252</v>
      </c>
      <c r="B241" s="2" t="s">
        <v>25</v>
      </c>
      <c r="C241">
        <v>10240</v>
      </c>
      <c r="D241" s="1">
        <v>45531</v>
      </c>
      <c r="E241" s="2" t="s">
        <v>19</v>
      </c>
      <c r="F241" s="2" t="s">
        <v>12</v>
      </c>
      <c r="G241">
        <v>2</v>
      </c>
      <c r="H241">
        <v>29.99</v>
      </c>
      <c r="I241">
        <v>59.98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7EAD6-5554-4D17-B405-FF5FE2949A1F}">
  <dimension ref="A1:C2"/>
  <sheetViews>
    <sheetView showGridLines="0" workbookViewId="0">
      <selection activeCell="C13" sqref="C13"/>
    </sheetView>
  </sheetViews>
  <sheetFormatPr defaultRowHeight="14.5" x14ac:dyDescent="0.35"/>
  <cols>
    <col min="1" max="1" width="15.36328125" bestFit="1" customWidth="1"/>
    <col min="2" max="2" width="9.08984375" bestFit="1" customWidth="1"/>
    <col min="3" max="3" width="8.81640625" bestFit="1" customWidth="1"/>
  </cols>
  <sheetData>
    <row r="1" spans="1:3" x14ac:dyDescent="0.35">
      <c r="A1" t="s">
        <v>11</v>
      </c>
      <c r="B1" t="s">
        <v>15</v>
      </c>
      <c r="C1" t="s">
        <v>19</v>
      </c>
    </row>
    <row r="2" spans="1:3" x14ac:dyDescent="0.35">
      <c r="A2">
        <v>36844.339999999997</v>
      </c>
      <c r="B2">
        <v>21268.06</v>
      </c>
      <c r="C2">
        <v>22455.45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6A44723F-A618-4B0E-803F-B51B1A9115A7}">
  <ds:schemaRefs>
    <ds:schemaRef ds:uri="http://schemas.microsoft.com/DataMashup"/>
  </ds:schemaRefs>
</ds:datastoreItem>
</file>

<file path=customXml/itemProps2.xml><?xml version="1.0" encoding="utf-8"?>
<ds:datastoreItem xmlns:ds="http://schemas.openxmlformats.org/officeDocument/2006/customXml" ds:itemID="{EB5C2AC7-4F88-4909-88BC-3BB390AF91BE}">
  <ds:schemaRefs/>
</ds:datastoreItem>
</file>

<file path=customXml/itemProps3.xml><?xml version="1.0" encoding="utf-8"?>
<ds:datastoreItem xmlns:ds="http://schemas.openxmlformats.org/officeDocument/2006/customXml" ds:itemID="{D79B9075-654C-45AF-AA74-29C44367C020}">
  <ds:schemaRefs/>
</ds:datastoreItem>
</file>

<file path=customXml/itemProps4.xml><?xml version="1.0" encoding="utf-8"?>
<ds:datastoreItem xmlns:ds="http://schemas.openxmlformats.org/officeDocument/2006/customXml" ds:itemID="{9A62830F-F9FC-4CD2-B2B3-53153F2D87C3}">
  <ds:schemaRefs/>
</ds:datastoreItem>
</file>

<file path=customXml/itemProps5.xml><?xml version="1.0" encoding="utf-8"?>
<ds:datastoreItem xmlns:ds="http://schemas.openxmlformats.org/officeDocument/2006/customXml" ds:itemID="{399529F9-9FC6-4DFD-933A-B1A90130F46D}">
  <ds:schemaRefs/>
</ds:datastoreItem>
</file>

<file path=customXml/itemProps6.xml><?xml version="1.0" encoding="utf-8"?>
<ds:datastoreItem xmlns:ds="http://schemas.openxmlformats.org/officeDocument/2006/customXml" ds:itemID="{19F2817F-8DDB-4FAC-A59C-7DAF55C099CC}">
  <ds:schemaRefs/>
</ds:datastoreItem>
</file>

<file path=customXml/itemProps7.xml><?xml version="1.0" encoding="utf-8"?>
<ds:datastoreItem xmlns:ds="http://schemas.openxmlformats.org/officeDocument/2006/customXml" ds:itemID="{97DC5B37-91CA-4FA8-BA11-9E3EF6EBD503}">
  <ds:schemaRefs/>
</ds:datastoreItem>
</file>

<file path=customXml/itemProps8.xml><?xml version="1.0" encoding="utf-8"?>
<ds:datastoreItem xmlns:ds="http://schemas.openxmlformats.org/officeDocument/2006/customXml" ds:itemID="{4F35078E-B6E3-4256-943B-9A3E22A78DD9}">
  <ds:schemaRefs/>
</ds:datastoreItem>
</file>

<file path=customXml/itemProps9.xml><?xml version="1.0" encoding="utf-8"?>
<ds:datastoreItem xmlns:ds="http://schemas.openxmlformats.org/officeDocument/2006/customXml" ds:itemID="{9AE7180D-12F4-4E39-B11B-1A6DEFA49392}">
  <ds:schemaRefs/>
</ds:datastoreItem>
</file>

<file path=customXml/itemProps10.xml><?xml version="1.0" encoding="utf-8"?>
<ds:datastoreItem xmlns:ds="http://schemas.openxmlformats.org/officeDocument/2006/customXml" ds:itemID="{D2BDC612-6187-4B53-B4E8-1F48395C91F1}">
  <ds:schemaRefs/>
</ds:datastoreItem>
</file>

<file path=customXml/itemProps11.xml><?xml version="1.0" encoding="utf-8"?>
<ds:datastoreItem xmlns:ds="http://schemas.openxmlformats.org/officeDocument/2006/customXml" ds:itemID="{6A6C6BE6-4801-4F8D-8EBE-AD1B5BE79611}">
  <ds:schemaRefs/>
</ds:datastoreItem>
</file>

<file path=customXml/itemProps12.xml><?xml version="1.0" encoding="utf-8"?>
<ds:datastoreItem xmlns:ds="http://schemas.openxmlformats.org/officeDocument/2006/customXml" ds:itemID="{7CF93DDF-C77B-40AD-91C1-944AC26E0120}">
  <ds:schemaRefs/>
</ds:datastoreItem>
</file>

<file path=customXml/itemProps13.xml><?xml version="1.0" encoding="utf-8"?>
<ds:datastoreItem xmlns:ds="http://schemas.openxmlformats.org/officeDocument/2006/customXml" ds:itemID="{5D45B09D-E7E8-4DA2-8AD3-36E9D4046959}">
  <ds:schemaRefs/>
</ds:datastoreItem>
</file>

<file path=customXml/itemProps14.xml><?xml version="1.0" encoding="utf-8"?>
<ds:datastoreItem xmlns:ds="http://schemas.openxmlformats.org/officeDocument/2006/customXml" ds:itemID="{3AA59A8E-0B10-4B61-BA10-79D194DFC812}">
  <ds:schemaRefs/>
</ds:datastoreItem>
</file>

<file path=customXml/itemProps15.xml><?xml version="1.0" encoding="utf-8"?>
<ds:datastoreItem xmlns:ds="http://schemas.openxmlformats.org/officeDocument/2006/customXml" ds:itemID="{A5C0D125-201A-4B4C-8454-86AAEA5C02A4}">
  <ds:schemaRefs/>
</ds:datastoreItem>
</file>

<file path=customXml/itemProps16.xml><?xml version="1.0" encoding="utf-8"?>
<ds:datastoreItem xmlns:ds="http://schemas.openxmlformats.org/officeDocument/2006/customXml" ds:itemID="{92ABEB21-74DE-418E-AFA7-1C7FC2EF1D23}">
  <ds:schemaRefs/>
</ds:datastoreItem>
</file>

<file path=customXml/itemProps17.xml><?xml version="1.0" encoding="utf-8"?>
<ds:datastoreItem xmlns:ds="http://schemas.openxmlformats.org/officeDocument/2006/customXml" ds:itemID="{B0ACD060-6F20-4CC0-8DFD-3C1FDBC50A2B}">
  <ds:schemaRefs/>
</ds:datastoreItem>
</file>

<file path=customXml/itemProps18.xml><?xml version="1.0" encoding="utf-8"?>
<ds:datastoreItem xmlns:ds="http://schemas.openxmlformats.org/officeDocument/2006/customXml" ds:itemID="{695C1DE0-135B-49E4-935E-E23437A03637}">
  <ds:schemaRefs/>
</ds:datastoreItem>
</file>

<file path=customXml/itemProps19.xml><?xml version="1.0" encoding="utf-8"?>
<ds:datastoreItem xmlns:ds="http://schemas.openxmlformats.org/officeDocument/2006/customXml" ds:itemID="{65B8D7DE-F92A-49E5-8DE6-7BCC54A505B3}">
  <ds:schemaRefs/>
</ds:datastoreItem>
</file>

<file path=customXml/itemProps20.xml><?xml version="1.0" encoding="utf-8"?>
<ds:datastoreItem xmlns:ds="http://schemas.openxmlformats.org/officeDocument/2006/customXml" ds:itemID="{508CC41F-2EA6-475B-930E-0515E9D67B66}">
  <ds:schemaRefs/>
</ds:datastoreItem>
</file>

<file path=customXml/itemProps21.xml><?xml version="1.0" encoding="utf-8"?>
<ds:datastoreItem xmlns:ds="http://schemas.openxmlformats.org/officeDocument/2006/customXml" ds:itemID="{1D91D963-C6C4-4CC1-8FB4-22349563BBF7}">
  <ds:schemaRefs/>
</ds:datastoreItem>
</file>

<file path=customXml/itemProps22.xml><?xml version="1.0" encoding="utf-8"?>
<ds:datastoreItem xmlns:ds="http://schemas.openxmlformats.org/officeDocument/2006/customXml" ds:itemID="{5FF59B77-CBDB-4915-B8AA-CC17926C0DA7}">
  <ds:schemaRefs/>
</ds:datastoreItem>
</file>

<file path=customXml/itemProps23.xml><?xml version="1.0" encoding="utf-8"?>
<ds:datastoreItem xmlns:ds="http://schemas.openxmlformats.org/officeDocument/2006/customXml" ds:itemID="{C04371FA-DF22-486C-B710-0D915270E8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Summary Tables</vt:lpstr>
      <vt:lpstr>Detailed Summary</vt:lpstr>
      <vt:lpstr>Online Sales Data</vt:lpstr>
      <vt:lpstr>Sales Per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dc:creator>
  <cp:lastModifiedBy>Alvin</cp:lastModifiedBy>
  <dcterms:created xsi:type="dcterms:W3CDTF">2025-04-12T08:29:17Z</dcterms:created>
  <dcterms:modified xsi:type="dcterms:W3CDTF">2025-04-12T11:44:02Z</dcterms:modified>
</cp:coreProperties>
</file>