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E064342C-AD85-424E-8C13-39F12738F3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20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K9" i="1"/>
  <c r="L25" i="1"/>
  <c r="I25" i="1"/>
  <c r="H25" i="1"/>
  <c r="G25" i="1"/>
  <c r="F25" i="1"/>
  <c r="E25" i="1"/>
  <c r="D25" i="1"/>
  <c r="C25" i="1"/>
  <c r="B2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9" i="1"/>
  <c r="K10" i="1"/>
  <c r="K11" i="1"/>
  <c r="K12" i="1"/>
  <c r="K13" i="1"/>
  <c r="K14" i="1"/>
  <c r="K15" i="1"/>
  <c r="K17" i="1"/>
  <c r="K18" i="1"/>
  <c r="K19" i="1"/>
  <c r="K21" i="1"/>
  <c r="K22" i="1"/>
  <c r="K23" i="1"/>
  <c r="J10" i="1"/>
  <c r="J11" i="1"/>
  <c r="J12" i="1"/>
  <c r="J13" i="1"/>
  <c r="J14" i="1"/>
  <c r="J15" i="1"/>
  <c r="J16" i="1"/>
  <c r="K16" i="1" s="1"/>
  <c r="J17" i="1"/>
  <c r="J18" i="1"/>
  <c r="J19" i="1"/>
  <c r="J20" i="1"/>
  <c r="J21" i="1"/>
  <c r="J22" i="1"/>
  <c r="J23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G10" i="1"/>
  <c r="G11" i="1"/>
  <c r="G12" i="1"/>
  <c r="G13" i="1"/>
  <c r="G14" i="1"/>
  <c r="G15" i="1"/>
  <c r="G17" i="1"/>
  <c r="G18" i="1"/>
  <c r="G19" i="1"/>
  <c r="G21" i="1"/>
  <c r="G22" i="1"/>
  <c r="G23" i="1"/>
  <c r="G9" i="1"/>
  <c r="E16" i="1"/>
  <c r="E14" i="1"/>
  <c r="E13" i="1"/>
  <c r="E12" i="1"/>
  <c r="E11" i="1"/>
  <c r="E9" i="1"/>
  <c r="E10" i="1"/>
  <c r="E23" i="1"/>
  <c r="E22" i="1"/>
  <c r="E21" i="1"/>
  <c r="E20" i="1"/>
  <c r="E19" i="1"/>
  <c r="E18" i="1"/>
  <c r="E17" i="1"/>
  <c r="E15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J25" i="1" l="1"/>
  <c r="K20" i="1"/>
  <c r="K25" i="1" s="1"/>
</calcChain>
</file>

<file path=xl/sharedStrings.xml><?xml version="1.0" encoding="utf-8"?>
<sst xmlns="http://schemas.openxmlformats.org/spreadsheetml/2006/main" count="47" uniqueCount="42">
  <si>
    <t>Empleados</t>
  </si>
  <si>
    <t>Sueldo</t>
  </si>
  <si>
    <t>Incentivo</t>
  </si>
  <si>
    <t>Horas</t>
  </si>
  <si>
    <t>Total</t>
  </si>
  <si>
    <t>Seguro</t>
  </si>
  <si>
    <t>Coop</t>
  </si>
  <si>
    <t>Infotep</t>
  </si>
  <si>
    <t>Bruto</t>
  </si>
  <si>
    <t>Extras</t>
  </si>
  <si>
    <t>Ingresos</t>
  </si>
  <si>
    <t>Medico</t>
  </si>
  <si>
    <t>Desc</t>
  </si>
  <si>
    <t>Neto</t>
  </si>
  <si>
    <t>Anual</t>
  </si>
  <si>
    <t>Tito R.</t>
  </si>
  <si>
    <t>Carlos S.</t>
  </si>
  <si>
    <t>Maria N</t>
  </si>
  <si>
    <t>Martha R.</t>
  </si>
  <si>
    <t>Naty L.</t>
  </si>
  <si>
    <t>Rosa Mejia</t>
  </si>
  <si>
    <t>Pedro R.</t>
  </si>
  <si>
    <t>Teresa B.</t>
  </si>
  <si>
    <t>Octavio Dotel</t>
  </si>
  <si>
    <t>Pedro Martinez</t>
  </si>
  <si>
    <t>Juan Sanchez</t>
  </si>
  <si>
    <t>Elvis Lima</t>
  </si>
  <si>
    <t>Alberto Romero</t>
  </si>
  <si>
    <t>Pepin corripio</t>
  </si>
  <si>
    <t>Jose Perez</t>
  </si>
  <si>
    <t>Totales</t>
  </si>
  <si>
    <t>FORMULAS</t>
  </si>
  <si>
    <t>A los que ganan por encima de 20.000 apliquele un 5% al sueldo bruto para obtener incentivo</t>
  </si>
  <si>
    <t>A los que ganan por debajo de 20.000 apliquele un 9% al sueldo bruto para encontrar el incentivo</t>
  </si>
  <si>
    <t>Calcule las horas extras multiplicando la cantidad de horas por 125,75</t>
  </si>
  <si>
    <t>El total de ingresos es igual a la sumatoria de sueldo bruto + incentivo + horas extras</t>
  </si>
  <si>
    <t>El seguro medico = al sueldo bruto * 7,9%</t>
  </si>
  <si>
    <t>infotep = sueldo bruto * 1%</t>
  </si>
  <si>
    <t>Total desc. = a la sumatoria de seguro medico + Coop + Infotep</t>
  </si>
  <si>
    <t>Sueldo neto = total ingresos - total desc.</t>
  </si>
  <si>
    <t>Inserte un comentario en la columna sueldo neto, cambiele el nombre a la hoja por nomina</t>
  </si>
  <si>
    <t>Aplique formato a las celdas y borde a todo el trabajo, proteja la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</si>
</sst>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Browallia nuevo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3" fontId="2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1" fillId="2" borderId="2" xfId="0" applyFont="1" applyFill="1" applyBorder="1"/>
    <xf numFmtId="3" fontId="4" fillId="2" borderId="1" xfId="0" applyNumberFormat="1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4</xdr:row>
      <xdr:rowOff>142875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D844388-2529-7282-AD73-1FBC8FE7CBB5}"/>
            </a:ext>
          </a:extLst>
        </xdr:cNvPr>
        <xdr:cNvSpPr txBox="1"/>
      </xdr:nvSpPr>
      <xdr:spPr>
        <a:xfrm>
          <a:off x="0" y="0"/>
          <a:ext cx="8210550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>
              <a:solidFill>
                <a:schemeClr val="accent4"/>
              </a:solidFill>
              <a:latin typeface="Book Antiqua" panose="02040602050305030304" pitchFamily="18" charset="0"/>
            </a:rPr>
            <a:t>Empresa la ideal, S.A</a:t>
          </a:r>
        </a:p>
        <a:p>
          <a:pPr marL="0" indent="0" algn="l"/>
          <a:r>
            <a:rPr lang="en-US" sz="2000" b="1">
              <a:solidFill>
                <a:schemeClr val="accent4"/>
              </a:solidFill>
              <a:latin typeface="Book Antiqua" panose="02040602050305030304" pitchFamily="18" charset="0"/>
            </a:rPr>
            <a:t>Nomina de pago mensual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38"/>
  <sheetViews>
    <sheetView tabSelected="1" workbookViewId="0">
      <selection activeCell="G14" sqref="G14"/>
    </sheetView>
  </sheetViews>
  <sheetFormatPr defaultRowHeight="15"/>
  <cols>
    <col min="1" max="1" width="16.7109375" customWidth="1"/>
    <col min="2" max="2" width="9" customWidth="1"/>
    <col min="3" max="3" width="11.5703125" customWidth="1"/>
    <col min="6" max="6" width="13.5703125" customWidth="1"/>
    <col min="7" max="7" width="10.140625" customWidth="1"/>
    <col min="10" max="10" width="17.42578125" customWidth="1"/>
    <col min="12" max="12" width="10" customWidth="1"/>
  </cols>
  <sheetData>
    <row r="7" spans="1:12" ht="18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4</v>
      </c>
      <c r="K7" s="3" t="s">
        <v>1</v>
      </c>
      <c r="L7" s="3" t="s">
        <v>1</v>
      </c>
    </row>
    <row r="8" spans="1:12" ht="18">
      <c r="A8" s="3"/>
      <c r="B8" s="3" t="s">
        <v>8</v>
      </c>
      <c r="C8" s="3"/>
      <c r="D8" s="3" t="s">
        <v>9</v>
      </c>
      <c r="E8" s="3" t="s">
        <v>9</v>
      </c>
      <c r="F8" s="3" t="s">
        <v>10</v>
      </c>
      <c r="G8" s="3" t="s">
        <v>11</v>
      </c>
      <c r="H8" s="3"/>
      <c r="I8" s="3"/>
      <c r="J8" s="3" t="s">
        <v>12</v>
      </c>
      <c r="K8" s="3" t="s">
        <v>13</v>
      </c>
      <c r="L8" s="3" t="s">
        <v>14</v>
      </c>
    </row>
    <row r="9" spans="1:12">
      <c r="A9" s="1" t="s">
        <v>15</v>
      </c>
      <c r="B9" s="2">
        <v>45000</v>
      </c>
      <c r="C9" s="1">
        <f>B9*5%</f>
        <v>2250</v>
      </c>
      <c r="D9" s="1">
        <v>0</v>
      </c>
      <c r="E9" s="1">
        <f>D9*125.75</f>
        <v>0</v>
      </c>
      <c r="F9" s="2">
        <f>B9+C9+E9</f>
        <v>47250</v>
      </c>
      <c r="G9" s="1">
        <f>B9*5.5%</f>
        <v>2475</v>
      </c>
      <c r="H9" s="1">
        <f>B9*7.9%</f>
        <v>3555</v>
      </c>
      <c r="I9" s="2">
        <f>B9*1%</f>
        <v>450</v>
      </c>
      <c r="J9" s="1">
        <f>SUM(G9:I9)</f>
        <v>6480</v>
      </c>
      <c r="K9" s="2">
        <f>F9-J9</f>
        <v>40770</v>
      </c>
      <c r="L9" s="1">
        <f>B9*12</f>
        <v>540000</v>
      </c>
    </row>
    <row r="10" spans="1:12">
      <c r="A10" s="1" t="s">
        <v>16</v>
      </c>
      <c r="B10" s="2">
        <v>20000</v>
      </c>
      <c r="C10" s="1">
        <f>B10*9%</f>
        <v>1800</v>
      </c>
      <c r="D10" s="1">
        <v>0</v>
      </c>
      <c r="E10" s="1">
        <f>D10*125.75</f>
        <v>0</v>
      </c>
      <c r="F10" s="2">
        <f>B10+C10+E10</f>
        <v>21800</v>
      </c>
      <c r="G10" s="1">
        <f t="shared" ref="G10:G23" si="0">B10*5.5%</f>
        <v>1100</v>
      </c>
      <c r="H10" s="1">
        <f t="shared" ref="H10:H23" si="1">B10*7.9%</f>
        <v>1580</v>
      </c>
      <c r="I10" s="2">
        <f t="shared" ref="I10:I23" si="2">B10*1%</f>
        <v>200</v>
      </c>
      <c r="J10" s="1">
        <f t="shared" ref="J10:J23" si="3">SUM(G10:I10)</f>
        <v>2880</v>
      </c>
      <c r="K10" s="2">
        <f t="shared" ref="K10:K23" si="4">F10-J10</f>
        <v>18920</v>
      </c>
      <c r="L10" s="1">
        <f t="shared" ref="L10:L23" si="5">B10*12</f>
        <v>240000</v>
      </c>
    </row>
    <row r="11" spans="1:12">
      <c r="A11" s="1" t="s">
        <v>17</v>
      </c>
      <c r="B11" s="2">
        <v>5000</v>
      </c>
      <c r="C11" s="1">
        <f>B11*9</f>
        <v>45000</v>
      </c>
      <c r="D11" s="1">
        <v>12</v>
      </c>
      <c r="E11" s="1">
        <f>D11*125.75</f>
        <v>1509</v>
      </c>
      <c r="F11" s="2">
        <f>B11+C11+E11</f>
        <v>51509</v>
      </c>
      <c r="G11" s="1">
        <f t="shared" si="0"/>
        <v>275</v>
      </c>
      <c r="H11" s="1">
        <f t="shared" si="1"/>
        <v>395</v>
      </c>
      <c r="I11" s="2">
        <f t="shared" si="2"/>
        <v>50</v>
      </c>
      <c r="J11" s="1">
        <f t="shared" si="3"/>
        <v>720</v>
      </c>
      <c r="K11" s="2">
        <f t="shared" si="4"/>
        <v>50789</v>
      </c>
      <c r="L11" s="1">
        <f t="shared" si="5"/>
        <v>60000</v>
      </c>
    </row>
    <row r="12" spans="1:12">
      <c r="A12" s="1" t="s">
        <v>18</v>
      </c>
      <c r="B12" s="2">
        <v>6500</v>
      </c>
      <c r="C12" s="1">
        <f>B12*9%</f>
        <v>585</v>
      </c>
      <c r="D12" s="1">
        <v>23</v>
      </c>
      <c r="E12" s="1">
        <f>D12*125.75</f>
        <v>2892.25</v>
      </c>
      <c r="F12" s="2">
        <f>B12+C12+E12</f>
        <v>9977.25</v>
      </c>
      <c r="G12" s="1">
        <f t="shared" si="0"/>
        <v>357.5</v>
      </c>
      <c r="H12" s="1">
        <f t="shared" si="1"/>
        <v>513.5</v>
      </c>
      <c r="I12" s="2">
        <f t="shared" si="2"/>
        <v>65</v>
      </c>
      <c r="J12" s="1">
        <f t="shared" si="3"/>
        <v>936</v>
      </c>
      <c r="K12" s="2">
        <f t="shared" si="4"/>
        <v>9041.25</v>
      </c>
      <c r="L12" s="1">
        <f t="shared" si="5"/>
        <v>78000</v>
      </c>
    </row>
    <row r="13" spans="1:12">
      <c r="A13" s="1" t="s">
        <v>19</v>
      </c>
      <c r="B13" s="2">
        <v>9000</v>
      </c>
      <c r="C13" s="1">
        <f>B13*9%</f>
        <v>810</v>
      </c>
      <c r="D13" s="1">
        <v>19</v>
      </c>
      <c r="E13" s="1">
        <f>D13*125.75</f>
        <v>2389.25</v>
      </c>
      <c r="F13" s="2">
        <f>B13+C13+E13</f>
        <v>12199.25</v>
      </c>
      <c r="G13" s="1">
        <f t="shared" si="0"/>
        <v>495</v>
      </c>
      <c r="H13" s="1">
        <f t="shared" si="1"/>
        <v>711</v>
      </c>
      <c r="I13" s="2">
        <f t="shared" si="2"/>
        <v>90</v>
      </c>
      <c r="J13" s="1">
        <f t="shared" si="3"/>
        <v>1296</v>
      </c>
      <c r="K13" s="2">
        <f t="shared" si="4"/>
        <v>10903.25</v>
      </c>
      <c r="L13" s="1">
        <f t="shared" si="5"/>
        <v>108000</v>
      </c>
    </row>
    <row r="14" spans="1:12">
      <c r="A14" s="1" t="s">
        <v>20</v>
      </c>
      <c r="B14" s="2">
        <v>15600</v>
      </c>
      <c r="C14" s="1">
        <f>B14*9%</f>
        <v>1404</v>
      </c>
      <c r="D14" s="1">
        <v>32</v>
      </c>
      <c r="E14" s="1">
        <f>D14*125.75</f>
        <v>4024</v>
      </c>
      <c r="F14" s="2">
        <f>B14+C14+E14</f>
        <v>21028</v>
      </c>
      <c r="G14" s="1">
        <f t="shared" si="0"/>
        <v>858</v>
      </c>
      <c r="H14" s="1">
        <f t="shared" si="1"/>
        <v>1232.4000000000001</v>
      </c>
      <c r="I14" s="2">
        <f t="shared" si="2"/>
        <v>156</v>
      </c>
      <c r="J14" s="1">
        <f t="shared" si="3"/>
        <v>2246.4</v>
      </c>
      <c r="K14" s="2">
        <f t="shared" si="4"/>
        <v>18781.599999999999</v>
      </c>
      <c r="L14" s="1">
        <f t="shared" si="5"/>
        <v>187200</v>
      </c>
    </row>
    <row r="15" spans="1:12">
      <c r="A15" s="1" t="s">
        <v>21</v>
      </c>
      <c r="B15" s="2">
        <v>24000</v>
      </c>
      <c r="C15" s="1">
        <f>B15*5%</f>
        <v>1200</v>
      </c>
      <c r="D15" s="1">
        <v>0</v>
      </c>
      <c r="E15" s="1">
        <f>D15*125.75</f>
        <v>0</v>
      </c>
      <c r="F15" s="2">
        <f>B15+C15+E15</f>
        <v>25200</v>
      </c>
      <c r="G15" s="1">
        <f t="shared" si="0"/>
        <v>1320</v>
      </c>
      <c r="H15" s="1">
        <f t="shared" si="1"/>
        <v>1896</v>
      </c>
      <c r="I15" s="2">
        <f t="shared" si="2"/>
        <v>240</v>
      </c>
      <c r="J15" s="1">
        <f t="shared" si="3"/>
        <v>3456</v>
      </c>
      <c r="K15" s="2">
        <f t="shared" si="4"/>
        <v>21744</v>
      </c>
      <c r="L15" s="1">
        <f t="shared" si="5"/>
        <v>288000</v>
      </c>
    </row>
    <row r="16" spans="1:12">
      <c r="A16" s="1" t="s">
        <v>22</v>
      </c>
      <c r="B16" s="2">
        <v>9800</v>
      </c>
      <c r="C16" s="1">
        <f>B16*9%</f>
        <v>882</v>
      </c>
      <c r="D16" s="1">
        <v>45</v>
      </c>
      <c r="E16" s="1">
        <f>D16*125.75</f>
        <v>5658.75</v>
      </c>
      <c r="F16" s="2">
        <f>B16+C16+E16</f>
        <v>16340.75</v>
      </c>
      <c r="G16" s="1">
        <f>B16*5.5%</f>
        <v>539</v>
      </c>
      <c r="H16" s="1">
        <f t="shared" si="1"/>
        <v>774.2</v>
      </c>
      <c r="I16" s="2">
        <f t="shared" si="2"/>
        <v>98</v>
      </c>
      <c r="J16" s="1">
        <f t="shared" si="3"/>
        <v>1411.2</v>
      </c>
      <c r="K16" s="2">
        <f t="shared" si="4"/>
        <v>14929.55</v>
      </c>
      <c r="L16" s="1">
        <f t="shared" si="5"/>
        <v>117600</v>
      </c>
    </row>
    <row r="17" spans="1:12">
      <c r="A17" s="1" t="s">
        <v>23</v>
      </c>
      <c r="B17" s="2">
        <v>31000</v>
      </c>
      <c r="C17" s="1">
        <f>B17*5%</f>
        <v>1550</v>
      </c>
      <c r="D17" s="1">
        <v>25</v>
      </c>
      <c r="E17" s="1">
        <f>D17*125.75</f>
        <v>3143.75</v>
      </c>
      <c r="F17" s="2">
        <f>B17+C17+E17</f>
        <v>35693.75</v>
      </c>
      <c r="G17" s="1">
        <f t="shared" si="0"/>
        <v>1705</v>
      </c>
      <c r="H17" s="1">
        <f t="shared" si="1"/>
        <v>2449</v>
      </c>
      <c r="I17" s="2">
        <f t="shared" si="2"/>
        <v>310</v>
      </c>
      <c r="J17" s="1">
        <f t="shared" si="3"/>
        <v>4464</v>
      </c>
      <c r="K17" s="2">
        <f t="shared" si="4"/>
        <v>31229.75</v>
      </c>
      <c r="L17" s="1">
        <f t="shared" si="5"/>
        <v>372000</v>
      </c>
    </row>
    <row r="18" spans="1:12">
      <c r="A18" s="1" t="s">
        <v>24</v>
      </c>
      <c r="B18" s="2">
        <v>24800</v>
      </c>
      <c r="C18" s="1">
        <f>B18*5%</f>
        <v>1240</v>
      </c>
      <c r="D18" s="1">
        <v>11</v>
      </c>
      <c r="E18" s="1">
        <f>D18*125.75</f>
        <v>1383.25</v>
      </c>
      <c r="F18" s="2">
        <f>B18+C18+E18</f>
        <v>27423.25</v>
      </c>
      <c r="G18" s="1">
        <f t="shared" si="0"/>
        <v>1364</v>
      </c>
      <c r="H18" s="1">
        <f t="shared" si="1"/>
        <v>1959.2</v>
      </c>
      <c r="I18" s="2">
        <f t="shared" si="2"/>
        <v>248</v>
      </c>
      <c r="J18" s="1">
        <f t="shared" si="3"/>
        <v>3571.2</v>
      </c>
      <c r="K18" s="2">
        <f t="shared" si="4"/>
        <v>23852.05</v>
      </c>
      <c r="L18" s="1">
        <f t="shared" si="5"/>
        <v>297600</v>
      </c>
    </row>
    <row r="19" spans="1:12">
      <c r="A19" s="1" t="s">
        <v>25</v>
      </c>
      <c r="B19" s="2">
        <v>22450</v>
      </c>
      <c r="C19" s="1">
        <f>B19*5%</f>
        <v>1122.5</v>
      </c>
      <c r="D19" s="1">
        <v>9</v>
      </c>
      <c r="E19" s="1">
        <f>D19*125.75</f>
        <v>1131.75</v>
      </c>
      <c r="F19" s="2">
        <f>B19+C19+E19</f>
        <v>24704.25</v>
      </c>
      <c r="G19" s="1">
        <f t="shared" si="0"/>
        <v>1234.75</v>
      </c>
      <c r="H19" s="1">
        <f t="shared" si="1"/>
        <v>1773.55</v>
      </c>
      <c r="I19" s="2">
        <f t="shared" si="2"/>
        <v>224.5</v>
      </c>
      <c r="J19" s="1">
        <f t="shared" si="3"/>
        <v>3232.8</v>
      </c>
      <c r="K19" s="2">
        <f t="shared" si="4"/>
        <v>21471.45</v>
      </c>
      <c r="L19" s="1">
        <f t="shared" si="5"/>
        <v>269400</v>
      </c>
    </row>
    <row r="20" spans="1:12">
      <c r="A20" s="1" t="s">
        <v>26</v>
      </c>
      <c r="B20" s="2">
        <v>18320</v>
      </c>
      <c r="C20" s="1">
        <f>B20*9%</f>
        <v>1648.8</v>
      </c>
      <c r="D20" s="1">
        <v>19</v>
      </c>
      <c r="E20" s="1">
        <f>D20*125.75</f>
        <v>2389.25</v>
      </c>
      <c r="F20" s="2">
        <f>B20+C20+E20</f>
        <v>22358.05</v>
      </c>
      <c r="G20" s="1">
        <f>B20*5.5%</f>
        <v>1007.6</v>
      </c>
      <c r="H20" s="1">
        <f t="shared" si="1"/>
        <v>1447.28</v>
      </c>
      <c r="I20" s="2">
        <f t="shared" si="2"/>
        <v>183.20000000000002</v>
      </c>
      <c r="J20" s="1">
        <f t="shared" si="3"/>
        <v>2638.08</v>
      </c>
      <c r="K20" s="2">
        <f t="shared" si="4"/>
        <v>19719.97</v>
      </c>
      <c r="L20" s="1">
        <f t="shared" si="5"/>
        <v>219840</v>
      </c>
    </row>
    <row r="21" spans="1:12">
      <c r="A21" s="1" t="s">
        <v>27</v>
      </c>
      <c r="B21" s="2">
        <v>29800</v>
      </c>
      <c r="C21" s="1">
        <f>B21*5%</f>
        <v>1490</v>
      </c>
      <c r="D21" s="1">
        <v>15</v>
      </c>
      <c r="E21" s="1">
        <f>D21*125.75</f>
        <v>1886.25</v>
      </c>
      <c r="F21" s="2">
        <f>B21+C21+E21</f>
        <v>33176.25</v>
      </c>
      <c r="G21" s="1">
        <f t="shared" si="0"/>
        <v>1639</v>
      </c>
      <c r="H21" s="1">
        <f t="shared" si="1"/>
        <v>2354.1999999999998</v>
      </c>
      <c r="I21" s="2">
        <f t="shared" si="2"/>
        <v>298</v>
      </c>
      <c r="J21" s="1">
        <f t="shared" si="3"/>
        <v>4291.2</v>
      </c>
      <c r="K21" s="2">
        <f t="shared" si="4"/>
        <v>28885.05</v>
      </c>
      <c r="L21" s="1">
        <f t="shared" si="5"/>
        <v>357600</v>
      </c>
    </row>
    <row r="22" spans="1:12">
      <c r="A22" s="1" t="s">
        <v>28</v>
      </c>
      <c r="B22" s="2">
        <v>70500</v>
      </c>
      <c r="C22" s="1">
        <f>B22*5%</f>
        <v>3525</v>
      </c>
      <c r="D22" s="1">
        <v>0</v>
      </c>
      <c r="E22" s="1">
        <f>D22*125.75</f>
        <v>0</v>
      </c>
      <c r="F22" s="2">
        <f>B22+C22+E22</f>
        <v>74025</v>
      </c>
      <c r="G22" s="1">
        <f t="shared" si="0"/>
        <v>3877.5</v>
      </c>
      <c r="H22" s="1">
        <f t="shared" si="1"/>
        <v>5569.5</v>
      </c>
      <c r="I22" s="2">
        <f t="shared" si="2"/>
        <v>705</v>
      </c>
      <c r="J22" s="1">
        <f t="shared" si="3"/>
        <v>10152</v>
      </c>
      <c r="K22" s="2">
        <f t="shared" si="4"/>
        <v>63873</v>
      </c>
      <c r="L22" s="1">
        <f t="shared" si="5"/>
        <v>846000</v>
      </c>
    </row>
    <row r="23" spans="1:12">
      <c r="A23" s="1" t="s">
        <v>29</v>
      </c>
      <c r="B23" s="2">
        <v>15500</v>
      </c>
      <c r="C23" s="1">
        <f>B23*9%</f>
        <v>1395</v>
      </c>
      <c r="D23" s="1">
        <v>8</v>
      </c>
      <c r="E23" s="1">
        <f>D23*125.75</f>
        <v>1006</v>
      </c>
      <c r="F23" s="2">
        <f>B23+C23+E23</f>
        <v>17901</v>
      </c>
      <c r="G23" s="1">
        <f t="shared" si="0"/>
        <v>852.5</v>
      </c>
      <c r="H23" s="1">
        <f t="shared" si="1"/>
        <v>1224.5</v>
      </c>
      <c r="I23" s="2">
        <f t="shared" si="2"/>
        <v>155</v>
      </c>
      <c r="J23" s="1">
        <f t="shared" si="3"/>
        <v>2232</v>
      </c>
      <c r="K23" s="2">
        <f t="shared" si="4"/>
        <v>15669</v>
      </c>
      <c r="L23" s="1">
        <f t="shared" si="5"/>
        <v>186000</v>
      </c>
    </row>
    <row r="25" spans="1:12" ht="15.75">
      <c r="A25" s="4" t="s">
        <v>30</v>
      </c>
      <c r="B25" s="7">
        <f>SUM(B9:B24)</f>
        <v>347270</v>
      </c>
      <c r="C25" s="8">
        <f>SUM(C9:C24)</f>
        <v>65902.3</v>
      </c>
      <c r="D25" s="8">
        <f>SUM(D9:D23)</f>
        <v>218</v>
      </c>
      <c r="E25" s="8">
        <f>SUM(E9:E23)</f>
        <v>27413.5</v>
      </c>
      <c r="F25" s="7">
        <f>SUM(F9:F23)</f>
        <v>440585.8</v>
      </c>
      <c r="G25" s="8">
        <f>SUM(G9:G24)</f>
        <v>19099.849999999999</v>
      </c>
      <c r="H25" s="8">
        <f>SUM(H9:H24)</f>
        <v>27434.33</v>
      </c>
      <c r="I25" s="7">
        <f>SUM(I9:I23)</f>
        <v>3472.7</v>
      </c>
      <c r="J25" s="8">
        <f>SUM(J9:J23)</f>
        <v>50006.879999999997</v>
      </c>
      <c r="K25" s="7">
        <f>SUM(K9:K24)</f>
        <v>390578.92</v>
      </c>
      <c r="L25" s="8">
        <f>SUM(L9:L24)</f>
        <v>4167240</v>
      </c>
    </row>
    <row r="28" spans="1:12" ht="18">
      <c r="A28" s="6" t="s">
        <v>31</v>
      </c>
    </row>
    <row r="29" spans="1:12">
      <c r="A29" s="5" t="s">
        <v>32</v>
      </c>
      <c r="B29" s="5"/>
      <c r="C29" s="5"/>
      <c r="D29" s="5"/>
      <c r="E29" s="5"/>
      <c r="F29" s="5"/>
      <c r="G29" s="5"/>
      <c r="H29" s="5"/>
    </row>
    <row r="30" spans="1:12">
      <c r="A30" s="5" t="s">
        <v>33</v>
      </c>
      <c r="B30" s="5"/>
      <c r="C30" s="5"/>
      <c r="D30" s="5"/>
      <c r="E30" s="5"/>
      <c r="F30" s="5"/>
      <c r="G30" s="5"/>
      <c r="H30" s="5"/>
    </row>
    <row r="31" spans="1:12">
      <c r="A31" s="5" t="s">
        <v>34</v>
      </c>
      <c r="B31" s="5"/>
      <c r="C31" s="5"/>
      <c r="D31" s="5"/>
      <c r="E31" s="5"/>
      <c r="F31" s="5"/>
      <c r="G31" s="5"/>
      <c r="H31" s="5"/>
    </row>
    <row r="32" spans="1:12">
      <c r="A32" s="5" t="s">
        <v>35</v>
      </c>
      <c r="B32" s="5"/>
      <c r="C32" s="5"/>
      <c r="D32" s="5"/>
      <c r="E32" s="5"/>
      <c r="F32" s="5"/>
      <c r="G32" s="5"/>
      <c r="H32" s="5"/>
    </row>
    <row r="33" spans="1:8">
      <c r="A33" s="5" t="s">
        <v>36</v>
      </c>
      <c r="B33" s="5"/>
      <c r="C33" s="5"/>
      <c r="D33" s="5"/>
      <c r="E33" s="5"/>
      <c r="F33" s="5"/>
      <c r="G33" s="5"/>
      <c r="H33" s="5"/>
    </row>
    <row r="34" spans="1:8">
      <c r="A34" s="5" t="s">
        <v>37</v>
      </c>
      <c r="B34" s="5"/>
      <c r="C34" s="5"/>
      <c r="D34" s="5"/>
      <c r="E34" s="5"/>
      <c r="F34" s="5"/>
      <c r="G34" s="5"/>
      <c r="H34" s="5"/>
    </row>
    <row r="35" spans="1:8">
      <c r="A35" s="5" t="s">
        <v>38</v>
      </c>
      <c r="B35" s="5"/>
      <c r="C35" s="5"/>
      <c r="D35" s="5"/>
      <c r="E35" s="5"/>
      <c r="F35" s="5"/>
      <c r="G35" s="5"/>
      <c r="H35" s="5"/>
    </row>
    <row r="36" spans="1:8">
      <c r="A36" s="5" t="s">
        <v>39</v>
      </c>
      <c r="B36" s="5"/>
      <c r="C36" s="5"/>
      <c r="D36" s="5"/>
      <c r="E36" s="5"/>
      <c r="F36" s="5"/>
      <c r="G36" s="5"/>
      <c r="H36" s="5"/>
    </row>
    <row r="37" spans="1:8">
      <c r="A37" s="5" t="s">
        <v>40</v>
      </c>
      <c r="B37" s="5"/>
      <c r="C37" s="5"/>
      <c r="D37" s="5"/>
      <c r="E37" s="5"/>
      <c r="F37" s="5"/>
      <c r="G37" s="5"/>
      <c r="H37" s="5"/>
    </row>
    <row r="38" spans="1:8">
      <c r="A38" s="5" t="s">
        <v>41</v>
      </c>
      <c r="B38" s="5"/>
      <c r="C38" s="5"/>
      <c r="D38" s="5"/>
      <c r="E38" s="5"/>
      <c r="F38" s="5"/>
      <c r="G38" s="5"/>
      <c r="H3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2023-03-10T12:29:55Z</dcterms:created>
  <dcterms:modified xsi:type="dcterms:W3CDTF">2023-03-10T14:56:51Z</dcterms:modified>
  <cp:category/>
  <cp:contentStatus/>
</cp:coreProperties>
</file>